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drawings/drawing1.xml" ContentType="application/vnd.openxmlformats-officedocument.drawing+xml"/>
  <Override PartName="/xl/customProperty5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https://pge.sharepoint.com/sites/regaff/Low_Income/Shared/Monthly-Annual Reports/Annual Reports/2025 Annual Reports/2025 ESA_CARE_FERA Annual Report_Due 05.01.26/"/>
    </mc:Choice>
  </mc:AlternateContent>
  <xr:revisionPtr revIDLastSave="5176" documentId="8_{E6F534EC-2D74-4F47-96B2-638FFC749318}" xr6:coauthVersionLast="47" xr6:coauthVersionMax="47" xr10:uidLastSave="{12EB279D-048B-4148-8D24-E3A87EB118D6}"/>
  <bookViews>
    <workbookView xWindow="57480" yWindow="-120" windowWidth="29040" windowHeight="15720" tabRatio="892" xr2:uid="{00000000-000D-0000-FFFF-FFFF00000000}"/>
  </bookViews>
  <sheets>
    <sheet name="ESA_CARE_FERA Summary Hghlghts " sheetId="1" r:id="rId1"/>
    <sheet name="ESA Summary Table 1" sheetId="45" r:id="rId2"/>
    <sheet name="ESA Table 1" sheetId="2" r:id="rId3"/>
    <sheet name="ESA Table 1A" sheetId="3" r:id="rId4"/>
    <sheet name="ESA Table 2" sheetId="4" r:id="rId5"/>
    <sheet name="ESA Table 2A" sheetId="41" state="hidden" r:id="rId6"/>
    <sheet name="ESA Table 2A MFWB" sheetId="74" r:id="rId7"/>
    <sheet name="ESA Table 2B PP PD" sheetId="60" r:id="rId8"/>
    <sheet name="ESA Table 2C BE (SCE Only)" sheetId="59" r:id="rId9"/>
    <sheet name="ESA Table 2D_CEH (SCE Only)" sheetId="58" r:id="rId10"/>
    <sheet name="ESA Table 2E CSD" sheetId="5" r:id="rId11"/>
    <sheet name="ESA Table 3" sheetId="7" r:id="rId12"/>
    <sheet name="ESA Table 4" sheetId="8" r:id="rId13"/>
    <sheet name="ESA Table 5" sheetId="9" r:id="rId14"/>
    <sheet name="ESA Table 6" sheetId="10" r:id="rId15"/>
    <sheet name="ESA Table 7" sheetId="11" r:id="rId16"/>
    <sheet name="ESA Table 8" sheetId="12" r:id="rId17"/>
    <sheet name="ESA Table 9 " sheetId="14" r:id="rId18"/>
    <sheet name="ESA Table 10" sheetId="15" r:id="rId19"/>
    <sheet name="ESA Table 11 " sheetId="42" r:id="rId20"/>
    <sheet name="ESA Table 12" sheetId="17" r:id="rId21"/>
    <sheet name="ESA Table 13A" sheetId="18" r:id="rId22"/>
    <sheet name="ESA Table 13B" sheetId="75" r:id="rId23"/>
    <sheet name="ESA Table 14" sheetId="21" r:id="rId24"/>
    <sheet name="ESA Table 15" sheetId="43" r:id="rId25"/>
    <sheet name="ESA Table 16" sheetId="44" r:id="rId26"/>
    <sheet name="CARE Table 1" sheetId="23" r:id="rId27"/>
    <sheet name="CARE Table 2" sheetId="24" r:id="rId28"/>
    <sheet name="CARE Table 3" sheetId="25" r:id="rId29"/>
    <sheet name="CARE Table 3C" sheetId="79" state="hidden" r:id="rId30"/>
    <sheet name="CARE Table 4" sheetId="26" r:id="rId31"/>
    <sheet name="CARE Table 5" sheetId="27" r:id="rId32"/>
    <sheet name="CARE Table 6" sheetId="28" r:id="rId33"/>
    <sheet name="CARE Table 7" sheetId="29" r:id="rId34"/>
    <sheet name="CARE Table 8 " sheetId="30" r:id="rId35"/>
    <sheet name="CARE Table 9" sheetId="31" r:id="rId36"/>
    <sheet name="CARE Table 10" sheetId="32" r:id="rId37"/>
    <sheet name="CARE Table 11" sheetId="33" r:id="rId38"/>
    <sheet name="CARE Table 12 " sheetId="34" r:id="rId39"/>
    <sheet name="CARE Table 13" sheetId="35" r:id="rId40"/>
    <sheet name="CARE Table 14" sheetId="36" r:id="rId41"/>
    <sheet name="CARE Table 15" sheetId="37" r:id="rId42"/>
    <sheet name="CARE Table 16" sheetId="69" r:id="rId43"/>
    <sheet name="TBD-CARE Table 17 (PEV Re-Enr)" sheetId="76" state="hidden" r:id="rId44"/>
    <sheet name="FERA Table 1" sheetId="47" r:id="rId45"/>
    <sheet name="FERA Table 2" sheetId="50" r:id="rId46"/>
    <sheet name="FERA Table 3" sheetId="51" r:id="rId47"/>
    <sheet name="FERA Table 4" sheetId="52" r:id="rId48"/>
    <sheet name="FERA Table 5" sheetId="53" r:id="rId49"/>
    <sheet name="FERA Table 6" sheetId="54" r:id="rId50"/>
    <sheet name="FERA Table 7" sheetId="48" r:id="rId51"/>
    <sheet name="FERA Table 8" sheetId="73" r:id="rId52"/>
    <sheet name="New FERA Table 9 (TBC)" sheetId="77" state="hidden" r:id="rId53"/>
    <sheet name="TBD FERA-Table 10 (PEV Re-enr)" sheetId="78"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0" localSheetId="37">#REF!</definedName>
    <definedName name="\0" localSheetId="38">#REF!</definedName>
    <definedName name="\0" localSheetId="39">#REF!</definedName>
    <definedName name="\0" localSheetId="27">#REF!</definedName>
    <definedName name="\0" localSheetId="28">#REF!</definedName>
    <definedName name="\0" localSheetId="30">#REF!</definedName>
    <definedName name="\0" localSheetId="31">#REF!</definedName>
    <definedName name="\0" localSheetId="32">#REF!</definedName>
    <definedName name="\0" localSheetId="34">#REF!</definedName>
    <definedName name="\0" localSheetId="19">#REF!</definedName>
    <definedName name="\0" localSheetId="0">#REF!</definedName>
    <definedName name="\0">#REF!</definedName>
    <definedName name="\a" localSheetId="37">#REF!</definedName>
    <definedName name="\a" localSheetId="38">#REF!</definedName>
    <definedName name="\a" localSheetId="39">#REF!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4">#REF!</definedName>
    <definedName name="\a" localSheetId="19">#REF!</definedName>
    <definedName name="\a" localSheetId="0">#REF!</definedName>
    <definedName name="\a">#REF!</definedName>
    <definedName name="\b" localSheetId="37">#REF!</definedName>
    <definedName name="\b" localSheetId="38">#REF!</definedName>
    <definedName name="\b" localSheetId="39">#REF!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4">#REF!</definedName>
    <definedName name="\b" localSheetId="19">#REF!</definedName>
    <definedName name="\b" localSheetId="0">#REF!</definedName>
    <definedName name="\b">#REF!</definedName>
    <definedName name="\c" localSheetId="37">#REF!</definedName>
    <definedName name="\c" localSheetId="38">#REF!</definedName>
    <definedName name="\c" localSheetId="39">#REF!</definedName>
    <definedName name="\c" localSheetId="27">#REF!</definedName>
    <definedName name="\c" localSheetId="28">#REF!</definedName>
    <definedName name="\c" localSheetId="30">#REF!</definedName>
    <definedName name="\c" localSheetId="31">#REF!</definedName>
    <definedName name="\c" localSheetId="32">#REF!</definedName>
    <definedName name="\c" localSheetId="34">#REF!</definedName>
    <definedName name="\c" localSheetId="0">#REF!</definedName>
    <definedName name="\c">#REF!</definedName>
    <definedName name="\d" localSheetId="37">#REF!</definedName>
    <definedName name="\d" localSheetId="38">#REF!</definedName>
    <definedName name="\d" localSheetId="39">#REF!</definedName>
    <definedName name="\d" localSheetId="27">#REF!</definedName>
    <definedName name="\d" localSheetId="28">#REF!</definedName>
    <definedName name="\d" localSheetId="30">#REF!</definedName>
    <definedName name="\d" localSheetId="31">#REF!</definedName>
    <definedName name="\d" localSheetId="32">#REF!</definedName>
    <definedName name="\d" localSheetId="34">#REF!</definedName>
    <definedName name="\d" localSheetId="0">#REF!</definedName>
    <definedName name="\d">#REF!</definedName>
    <definedName name="\f" localSheetId="37">#REF!</definedName>
    <definedName name="\f" localSheetId="38">#REF!</definedName>
    <definedName name="\f" localSheetId="39">#REF!</definedName>
    <definedName name="\f" localSheetId="27">#REF!</definedName>
    <definedName name="\f" localSheetId="28">#REF!</definedName>
    <definedName name="\f" localSheetId="30">#REF!</definedName>
    <definedName name="\f" localSheetId="31">#REF!</definedName>
    <definedName name="\f" localSheetId="32">#REF!</definedName>
    <definedName name="\f" localSheetId="34">#REF!</definedName>
    <definedName name="\f" localSheetId="0">#REF!</definedName>
    <definedName name="\f">#REF!</definedName>
    <definedName name="\k" localSheetId="37">#REF!</definedName>
    <definedName name="\k" localSheetId="38">#REF!</definedName>
    <definedName name="\k" localSheetId="39">#REF!</definedName>
    <definedName name="\k" localSheetId="27">#REF!</definedName>
    <definedName name="\k" localSheetId="28">#REF!</definedName>
    <definedName name="\k" localSheetId="30">#REF!</definedName>
    <definedName name="\k" localSheetId="31">#REF!</definedName>
    <definedName name="\k" localSheetId="32">#REF!</definedName>
    <definedName name="\k" localSheetId="34">#REF!</definedName>
    <definedName name="\k" localSheetId="0">#REF!</definedName>
    <definedName name="\k">#REF!</definedName>
    <definedName name="\m" localSheetId="37">#REF!</definedName>
    <definedName name="\m" localSheetId="38">#REF!</definedName>
    <definedName name="\m" localSheetId="39">#REF!</definedName>
    <definedName name="\m" localSheetId="27">#REF!</definedName>
    <definedName name="\m" localSheetId="28">#REF!</definedName>
    <definedName name="\m" localSheetId="30">#REF!</definedName>
    <definedName name="\m" localSheetId="31">#REF!</definedName>
    <definedName name="\m" localSheetId="32">#REF!</definedName>
    <definedName name="\m" localSheetId="34">#REF!</definedName>
    <definedName name="\m" localSheetId="0">#REF!</definedName>
    <definedName name="\m">#REF!</definedName>
    <definedName name="\p" localSheetId="37">#REF!</definedName>
    <definedName name="\p" localSheetId="38">#REF!</definedName>
    <definedName name="\p" localSheetId="39">#REF!</definedName>
    <definedName name="\p" localSheetId="27">#REF!</definedName>
    <definedName name="\p" localSheetId="28">#REF!</definedName>
    <definedName name="\p" localSheetId="30">#REF!</definedName>
    <definedName name="\p" localSheetId="31">#REF!</definedName>
    <definedName name="\p" localSheetId="32">#REF!</definedName>
    <definedName name="\p" localSheetId="34">#REF!</definedName>
    <definedName name="\p" localSheetId="0">#REF!</definedName>
    <definedName name="\p">#REF!</definedName>
    <definedName name="\s" localSheetId="37">#REF!</definedName>
    <definedName name="\s" localSheetId="38">#REF!</definedName>
    <definedName name="\s" localSheetId="39">#REF!</definedName>
    <definedName name="\s" localSheetId="27">#REF!</definedName>
    <definedName name="\s" localSheetId="28">#REF!</definedName>
    <definedName name="\s" localSheetId="30">#REF!</definedName>
    <definedName name="\s" localSheetId="31">#REF!</definedName>
    <definedName name="\s" localSheetId="32">#REF!</definedName>
    <definedName name="\s" localSheetId="34">#REF!</definedName>
    <definedName name="\s" localSheetId="0">#REF!</definedName>
    <definedName name="\s">#REF!</definedName>
    <definedName name="\t" localSheetId="37">#REF!</definedName>
    <definedName name="\t" localSheetId="38">#REF!</definedName>
    <definedName name="\t" localSheetId="39">#REF!</definedName>
    <definedName name="\t" localSheetId="27">#REF!</definedName>
    <definedName name="\t" localSheetId="28">#REF!</definedName>
    <definedName name="\t" localSheetId="30">#REF!</definedName>
    <definedName name="\t" localSheetId="31">#REF!</definedName>
    <definedName name="\t" localSheetId="32">#REF!</definedName>
    <definedName name="\t" localSheetId="34">#REF!</definedName>
    <definedName name="\t" localSheetId="0">#REF!</definedName>
    <definedName name="\t">#REF!</definedName>
    <definedName name="\u" localSheetId="37">#REF!</definedName>
    <definedName name="\u" localSheetId="38">#REF!</definedName>
    <definedName name="\u" localSheetId="39">#REF!</definedName>
    <definedName name="\u" localSheetId="27">#REF!</definedName>
    <definedName name="\u" localSheetId="28">#REF!</definedName>
    <definedName name="\u" localSheetId="30">#REF!</definedName>
    <definedName name="\u" localSheetId="31">#REF!</definedName>
    <definedName name="\u" localSheetId="32">#REF!</definedName>
    <definedName name="\u" localSheetId="34">#REF!</definedName>
    <definedName name="\u" localSheetId="0">#REF!</definedName>
    <definedName name="\u">#REF!</definedName>
    <definedName name="\x" localSheetId="37">#REF!</definedName>
    <definedName name="\x" localSheetId="38">#REF!</definedName>
    <definedName name="\x" localSheetId="39">#REF!</definedName>
    <definedName name="\x" localSheetId="27">#REF!</definedName>
    <definedName name="\x" localSheetId="28">#REF!</definedName>
    <definedName name="\x" localSheetId="30">#REF!</definedName>
    <definedName name="\x" localSheetId="31">#REF!</definedName>
    <definedName name="\x" localSheetId="32">#REF!</definedName>
    <definedName name="\x" localSheetId="34">#REF!</definedName>
    <definedName name="\x" localSheetId="0">#REF!</definedName>
    <definedName name="\x">#REF!</definedName>
    <definedName name="\z" localSheetId="37">#REF!</definedName>
    <definedName name="\z" localSheetId="38">#REF!</definedName>
    <definedName name="\z" localSheetId="39">#REF!</definedName>
    <definedName name="\z" localSheetId="27">#REF!</definedName>
    <definedName name="\z" localSheetId="28">#REF!</definedName>
    <definedName name="\z" localSheetId="30">#REF!</definedName>
    <definedName name="\z" localSheetId="31">#REF!</definedName>
    <definedName name="\z" localSheetId="32">#REF!</definedName>
    <definedName name="\z" localSheetId="34">#REF!</definedName>
    <definedName name="\z" localSheetId="0">#REF!</definedName>
    <definedName name="\z">#REF!</definedName>
    <definedName name="_____May2007" localSheetId="19" hidden="1">{"2002Frcst","05Month",FALSE,"Frcst Format 2002"}</definedName>
    <definedName name="_____May2007" hidden="1">{"2002Frcst","05Month",FALSE,"Frcst Format 2002"}</definedName>
    <definedName name="_____NPV2003">'[1]All Rates'!$V$7:$X$31</definedName>
    <definedName name="_____NPV2004">'[2]All Rates'!$Z$7:$AB$31</definedName>
    <definedName name="____May2007" localSheetId="19" hidden="1">{"2002Frcst","05Month",FALSE,"Frcst Format 2002"}</definedName>
    <definedName name="____May2007" hidden="1">{"2002Frcst","05Month",FALSE,"Frcst Format 2002"}</definedName>
    <definedName name="____NPV2003">'[1]All Rates'!$V$7:$X$31</definedName>
    <definedName name="____NPV2004">'[2]All Rates'!$Z$7:$AB$31</definedName>
    <definedName name="___Dec05" localSheetId="19" hidden="1">{"Page_1",#N/A,FALSE,"BAD4Q98";"Page_2",#N/A,FALSE,"BAD4Q98";"Page_3",#N/A,FALSE,"BAD4Q98";"Page_4",#N/A,FALSE,"BAD4Q98";"Page_5",#N/A,FALSE,"BAD4Q98";"Page_6",#N/A,FALSE,"BAD4Q98";"Input_1",#N/A,FALSE,"BAD4Q98";"Input_2",#N/A,FALSE,"BAD4Q98"}</definedName>
    <definedName name="___Dec05" hidden="1">{"Page_1",#N/A,FALSE,"BAD4Q98";"Page_2",#N/A,FALSE,"BAD4Q98";"Page_3",#N/A,FALSE,"BAD4Q98";"Page_4",#N/A,FALSE,"BAD4Q98";"Page_5",#N/A,FALSE,"BAD4Q98";"Page_6",#N/A,FALSE,"BAD4Q98";"Input_1",#N/A,FALSE,"BAD4Q98";"Input_2",#N/A,FALSE,"BAD4Q98"}</definedName>
    <definedName name="___Jan09" localSheetId="19"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localSheetId="19" hidden="1">{"2002Frcst","05Month",FALSE,"Frcst Format 2002"}</definedName>
    <definedName name="___May2007" hidden="1">{"2002Frcst","05Month",FALSE,"Frcst Format 2002"}</definedName>
    <definedName name="___NPV2003">'[1]All Rates'!$V$7:$X$31</definedName>
    <definedName name="___NPV2004">'[2]All Rates'!$Z$7:$AB$31</definedName>
    <definedName name="__123Graph_A" localSheetId="19" hidden="1">[3]reports!#REF!</definedName>
    <definedName name="__123Graph_A" hidden="1">#REF!</definedName>
    <definedName name="__123Graph_AGraph2" localSheetId="19" hidden="1">'[4]Annuity Plan'!#REF!</definedName>
    <definedName name="__123Graph_AGraph2" hidden="1">#REF!</definedName>
    <definedName name="__123Graph_AGraph4" localSheetId="19" hidden="1">'[4]Annuity Plan'!#REF!</definedName>
    <definedName name="__123Graph_AGraph4" hidden="1">#REF!</definedName>
    <definedName name="__123Graph_B" localSheetId="19" hidden="1">[3]reports!#REF!</definedName>
    <definedName name="__123Graph_B" hidden="1">#REF!</definedName>
    <definedName name="__123Graph_C" localSheetId="19" hidden="1">[3]reports!#REF!</definedName>
    <definedName name="__123Graph_C" hidden="1">#REF!</definedName>
    <definedName name="__123Graph_CCHART1" localSheetId="29" hidden="1">[5]A!#REF!</definedName>
    <definedName name="__123Graph_CCHART1" hidden="1">[6]A!#REF!</definedName>
    <definedName name="__123Graph_CCHART2" localSheetId="29" hidden="1">[5]A!#REF!</definedName>
    <definedName name="__123Graph_CCHART2" hidden="1">[6]A!#REF!</definedName>
    <definedName name="__123Graph_CCHART3" localSheetId="29" hidden="1">[5]A!#REF!</definedName>
    <definedName name="__123Graph_CCHART3" hidden="1">[6]A!#REF!</definedName>
    <definedName name="__123Graph_CCHART4" localSheetId="29" hidden="1">[5]A!#REF!</definedName>
    <definedName name="__123Graph_CCHART4" hidden="1">[6]A!#REF!</definedName>
    <definedName name="__123Graph_CCHART5" localSheetId="29" hidden="1">[5]A!#REF!</definedName>
    <definedName name="__123Graph_CCHART5" hidden="1">[6]A!#REF!</definedName>
    <definedName name="__123Graph_D" localSheetId="19" hidden="1">[3]reports!#REF!</definedName>
    <definedName name="__123Graph_D" hidden="1">#REF!</definedName>
    <definedName name="__123Graph_DCHART1" localSheetId="29" hidden="1">[5]A!#REF!</definedName>
    <definedName name="__123Graph_DCHART1" hidden="1">[6]A!#REF!</definedName>
    <definedName name="__123Graph_DCHART2" localSheetId="29" hidden="1">[5]A!#REF!</definedName>
    <definedName name="__123Graph_DCHART2" hidden="1">[6]A!#REF!</definedName>
    <definedName name="__123Graph_DCHART3" localSheetId="29" hidden="1">[5]A!#REF!</definedName>
    <definedName name="__123Graph_DCHART3" hidden="1">[6]A!#REF!</definedName>
    <definedName name="__123Graph_DCHART4" localSheetId="29" hidden="1">[5]A!#REF!</definedName>
    <definedName name="__123Graph_DCHART4" hidden="1">[6]A!#REF!</definedName>
    <definedName name="__123Graph_DCHART5" localSheetId="29" hidden="1">[5]A!#REF!</definedName>
    <definedName name="__123Graph_DCHART5" hidden="1">[6]A!#REF!</definedName>
    <definedName name="__123Graph_E" localSheetId="19" hidden="1">[3]reports!#REF!</definedName>
    <definedName name="__123Graph_E" hidden="1">#REF!</definedName>
    <definedName name="__123Graph_F" localSheetId="19" hidden="1">#REF!</definedName>
    <definedName name="__123Graph_F" hidden="1">#REF!</definedName>
    <definedName name="__123Graph_FCHART4" localSheetId="19" hidden="1">[6]A!#REF!</definedName>
    <definedName name="__123Graph_FCHART4" hidden="1">#REF!</definedName>
    <definedName name="__123Graph_FCHART5" localSheetId="29" hidden="1">[5]A!#REF!</definedName>
    <definedName name="__123Graph_FCHART5" hidden="1">[6]A!#REF!</definedName>
    <definedName name="__123Graph_X" localSheetId="19" hidden="1">[7]reports!#REF!</definedName>
    <definedName name="__123Graph_X" hidden="1">#REF!</definedName>
    <definedName name="__Dec05" localSheetId="19" hidden="1">{"Page_1",#N/A,FALSE,"BAD4Q98";"Page_2",#N/A,FALSE,"BAD4Q98";"Page_3",#N/A,FALSE,"BAD4Q98";"Page_4",#N/A,FALSE,"BAD4Q98";"Page_5",#N/A,FALSE,"BAD4Q98";"Page_6",#N/A,FALSE,"BAD4Q98";"Input_1",#N/A,FALSE,"BAD4Q98";"Input_2",#N/A,FALSE,"BAD4Q98"}</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#REF!</definedName>
    <definedName name="__FDS_HYPERLINK_TOGGLE_STATE__" hidden="1">"ON"</definedName>
    <definedName name="__Jan09" localSheetId="19" hidden="1">{"Page_1",#N/A,FALSE,"BAD4Q98";"Page_2",#N/A,FALSE,"BAD4Q98";"Page_3",#N/A,FALSE,"BAD4Q98";"Page_4",#N/A,FALSE,"BAD4Q98";"Page_5",#N/A,FALSE,"BAD4Q98";"Page_6",#N/A,FALSE,"BAD4Q98";"Input_1",#N/A,FALSE,"BAD4Q98";"Input_2",#N/A,FALSE,"BAD4Q98"}</definedName>
    <definedName name="__Jan09" hidden="1">{"Page_1",#N/A,FALSE,"BAD4Q98";"Page_2",#N/A,FALSE,"BAD4Q98";"Page_3",#N/A,FALSE,"BAD4Q98";"Page_4",#N/A,FALSE,"BAD4Q98";"Page_5",#N/A,FALSE,"BAD4Q98";"Page_6",#N/A,FALSE,"BAD4Q98";"Input_1",#N/A,FALSE,"BAD4Q98";"Input_2",#N/A,FALSE,"BAD4Q98"}</definedName>
    <definedName name="__May2007" localSheetId="19" hidden="1">{"2002Frcst","05Month",FALSE,"Frcst Format 2002"}</definedName>
    <definedName name="__May2007" hidden="1">{"2002Frcst","05Month",FALSE,"Frcst Format 2002"}</definedName>
    <definedName name="__NPV2003">'[1]All Rates'!$V$7:$X$31</definedName>
    <definedName name="__NPV2004">'[2]All Rates'!$Z$7:$AB$31</definedName>
    <definedName name="__retro_description" localSheetId="29">#REF!</definedName>
    <definedName name="__retro_description">#REF!</definedName>
    <definedName name="_1234Graph_B" localSheetId="29" hidden="1">'[8]09-98'!#REF!</definedName>
    <definedName name="_1234Graph_B" hidden="1">'[8]09-98'!#REF!</definedName>
    <definedName name="_123Graph_CHART3" localSheetId="29" hidden="1">[5]A!#REF!</definedName>
    <definedName name="_123Graph_CHART3" hidden="1">[6]A!#REF!</definedName>
    <definedName name="_1807">'[9]CAP ADJ'!#REF!</definedName>
    <definedName name="_1808">'[9]CAP ADJ'!#REF!</definedName>
    <definedName name="_1809">'[9]CAP ADJ'!#REF!</definedName>
    <definedName name="_1810">'[9]CAP ADJ'!#REF!</definedName>
    <definedName name="_1812">'[9]CAP ADJ'!#REF!</definedName>
    <definedName name="_1818">'[9]CAP ADJ'!#REF!</definedName>
    <definedName name="_1820">'[9]CAP ADJ'!#REF!</definedName>
    <definedName name="_1995_COSTS" localSheetId="37">#REF!</definedName>
    <definedName name="_1995_COSTS" localSheetId="38">#REF!</definedName>
    <definedName name="_1995_COSTS" localSheetId="39">#REF!</definedName>
    <definedName name="_1995_COSTS" localSheetId="27">#REF!</definedName>
    <definedName name="_1995_COSTS" localSheetId="28">#REF!</definedName>
    <definedName name="_1995_COSTS" localSheetId="30">#REF!</definedName>
    <definedName name="_1995_COSTS" localSheetId="31">#REF!</definedName>
    <definedName name="_1995_COSTS" localSheetId="32">#REF!</definedName>
    <definedName name="_1995_COSTS" localSheetId="34">#REF!</definedName>
    <definedName name="_1995_COSTS" localSheetId="19">#REF!</definedName>
    <definedName name="_1995_COSTS" localSheetId="0">#REF!</definedName>
    <definedName name="_1995_COSTS">#REF!</definedName>
    <definedName name="_1st_Year_PSA_Replacement_Cost_in_2000">'[10]NonFuel Expenses'!#REF!</definedName>
    <definedName name="_9000">'[9]CAP ADJ'!#REF!</definedName>
    <definedName name="_9310">'[9]CAP ADJ'!#REF!</definedName>
    <definedName name="_9325">'[9]CAP ADJ'!#REF!</definedName>
    <definedName name="_9330">'[9]CAP ADJ'!#REF!</definedName>
    <definedName name="_ADJ2" localSheetId="37">#REF!</definedName>
    <definedName name="_ADJ2" localSheetId="38">#REF!</definedName>
    <definedName name="_ADJ2" localSheetId="39">#REF!</definedName>
    <definedName name="_ADJ2" localSheetId="27">#REF!</definedName>
    <definedName name="_ADJ2" localSheetId="28">#REF!</definedName>
    <definedName name="_ADJ2" localSheetId="29">#REF!</definedName>
    <definedName name="_ADJ2" localSheetId="30">#REF!</definedName>
    <definedName name="_ADJ2" localSheetId="31">#REF!</definedName>
    <definedName name="_ADJ2" localSheetId="32">#REF!</definedName>
    <definedName name="_ADJ2" localSheetId="34">#REF!</definedName>
    <definedName name="_ADJ2" localSheetId="19">[11]Adjustments!#REF!</definedName>
    <definedName name="_ADJ2" localSheetId="0">#REF!</definedName>
    <definedName name="_ADJ2">#REF!</definedName>
    <definedName name="_AMO_UniqueIdentifier" hidden="1">"'5bb27919-8c0c-4c3d-8957-de6ffc3d7853'"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RD1" localSheetId="37">#REF!</definedName>
    <definedName name="_CRD1" localSheetId="38">#REF!</definedName>
    <definedName name="_CRD1" localSheetId="39">#REF!</definedName>
    <definedName name="_CRD1" localSheetId="27">#REF!</definedName>
    <definedName name="_CRD1" localSheetId="28">#REF!</definedName>
    <definedName name="_CRD1" localSheetId="30">#REF!</definedName>
    <definedName name="_CRD1" localSheetId="31">#REF!</definedName>
    <definedName name="_CRD1" localSheetId="32">#REF!</definedName>
    <definedName name="_CRD1" localSheetId="34">#REF!</definedName>
    <definedName name="_CRD1" localSheetId="0">#REF!</definedName>
    <definedName name="_CRD1">#REF!</definedName>
    <definedName name="_CRD2" localSheetId="37">#REF!</definedName>
    <definedName name="_CRD2" localSheetId="38">#REF!</definedName>
    <definedName name="_CRD2" localSheetId="39">#REF!</definedName>
    <definedName name="_CRD2" localSheetId="27">#REF!</definedName>
    <definedName name="_CRD2" localSheetId="28">#REF!</definedName>
    <definedName name="_CRD2" localSheetId="30">#REF!</definedName>
    <definedName name="_CRD2" localSheetId="31">#REF!</definedName>
    <definedName name="_CRD2" localSheetId="32">#REF!</definedName>
    <definedName name="_CRD2" localSheetId="34">#REF!</definedName>
    <definedName name="_CRD2" localSheetId="0">#REF!</definedName>
    <definedName name="_CRD2">#REF!</definedName>
    <definedName name="_CRD3" localSheetId="37">#REF!</definedName>
    <definedName name="_CRD3" localSheetId="38">#REF!</definedName>
    <definedName name="_CRD3" localSheetId="39">#REF!</definedName>
    <definedName name="_CRD3" localSheetId="27">#REF!</definedName>
    <definedName name="_CRD3" localSheetId="28">#REF!</definedName>
    <definedName name="_CRD3" localSheetId="30">#REF!</definedName>
    <definedName name="_CRD3" localSheetId="31">#REF!</definedName>
    <definedName name="_CRD3" localSheetId="32">#REF!</definedName>
    <definedName name="_CRD3" localSheetId="34">#REF!</definedName>
    <definedName name="_CRD3" localSheetId="0">#REF!</definedName>
    <definedName name="_CRD3">#REF!</definedName>
    <definedName name="_CRD4" localSheetId="37">#REF!</definedName>
    <definedName name="_CRD4" localSheetId="38">#REF!</definedName>
    <definedName name="_CRD4" localSheetId="39">#REF!</definedName>
    <definedName name="_CRD4" localSheetId="27">#REF!</definedName>
    <definedName name="_CRD4" localSheetId="28">#REF!</definedName>
    <definedName name="_CRD4" localSheetId="30">#REF!</definedName>
    <definedName name="_CRD4" localSheetId="31">#REF!</definedName>
    <definedName name="_CRD4" localSheetId="32">#REF!</definedName>
    <definedName name="_CRD4" localSheetId="34">#REF!</definedName>
    <definedName name="_CRD4" localSheetId="0">#REF!</definedName>
    <definedName name="_CRD4">#REF!</definedName>
    <definedName name="_CRD5" localSheetId="37">#REF!</definedName>
    <definedName name="_CRD5" localSheetId="38">#REF!</definedName>
    <definedName name="_CRD5" localSheetId="39">#REF!</definedName>
    <definedName name="_CRD5" localSheetId="27">#REF!</definedName>
    <definedName name="_CRD5" localSheetId="28">#REF!</definedName>
    <definedName name="_CRD5" localSheetId="30">#REF!</definedName>
    <definedName name="_CRD5" localSheetId="31">#REF!</definedName>
    <definedName name="_CRD5" localSheetId="32">#REF!</definedName>
    <definedName name="_CRD5" localSheetId="34">#REF!</definedName>
    <definedName name="_CRD5" localSheetId="0">#REF!</definedName>
    <definedName name="_CRD5">#REF!</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localSheetId="19" hidden="1">{"Page_1",#N/A,FALSE,"BAD4Q98";"Page_2",#N/A,FALSE,"BAD4Q98";"Page_3",#N/A,FALSE,"BAD4Q98";"Page_4",#N/A,FALSE,"BAD4Q98";"Page_5",#N/A,FALSE,"BAD4Q98";"Page_6",#N/A,FALSE,"BAD4Q98";"Input_1",#N/A,FALSE,"BAD4Q98";"Input_2",#N/A,FALSE,"BAD4Q98"}</definedName>
    <definedName name="_Dec05" hidden="1">{"Page_1",#N/A,FALSE,"BAD4Q98";"Page_2",#N/A,FALSE,"BAD4Q98";"Page_3",#N/A,FALSE,"BAD4Q98";"Page_4",#N/A,FALSE,"BAD4Q98";"Page_5",#N/A,FALSE,"BAD4Q98";"Page_6",#N/A,FALSE,"BAD4Q98";"Input_1",#N/A,FALSE,"BAD4Q98";"Input_2",#N/A,FALSE,"BAD4Q98"}</definedName>
    <definedName name="_E1" localSheetId="37">#REF!</definedName>
    <definedName name="_E1" localSheetId="38">#REF!</definedName>
    <definedName name="_E1" localSheetId="39">#REF!</definedName>
    <definedName name="_E1" localSheetId="27">#REF!</definedName>
    <definedName name="_E1" localSheetId="28">#REF!</definedName>
    <definedName name="_E1" localSheetId="30">#REF!</definedName>
    <definedName name="_E1" localSheetId="31">#REF!</definedName>
    <definedName name="_E1" localSheetId="32">#REF!</definedName>
    <definedName name="_E1" localSheetId="34">#REF!</definedName>
    <definedName name="_E1" localSheetId="19">#REF!</definedName>
    <definedName name="_E1" localSheetId="0">#REF!</definedName>
    <definedName name="_E1">#REF!</definedName>
    <definedName name="_ERF415">[12]Factors!$AW$13:$BA$114</definedName>
    <definedName name="_Fill" localSheetId="19" hidden="1">[7]reports!#REF!</definedName>
    <definedName name="_Fill" hidden="1">#REF!</definedName>
    <definedName name="_xlnm._FilterDatabase" localSheetId="21" hidden="1">'ESA Table 13A'!$A$12:$K$62</definedName>
    <definedName name="_xlnm._FilterDatabase" localSheetId="25" hidden="1">'ESA Table 16'!$A$7:$R$86</definedName>
    <definedName name="_xlnm._FilterDatabase" localSheetId="6" hidden="1">'ESA Table 2A MFWB'!$A$6:$L$94</definedName>
    <definedName name="_Gas1" localSheetId="29">#REF!</definedName>
    <definedName name="_Gas1">#REF!</definedName>
    <definedName name="_gas2001" localSheetId="29">#REF!</definedName>
    <definedName name="_gas2001">#REF!</definedName>
    <definedName name="_GRC1" localSheetId="37">#REF!</definedName>
    <definedName name="_GRC1" localSheetId="38">#REF!</definedName>
    <definedName name="_GRC1" localSheetId="39">#REF!</definedName>
    <definedName name="_GRC1" localSheetId="27">#REF!</definedName>
    <definedName name="_GRC1" localSheetId="28">#REF!</definedName>
    <definedName name="_GRC1" localSheetId="30">#REF!</definedName>
    <definedName name="_GRC1" localSheetId="31">#REF!</definedName>
    <definedName name="_GRC1" localSheetId="32">#REF!</definedName>
    <definedName name="_GRC1" localSheetId="34">#REF!</definedName>
    <definedName name="_GRC1" localSheetId="19">#REF!</definedName>
    <definedName name="_GRC1" localSheetId="0">#REF!</definedName>
    <definedName name="_GRC1">#REF!</definedName>
    <definedName name="_GS1" localSheetId="37">#REF!</definedName>
    <definedName name="_GS1" localSheetId="38">#REF!</definedName>
    <definedName name="_GS1" localSheetId="39">#REF!</definedName>
    <definedName name="_GS1" localSheetId="27">#REF!</definedName>
    <definedName name="_GS1" localSheetId="28">#REF!</definedName>
    <definedName name="_GS1" localSheetId="30">#REF!</definedName>
    <definedName name="_GS1" localSheetId="31">#REF!</definedName>
    <definedName name="_GS1" localSheetId="32">#REF!</definedName>
    <definedName name="_GS1" localSheetId="34">#REF!</definedName>
    <definedName name="_GS1" localSheetId="19">#REF!</definedName>
    <definedName name="_GS1" localSheetId="0">#REF!</definedName>
    <definedName name="_GS1">#REF!</definedName>
    <definedName name="_GS2" localSheetId="37">#REF!</definedName>
    <definedName name="_GS2" localSheetId="38">#REF!</definedName>
    <definedName name="_GS2" localSheetId="39">#REF!</definedName>
    <definedName name="_GS2" localSheetId="27">#REF!</definedName>
    <definedName name="_GS2" localSheetId="28">#REF!</definedName>
    <definedName name="_GS2" localSheetId="30">#REF!</definedName>
    <definedName name="_GS2" localSheetId="31">#REF!</definedName>
    <definedName name="_GS2" localSheetId="32">#REF!</definedName>
    <definedName name="_GS2" localSheetId="34">#REF!</definedName>
    <definedName name="_GS2" localSheetId="19">#REF!</definedName>
    <definedName name="_GS2" localSheetId="0">#REF!</definedName>
    <definedName name="_GS2">#REF!</definedName>
    <definedName name="_I6" localSheetId="37">#REF!</definedName>
    <definedName name="_I6" localSheetId="38">#REF!</definedName>
    <definedName name="_I6" localSheetId="39">#REF!</definedName>
    <definedName name="_I6" localSheetId="27">#REF!</definedName>
    <definedName name="_I6" localSheetId="28">#REF!</definedName>
    <definedName name="_I6" localSheetId="30">#REF!</definedName>
    <definedName name="_I6" localSheetId="31">#REF!</definedName>
    <definedName name="_I6" localSheetId="32">#REF!</definedName>
    <definedName name="_I6" localSheetId="34">#REF!</definedName>
    <definedName name="_I6" localSheetId="0">#REF!</definedName>
    <definedName name="_I6">#REF!</definedName>
    <definedName name="_Jan09" localSheetId="19" hidden="1">{"Page_1",#N/A,FALSE,"BAD4Q98";"Page_2",#N/A,FALSE,"BAD4Q98";"Page_3",#N/A,FALSE,"BAD4Q98";"Page_4",#N/A,FALSE,"BAD4Q98";"Page_5",#N/A,FALSE,"BAD4Q98";"Page_6",#N/A,FALSE,"BAD4Q98";"Input_1",#N/A,FALSE,"BAD4Q98";"Input_2",#N/A,FALSE,"BAD4Q98"}</definedName>
    <definedName name="_Jan09" hidden="1">{"Page_1",#N/A,FALSE,"BAD4Q98";"Page_2",#N/A,FALSE,"BAD4Q98";"Page_3",#N/A,FALSE,"BAD4Q98";"Page_4",#N/A,FALSE,"BAD4Q98";"Page_5",#N/A,FALSE,"BAD4Q98";"Page_6",#N/A,FALSE,"BAD4Q98";"Input_1",#N/A,FALSE,"BAD4Q98";"Input_2",#N/A,FALSE,"BAD4Q98"}</definedName>
    <definedName name="_Key1" localSheetId="29" hidden="1">'[13]A-2'!#REF!</definedName>
    <definedName name="_Key1" hidden="1">'[13]A-2'!#REF!</definedName>
    <definedName name="_Key2" localSheetId="29" hidden="1">'[9]CAP ADJ'!#REF!</definedName>
    <definedName name="_Key2" hidden="1">'[9]CAP ADJ'!#REF!</definedName>
    <definedName name="_MatInverse_In" localSheetId="19" hidden="1">#REF!</definedName>
    <definedName name="_MatInverse_In" hidden="1">#REF!</definedName>
    <definedName name="_MatMult_A" localSheetId="19" hidden="1">#REF!</definedName>
    <definedName name="_MatMult_A" hidden="1">#REF!</definedName>
    <definedName name="_MatMult_AxB" localSheetId="19" hidden="1">#REF!</definedName>
    <definedName name="_MatMult_AxB" hidden="1">#REF!</definedName>
    <definedName name="_MatMult_B" hidden="1">#REF!</definedName>
    <definedName name="_May2007" localSheetId="19" hidden="1">{"2002Frcst","05Month",FALSE,"Frcst Format 2002"}</definedName>
    <definedName name="_May2007" hidden="1">{"2002Frcst","05Month",FALSE,"Frcst Format 2002"}</definedName>
    <definedName name="_NPV2003">'[1]All Rates'!$V$7:$X$31</definedName>
    <definedName name="_NPV2004">'[2]All Rates'!$Z$7:$AB$31</definedName>
    <definedName name="_Order1" hidden="1">255</definedName>
    <definedName name="_Order2" hidden="1">255</definedName>
    <definedName name="_Parse_In" localSheetId="19" hidden="1">#REF!</definedName>
    <definedName name="_Parse_In" hidden="1">#REF!</definedName>
    <definedName name="_Parse_Out" localSheetId="19" hidden="1">#REF!</definedName>
    <definedName name="_Parse_Out" hidden="1">#REF!</definedName>
    <definedName name="_PG1" localSheetId="19">#REF!</definedName>
    <definedName name="_PG1">#REF!</definedName>
    <definedName name="_REC90">#REF!</definedName>
    <definedName name="_REC92">#REF!</definedName>
    <definedName name="_Regression_Out" hidden="1">#REF!</definedName>
    <definedName name="_Regression_X" hidden="1">'[14]Distr LRMCs'!#REF!</definedName>
    <definedName name="_Regression_Y" localSheetId="19" hidden="1">#REF!</definedName>
    <definedName name="_Regression_Y" hidden="1">#REF!</definedName>
    <definedName name="_Sort" localSheetId="19" hidden="1">'[13]A-2'!#REF!</definedName>
    <definedName name="_Sort" hidden="1">#REF!</definedName>
    <definedName name="_Table1_In1" localSheetId="19" hidden="1">#REF!</definedName>
    <definedName name="_Table1_In1" hidden="1">#REF!</definedName>
    <definedName name="_Table1_Out" localSheetId="19" hidden="1">#REF!</definedName>
    <definedName name="_Table1_Out" hidden="1">#REF!</definedName>
    <definedName name="_Table2_Out" localSheetId="19" hidden="1">#REF!</definedName>
    <definedName name="_Table2_Out" hidden="1">#REF!</definedName>
    <definedName name="_w2" localSheetId="19" hidden="1">{"SourcesUses",#N/A,TRUE,"CFMODEL";"TransOverview",#N/A,TRUE,"CFMODEL"}</definedName>
    <definedName name="_w2" hidden="1">{"SourcesUses",#N/A,TRUE,"CFMODEL";"TransOverview",#N/A,TRUE,"CFMODEL"}</definedName>
    <definedName name="a" localSheetId="19" hidden="1">{"Page_1",#N/A,FALSE,"BAD4Q98";"Page_2",#N/A,FALSE,"BAD4Q98";"Page_3",#N/A,FALSE,"BAD4Q98";"Page_4",#N/A,FALSE,"BAD4Q98";"Page_5",#N/A,FALSE,"BAD4Q98";"Page_6",#N/A,FALSE,"BAD4Q98";"Input_1",#N/A,FALSE,"BAD4Q98";"Input_2",#N/A,FALSE,"BAD4Q98"}</definedName>
    <definedName name="a" hidden="1">{"Page_1",#N/A,FALSE,"BAD4Q98";"Page_2",#N/A,FALSE,"BAD4Q98";"Page_3",#N/A,FALSE,"BAD4Q98";"Page_4",#N/A,FALSE,"BAD4Q98";"Page_5",#N/A,FALSE,"BAD4Q98";"Page_6",#N/A,FALSE,"BAD4Q98";"Input_1",#N/A,FALSE,"BAD4Q98";"Input_2",#N/A,FALSE,"BAD4Q98"}</definedName>
    <definedName name="aa">#REF!</definedName>
    <definedName name="aaa" localSheetId="19" hidden="1">{"Income Statement",#N/A,FALSE,"CFMODEL";"Balance Sheet",#N/A,FALSE,"CFMODEL"}</definedName>
    <definedName name="aaa" hidden="1">{"Income Statement",#N/A,FALSE,"CFMODEL";"Balance Sheet",#N/A,FALSE,"CFMODEL"}</definedName>
    <definedName name="aaaa" localSheetId="19" hidden="1">{"SourcesUses",#N/A,TRUE,"FundsFlow";"TransOverview",#N/A,TRUE,"FundsFlow"}</definedName>
    <definedName name="aaaa" hidden="1">{"SourcesUses",#N/A,TRUE,"FundsFlow";"TransOverview",#N/A,TRUE,"FundsFlow"}</definedName>
    <definedName name="aaaaaaaaaaaaa" localSheetId="19" hidden="1">{"SourcesUses",#N/A,TRUE,"CFMODEL";"TransOverview",#N/A,TRUE,"CFMODEL"}</definedName>
    <definedName name="aaaaaaaaaaaaa" hidden="1">{"SourcesUses",#N/A,TRUE,"CFMODEL";"TransOverview",#N/A,TRUE,"CFMODEL"}</definedName>
    <definedName name="abc" hidden="1">"3Q12KMQDU0T4XKGIPPUR4OEMV"</definedName>
    <definedName name="Account" localSheetId="29">[15]Inputs!#REF!</definedName>
    <definedName name="Account">[15]Inputs!#REF!</definedName>
    <definedName name="ACCOUNTS" localSheetId="37">#REF!</definedName>
    <definedName name="ACCOUNTS" localSheetId="38">#REF!</definedName>
    <definedName name="ACCOUNTS" localSheetId="39">#REF!</definedName>
    <definedName name="ACCOUNTS" localSheetId="27">#REF!</definedName>
    <definedName name="ACCOUNTS" localSheetId="28">#REF!</definedName>
    <definedName name="ACCOUNTS" localSheetId="29">#REF!</definedName>
    <definedName name="ACCOUNTS" localSheetId="30">#REF!</definedName>
    <definedName name="ACCOUNTS" localSheetId="31">#REF!</definedName>
    <definedName name="ACCOUNTS" localSheetId="32">#REF!</definedName>
    <definedName name="ACCOUNTS" localSheetId="34">#REF!</definedName>
    <definedName name="ACCOUNTS" localSheetId="19">[16]SummaryPaste!#REF!</definedName>
    <definedName name="ACCOUNTS" localSheetId="0">#REF!</definedName>
    <definedName name="ACCOUNTS">#REF!</definedName>
    <definedName name="ACCRUAL" localSheetId="19">#REF!</definedName>
    <definedName name="ACCRUAL">#REF!</definedName>
    <definedName name="ad" localSheetId="19" hidden="1">{"var_page",#N/A,FALSE,"template"}</definedName>
    <definedName name="ad" hidden="1">{"var_page",#N/A,FALSE,"template"}</definedName>
    <definedName name="adafdadf" localSheetId="19" hidden="1">{"Var_page",#N/A,FALSE,"template"}</definedName>
    <definedName name="adafdadf" hidden="1">{"Var_page",#N/A,FALSE,"template"}</definedName>
    <definedName name="ADJUST6" localSheetId="37">#REF!</definedName>
    <definedName name="ADJUST6" localSheetId="38">#REF!</definedName>
    <definedName name="ADJUST6" localSheetId="39">#REF!</definedName>
    <definedName name="ADJUST6" localSheetId="27">#REF!</definedName>
    <definedName name="ADJUST6" localSheetId="28">#REF!</definedName>
    <definedName name="ADJUST6" localSheetId="30">#REF!</definedName>
    <definedName name="ADJUST6" localSheetId="31">#REF!</definedName>
    <definedName name="ADJUST6" localSheetId="32">#REF!</definedName>
    <definedName name="ADJUST6" localSheetId="34">#REF!</definedName>
    <definedName name="ADJUST6" localSheetId="19">#REF!</definedName>
    <definedName name="ADJUST6" localSheetId="0">#REF!</definedName>
    <definedName name="ADJUST6">#REF!</definedName>
    <definedName name="ADJUST7" localSheetId="37">#REF!</definedName>
    <definedName name="ADJUST7" localSheetId="38">#REF!</definedName>
    <definedName name="ADJUST7" localSheetId="39">#REF!</definedName>
    <definedName name="ADJUST7" localSheetId="27">#REF!</definedName>
    <definedName name="ADJUST7" localSheetId="28">#REF!</definedName>
    <definedName name="ADJUST7" localSheetId="30">#REF!</definedName>
    <definedName name="ADJUST7" localSheetId="31">#REF!</definedName>
    <definedName name="ADJUST7" localSheetId="32">#REF!</definedName>
    <definedName name="ADJUST7" localSheetId="34">#REF!</definedName>
    <definedName name="ADJUST7" localSheetId="19">#REF!</definedName>
    <definedName name="ADJUST7" localSheetId="0">#REF!</definedName>
    <definedName name="ADJUST7">#REF!</definedName>
    <definedName name="adjustments" localSheetId="37">#REF!</definedName>
    <definedName name="adjustments" localSheetId="38">#REF!</definedName>
    <definedName name="adjustments" localSheetId="39">#REF!</definedName>
    <definedName name="adjustments" localSheetId="27">#REF!</definedName>
    <definedName name="adjustments" localSheetId="28">#REF!</definedName>
    <definedName name="adjustments" localSheetId="30">#REF!</definedName>
    <definedName name="adjustments" localSheetId="31">#REF!</definedName>
    <definedName name="adjustments" localSheetId="32">#REF!</definedName>
    <definedName name="adjustments" localSheetId="34">#REF!</definedName>
    <definedName name="adjustments" localSheetId="19">#REF!</definedName>
    <definedName name="adjustments" localSheetId="0">#REF!</definedName>
    <definedName name="adjustments">#REF!</definedName>
    <definedName name="adsadasdasdadasd" localSheetId="19" hidden="1">{"Est_Pg1",#N/A,FALSE,"Estimate2003";"Est_Pg2",#N/A,FALSE,"Estimate2003";"Est_Pg3",#N/A,FALSE,"Estimate2003";"Escalation,",#N/A,FALSE,"Escalation"}</definedName>
    <definedName name="adsadasdasdadasd" hidden="1">{"Est_Pg1",#N/A,FALSE,"Estimate2003";"Est_Pg2",#N/A,FALSE,"Estimate2003";"Est_Pg3",#N/A,FALSE,"Estimate2003";"Escalation,",#N/A,FALSE,"Escalation"}</definedName>
    <definedName name="afdadafa" localSheetId="19"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g" localSheetId="19" hidden="1">{"Page_1",#N/A,FALSE,"BAD4Q98";"Page_2",#N/A,FALSE,"BAD4Q98";"Page_3",#N/A,FALSE,"BAD4Q98";"Page_4",#N/A,FALSE,"BAD4Q98";"Page_5",#N/A,FALSE,"BAD4Q98";"Page_6",#N/A,FALSE,"BAD4Q98";"Input_1",#N/A,FALSE,"BAD4Q98";"Input_2",#N/A,FALSE,"BAD4Q98"}</definedName>
    <definedName name="ag" hidden="1">{"Page_1",#N/A,FALSE,"BAD4Q98";"Page_2",#N/A,FALSE,"BAD4Q98";"Page_3",#N/A,FALSE,"BAD4Q98";"Page_4",#N/A,FALSE,"BAD4Q98";"Page_5",#N/A,FALSE,"BAD4Q98";"Page_6",#N/A,FALSE,"BAD4Q98";"Input_1",#N/A,FALSE,"BAD4Q98";"Input_2",#N/A,FALSE,"BAD4Q98"}</definedName>
    <definedName name="amort">'[17]Pen Exp Before 7.1'!$E$52</definedName>
    <definedName name="AMORT1">'[17]Pen Exp Before 7.1'!$I$52</definedName>
    <definedName name="ANALYSIS89" localSheetId="19">#REF!</definedName>
    <definedName name="ANALYSIS89">#REF!</definedName>
    <definedName name="Annual_Cash_Sweep_Amount">'[18]Cash Sweep'!$C$14:$W$14</definedName>
    <definedName name="Annual_Equity_Investment" localSheetId="29">'[15]Cash Flow'!#REF!</definedName>
    <definedName name="Annual_Equity_Investment">'[15]Cash Flow'!#REF!</definedName>
    <definedName name="Annual_Maintenance_Input">[15]Inputs!$B$157</definedName>
    <definedName name="anscount" hidden="1">2</definedName>
    <definedName name="application" localSheetId="29">#REF!</definedName>
    <definedName name="application">#REF!</definedName>
    <definedName name="Appropriate_IPP_Debt_Ratio" localSheetId="29">#REF!</definedName>
    <definedName name="Appropriate_IPP_Debt_Ratio">#REF!</definedName>
    <definedName name="April" localSheetId="29" hidden="1">'[19]Distr LRMCs'!#REF!</definedName>
    <definedName name="April" hidden="1">'[19]Distr LRMCs'!#REF!</definedName>
    <definedName name="AREA1" localSheetId="19">#REF!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localSheetId="19" hidden="1">#REF!</definedName>
    <definedName name="AS2StaticLS" hidden="1">#REF!</definedName>
    <definedName name="AS2SyncStepLS" hidden="1">0</definedName>
    <definedName name="AS2TickmarkLS" localSheetId="19" hidden="1">#REF!</definedName>
    <definedName name="AS2TickmarkLS" hidden="1">#REF!</definedName>
    <definedName name="AS2VersionLS" hidden="1">300</definedName>
    <definedName name="asian_meanreversion" localSheetId="19">#REF!</definedName>
    <definedName name="asian_meanreversion">#REF!</definedName>
    <definedName name="asian_model" localSheetId="29">#REF!</definedName>
    <definedName name="asian_model">#REF!</definedName>
    <definedName name="asian_volatility" localSheetId="29">#REF!</definedName>
    <definedName name="asian_volatility">#REF!</definedName>
    <definedName name="asset_codes">[20]Inputs!$B$7</definedName>
    <definedName name="Assets">'[21]Account Balances'!$R$5,'[21]Account Balances'!$R$5:$R$8,'[21]Account Balances'!$R$11,'[21]Account Balances'!$R$14:$R$17,'[21]Account Balances'!$R$20:$R$25,'[21]Account Balances'!$R$28:$R$34,'[21]Account Balances'!$R$37:$R$40,'[21]Account Balances'!$R$43:$R$45,'[21]Account Balances'!$R$49:$R$51,'[21]Account Balances'!$R$56:$R$62,'[21]Account Balances'!$R$67:$R$69,'[21]Account Balances'!$R$72:$R$74,'[21]Account Balances'!$R$77,'[21]Account Balances'!$R$79:$R$80</definedName>
    <definedName name="Athens_Minimum_PILOT_Payment" localSheetId="19">[15]Inputs!#REF!</definedName>
    <definedName name="Athens_Minimum_PILOT_Payment">#REF!</definedName>
    <definedName name="Athens_Percentage_of_PILOT_Payments" localSheetId="29">[15]Inputs!#REF!</definedName>
    <definedName name="Athens_Percentage_of_PILOT_Payments">[15]Inputs!#REF!</definedName>
    <definedName name="Athens_PILOT_Shortfall_Benchmark_Payment" localSheetId="29">[15]Inputs!#REF!</definedName>
    <definedName name="Athens_PILOT_Shortfall_Benchmark_Payment">[15]Inputs!#REF!</definedName>
    <definedName name="atticinsulation" localSheetId="19">'[22]Unit Input'!$D$8:$D$9</definedName>
    <definedName name="atticventing" localSheetId="37">#REF!</definedName>
    <definedName name="atticventing" localSheetId="38">#REF!</definedName>
    <definedName name="atticventing" localSheetId="39">#REF!</definedName>
    <definedName name="atticventing" localSheetId="27">#REF!</definedName>
    <definedName name="atticventing" localSheetId="28">#REF!</definedName>
    <definedName name="atticventing" localSheetId="30">#REF!</definedName>
    <definedName name="atticventing" localSheetId="31">#REF!</definedName>
    <definedName name="atticventing" localSheetId="32">#REF!</definedName>
    <definedName name="atticventing" localSheetId="34">#REF!</definedName>
    <definedName name="atticventing" localSheetId="19">#REF!</definedName>
    <definedName name="atticventing" localSheetId="0">#REF!</definedName>
    <definedName name="atticventing">#REF!</definedName>
    <definedName name="atticweatherstripping" localSheetId="19">'[22]Unit Input'!$D$5:$D$7</definedName>
    <definedName name="AuthBudget">'[23]CARE-Table 1'!$G$6:$G$16</definedName>
    <definedName name="b" localSheetId="19" hidden="1">{"Page_1",#N/A,FALSE,"BAD4Q98";"Page_2",#N/A,FALSE,"BAD4Q98";"Page_3",#N/A,FALSE,"BAD4Q98";"Page_4",#N/A,FALSE,"BAD4Q98";"Page_5",#N/A,FALSE,"BAD4Q98";"Page_6",#N/A,FALSE,"BAD4Q98";"Input_1",#N/A,FALSE,"BAD4Q98";"Input_2",#N/A,FALSE,"BAD4Q98"}</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#REF!</definedName>
    <definedName name="barriercap_volatility">#REF!</definedName>
    <definedName name="barrieropt_volatility">#REF!</definedName>
    <definedName name="Base_Customers" localSheetId="19">'[22]Key to Tables'!$B$19</definedName>
    <definedName name="base_rate_annual" localSheetId="37">#REF!</definedName>
    <definedName name="base_rate_annual" localSheetId="38">#REF!</definedName>
    <definedName name="base_rate_annual" localSheetId="39">#REF!</definedName>
    <definedName name="base_rate_annual" localSheetId="27">#REF!</definedName>
    <definedName name="base_rate_annual" localSheetId="28">#REF!</definedName>
    <definedName name="base_rate_annual" localSheetId="30">#REF!</definedName>
    <definedName name="base_rate_annual" localSheetId="31">#REF!</definedName>
    <definedName name="base_rate_annual" localSheetId="32">#REF!</definedName>
    <definedName name="base_rate_annual" localSheetId="34">#REF!</definedName>
    <definedName name="base_rate_annual" localSheetId="19">#REF!</definedName>
    <definedName name="base_rate_annual" localSheetId="0">#REF!</definedName>
    <definedName name="base_rate_annual">#REF!</definedName>
    <definedName name="bbb"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COMP3" localSheetId="37">#REF!</definedName>
    <definedName name="BCOMP3" localSheetId="38">#REF!</definedName>
    <definedName name="BCOMP3" localSheetId="39">#REF!</definedName>
    <definedName name="BCOMP3" localSheetId="27">#REF!</definedName>
    <definedName name="BCOMP3" localSheetId="28">#REF!</definedName>
    <definedName name="BCOMP3" localSheetId="30">#REF!</definedName>
    <definedName name="BCOMP3" localSheetId="31">#REF!</definedName>
    <definedName name="BCOMP3" localSheetId="32">#REF!</definedName>
    <definedName name="BCOMP3" localSheetId="34">#REF!</definedName>
    <definedName name="BCOMP3" localSheetId="19">#REF!</definedName>
    <definedName name="BCOMP3" localSheetId="0">#REF!</definedName>
    <definedName name="BCOMP3">#REF!</definedName>
    <definedName name="BCOMP4" localSheetId="37">#REF!</definedName>
    <definedName name="BCOMP4" localSheetId="38">#REF!</definedName>
    <definedName name="BCOMP4" localSheetId="39">#REF!</definedName>
    <definedName name="BCOMP4" localSheetId="27">#REF!</definedName>
    <definedName name="BCOMP4" localSheetId="28">#REF!</definedName>
    <definedName name="BCOMP4" localSheetId="30">#REF!</definedName>
    <definedName name="BCOMP4" localSheetId="31">#REF!</definedName>
    <definedName name="BCOMP4" localSheetId="32">#REF!</definedName>
    <definedName name="BCOMP4" localSheetId="34">#REF!</definedName>
    <definedName name="BCOMP4" localSheetId="19">#REF!</definedName>
    <definedName name="BCOMP4" localSheetId="0">#REF!</definedName>
    <definedName name="BCOMP4">#REF!</definedName>
    <definedName name="bestof_meanreversion" localSheetId="19">#REF!</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lendedRate">[24]Data!$G$33</definedName>
    <definedName name="bond_meanreversion" localSheetId="19">#REF!</definedName>
    <definedName name="bond_meanreversion">#REF!</definedName>
    <definedName name="bond_model" localSheetId="19">#REF!</definedName>
    <definedName name="bond_model">#REF!</definedName>
    <definedName name="bond_volatility" localSheetId="19">#REF!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 localSheetId="19">[25]CSIBA!#REF!</definedName>
    <definedName name="BROKER">#REF!</definedName>
    <definedName name="BSAcct" localSheetId="19">#REF!</definedName>
    <definedName name="BSAcct">#REF!</definedName>
    <definedName name="BSBal" localSheetId="19">#REF!</definedName>
    <definedName name="BSBal">#REF!</definedName>
    <definedName name="BSDesc" localSheetId="19">#REF!</definedName>
    <definedName name="BSDesc">#REF!</definedName>
    <definedName name="bsentity">#REF!</definedName>
    <definedName name="Bsheet">#REF!</definedName>
    <definedName name="BUILD">[26]Building!$A$2:$E$97</definedName>
    <definedName name="calspread_meanreversion" localSheetId="19">#REF!</definedName>
    <definedName name="calspread_meanreversion">#REF!</definedName>
    <definedName name="calspread_meshpoints" localSheetId="19">#REF!</definedName>
    <definedName name="calspread_meshpoints">#REF!</definedName>
    <definedName name="calspread_model" localSheetId="19">#REF!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rea">#REF!</definedName>
    <definedName name="CareSurchargeExemption">[24]Data!$G$35</definedName>
    <definedName name="Cash_Sweep_Switch" localSheetId="19">[15]Inputs!#REF!</definedName>
    <definedName name="Cash_Sweep_Switch">#REF!</definedName>
    <definedName name="category" localSheetId="19">#REF!</definedName>
    <definedName name="category">#REF!</definedName>
    <definedName name="caulking" localSheetId="19">'[22]Unit Input'!$D$12:$D$14</definedName>
    <definedName name="CBWorkbookPriority" hidden="1">-21190210</definedName>
    <definedName name="cc">#REF!</definedName>
    <definedName name="ccc"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localSheetId="19" hidden="1">{"variance_page",#N/A,FALSE,"template"}</definedName>
    <definedName name="cccc" hidden="1">{"variance_page",#N/A,FALSE,"template"}</definedName>
    <definedName name="ccccccc" localSheetId="19" hidden="1">{"SourcesUses",#N/A,TRUE,#N/A;"TransOverview",#N/A,TRUE,"CFMODEL"}</definedName>
    <definedName name="ccccccc" hidden="1">{"SourcesUses",#N/A,TRUE,#N/A;"TransOverview",#N/A,TRUE,"CFMODEL"}</definedName>
    <definedName name="ccccccccccccccc" localSheetId="19" hidden="1">{"SourcesUses",#N/A,TRUE,"FundsFlow";"TransOverview",#N/A,TRUE,"FundsFlow"}</definedName>
    <definedName name="ccccccccccccccc" hidden="1">{"SourcesUses",#N/A,TRUE,"FundsFlow";"TransOverview",#N/A,TRUE,"FundsFlow"}</definedName>
    <definedName name="CCPlan">#REF!</definedName>
    <definedName name="ccyswapopt_meanreversion">#REF!</definedName>
    <definedName name="ccyswapopt_model">#REF!</definedName>
    <definedName name="ccyswapopt_volatility">#REF!</definedName>
    <definedName name="ccyswapopt_volatility2">#REF!</definedName>
    <definedName name="centralAC" localSheetId="19">'[22]Unit Input'!$D$48</definedName>
    <definedName name="cfentity" localSheetId="19">#REF!</definedName>
    <definedName name="cfentity">#REF!</definedName>
    <definedName name="CFL" localSheetId="37">#REF!</definedName>
    <definedName name="CFL" localSheetId="38">#REF!</definedName>
    <definedName name="CFL" localSheetId="39">#REF!</definedName>
    <definedName name="CFL" localSheetId="27">#REF!</definedName>
    <definedName name="CFL" localSheetId="28">#REF!</definedName>
    <definedName name="CFL" localSheetId="30">#REF!</definedName>
    <definedName name="CFL" localSheetId="31">#REF!</definedName>
    <definedName name="CFL" localSheetId="32">#REF!</definedName>
    <definedName name="CFL" localSheetId="34">#REF!</definedName>
    <definedName name="CFL" localSheetId="19">#REF!</definedName>
    <definedName name="CFL" localSheetId="0">#REF!</definedName>
    <definedName name="CFL">#REF!</definedName>
    <definedName name="Chart">"Chart 3"</definedName>
    <definedName name="Class_Life_ADR">'[27]ADR Table'!$B$5:$J$5</definedName>
    <definedName name="Class_Life_MACRS">'[27]MARCS Table'!$B$5:$I$5</definedName>
    <definedName name="Commercial_Operation_Year">[28]Inputs!$B$197</definedName>
    <definedName name="Commercial_Rev_Growth">[29]Assumptions!$C$11</definedName>
    <definedName name="Component" localSheetId="29">#REF!</definedName>
    <definedName name="Component">#REF!</definedName>
    <definedName name="confidence">[20]Inputs!$B$12</definedName>
    <definedName name="ConsolidatedRange" localSheetId="19">#REF!</definedName>
    <definedName name="ConsolidatedRange">#REF!</definedName>
    <definedName name="ConsolidationRange" localSheetId="19">#REF!</definedName>
    <definedName name="ConsolidationRange">#REF!</definedName>
    <definedName name="Construction_Facility_Balance_End_of_Month" localSheetId="19">'[15]Construction Draw Schedule'!#REF!</definedName>
    <definedName name="Construction_Facility_Balance_End_of_Month">#REF!</definedName>
    <definedName name="convertible_treesteps" localSheetId="19">#REF!</definedName>
    <definedName name="convertible_treesteps">#REF!</definedName>
    <definedName name="convertible_volatility" localSheetId="19">#REF!</definedName>
    <definedName name="convertible_volatility">#REF!</definedName>
    <definedName name="Corporate_Guarantee_Switch" localSheetId="19">[15]Inputs!#REF!</definedName>
    <definedName name="Corporate_Guarantee_Switch">#REF!</definedName>
    <definedName name="corr_data">[20]Inputs!$B$6</definedName>
    <definedName name="Cost_of_Corporate_Guarantee" localSheetId="29">[15]Inputs!#REF!</definedName>
    <definedName name="Cost_of_Corporate_Guarantee">[15]Inputs!#REF!</definedName>
    <definedName name="County___Town_Tax_Billing_Month" localSheetId="29">[15]Inputs!#REF!</definedName>
    <definedName name="County___Town_Tax_Billing_Month">[15]Inputs!#REF!</definedName>
    <definedName name="crack_meanreversion" localSheetId="19">#REF!</definedName>
    <definedName name="crack_meanreversion">#REF!</definedName>
    <definedName name="crack_meanreversion2" localSheetId="19">#REF!</definedName>
    <definedName name="crack_meanreversion2">#REF!</definedName>
    <definedName name="crack_meanreversion3" localSheetId="19">#REF!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 localSheetId="37">#REF!</definedName>
    <definedName name="CREDITS" localSheetId="38">#REF!</definedName>
    <definedName name="CREDITS" localSheetId="39">#REF!</definedName>
    <definedName name="CREDITS" localSheetId="27">#REF!</definedName>
    <definedName name="CREDITS" localSheetId="28">#REF!</definedName>
    <definedName name="CREDITS" localSheetId="30">#REF!</definedName>
    <definedName name="CREDITS" localSheetId="31">#REF!</definedName>
    <definedName name="CREDITS" localSheetId="32">#REF!</definedName>
    <definedName name="CREDITS" localSheetId="34">#REF!</definedName>
    <definedName name="CREDITS" localSheetId="0">#REF!</definedName>
    <definedName name="CREDITS">#REF!</definedName>
    <definedName name="CreditStats" hidden="1">#REF!</definedName>
    <definedName name="_xlnm.Criteria">'[9]CAP ADJ'!#REF!</definedName>
    <definedName name="Criteria_MI">'[9]CAP ADJ'!#REF!</definedName>
    <definedName name="cross_corrs">[20]Inputs!$B$27</definedName>
    <definedName name="CTHRS" localSheetId="29">[30]Mstr!#REF!</definedName>
    <definedName name="CTHRS">[30]Mstr!#REF!</definedName>
    <definedName name="cumCOLA">'[31]cum CPI'!$A$7:$B$43</definedName>
    <definedName name="Cumulative_Cash_Flow" localSheetId="29">'[15]Cash Flow'!#REF!</definedName>
    <definedName name="Cumulative_Cash_Flow">'[15]Cash Flow'!#REF!</definedName>
    <definedName name="CURRENT" localSheetId="19">[25]CSIBA!#REF!</definedName>
    <definedName name="CURRENT">#REF!</definedName>
    <definedName name="CurrentDimensionReference">'[32]Setup -&gt;'!$G$29</definedName>
    <definedName name="CurrentMo">'[21]Account Balances'!$R$5:$R$8,'[21]Account Balances'!$R$11,'[21]Account Balances'!$R$14:$R$17,'[21]Account Balances'!$R$20:$R$25,'[21]Account Balances'!$R$28:$R$34,'[21]Account Balances'!$R$37:$R$40,'[21]Account Balances'!$R$43:$R$45,'[21]Account Balances'!$R$49:$R$51,'[21]Account Balances'!$R$56:$R$62,'[21]Account Balances'!$R$67:$R$69,'[21]Account Balances'!$R$72:$R$74,'[21]Account Balances'!$R$77,'[21]Account Balances'!$R$79:$R$80,'[21]Account Balances'!$R$88:$R$89,'[21]Account Balances'!$R$91,'[21]Account Balances'!$R$94:$R$96,'[21]Account Balances'!$R$99:$R$100,'[21]Account Balances'!$R$103:$R$106,'[21]Account Balances'!$R$109:$R$115</definedName>
    <definedName name="CurrentMonth">'[21]Account Balances'!$R$5:$R$8,'[21]Account Balances'!$R$11,'[21]Account Balances'!$R$14:$R$17,'[21]Account Balances'!$R$20:$R$25,'[21]Account Balances'!$R$28:$R$34,'[21]Account Balances'!$R$37:$R$40,'[21]Account Balances'!$R$43:$R$45,'[21]Account Balances'!$R$49:$R$51,'[21]Account Balances'!$R$56:$R$62,'[21]Account Balances'!$R$67:$R$69,'[21]Account Balances'!$R$72:$R$74,'[21]Account Balances'!$R$77,'[21]Account Balances'!$R$79:$R$80,'[21]Account Balances'!$R$88:$R$89,'[21]Account Balances'!$R$91,'[21]Account Balances'!$R$94:$R$96,'[21]Account Balances'!$R$99:$R$100,'[21]Account Balances'!$R$103:$R$106,'[21]Account Balances'!$R$109:$R$115</definedName>
    <definedName name="Customers" localSheetId="19">#REF!</definedName>
    <definedName name="Customers">#REF!</definedName>
    <definedName name="d" localSheetId="19" hidden="1">{"SourcesUses",#N/A,TRUE,#N/A;"TransOverview",#N/A,TRUE,"CFMODEL"}</definedName>
    <definedName name="d" hidden="1">{"SourcesUses",#N/A,TRUE,#N/A;"TransOverview",#N/A,TRUE,"CFMODEL"}</definedName>
    <definedName name="d_2" localSheetId="19"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localSheetId="19" hidden="1">{"ID1",#N/A,FALSE,"IDIQ-I";"id2",#N/A,FALSE,"IDIQ-II";"ID3",#N/A,FALSE,"IDIQ-III";"ID4",#N/A,FALSE,"IDIQ-IV";"id5",#N/A,FALSE,"IDIQ-V";"ID6",#N/A,FALSE,"IDIQ-VI";"DO1a",#N/A,FALSE,"DO-IA";"DO1b",#N/A,FALSE,"DO-IB";"DO1C",#N/A,FALSE,"DO-IC";"DO3",#N/A,FALSE,"DO-III";"DO4",#N/A,FALSE,"DO-IV";"DO5",#N/A,FALSE,"DO-V"}</definedName>
    <definedName name="daddy" hidden="1">{"ID1",#N/A,FALSE,"IDIQ-I";"id2",#N/A,FALSE,"IDIQ-II";"ID3",#N/A,FALSE,"IDIQ-III";"ID4",#N/A,FALSE,"IDIQ-IV";"id5",#N/A,FALSE,"IDIQ-V";"ID6",#N/A,FALSE,"IDIQ-VI";"DO1a",#N/A,FALSE,"DO-IA";"DO1b",#N/A,FALSE,"DO-IB";"DO1C",#N/A,FALSE,"DO-IC";"DO3",#N/A,FALSE,"DO-III";"DO4",#N/A,FALSE,"DO-IV";"DO5",#N/A,FALSE,"DO-V"}</definedName>
    <definedName name="DATA">'[33]FS Dnld SAVE THIS'!$A$5:$D$1596</definedName>
    <definedName name="DATA1" localSheetId="19">#REF!</definedName>
    <definedName name="DATA1">#REF!</definedName>
    <definedName name="DATA10" localSheetId="29">#REF!</definedName>
    <definedName name="DATA10">#REF!</definedName>
    <definedName name="DATA11" localSheetId="19">#REF!</definedName>
    <definedName name="DATA11">#REF!</definedName>
    <definedName name="DATA12">#REF!</definedName>
    <definedName name="DATA13" localSheetId="19">#REF!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_Table">[34]Input!$T$4:$AA$27</definedName>
    <definedName name="dateorder" localSheetId="19">#REF!</definedName>
    <definedName name="dateorder">#REF!</definedName>
    <definedName name="DCHART4" localSheetId="19" hidden="1">#REF!</definedName>
    <definedName name="DCHART4" hidden="1">#REF!</definedName>
    <definedName name="dd" localSheetId="19" hidden="1">{"Income Statement",#N/A,FALSE,"CFMODEL";"Balance Sheet",#N/A,FALSE,"CFMODEL"}</definedName>
    <definedName name="dd" hidden="1">{"Income Statement",#N/A,FALSE,"CFMODEL";"Balance Sheet",#N/A,FALSE,"CFMODEL"}</definedName>
    <definedName name="ddd" localSheetId="19" hidden="1">{"SourcesUses",#N/A,TRUE,#N/A;"TransOverview",#N/A,TRUE,"CFMODEL"}</definedName>
    <definedName name="ddd" hidden="1">{"SourcesUses",#N/A,TRUE,#N/A;"TransOverview",#N/A,TRUE,"CFMODEL"}</definedName>
    <definedName name="dddd">#REF!</definedName>
    <definedName name="ddddddd" localSheetId="19">[11]Adjustments!#REF!</definedName>
    <definedName name="ddddddd">#REF!</definedName>
    <definedName name="dddddddd" localSheetId="19" hidden="1">{"Income Statement",#N/A,FALSE,"CFMODEL";"Balance Sheet",#N/A,FALSE,"CFMODEL"}</definedName>
    <definedName name="dddddddd" hidden="1">{"Income Statement",#N/A,FALSE,"CFMODEL";"Balance Sheet",#N/A,FALSE,"CFMODEL"}</definedName>
    <definedName name="ddddddddddddddd" localSheetId="19" hidden="1">{"SourcesUses",#N/A,TRUE,"CFMODEL";"TransOverview",#N/A,TRUE,"CFMODEL"}</definedName>
    <definedName name="ddddddddddddddd" hidden="1">{"SourcesUses",#N/A,TRUE,"CFMODEL";"TransOverview",#N/A,TRUE,"CFMODEL"}</definedName>
    <definedName name="dddddddddddddddddd" localSheetId="19" hidden="1">{"SourcesUses",#N/A,TRUE,#N/A;"TransOverview",#N/A,TRUE,"CFMODEL"}</definedName>
    <definedName name="dddddddddddddddddd" hidden="1">{"SourcesUses",#N/A,TRUE,#N/A;"TransOverview",#N/A,TRUE,"CFMODEL"}</definedName>
    <definedName name="ddddddddddddddddddddd" localSheetId="19" hidden="1">{"SourcesUses",#N/A,TRUE,"FundsFlow";"TransOverview",#N/A,TRUE,"FundsFlow"}</definedName>
    <definedName name="ddddddddddddddddddddd" hidden="1">{"SourcesUses",#N/A,TRUE,"FundsFlow";"TransOverview",#N/A,TRUE,"FundsFlow"}</definedName>
    <definedName name="ddddddddddddddddddddddd" localSheetId="19" hidden="1">{"SourcesUses",#N/A,TRUE,#N/A;"TransOverview",#N/A,TRUE,"CFMODEL"}</definedName>
    <definedName name="ddddddddddddddddddddddd" hidden="1">{"SourcesUses",#N/A,TRUE,#N/A;"TransOverview",#N/A,TRUE,"CFMODEL"}</definedName>
    <definedName name="ddf" localSheetId="19" hidden="1">{"2002Frcst","06Month",FALSE,"Frcst Format 2002"}</definedName>
    <definedName name="ddf" hidden="1">{"2002Frcst","06Month",FALSE,"Frcst Format 2002"}</definedName>
    <definedName name="Debt_Service_Reserve_Drawn_Spread_year_1_to_5">[15]Inputs!#REF!</definedName>
    <definedName name="Debt_Service_Reserve_Drawn_Spread_year_6_plus">[15]Inputs!#REF!</definedName>
    <definedName name="Debt_Service_Reserve_Fund">[15]Inputs!#REF!</definedName>
    <definedName name="Debt_Service_Reserve_Fund_Change">[15]Debt!#REF!</definedName>
    <definedName name="Debt_Service_Reserve_Fund_Initial_Capitalization">[15]Inputs!#REF!</definedName>
    <definedName name="Debt_Service_Reserve_Fund_Initital_Capitalization">[15]Inputs!#REF!</definedName>
    <definedName name="Debt_Service_Reserve_Fund_Interest">[15]Debt!#REF!</definedName>
    <definedName name="Debt_Service_Reserve_LOC_Fee_Rate_year_1_to_5">[15]Inputs!#REF!</definedName>
    <definedName name="Debt_Service_Reserve_LOC_Fee_Rate_year_6_plus">[15]Inputs!#REF!</definedName>
    <definedName name="Debt_Service_Reserve_LOC_Loan_Spread">[10]Inputs!#REF!</definedName>
    <definedName name="Debt_Service_Reserve_LOC_Spread">[15]Inputs!#REF!</definedName>
    <definedName name="Debt_Service_Reserve_Switch">[15]Inputs!#REF!</definedName>
    <definedName name="decimalsep" localSheetId="19">#REF!</definedName>
    <definedName name="decimalsep">#REF!</definedName>
    <definedName name="DEFTO65FACTOR" localSheetId="19">#REF!</definedName>
    <definedName name="DEFTO65FACTOR">#REF!</definedName>
    <definedName name="DELICIAS_operating_exp" localSheetId="19">#REF!</definedName>
    <definedName name="DELICIAS_operating_exp">#REF!</definedName>
    <definedName name="DELTA">#REF!</definedName>
    <definedName name="Depreciable_Life">[35]Assumptions!$C$22</definedName>
    <definedName name="Desktop" localSheetId="19">#REF!</definedName>
    <definedName name="Desktop">#REF!</definedName>
    <definedName name="dfdfd" localSheetId="19" hidden="1">{"Page_1",#N/A,FALSE,"BAD4Q98";"Page_2",#N/A,FALSE,"BAD4Q98";"Page_3",#N/A,FALSE,"BAD4Q98";"Page_4",#N/A,FALSE,"BAD4Q98";"Page_5",#N/A,FALSE,"BAD4Q98";"Page_6",#N/A,FALSE,"BAD4Q98";"Input_1",#N/A,FALSE,"BAD4Q98";"Input_2",#N/A,FALSE,"BAD4Q98"}</definedName>
    <definedName name="dfdfd" hidden="1">{"Page_1",#N/A,FALSE,"BAD4Q98";"Page_2",#N/A,FALSE,"BAD4Q98";"Page_3",#N/A,FALSE,"BAD4Q98";"Page_4",#N/A,FALSE,"BAD4Q98";"Page_5",#N/A,FALSE,"BAD4Q98";"Page_6",#N/A,FALSE,"BAD4Q98";"Input_1",#N/A,FALSE,"BAD4Q98";"Input_2",#N/A,FALSE,"BAD4Q98"}</definedName>
    <definedName name="dfds" localSheetId="19"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date">[36]Input!$B$3</definedName>
    <definedName name="disc_month" localSheetId="19">#REF!</definedName>
    <definedName name="disc_month">#REF!</definedName>
    <definedName name="disc_year">[36]Input!$C$3</definedName>
    <definedName name="Discount" localSheetId="19">'[37]Energy Rate'!$C$44</definedName>
    <definedName name="Discount_Rate" localSheetId="37">#REF!</definedName>
    <definedName name="Discount_Rate" localSheetId="38">#REF!</definedName>
    <definedName name="Discount_Rate" localSheetId="39">#REF!</definedName>
    <definedName name="Discount_Rate" localSheetId="27">#REF!</definedName>
    <definedName name="Discount_Rate" localSheetId="28">#REF!</definedName>
    <definedName name="Discount_Rate" localSheetId="30">#REF!</definedName>
    <definedName name="Discount_Rate" localSheetId="31">#REF!</definedName>
    <definedName name="Discount_Rate" localSheetId="32">#REF!</definedName>
    <definedName name="Discount_Rate" localSheetId="33">#REF!</definedName>
    <definedName name="Discount_Rate" localSheetId="34">#REF!</definedName>
    <definedName name="Discount_Rate" localSheetId="19">#REF!</definedName>
    <definedName name="Discount_Rate" localSheetId="0">#REF!</definedName>
    <definedName name="Discount_Rate">#REF!</definedName>
    <definedName name="Discount_Year">[15]Inputs!$B$84</definedName>
    <definedName name="distribution_portanl">[20]Inputs!$B$24</definedName>
    <definedName name="Dixcount_Rate" localSheetId="37">#REF!</definedName>
    <definedName name="Dixcount_Rate" localSheetId="38">#REF!</definedName>
    <definedName name="Dixcount_Rate" localSheetId="39">#REF!</definedName>
    <definedName name="Dixcount_Rate" localSheetId="27">#REF!</definedName>
    <definedName name="Dixcount_Rate" localSheetId="28">#REF!</definedName>
    <definedName name="Dixcount_Rate" localSheetId="30">#REF!</definedName>
    <definedName name="Dixcount_Rate" localSheetId="31">#REF!</definedName>
    <definedName name="Dixcount_Rate" localSheetId="32">#REF!</definedName>
    <definedName name="Dixcount_Rate" localSheetId="33">#REF!</definedName>
    <definedName name="Dixcount_Rate" localSheetId="34">#REF!</definedName>
    <definedName name="Dixcount_Rate" localSheetId="19">#REF!</definedName>
    <definedName name="Dixcount_Rate" localSheetId="0">#REF!</definedName>
    <definedName name="Dixcount_Rate">#REF!</definedName>
    <definedName name="Diycount_Rate" localSheetId="37">#REF!</definedName>
    <definedName name="Diycount_Rate" localSheetId="38">#REF!</definedName>
    <definedName name="Diycount_Rate" localSheetId="39">#REF!</definedName>
    <definedName name="Diycount_Rate" localSheetId="27">#REF!</definedName>
    <definedName name="Diycount_Rate" localSheetId="28">#REF!</definedName>
    <definedName name="Diycount_Rate" localSheetId="30">#REF!</definedName>
    <definedName name="Diycount_Rate" localSheetId="31">#REF!</definedName>
    <definedName name="Diycount_Rate" localSheetId="32">#REF!</definedName>
    <definedName name="Diycount_Rate" localSheetId="33">#REF!</definedName>
    <definedName name="Diycount_Rate" localSheetId="34">#REF!</definedName>
    <definedName name="Diycount_Rate" localSheetId="19">#REF!</definedName>
    <definedName name="Diycount_Rate" localSheetId="0">#REF!</definedName>
    <definedName name="Diycount_Rate">#REF!</definedName>
    <definedName name="DOM" localSheetId="37">#REF!</definedName>
    <definedName name="DOM" localSheetId="38">#REF!</definedName>
    <definedName name="DOM" localSheetId="39">#REF!</definedName>
    <definedName name="DOM" localSheetId="27">#REF!</definedName>
    <definedName name="DOM" localSheetId="28">#REF!</definedName>
    <definedName name="DOM" localSheetId="30">#REF!</definedName>
    <definedName name="DOM" localSheetId="31">#REF!</definedName>
    <definedName name="DOM" localSheetId="32">#REF!</definedName>
    <definedName name="DOM" localSheetId="34">#REF!</definedName>
    <definedName name="DOM" localSheetId="19">#REF!</definedName>
    <definedName name="DOM" localSheetId="0">#REF!</definedName>
    <definedName name="DOM">#REF!</definedName>
    <definedName name="DOMRD" localSheetId="37">#REF!</definedName>
    <definedName name="DOMRD" localSheetId="38">#REF!</definedName>
    <definedName name="DOMRD" localSheetId="39">#REF!</definedName>
    <definedName name="DOMRD" localSheetId="27">#REF!</definedName>
    <definedName name="DOMRD" localSheetId="28">#REF!</definedName>
    <definedName name="DOMRD" localSheetId="30">#REF!</definedName>
    <definedName name="DOMRD" localSheetId="31">#REF!</definedName>
    <definedName name="DOMRD" localSheetId="32">#REF!</definedName>
    <definedName name="DOMRD" localSheetId="34">#REF!</definedName>
    <definedName name="DOMRD" localSheetId="0">#REF!</definedName>
    <definedName name="DOMRD">#REF!</definedName>
    <definedName name="doorweatherstripping" localSheetId="19">'[22]Unit Input'!$D$17:$D$19</definedName>
    <definedName name="Double?">'[38]Unit Input'!$D$45</definedName>
    <definedName name="Double1">'[38]Unit Input'!$D$47</definedName>
    <definedName name="DP1287TB1" localSheetId="19">#REF!</definedName>
    <definedName name="DP1287TB1">#REF!</definedName>
    <definedName name="DR" localSheetId="19">#REF!+#REF!</definedName>
    <definedName name="DR">#REF!+#REF!</definedName>
    <definedName name="dual_treesteps" localSheetId="19">#REF!</definedName>
    <definedName name="dual_treesteps">#REF!</definedName>
    <definedName name="dual_volatility">#REF!</definedName>
    <definedName name="dual_volatility2">#REF!</definedName>
    <definedName name="ductrepair" localSheetId="37">#REF!</definedName>
    <definedName name="ductrepair" localSheetId="38">#REF!</definedName>
    <definedName name="ductrepair" localSheetId="39">#REF!</definedName>
    <definedName name="ductrepair" localSheetId="27">#REF!</definedName>
    <definedName name="ductrepair" localSheetId="28">#REF!</definedName>
    <definedName name="ductrepair" localSheetId="29">#REF!</definedName>
    <definedName name="ductrepair" localSheetId="30">#REF!</definedName>
    <definedName name="ductrepair" localSheetId="31">#REF!</definedName>
    <definedName name="ductrepair" localSheetId="32">#REF!</definedName>
    <definedName name="ductrepair" localSheetId="33">#REF!</definedName>
    <definedName name="ductrepair" localSheetId="34">#REF!</definedName>
    <definedName name="ductrepair" localSheetId="19">'[39]Per Measure Savings'!#REF!</definedName>
    <definedName name="ductrepair" localSheetId="0">#REF!</definedName>
    <definedName name="ductrepair">#REF!</definedName>
    <definedName name="ductsealandrepair" localSheetId="19">'[22]Unit Input'!$D$49:$D$51</definedName>
    <definedName name="dupper12">[17]Parameters!$D$19</definedName>
    <definedName name="DWL" localSheetId="37">#REF!</definedName>
    <definedName name="DWL" localSheetId="38">#REF!</definedName>
    <definedName name="DWL" localSheetId="39">#REF!</definedName>
    <definedName name="DWL" localSheetId="27">#REF!</definedName>
    <definedName name="DWL" localSheetId="28">#REF!</definedName>
    <definedName name="DWL" localSheetId="29">#REF!</definedName>
    <definedName name="DWL" localSheetId="30">#REF!</definedName>
    <definedName name="DWL" localSheetId="31">#REF!</definedName>
    <definedName name="DWL" localSheetId="32">#REF!</definedName>
    <definedName name="DWL" localSheetId="34">#REF!</definedName>
    <definedName name="DWL" localSheetId="19">'[40]Effective-Rates'!#REF!</definedName>
    <definedName name="DWL" localSheetId="0">#REF!</definedName>
    <definedName name="DWL">#REF!</definedName>
    <definedName name="DZ.IndSpec_Left" localSheetId="19" hidden="1">#REF!</definedName>
    <definedName name="DZ.IndSpec_Left" hidden="1">#REF!</definedName>
    <definedName name="DZ.IndSpec_Right" hidden="1">#REF!</definedName>
    <definedName name="E.R.">2.15</definedName>
    <definedName name="E_Data">#REF!</definedName>
    <definedName name="ecabf_summer" localSheetId="37">#REF!</definedName>
    <definedName name="ecabf_summer" localSheetId="38">#REF!</definedName>
    <definedName name="ecabf_summer" localSheetId="39">#REF!</definedName>
    <definedName name="ecabf_summer" localSheetId="27">#REF!</definedName>
    <definedName name="ecabf_summer" localSheetId="28">#REF!</definedName>
    <definedName name="ecabf_summer" localSheetId="29">#REF!</definedName>
    <definedName name="ecabf_summer" localSheetId="30">#REF!</definedName>
    <definedName name="ecabf_summer" localSheetId="31">#REF!</definedName>
    <definedName name="ecabf_summer" localSheetId="32">#REF!</definedName>
    <definedName name="ecabf_summer" localSheetId="34">#REF!</definedName>
    <definedName name="ecabf_summer" localSheetId="19">'[40]Effective-Rates'!#REF!</definedName>
    <definedName name="ecabf_summer" localSheetId="0">#REF!</definedName>
    <definedName name="ecabf_summer">#REF!</definedName>
    <definedName name="ecabf_winter" localSheetId="37">#REF!</definedName>
    <definedName name="ecabf_winter" localSheetId="38">#REF!</definedName>
    <definedName name="ecabf_winter" localSheetId="39">#REF!</definedName>
    <definedName name="ecabf_winter" localSheetId="27">#REF!</definedName>
    <definedName name="ecabf_winter" localSheetId="28">#REF!</definedName>
    <definedName name="ecabf_winter" localSheetId="29">#REF!</definedName>
    <definedName name="ecabf_winter" localSheetId="30">#REF!</definedName>
    <definedName name="ecabf_winter" localSheetId="31">#REF!</definedName>
    <definedName name="ecabf_winter" localSheetId="32">#REF!</definedName>
    <definedName name="ecabf_winter" localSheetId="34">#REF!</definedName>
    <definedName name="ecabf_winter" localSheetId="19">'[40]Effective-Rates'!#REF!</definedName>
    <definedName name="ecabf_winter" localSheetId="0">#REF!</definedName>
    <definedName name="ecabf_winter">#REF!</definedName>
    <definedName name="educworkshop" localSheetId="19">'[22]Unit Input'!$D$63</definedName>
    <definedName name="eeeeeeeeeee" localSheetId="19" hidden="1">{"SourcesUses",#N/A,TRUE,#N/A;"TransOverview",#N/A,TRUE,"CFMODEL"}</definedName>
    <definedName name="eeeeeeeeeee" hidden="1">{"SourcesUses",#N/A,TRUE,#N/A;"TransOverview",#N/A,TRUE,"CFMODEL"}</definedName>
    <definedName name="eeeeeeeeeeeeeeeeee" localSheetId="19" hidden="1">{"SourcesUses",#N/A,TRUE,"FundsFlow";"TransOverview",#N/A,TRUE,"FundsFlow"}</definedName>
    <definedName name="eeeeeeeeeeeeeeeeee" hidden="1">{"SourcesUses",#N/A,TRUE,"FundsFlow";"TransOverview",#N/A,TRUE,"FundsFlow"}</definedName>
    <definedName name="effective_date">[20]Inputs!$B$14</definedName>
    <definedName name="eighty_seven" localSheetId="29">[41]Cash_Flow!#REF!</definedName>
    <definedName name="eighty_seven">[41]Cash_Flow!#REF!</definedName>
    <definedName name="elasticity" localSheetId="37">#REF!</definedName>
    <definedName name="elasticity" localSheetId="38">#REF!</definedName>
    <definedName name="elasticity" localSheetId="39">#REF!</definedName>
    <definedName name="elasticity" localSheetId="27">#REF!</definedName>
    <definedName name="elasticity" localSheetId="28">#REF!</definedName>
    <definedName name="elasticity" localSheetId="30">#REF!</definedName>
    <definedName name="elasticity" localSheetId="31">#REF!</definedName>
    <definedName name="elasticity" localSheetId="32">#REF!</definedName>
    <definedName name="elasticity" localSheetId="34">#REF!</definedName>
    <definedName name="elasticity" localSheetId="19">#REF!</definedName>
    <definedName name="elasticity" localSheetId="0">#REF!</definedName>
    <definedName name="elasticity">#REF!</definedName>
    <definedName name="electric" localSheetId="19">#REF!</definedName>
    <definedName name="electric">#REF!</definedName>
    <definedName name="electric1">#REF!</definedName>
    <definedName name="electric2001">#REF!</definedName>
    <definedName name="electricfurnacerepair" localSheetId="19">'[22]Unit Input'!$D$40</definedName>
    <definedName name="electricfurnacereplacement" localSheetId="19">'[22]Unit Input'!$D$41</definedName>
    <definedName name="electricwaterheaterreplacement" localSheetId="19">'[22]Unit Input'!$D$54</definedName>
    <definedName name="EnergyServices_Rev_Growth">[29]Assumptions!$C$13</definedName>
    <definedName name="Enterprise" localSheetId="19">#REF!</definedName>
    <definedName name="Enterprise">#REF!</definedName>
    <definedName name="entity" localSheetId="19">#REF!</definedName>
    <definedName name="entity">#REF!</definedName>
    <definedName name="entity1" localSheetId="19">#REF!</definedName>
    <definedName name="entity1">#REF!</definedName>
    <definedName name="EPMC1" localSheetId="37">#REF!</definedName>
    <definedName name="EPMC1" localSheetId="38">#REF!</definedName>
    <definedName name="EPMC1" localSheetId="39">#REF!</definedName>
    <definedName name="EPMC1" localSheetId="27">#REF!</definedName>
    <definedName name="EPMC1" localSheetId="28">#REF!</definedName>
    <definedName name="EPMC1" localSheetId="30">#REF!</definedName>
    <definedName name="EPMC1" localSheetId="31">#REF!</definedName>
    <definedName name="EPMC1" localSheetId="32">#REF!</definedName>
    <definedName name="EPMC1" localSheetId="34">#REF!</definedName>
    <definedName name="EPMC1" localSheetId="0">#REF!</definedName>
    <definedName name="EPMC1">#REF!</definedName>
    <definedName name="EPMC2" localSheetId="37">#REF!</definedName>
    <definedName name="EPMC2" localSheetId="38">#REF!</definedName>
    <definedName name="EPMC2" localSheetId="39">#REF!</definedName>
    <definedName name="EPMC2" localSheetId="27">#REF!</definedName>
    <definedName name="EPMC2" localSheetId="28">#REF!</definedName>
    <definedName name="EPMC2" localSheetId="30">#REF!</definedName>
    <definedName name="EPMC2" localSheetId="31">#REF!</definedName>
    <definedName name="EPMC2" localSheetId="32">#REF!</definedName>
    <definedName name="EPMC2" localSheetId="34">#REF!</definedName>
    <definedName name="EPMC2" localSheetId="0">#REF!</definedName>
    <definedName name="EPMC2">#REF!</definedName>
    <definedName name="EPMC3" localSheetId="37">#REF!</definedName>
    <definedName name="EPMC3" localSheetId="38">#REF!</definedName>
    <definedName name="EPMC3" localSheetId="39">#REF!</definedName>
    <definedName name="EPMC3" localSheetId="27">#REF!</definedName>
    <definedName name="EPMC3" localSheetId="28">#REF!</definedName>
    <definedName name="EPMC3" localSheetId="30">#REF!</definedName>
    <definedName name="EPMC3" localSheetId="31">#REF!</definedName>
    <definedName name="EPMC3" localSheetId="32">#REF!</definedName>
    <definedName name="EPMC3" localSheetId="34">#REF!</definedName>
    <definedName name="EPMC3" localSheetId="0">#REF!</definedName>
    <definedName name="EPMC3">#REF!</definedName>
    <definedName name="EPMC4" localSheetId="37">#REF!</definedName>
    <definedName name="EPMC4" localSheetId="38">#REF!</definedName>
    <definedName name="EPMC4" localSheetId="39">#REF!</definedName>
    <definedName name="EPMC4" localSheetId="27">#REF!</definedName>
    <definedName name="EPMC4" localSheetId="28">#REF!</definedName>
    <definedName name="EPMC4" localSheetId="30">#REF!</definedName>
    <definedName name="EPMC4" localSheetId="31">#REF!</definedName>
    <definedName name="EPMC4" localSheetId="32">#REF!</definedName>
    <definedName name="EPMC4" localSheetId="34">#REF!</definedName>
    <definedName name="EPMC4" localSheetId="0">#REF!</definedName>
    <definedName name="EPMC4">#REF!</definedName>
    <definedName name="Equity_Bridge_Loan_Interest_Expense_Lease">[15]Debt!#REF!</definedName>
    <definedName name="equityapo_volatility" localSheetId="19">#REF!</definedName>
    <definedName name="equityapo_volatility">#REF!</definedName>
    <definedName name="equityoption_treesteps" localSheetId="19">#REF!</definedName>
    <definedName name="equityoption_treesteps">#REF!</definedName>
    <definedName name="equityoption_volatility" localSheetId="19">#REF!</definedName>
    <definedName name="equityoption_volatility">#REF!</definedName>
    <definedName name="Escalation_2001_2004">'[42]Customer MC'!$C$63</definedName>
    <definedName name="Escalation_2004_2006">'[43]Customer MC'!$C$72</definedName>
    <definedName name="EssAliasTable">"Default"</definedName>
    <definedName name="essbase_are">#REF!</definedName>
    <definedName name="ESSBASE_AREA" localSheetId="19">#REF!</definedName>
    <definedName name="ESSBASE_AREA">#REF!</definedName>
    <definedName name="Estimated_Month" localSheetId="37">#REF!</definedName>
    <definedName name="Estimated_Month" localSheetId="38">#REF!</definedName>
    <definedName name="Estimated_Month" localSheetId="39">#REF!</definedName>
    <definedName name="Estimated_Month" localSheetId="27">#REF!</definedName>
    <definedName name="Estimated_Month" localSheetId="28">#REF!</definedName>
    <definedName name="Estimated_Month" localSheetId="29">#REF!</definedName>
    <definedName name="Estimated_Month" localSheetId="30">#REF!</definedName>
    <definedName name="Estimated_Month" localSheetId="31">#REF!</definedName>
    <definedName name="Estimated_Month" localSheetId="32">#REF!</definedName>
    <definedName name="Estimated_Month" localSheetId="33">#REF!</definedName>
    <definedName name="Estimated_Month" localSheetId="34">#REF!</definedName>
    <definedName name="Estimated_Month" localSheetId="19">'[39]Key to Tables'!#REF!</definedName>
    <definedName name="Estimated_Month" localSheetId="0">#REF!</definedName>
    <definedName name="Estimated_Month">#REF!</definedName>
    <definedName name="EstimatedMonth" localSheetId="37">#REF!</definedName>
    <definedName name="EstimatedMonth" localSheetId="38">#REF!</definedName>
    <definedName name="EstimatedMonth" localSheetId="39">#REF!</definedName>
    <definedName name="EstimatedMonth" localSheetId="27">#REF!</definedName>
    <definedName name="EstimatedMonth" localSheetId="28">#REF!</definedName>
    <definedName name="EstimatedMonth" localSheetId="29">#REF!</definedName>
    <definedName name="EstimatedMonth" localSheetId="30">#REF!</definedName>
    <definedName name="EstimatedMonth" localSheetId="31">#REF!</definedName>
    <definedName name="EstimatedMonth" localSheetId="32">#REF!</definedName>
    <definedName name="EstimatedMonth" localSheetId="34">#REF!</definedName>
    <definedName name="EstimatedMonth" localSheetId="19">'[44]Key to Tables'!#REF!</definedName>
    <definedName name="EstimatedMonth" localSheetId="0">#REF!</definedName>
    <definedName name="EstimatedMonth">#REF!</definedName>
    <definedName name="EUL" localSheetId="37">#REF!</definedName>
    <definedName name="EUL" localSheetId="38">#REF!</definedName>
    <definedName name="EUL" localSheetId="39">#REF!</definedName>
    <definedName name="EUL" localSheetId="27">#REF!</definedName>
    <definedName name="EUL" localSheetId="28">#REF!</definedName>
    <definedName name="EUL" localSheetId="30">#REF!</definedName>
    <definedName name="EUL" localSheetId="31">#REF!</definedName>
    <definedName name="EUL" localSheetId="32">#REF!</definedName>
    <definedName name="EUL" localSheetId="34">#REF!</definedName>
    <definedName name="EUL" localSheetId="19">#REF!</definedName>
    <definedName name="EUL" localSheetId="0">#REF!</definedName>
    <definedName name="EUL">#REF!</definedName>
    <definedName name="eurofutopt_meanreversion" localSheetId="19">#REF!</definedName>
    <definedName name="eurofutopt_meanreversion">#REF!</definedName>
    <definedName name="eurofutopt_model" localSheetId="19">#REF!</definedName>
    <definedName name="eurofutopt_model">#REF!</definedName>
    <definedName name="eurofutopt_volatility">#REF!</definedName>
    <definedName name="ev.Calculation" hidden="1">-4105</definedName>
    <definedName name="ev.Initialized" hidden="1">FALSE</definedName>
    <definedName name="evap">'[45]Unit Input'!$D$46</definedName>
    <definedName name="evapcoolercover" localSheetId="19">'[22]Unit Input'!$D$20</definedName>
    <definedName name="evapcoolermaintenance" localSheetId="19">'[22]Unit Input'!$D$58:$D$60</definedName>
    <definedName name="EXA" localSheetId="19">#REF!</definedName>
    <definedName name="EXA">#REF!</definedName>
    <definedName name="Excess_Dividend_Tax_Amount_Unlevered" localSheetId="19">#REF!</definedName>
    <definedName name="Excess_Dividend_Tax_Amount_Unlevered">#REF!</definedName>
    <definedName name="Excess_Dividends_Tax_Amount" localSheetId="19">#REF!</definedName>
    <definedName name="Excess_Dividends_Tax_Amount">#REF!</definedName>
    <definedName name="exchange_rates">[20]Inputs!$B$29</definedName>
    <definedName name="EXHIBIT" localSheetId="37">#REF!</definedName>
    <definedName name="EXHIBIT" localSheetId="38">#REF!</definedName>
    <definedName name="EXHIBIT" localSheetId="39">#REF!</definedName>
    <definedName name="EXHIBIT" localSheetId="27">#REF!</definedName>
    <definedName name="EXHIBIT" localSheetId="28">#REF!</definedName>
    <definedName name="EXHIBIT" localSheetId="30">#REF!</definedName>
    <definedName name="EXHIBIT" localSheetId="31">#REF!</definedName>
    <definedName name="EXHIBIT" localSheetId="32">#REF!</definedName>
    <definedName name="EXHIBIT" localSheetId="34">#REF!</definedName>
    <definedName name="EXHIBIT" localSheetId="19">#REF!</definedName>
    <definedName name="EXHIBIT" localSheetId="0">#REF!</definedName>
    <definedName name="EXHIBIT">#REF!</definedName>
    <definedName name="existing" localSheetId="19">#REF!</definedName>
    <definedName name="existing">#REF!</definedName>
    <definedName name="existing_table" localSheetId="19">#REF!</definedName>
    <definedName name="existing_table">#REF!</definedName>
    <definedName name="f" localSheetId="19" hidden="1">{"Page_1",#N/A,FALSE,"BAD4Q98";"Page_2",#N/A,FALSE,"BAD4Q98";"Page_3",#N/A,FALSE,"BAD4Q98";"Page_4",#N/A,FALSE,"BAD4Q98";"Page_5",#N/A,FALSE,"BAD4Q98";"Page_6",#N/A,FALSE,"BAD4Q98";"Input_1",#N/A,FALSE,"BAD4Q98";"Input_2",#N/A,FALSE,"BAD4Q98"}</definedName>
    <definedName name="f" hidden="1">{"Page_1",#N/A,FALSE,"BAD4Q98";"Page_2",#N/A,FALSE,"BAD4Q98";"Page_3",#N/A,FALSE,"BAD4Q98";"Page_4",#N/A,FALSE,"BAD4Q98";"Page_5",#N/A,FALSE,"BAD4Q98";"Page_6",#N/A,FALSE,"BAD4Q98";"Input_1",#N/A,FALSE,"BAD4Q98";"Input_2",#N/A,FALSE,"BAD4Q98"}</definedName>
    <definedName name="FACT">[17]Factors!$B$9:$H$109</definedName>
    <definedName name="faucetaerator" localSheetId="19">'[22]Unit Input'!$D$21</definedName>
    <definedName name="fdasdfdsadf" localSheetId="19">#REF!</definedName>
    <definedName name="fdasdfdsadf">#REF!</definedName>
    <definedName name="fdfdfdfd" localSheetId="19">#REF!</definedName>
    <definedName name="fdfdfdfd">#REF!</definedName>
    <definedName name="fdfdfdfdfd" localSheetId="19">#REF!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#REF!</definedName>
    <definedName name="Fin_Plan_1293">#REF!</definedName>
    <definedName name="Final___5_yr_TDBU_Capital_Budget" localSheetId="37">#REF!</definedName>
    <definedName name="Final___5_yr_TDBU_Capital_Budget" localSheetId="38">#REF!</definedName>
    <definedName name="Final___5_yr_TDBU_Capital_Budget" localSheetId="39">#REF!</definedName>
    <definedName name="Final___5_yr_TDBU_Capital_Budget" localSheetId="27">#REF!</definedName>
    <definedName name="Final___5_yr_TDBU_Capital_Budget" localSheetId="28">#REF!</definedName>
    <definedName name="Final___5_yr_TDBU_Capital_Budget" localSheetId="30">#REF!</definedName>
    <definedName name="Final___5_yr_TDBU_Capital_Budget" localSheetId="31">#REF!</definedName>
    <definedName name="Final___5_yr_TDBU_Capital_Budget" localSheetId="32">#REF!</definedName>
    <definedName name="Final___5_yr_TDBU_Capital_Budget" localSheetId="34">#REF!</definedName>
    <definedName name="Final___5_yr_TDBU_Capital_Budget" localSheetId="0">#REF!</definedName>
    <definedName name="Final___5_yr_TDBU_Capital_Budget">#REF!</definedName>
    <definedName name="Fire_District_Payment_Base_Year">[15]Inputs!#REF!</definedName>
    <definedName name="Fire_District_Payment_Input">[15]Inputs!#REF!</definedName>
    <definedName name="FirstOne">'[46]Sort By Co'!#REF!</definedName>
    <definedName name="Fletes" localSheetId="19" hidden="1">{#N/A,#N/A,FALSE,"Aging Summary";#N/A,#N/A,FALSE,"Ratio Analysis";#N/A,#N/A,FALSE,"Test 120 Day Accts";#N/A,#N/A,FALSE,"Tickmarks"}</definedName>
    <definedName name="Fletes" hidden="1">{#N/A,#N/A,FALSE,"Aging Summary";#N/A,#N/A,FALSE,"Ratio Analysis";#N/A,#N/A,FALSE,"Test 120 Day Accts";#N/A,#N/A,FALSE,"Tickmarks"}</definedName>
    <definedName name="FOOTNOTES" localSheetId="37">#REF!</definedName>
    <definedName name="FOOTNOTES" localSheetId="38">#REF!</definedName>
    <definedName name="FOOTNOTES" localSheetId="39">#REF!</definedName>
    <definedName name="FOOTNOTES" localSheetId="27">#REF!</definedName>
    <definedName name="FOOTNOTES" localSheetId="28">#REF!</definedName>
    <definedName name="FOOTNOTES" localSheetId="30">#REF!</definedName>
    <definedName name="FOOTNOTES" localSheetId="31">#REF!</definedName>
    <definedName name="FOOTNOTES" localSheetId="32">#REF!</definedName>
    <definedName name="FOOTNOTES" localSheetId="34">#REF!</definedName>
    <definedName name="FOOTNOTES" localSheetId="19">#REF!</definedName>
    <definedName name="FOOTNOTES" localSheetId="0">#REF!</definedName>
    <definedName name="FOOTNOTES">#REF!</definedName>
    <definedName name="Fringe_Rate_1995">'[47]FED G&amp;A Assumption Rates'!$B$4</definedName>
    <definedName name="Fringe_Rate_1996">'[47]FED G&amp;A Assumption Rates'!$C$4</definedName>
    <definedName name="Fringe_Rate_1997">'[47]FED G&amp;A Assumption Rates'!$D$4</definedName>
    <definedName name="Fringe_Rate_1998">'[47]FED G&amp;A Assumption Rates'!$E$4</definedName>
    <definedName name="Fringe_Rate_1999">'[47]FED G&amp;A Assumption Rates'!$F$4</definedName>
    <definedName name="Fringe_Rate_2000">'[47]FED G&amp;A Assumption Rates'!$G$4</definedName>
    <definedName name="FUN" localSheetId="29">[15]Inputs!#REF!</definedName>
    <definedName name="FUN">[15]Inputs!#REF!</definedName>
    <definedName name="furnacefilter" localSheetId="19">'[22]Unit Input'!$D$22:$D$24</definedName>
    <definedName name="FutDates">[48]Futures!$J$1:$BT$2</definedName>
    <definedName name="FutMTM">[48]Futures!$B$34:$BT$50</definedName>
    <definedName name="FutVol">[48]Futures!$B$7:$BT$25</definedName>
    <definedName name="fwdopt_meanreversion" localSheetId="19">#REF!</definedName>
    <definedName name="fwdopt_meanreversion">#REF!</definedName>
    <definedName name="fwdopt_meshpoints" localSheetId="19">#REF!</definedName>
    <definedName name="fwdopt_meshpoints">#REF!</definedName>
    <definedName name="fwdopt_model" localSheetId="19">#REF!</definedName>
    <definedName name="fwdopt_model">#REF!</definedName>
    <definedName name="FYE">[49]Input1!$B$6</definedName>
    <definedName name="g" localSheetId="19" hidden="1">{"SourcesUses",#N/A,TRUE,#N/A;"TransOverview",#N/A,TRUE,"CFMODEL"}</definedName>
    <definedName name="g" hidden="1">{"SourcesUses",#N/A,TRUE,#N/A;"TransOverview",#N/A,TRUE,"CFMODEL"}</definedName>
    <definedName name="gas">#REF!</definedName>
    <definedName name="gasfurnacerepair" localSheetId="19">'[22]Unit Input'!$D$38</definedName>
    <definedName name="gasfurnacereplacement" localSheetId="19">'[22]Unit Input'!$D$39</definedName>
    <definedName name="gaskets" localSheetId="19">'[22]Unit Input'!$D$29</definedName>
    <definedName name="GasServicesDates">[48]GasServices!$L$1:$BU$2</definedName>
    <definedName name="GasServicesMTM">[48]GasServices!$B$62:$BU$105</definedName>
    <definedName name="GasServicesVol">[48]GasServices!$B$7:$BU$50</definedName>
    <definedName name="Gastos_a_prorratear" localSheetId="19">#REF!</definedName>
    <definedName name="Gastos_a_prorratear">#REF!</definedName>
    <definedName name="gaswaterheaterreplacement" localSheetId="19">'[22]Unit Input'!$D$53</definedName>
    <definedName name="gatt">[50]Parameters!$D$16</definedName>
    <definedName name="Gen.plant_loading_factor">[51]Loaders!$B$9</definedName>
    <definedName name="gfdg" localSheetId="19" hidden="1">{"Page_1",#N/A,FALSE,"BAD4Q98";"Page_2",#N/A,FALSE,"BAD4Q98";"Page_3",#N/A,FALSE,"BAD4Q98";"Page_4",#N/A,FALSE,"BAD4Q98";"Page_5",#N/A,FALSE,"BAD4Q98";"Page_6",#N/A,FALSE,"BAD4Q98";"Input_1",#N/A,FALSE,"BAD4Q98";"Input_2",#N/A,FALSE,"BAD4Q98"}</definedName>
    <definedName name="gfdg" hidden="1">{"Page_1",#N/A,FALSE,"BAD4Q98";"Page_2",#N/A,FALSE,"BAD4Q98";"Page_3",#N/A,FALSE,"BAD4Q98";"Page_4",#N/A,FALSE,"BAD4Q98";"Page_5",#N/A,FALSE,"BAD4Q98";"Page_6",#N/A,FALSE,"BAD4Q98";"Input_1",#N/A,FALSE,"BAD4Q98";"Input_2",#N/A,FALSE,"BAD4Q98"}</definedName>
    <definedName name="gfgfgf" localSheetId="29">[30]Mstr!#REF!</definedName>
    <definedName name="gfgfgf">[30]Mstr!#REF!</definedName>
    <definedName name="gggg" localSheetId="19" hidden="1">{"SourcesUses",#N/A,TRUE,#N/A;"TransOverview",#N/A,TRUE,"CFMODEL"}</definedName>
    <definedName name="gggg" hidden="1">{"SourcesUses",#N/A,TRUE,#N/A;"TransOverview",#N/A,TRUE,"CFMODEL"}</definedName>
    <definedName name="GRC" localSheetId="37">#REF!</definedName>
    <definedName name="GRC" localSheetId="38">#REF!</definedName>
    <definedName name="GRC" localSheetId="39">#REF!</definedName>
    <definedName name="GRC" localSheetId="27">#REF!</definedName>
    <definedName name="GRC" localSheetId="28">#REF!</definedName>
    <definedName name="GRC" localSheetId="30">#REF!</definedName>
    <definedName name="GRC" localSheetId="31">#REF!</definedName>
    <definedName name="GRC" localSheetId="32">#REF!</definedName>
    <definedName name="GRC" localSheetId="34">#REF!</definedName>
    <definedName name="GRC" localSheetId="19">#REF!</definedName>
    <definedName name="GRC" localSheetId="0">#REF!</definedName>
    <definedName name="GRC">#REF!</definedName>
    <definedName name="Gross_Earnings_Tax_Amount" localSheetId="19">'[15]Income Taxes'!#REF!</definedName>
    <definedName name="Gross_Earnings_Tax_Amount">#REF!</definedName>
    <definedName name="guam" localSheetId="1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ELP">IF(Values_Entered,Header_Row+'CARE Table 3C'!Number_of_Payments,Header_Row)</definedName>
    <definedName name="hhhh" localSheetId="19" hidden="1">{"SourcesUses",#N/A,TRUE,#N/A;"TransOverview",#N/A,TRUE,"CFMODEL"}</definedName>
    <definedName name="hhhh" hidden="1">{"SourcesUses",#N/A,TRUE,#N/A;"TransOverview",#N/A,TRUE,"CFMODEL"}</definedName>
    <definedName name="hkjhkhkjhkh">#REF!</definedName>
    <definedName name="hn._I006" localSheetId="19" hidden="1">#REF!</definedName>
    <definedName name="hn._I006" hidden="1">#REF!</definedName>
    <definedName name="hn._I018" localSheetId="19"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[52]LTM!$G$461:$J$461,[52]LTM!$G$463:$J$464,[52]LTM!$G$468:$J$469,[52]LTM!$G$473:$J$475,[52]LTM!$G$480:$J$480,[52]LTM!$G$484:$J$485,[52]LTM!$G$490:$J$490,[52]LTM!$G$514:$J$518,[52]LTM!$G$525:$J$526,[52]LTM!$G$532:$J$537</definedName>
    <definedName name="hn.ConvertZero2" hidden="1">[52]LTM!$G$560:$J$560,[52]LTM!$H$590:$J$591,[52]LTM!$H$614:$J$614,[52]LTM!$H$635:$J$636,[52]LTM!$G$676:$J$680,[52]LTM!$G$686:$J$686,[52]LTM!$G$688:$J$694,[52]LTM!$G$681:$J$682</definedName>
    <definedName name="hn.ConvertZero3" hidden="1">[52]LTM!$G$699:$J$706,[52]LTM!$G$710:$J$714,[52]LTM!$G$717:$J$734,[52]LTM!$G$738:$J$738,[52]LTM!$G$745:$J$751</definedName>
    <definedName name="hn.ConvertZero4" hidden="1">[52]LTM!$G$840:$J$840,[52]LTM!$H$1266:$J$1266,[52]LTM!$G$1267:$J$1267,[52]LTM!$G$1454:$J$1461,[52]LTM!$J$1462,[52]LTM!$J$1463,[52]LTM!$G$1468:$J$1469,[52]LTM!$L$1469:$N$1469</definedName>
    <definedName name="hn.ConvertZeroUnhide1" hidden="1">[52]LTM!$G$1469:$J$1469,[52]LTM!$L$1469:$N$1469,[52]LTM!$H$1266:$J$1266</definedName>
    <definedName name="hn.Delete015" localSheetId="19" hidden="1">#REF!,#REF!,#REF!,#REF!</definedName>
    <definedName name="hn.Delete015" hidden="1">#REF!,#REF!,#REF!,#REF!</definedName>
    <definedName name="hn.domestic" localSheetId="19" hidden="1">#REF!</definedName>
    <definedName name="hn.domestic" hidden="1">#REF!</definedName>
    <definedName name="hn.DZ_MultByFXRates" hidden="1">[52]DropZone!$B$2:$I$118,[52]DropZone!$B$120:$I$132,[52]DropZone!$B$134:$I$136,[52]DropZone!$B$138:$I$146</definedName>
    <definedName name="hn.ExtDb" hidden="1">FALSE</definedName>
    <definedName name="hn.Global" localSheetId="19" hidden="1">#REF!</definedName>
    <definedName name="hn.Global" hidden="1">#REF!</definedName>
    <definedName name="hn.LTM_MultByFXRates" hidden="1">[52]LTM!$G$461:$N$477,[52]LTM!$G$480:$N$539,[52]LTM!$G$548:$N$667,[52]LTM!$G$676:$N$1266,[52]LTM!$G$1454:$N$1461,[52]LTM!$G$1463:$N$1465,[52]LTM!$G$1468:$N$1469</definedName>
    <definedName name="hn.ModelType" hidden="1">"DEAL"</definedName>
    <definedName name="hn.ModelVersion" hidden="1">1</definedName>
    <definedName name="hn.MultbyFXRates" hidden="1">[52]LTM!$G$461:$N$477,[52]LTM!$G$480:$N$539,[52]LTM!$G$548:$N$667,[52]LTM!$G$676:$N$1266,[52]LTM!$G$1454:$N$1461,[52]LTM!$G$1463:$N$1465,[52]LTM!$G$1468:$N$1469</definedName>
    <definedName name="hn.MultByFXRates1" hidden="1">[52]LTM!$G$461:$G$477,[52]LTM!$G$480:$G$539,[52]LTM!$G$548:$G$562,[52]LTM!$G$676:$G$840,[52]LTM!$G$1454:$G$1469</definedName>
    <definedName name="hn.MultByFXRates2" hidden="1">[52]LTM!$H$461:$H$477,[52]LTM!$H$480:$H$539,[52]LTM!$H$548:$H$667,[52]LTM!$H$676:$H$1266,[52]LTM!$H$1454:$H$1469</definedName>
    <definedName name="hn.MultByFXRates3" hidden="1">[52]LTM!$I$461:$I$477,[52]LTM!$I$480:$I$539,[52]LTM!$I$548:$I$667,[52]LTM!$I$676:$I$1266,[52]LTM!$I$1454:$I$1469</definedName>
    <definedName name="hn.MultbyFxrates4" hidden="1">[52]LTM!$J$461:$J$477,[52]LTM!$J$480:$J$539,[52]LTM!$J$548:$J$668,[52]LTM!$J$676:$J$1266,[52]LTM!$J$1454:$J$1461,[52]LTM!$J$1463:$J$1465,[52]LTM!$J$1468</definedName>
    <definedName name="hn.multbyfxrates5" hidden="1">[52]LTM!$L$461:$L$477,[52]LTM!$L$480:$L$539,[52]LTM!$L$548:$L$562,[52]LTM!$L$676:$L$840,[52]LTM!$L$1454:$L$1469</definedName>
    <definedName name="hn.multbyfxrates6" hidden="1">[52]LTM!$M$461:$M$477,[52]LTM!$M$480:$M$539,[52]LTM!$M$548:$M$668,[52]LTM!$M$676:$M$1266,[52]LTM!$M$1454:$M$1469</definedName>
    <definedName name="hn.multbyfxrates7" hidden="1">[52]LTM!$N$461:$N$477,[52]LTM!$N$480:$N$539,[52]LTM!$N$548:$N$667,[52]LTM!$N$676:$N$1266,[52]LTM!$N$1454:$N$1469</definedName>
    <definedName name="hn.MultByFXRatesBot1" hidden="1">[52]LTM!$G$676:$G$682,[52]LTM!$G$686,[52]LTM!$G$688:$G$694,[52]LTM!$G$699:$G$706,[52]LTM!$G$710:$G$714,[52]LTM!$G$717:$G$734,[52]LTM!$G$738,[52]LTM!$G$738,[52]LTM!$G$745:$G$751,[52]LTM!$G$840,[52]LTM!$G$1454:$G$1461,[52]LTM!$G$1468:$G$1469</definedName>
    <definedName name="hn.MultByFXRatesBot2" hidden="1">[52]LTM!$H$676:$H$682,[52]LTM!$H$686,[52]LTM!$H$688:$H$694,[52]LTM!$H$699:$H$706,[52]LTM!$H$710:$H$714,[52]LTM!$H$717:$H$734,[52]LTM!$H$738,[52]LTM!$H$745:$H$751,[52]LTM!$H$840,[52]LTM!$H$1266,[52]LTM!$H$1454:$H$1461,[52]LTM!$H$1468:$H$1469</definedName>
    <definedName name="hn.MultByFXRatesBot3" hidden="1">[52]LTM!$I$676:$I$682,[52]LTM!$I$686,[52]LTM!$I$688:$I$694,[52]LTM!$I$699:$I$706,[52]LTM!$I$710:$I$714,[52]LTM!$I$717:$I$734,[52]LTM!$I$738,[52]LTM!$I$745:$I$751,[52]LTM!$I$840,[52]LTM!$I$1266,[52]LTM!$I$1454:$I$1461,[52]LTM!$I$1468:$I$1469</definedName>
    <definedName name="hn.MultByFXRatesBot4" hidden="1">[52]LTM!$J$676:$J$682,[52]LTM!$J$686,[52]LTM!$J$688:$J$694,[52]LTM!$J$699:$J$706,[52]LTM!$J$710:$J$714,[52]LTM!$J$717:$J$734,[52]LTM!$J$738,[52]LTM!$J$745:$J$751,[52]LTM!$J$840,[52]LTM!$J$1266,[52]LTM!$J$1454:$J$1461,[52]LTM!$J$1463:$J$1465,[52]LTM!$J$1468</definedName>
    <definedName name="hn.MultByFXRatesBot5" hidden="1">[52]LTM!$L$676:$L$682,[52]LTM!$L$686,[52]LTM!$L$688:$L$694,[52]LTM!$L$699:$L$706,[52]LTM!$L$710:$L$714,[52]LTM!$L$717:$L$734,[52]LTM!$L$738,[52]LTM!$L$745:$L$751,[52]LTM!$L$837:$L$838,[52]LTM!$L$1454:$L$1458,[52]LTM!$L$1468:$L$1469</definedName>
    <definedName name="hn.MultByFXRatesBot6" hidden="1">[52]LTM!$M$676:$M$682,[52]LTM!$M$686,[52]LTM!$M$688:$M$694,[52]LTM!$M$699:$M$706,[52]LTM!$M$710:$M$714,[52]LTM!$M$717:$M$734,[52]LTM!$M$738,[52]LTM!$M$745:$M$751,[52]LTM!$M$837:$M$838,[52]LTM!$M$1454:$M$1458,[52]LTM!$M$1468:$M$1469</definedName>
    <definedName name="hn.MultByFXRatesBot7" hidden="1">[52]LTM!$N$676:$N$682,[52]LTM!$N$686,[52]LTM!$N$688:$N$694,[52]LTM!$N$699:$N$706,[52]LTM!$N$710:$N$714,[52]LTM!$N$717:$N$734,[52]LTM!$N$738,[52]LTM!$N$745:$N$751,[52]LTM!$N$837:$N$838,[52]LTM!$N$1454:$N$1458,[52]LTM!$N$1468:$N$1469</definedName>
    <definedName name="hn.MultByFXRatesTop1" hidden="1">[52]LTM!$G$461,[52]LTM!$G$463:$G$464,[52]LTM!$G$468:$G$469,[52]LTM!$G$473:$G$475,[52]LTM!$G$480,[52]LTM!$G$484:$G$485,[52]LTM!$G$490:$G$509,[52]LTM!$G$512,[52]LTM!$G$514:$G$518,[52]LTM!$G$525:$G$526,[52]LTM!$G$532:$G$537,[52]LTM!$G$560</definedName>
    <definedName name="hn.MultByFXRatesTop2" hidden="1">[52]LTM!$H$461,[52]LTM!$H$463:$H$464,[52]LTM!$H$468:$H$469,[52]LTM!$H$473:$H$475,[52]LTM!$H$480,[52]LTM!$H$484:$H$485,[52]LTM!$H$490:$H$509,[52]LTM!$H$512,[52]LTM!$H$514:$H$518,[52]LTM!$H$525:$H$526,[52]LTM!$H$532:$H$537,[52]LTM!$H$560,[52]LTM!$H$590:$H$591,[52]LTM!$H$614:$H$631,[52]LTM!$H$635:$H$636</definedName>
    <definedName name="hn.MultByFXRatesTop3" hidden="1">[52]LTM!$I$461,[52]LTM!$I$463:$I$464,[52]LTM!$I$468:$I$469,[52]LTM!$I$473:$I$475,[52]LTM!$I$480,[52]LTM!$I$484:$I$485,[52]LTM!$I$490:$I$509,[52]LTM!$I$512,[52]LTM!$I$514:$I$518,[52]LTM!$I$525:$I$526,[52]LTM!$I$532:$I$537,[52]LTM!$I$560,[52]LTM!$I$590:$I$591,[52]LTM!$I$614:$I$631,[52]LTM!$I$635:$I$636</definedName>
    <definedName name="hn.MultByFXRatesTop4" hidden="1">[52]LTM!$J$461,[52]LTM!$J$463:$J$464,[52]LTM!$J$468:$J$469,[52]LTM!$J$473:$J$475,[52]LTM!$J$480,[52]LTM!$J$484:$J$485,[52]LTM!$J$490:$J$509,[52]LTM!$J$512,[52]LTM!$J$514:$J$518,[52]LTM!$J$525:$J$526,[52]LTM!$J$532:$J$537,[52]LTM!$J$560,[52]LTM!$J$590:$J$591,[52]LTM!$J$614:$J$631,[52]LTM!$J$635:$J$636</definedName>
    <definedName name="hn.MultByFXRatesTop5" hidden="1">[52]LTM!$L$461,[52]LTM!$L$463:$L$464,[52]LTM!$L$468:$L$469,[52]LTM!$L$473:$L$475,[52]LTM!$L$480,[52]LTM!$L$484:$L$485,[52]LTM!$L$490:$L$509,[52]LTM!$L$512,[52]LTM!$L$514:$L$518,[52]LTM!$L$525:$L$526,[52]LTM!$L$532:$L$537,[52]LTM!$L$560</definedName>
    <definedName name="hn.MultByFXRatesTop6" hidden="1">[52]LTM!$M$461,[52]LTM!$M$463:$M$464,[52]LTM!$M$468:$M$469,[52]LTM!$M$473:$M$475,[52]LTM!$M$480,[52]LTM!$M$484:$M$485,[52]LTM!$M$490:$M$509,[52]LTM!$M$512,[52]LTM!$M$514:$M$518,[52]LTM!$M$525:$M$526,[52]LTM!$M$532:$M$537,[52]LTM!$M$560,[52]LTM!$M$590:$M$591,[52]LTM!$M$614:$M$631,[52]LTM!$M$635:$M$636</definedName>
    <definedName name="hn.MultByFXRatesTop7" hidden="1">[52]LTM!$N$461,[52]LTM!$N$463:$N$464,[52]LTM!$N$468:$N$469,[52]LTM!$N$473:$N$475,[52]LTM!$N$480,[52]LTM!$N$484:$N$485,[52]LTM!$N$490:$N$509,[52]LTM!$N$512,[52]LTM!$N$514:$N$518,[52]LTM!$N$525:$N$526,[52]LTM!$N$532:$N$537,[52]LTM!$N$560,[52]LTM!$N$590:$N$591,[52]LTM!$N$614:$N$631,[52]LTM!$N$635:$N$636</definedName>
    <definedName name="hn.NoUpload" hidden="1">0</definedName>
    <definedName name="hn.Version">"Version 2.14"</definedName>
    <definedName name="hn.YearLabel" localSheetId="19" hidden="1">#REF!</definedName>
    <definedName name="hn.YearLabel" hidden="1">#REF!</definedName>
    <definedName name="HOJA" localSheetId="19"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9"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[20]Inputs!$B$13</definedName>
    <definedName name="horizon">[20]Inputs!$B$11</definedName>
    <definedName name="HTML_CodePage" hidden="1">1252</definedName>
    <definedName name="HTML_Control" localSheetId="19" hidden="1">{"'Attachment'!$A$1:$L$49"}</definedName>
    <definedName name="HTML_Control" hidden="1">{"'Attachment'!$A$1:$L$49"}</definedName>
    <definedName name="HTML_Control1" localSheetId="19" hidden="1">{"'Attachment'!$A$1:$L$49"}</definedName>
    <definedName name="HTML_Control1" hidden="1">{"'Attachment'!$A$1:$L$49"}</definedName>
    <definedName name="HTML_Control2" localSheetId="19" hidden="1">{"'Attachment'!$A$1:$L$49"}</definedName>
    <definedName name="HTML_Control2" hidden="1">{"'Attachment'!$A$1:$L$49"}</definedName>
    <definedName name="HTML_Control3" localSheetId="19"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localSheetId="19" hidden="1">{"Page_1",#N/A,FALSE,"BAD4Q98";"Page_2",#N/A,FALSE,"BAD4Q98";"Page_3",#N/A,FALSE,"BAD4Q98";"Page_4",#N/A,FALSE,"BAD4Q98";"Page_5",#N/A,FALSE,"BAD4Q98";"Page_6",#N/A,FALSE,"BAD4Q98";"Input_1",#N/A,FALSE,"BAD4Q98";"Input_2",#N/A,FALSE,"BAD4Q98"}</definedName>
    <definedName name="iklhj" hidden="1">{"Page_1",#N/A,FALSE,"BAD4Q98";"Page_2",#N/A,FALSE,"BAD4Q98";"Page_3",#N/A,FALSE,"BAD4Q98";"Page_4",#N/A,FALSE,"BAD4Q98";"Page_5",#N/A,FALSE,"BAD4Q98";"Page_6",#N/A,FALSE,"BAD4Q98";"Input_1",#N/A,FALSE,"BAD4Q98";"Input_2",#N/A,FALSE,"BAD4Q98"}</definedName>
    <definedName name="IMPAC2004" localSheetId="19" hidden="1">{#N/A,#N/A,FALSE,"RECAP";#N/A,#N/A,FALSE,"MATBYCLS";#N/A,#N/A,FALSE,"STATUS";#N/A,#N/A,FALSE,"OP-ACT";#N/A,#N/A,FALSE,"W_O"}</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dex">#REF!</definedName>
    <definedName name="Industrial_Rev_Growth">[29]Assumptions!$C$12</definedName>
    <definedName name="Infl2002">[53]Assumptions!$B$6</definedName>
    <definedName name="Infl2003">[53]Assumptions!$B$7</definedName>
    <definedName name="Infl2004">[53]Assumptions!$B$8</definedName>
    <definedName name="Infl2005">[53]Assumptions!$B$9</definedName>
    <definedName name="Infl2006">[53]Assumptions!$B$10</definedName>
    <definedName name="Inflation_1996">'[47]FED G&amp;A Assumption Rates'!$B$6</definedName>
    <definedName name="Inflation_1997">'[47]FED G&amp;A Assumption Rates'!$C$6</definedName>
    <definedName name="Inflation_1998">'[47]FED G&amp;A Assumption Rates'!$D$6</definedName>
    <definedName name="Inflation_1999">'[47]FED G&amp;A Assumption Rates'!$E$6</definedName>
    <definedName name="Inflation_2000">'[47]FED G&amp;A Assumption Rates'!$F$6</definedName>
    <definedName name="inhomeeduc" localSheetId="19">'[22]Unit Input'!$D$62</definedName>
    <definedName name="initexp" localSheetId="29">'[17]Allocation - Listing'!#REF!</definedName>
    <definedName name="initexp">'[17]Allocation - Listing'!#REF!</definedName>
    <definedName name="Initial_Cash_Flow_Quarter" localSheetId="19">#REF!</definedName>
    <definedName name="Initial_Cash_Flow_Quarter">#REF!</definedName>
    <definedName name="Initial_Operating_Period_Working_Capital_Percentage" localSheetId="29">[15]Inputs!#REF!</definedName>
    <definedName name="Initial_Operating_Period_Working_Capital_Percentage">[15]Inputs!#REF!</definedName>
    <definedName name="Initial_Working_Capital_Calculation" localSheetId="19">#REF!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 localSheetId="29">'[15]Other Operating Expenses'!#REF!</definedName>
    <definedName name="Insurance_Cost_in_1999">'[15]Other Operating Expenses'!#REF!</definedName>
    <definedName name="INT" localSheetId="19">#REF!</definedName>
    <definedName name="INT">#REF!</definedName>
    <definedName name="Interco2001">[53]Assumptions!$B$12</definedName>
    <definedName name="Interco2002">[53]Assumptions!$B$13</definedName>
    <definedName name="Interco2003">[53]Assumptions!$B$14</definedName>
    <definedName name="Interco2004">[53]Assumptions!$B$15</definedName>
    <definedName name="Interco2005">[53]Assumptions!$B$16</definedName>
    <definedName name="Interco2006">[53]Assumptions!$B$17</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T.land">[54]RCN!$E$23:$CG$23,[54]RCN!$E$15:$CG$15</definedName>
    <definedName name="ISO_Fees_Base_Year" localSheetId="19">[15]Inputs!#REF!</definedName>
    <definedName name="ISO_Fees_Base_Year">#REF!</definedName>
    <definedName name="ISO_Fees_Input" localSheetId="29">[15]Inputs!#REF!</definedName>
    <definedName name="ISO_Fees_Input">[15]Inputs!#REF!</definedName>
    <definedName name="istat" localSheetId="19">#REF!</definedName>
    <definedName name="istat">#REF!</definedName>
    <definedName name="JANBS" localSheetId="19">#REF!</definedName>
    <definedName name="JANBS">#REF!</definedName>
    <definedName name="JE" localSheetId="19">#REF!</definedName>
    <definedName name="JE">#REF!</definedName>
    <definedName name="JETSET" localSheetId="37">#REF!</definedName>
    <definedName name="JETSET" localSheetId="38">#REF!</definedName>
    <definedName name="JETSET" localSheetId="39">#REF!</definedName>
    <definedName name="JETSET" localSheetId="27">#REF!</definedName>
    <definedName name="JETSET" localSheetId="28">#REF!</definedName>
    <definedName name="JETSET" localSheetId="30">#REF!</definedName>
    <definedName name="JETSET" localSheetId="31">#REF!</definedName>
    <definedName name="JETSET" localSheetId="32">#REF!</definedName>
    <definedName name="JETSET" localSheetId="34">#REF!</definedName>
    <definedName name="JETSET" localSheetId="0">#REF!</definedName>
    <definedName name="JETSET">#REF!</definedName>
    <definedName name="jkhhkl" localSheetId="19" hidden="1">{"Page_1",#N/A,FALSE,"BAD4Q98";"Page_2",#N/A,FALSE,"BAD4Q98";"Page_3",#N/A,FALSE,"BAD4Q98";"Page_4",#N/A,FALSE,"BAD4Q98";"Page_5",#N/A,FALSE,"BAD4Q98";"Page_6",#N/A,FALSE,"BAD4Q98";"Input_1",#N/A,FALSE,"BAD4Q98";"Input_2",#N/A,FALSE,"BAD4Q98"}</definedName>
    <definedName name="jkhhkl" hidden="1">{"Page_1",#N/A,FALSE,"BAD4Q98";"Page_2",#N/A,FALSE,"BAD4Q98";"Page_3",#N/A,FALSE,"BAD4Q98";"Page_4",#N/A,FALSE,"BAD4Q98";"Page_5",#N/A,FALSE,"BAD4Q98";"Page_6",#N/A,FALSE,"BAD4Q98";"Input_1",#N/A,FALSE,"BAD4Q98";"Input_2",#N/A,FALSE,"BAD4Q98"}</definedName>
    <definedName name="July2007" localSheetId="19" hidden="1">{"2002Frcst","06Month",FALSE,"Frcst Format 2002"}</definedName>
    <definedName name="July2007" hidden="1">{"2002Frcst","06Month",FALSE,"Frcst Format 2002"}</definedName>
    <definedName name="June" localSheetId="19" hidden="1">{"Page_1",#N/A,FALSE,"BAD4Q98";"Page_2",#N/A,FALSE,"BAD4Q98";"Page_3",#N/A,FALSE,"BAD4Q98";"Page_4",#N/A,FALSE,"BAD4Q98";"Page_5",#N/A,FALSE,"BAD4Q98";"Page_6",#N/A,FALSE,"BAD4Q98";"Input_1",#N/A,FALSE,"BAD4Q98";"Input_2",#N/A,FALSE,"BAD4Q98"}</definedName>
    <definedName name="June" hidden="1">{"Page_1",#N/A,FALSE,"BAD4Q98";"Page_2",#N/A,FALSE,"BAD4Q98";"Page_3",#N/A,FALSE,"BAD4Q98";"Page_4",#N/A,FALSE,"BAD4Q98";"Page_5",#N/A,FALSE,"BAD4Q98";"Page_6",#N/A,FALSE,"BAD4Q98";"Input_1",#N/A,FALSE,"BAD4Q98";"Input_2",#N/A,FALSE,"BAD4Q98"}</definedName>
    <definedName name="jutf" localSheetId="29" hidden="1">[3]reports!#REF!</definedName>
    <definedName name="jutf" hidden="1">[3]reports!#REF!</definedName>
    <definedName name="JWSActualDiscBonus2006" localSheetId="19" hidden="1">#REF!</definedName>
    <definedName name="JWSActualDiscBonus2006" hidden="1">#REF!</definedName>
    <definedName name="JWSBase2005" localSheetId="19" hidden="1">#REF!</definedName>
    <definedName name="JWSBase2005" hidden="1">#REF!</definedName>
    <definedName name="JWSBase2006" localSheetId="19"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[3]reports!#REF!</definedName>
    <definedName name="kenerr" localSheetId="19"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19"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 localSheetId="29">'[55] Detail'!#REF!</definedName>
    <definedName name="kjkj">'[55] Detail'!#REF!</definedName>
    <definedName name="ksjfjJJJJ" localSheetId="19" hidden="1">{"Sch.L_MaterialIssue",#N/A,FALSE,"Sch.L"}</definedName>
    <definedName name="ksjfjJJJJ" hidden="1">{"Sch.L_MaterialIssue",#N/A,FALSE,"Sch.L"}</definedName>
    <definedName name="kWh" localSheetId="19">'[22]Key to Tables'!$B$17</definedName>
    <definedName name="LAHRS" localSheetId="29">[30]Mstr!#REF!</definedName>
    <definedName name="LAHRS">[30]Mstr!#REF!</definedName>
    <definedName name="Land_Purchase_Option_Pmts" localSheetId="29">[15]Inputs!#REF!</definedName>
    <definedName name="Land_Purchase_Option_Pmts">[15]Inputs!#REF!</definedName>
    <definedName name="Land_Trust_Funding_Input" localSheetId="29">[15]Inputs!#REF!</definedName>
    <definedName name="Land_Trust_Funding_Input">[15]Inputs!#REF!</definedName>
    <definedName name="Land_Trust_Funding_Period" localSheetId="29">[15]Inputs!#REF!</definedName>
    <definedName name="Land_Trust_Funding_Period">[15]Inputs!#REF!</definedName>
    <definedName name="landlordcentralac" localSheetId="19">'[22]Unit Input'!$D$45</definedName>
    <definedName name="landlordrefrigerator" localSheetId="19">'[22]Unit Input'!$D$43</definedName>
    <definedName name="landlordwindowac" localSheetId="19">'[22]Unit Input'!$D$44</definedName>
    <definedName name="LARR" localSheetId="29">[15]Inputs!#REF!</definedName>
    <definedName name="LARR">[15]Inputs!#REF!</definedName>
    <definedName name="Last_Row" localSheetId="19">IF('ESA Table 11 '!Values_Entered,Header_Row+'ESA Table 11 '!Number_of_Payments,Header_Row)</definedName>
    <definedName name="Last_Row">IF(Values_Entered,Header_Row+'CARE Table 3C'!Number_of_Payments,Header_Row)</definedName>
    <definedName name="Last_Row_Pref" localSheetId="19">IF('ESA Table 11 '!Values_Entered_Pref,Header_Row_Pref+'ESA Table 11 '!No_of_Pamts_Pref,Header_Row_Pref)</definedName>
    <definedName name="Last_Row_Pref">IF(Values_Entered_Pref,Header_Row_Pref+No_of_Pamts_Pref,Header_Row_Pref)</definedName>
    <definedName name="LC_Arrangement_Fee_Rate" localSheetId="19">[15]Inputs!#REF!</definedName>
    <definedName name="LC_Arrangement_Fee_Rate">#REF!</definedName>
    <definedName name="LC_Commitment_Fee_Rate" localSheetId="29">[15]Inputs!#REF!</definedName>
    <definedName name="LC_Commitment_Fee_Rate">[15]Inputs!#REF!</definedName>
    <definedName name="LCM" localSheetId="19">#REF!</definedName>
    <definedName name="LCM">#REF!</definedName>
    <definedName name="LDs_EPC_Contractor" localSheetId="29">[15]Inputs!#REF!</definedName>
    <definedName name="LDs_EPC_Contractor">[15]Inputs!#REF!</definedName>
    <definedName name="LDs_Turbine_Supplier" localSheetId="29">[15]Inputs!#REF!</definedName>
    <definedName name="LDs_Turbine_Supplier">[15]Inputs!#REF!</definedName>
    <definedName name="Leveraged_Results_Print_Range" localSheetId="19">#REF!</definedName>
    <definedName name="Leveraged_Results_Print_Range">#REF!</definedName>
    <definedName name="LiabDate" localSheetId="19">#REF!</definedName>
    <definedName name="LiabDate">#REF!</definedName>
    <definedName name="Liabilities">'[21]Account Balances'!$R$5,'[21]Account Balances'!$R$5:$R$8,'[21]Account Balances'!$R$11,'[21]Account Balances'!$R$14:$R$17,'[21]Account Balances'!$R$20:$R$25,'[21]Account Balances'!$R$28:$R$34,'[21]Account Balances'!$R$37:$R$40,'[21]Account Balances'!$R$43:$R$45,'[21]Account Balances'!$R$49:$R$51,'[21]Account Balances'!$R$56:$R$62,'[21]Account Balances'!$R$67:$R$69,'[21]Account Balances'!$R$72:$R$74,'[21]Account Balances'!$R$77,'[21]Account Balances'!$R$79:$R$80,'[21]Account Balances'!$R$88:$R$89,'[21]Account Balances'!$R$91,'[21]Account Balances'!$R$94:$R$96,'[21]Account Balances'!$R$99:$R$100,'[21]Account Balances'!$R$103:$R$106,'[21]Account Balances'!$R$109:$R$116</definedName>
    <definedName name="LIBOR_12_year_Fwd_Swap_Tranche_B" localSheetId="19">[15]Inputs!#REF!</definedName>
    <definedName name="LIBOR_12_year_Fwd_Swap_Tranche_B">#REF!</definedName>
    <definedName name="LIBOR_2_year_Swap" localSheetId="29">[15]Inputs!#REF!</definedName>
    <definedName name="LIBOR_2_year_Swap">[15]Inputs!#REF!</definedName>
    <definedName name="LIBOR_2_year_Swap__Tranche_A_B_C" localSheetId="29">[15]Inputs!#REF!</definedName>
    <definedName name="LIBOR_2_year_Swap__Tranche_A_B_C">[15]Inputs!#REF!</definedName>
    <definedName name="LIBOR_3_year_Fwd_Swap__Tranche_A" localSheetId="29">[15]Inputs!#REF!</definedName>
    <definedName name="LIBOR_3_year_Fwd_Swap__Tranche_A">[15]Inputs!#REF!</definedName>
    <definedName name="LIBOR_3_year_Fwd_Swap_Tranche_B_C" localSheetId="29">[15]Inputs!#REF!</definedName>
    <definedName name="LIBOR_3_year_Fwd_Swap_Tranche_B_C">[15]Inputs!#REF!</definedName>
    <definedName name="LIGB" localSheetId="29">#REF!</definedName>
    <definedName name="LIGB">#REF!</definedName>
    <definedName name="limcount" hidden="1">1</definedName>
    <definedName name="LLC_Debt_Service_Coverage_Ratio_List" localSheetId="29">'[15]Cash Flow'!#REF!</definedName>
    <definedName name="LLC_Debt_Service_Coverage_Ratio_List">'[15]Cash Flow'!#REF!</definedName>
    <definedName name="Loan_Balance_End_of_Month" localSheetId="29">'[15]Construction Draw Schedule'!#REF!</definedName>
    <definedName name="Loan_Balance_End_of_Month">'[15]Construction Draw Schedule'!#REF!</definedName>
    <definedName name="Loan_Facility_Amount" localSheetId="29">'[15]Construction Draw Schedule'!#REF!</definedName>
    <definedName name="Loan_Facility_Amount">'[15]Construction Draw Schedule'!#REF!</definedName>
    <definedName name="LOCTTLHRS" localSheetId="29">[30]Mstr!#REF!</definedName>
    <definedName name="LOCTTLHRS">[30]Mstr!#REF!</definedName>
    <definedName name="low_income_discount_Baseline" localSheetId="37">#REF!</definedName>
    <definedName name="low_income_discount_Baseline" localSheetId="38">#REF!</definedName>
    <definedName name="low_income_discount_Baseline" localSheetId="39">#REF!</definedName>
    <definedName name="low_income_discount_Baseline" localSheetId="27">#REF!</definedName>
    <definedName name="low_income_discount_Baseline" localSheetId="28">#REF!</definedName>
    <definedName name="low_income_discount_Baseline" localSheetId="29">#REF!</definedName>
    <definedName name="low_income_discount_Baseline" localSheetId="30">#REF!</definedName>
    <definedName name="low_income_discount_Baseline" localSheetId="31">#REF!</definedName>
    <definedName name="low_income_discount_Baseline" localSheetId="32">#REF!</definedName>
    <definedName name="low_income_discount_Baseline" localSheetId="34">#REF!</definedName>
    <definedName name="low_income_discount_Baseline" localSheetId="19">'[40]Effective-Rates'!#REF!</definedName>
    <definedName name="low_income_discount_Baseline" localSheetId="0">#REF!</definedName>
    <definedName name="low_income_discount_Baseline">#REF!</definedName>
    <definedName name="lowflowshowerhead" localSheetId="19">'[22]Unit Input'!$D$25</definedName>
    <definedName name="LS_1_allnight" localSheetId="37">#REF!</definedName>
    <definedName name="LS_1_allnight" localSheetId="38">#REF!</definedName>
    <definedName name="LS_1_allnight" localSheetId="39">#REF!</definedName>
    <definedName name="LS_1_allnight" localSheetId="27">#REF!</definedName>
    <definedName name="LS_1_allnight" localSheetId="28">#REF!</definedName>
    <definedName name="LS_1_allnight" localSheetId="29">#REF!</definedName>
    <definedName name="LS_1_allnight" localSheetId="30">#REF!</definedName>
    <definedName name="LS_1_allnight" localSheetId="31">#REF!</definedName>
    <definedName name="LS_1_allnight" localSheetId="32">#REF!</definedName>
    <definedName name="LS_1_allnight" localSheetId="34">#REF!</definedName>
    <definedName name="LS_1_allnight" localSheetId="19">'[40]Effective-Rates'!#REF!</definedName>
    <definedName name="LS_1_allnight" localSheetId="0">#REF!</definedName>
    <definedName name="LS_1_allnight">#REF!</definedName>
    <definedName name="LS_1_midnight" localSheetId="37">#REF!</definedName>
    <definedName name="LS_1_midnight" localSheetId="38">#REF!</definedName>
    <definedName name="LS_1_midnight" localSheetId="39">#REF!</definedName>
    <definedName name="LS_1_midnight" localSheetId="27">#REF!</definedName>
    <definedName name="LS_1_midnight" localSheetId="28">#REF!</definedName>
    <definedName name="LS_1_midnight" localSheetId="29">#REF!</definedName>
    <definedName name="LS_1_midnight" localSheetId="30">#REF!</definedName>
    <definedName name="LS_1_midnight" localSheetId="31">#REF!</definedName>
    <definedName name="LS_1_midnight" localSheetId="32">#REF!</definedName>
    <definedName name="LS_1_midnight" localSheetId="34">#REF!</definedName>
    <definedName name="LS_1_midnight" localSheetId="19">'[40]Effective-Rates'!#REF!</definedName>
    <definedName name="LS_1_midnight" localSheetId="0">#REF!</definedName>
    <definedName name="LS_1_midnight">#REF!</definedName>
    <definedName name="LS_2_allnight" localSheetId="37">#REF!</definedName>
    <definedName name="LS_2_allnight" localSheetId="38">#REF!</definedName>
    <definedName name="LS_2_allnight" localSheetId="39">#REF!</definedName>
    <definedName name="LS_2_allnight" localSheetId="27">#REF!</definedName>
    <definedName name="LS_2_allnight" localSheetId="28">#REF!</definedName>
    <definedName name="LS_2_allnight" localSheetId="29">#REF!</definedName>
    <definedName name="LS_2_allnight" localSheetId="30">#REF!</definedName>
    <definedName name="LS_2_allnight" localSheetId="31">#REF!</definedName>
    <definedName name="LS_2_allnight" localSheetId="32">#REF!</definedName>
    <definedName name="LS_2_allnight" localSheetId="34">#REF!</definedName>
    <definedName name="LS_2_allnight" localSheetId="19">'[40]Effective-Rates'!#REF!</definedName>
    <definedName name="LS_2_allnight" localSheetId="0">#REF!</definedName>
    <definedName name="LS_2_allnight">#REF!</definedName>
    <definedName name="LS_2_midnight" localSheetId="37">#REF!</definedName>
    <definedName name="LS_2_midnight" localSheetId="38">#REF!</definedName>
    <definedName name="LS_2_midnight" localSheetId="39">#REF!</definedName>
    <definedName name="LS_2_midnight" localSheetId="27">#REF!</definedName>
    <definedName name="LS_2_midnight" localSheetId="28">#REF!</definedName>
    <definedName name="LS_2_midnight" localSheetId="29">#REF!</definedName>
    <definedName name="LS_2_midnight" localSheetId="30">#REF!</definedName>
    <definedName name="LS_2_midnight" localSheetId="31">#REF!</definedName>
    <definedName name="LS_2_midnight" localSheetId="32">#REF!</definedName>
    <definedName name="LS_2_midnight" localSheetId="34">#REF!</definedName>
    <definedName name="LS_2_midnight" localSheetId="19">'[40]Effective-Rates'!#REF!</definedName>
    <definedName name="LS_2_midnight" localSheetId="0">#REF!</definedName>
    <definedName name="LS_2_midnight">#REF!</definedName>
    <definedName name="LS_3" localSheetId="37">#REF!</definedName>
    <definedName name="LS_3" localSheetId="38">#REF!</definedName>
    <definedName name="LS_3" localSheetId="39">#REF!</definedName>
    <definedName name="LS_3" localSheetId="27">#REF!</definedName>
    <definedName name="LS_3" localSheetId="28">#REF!</definedName>
    <definedName name="LS_3" localSheetId="29">#REF!</definedName>
    <definedName name="LS_3" localSheetId="30">#REF!</definedName>
    <definedName name="LS_3" localSheetId="31">#REF!</definedName>
    <definedName name="LS_3" localSheetId="32">#REF!</definedName>
    <definedName name="LS_3" localSheetId="34">#REF!</definedName>
    <definedName name="LS_3" localSheetId="19">'[40]Effective-Rates'!#REF!</definedName>
    <definedName name="LS_3" localSheetId="0">#REF!</definedName>
    <definedName name="LS_3">#REF!</definedName>
    <definedName name="ls5per" localSheetId="19">#REF!</definedName>
    <definedName name="ls5per">#REF!</definedName>
    <definedName name="lssdge" localSheetId="19">#REF!</definedName>
    <definedName name="lssdge">#REF!</definedName>
    <definedName name="LUNCH" localSheetId="19">#REF!</definedName>
    <definedName name="LUNCH">#REF!</definedName>
    <definedName name="Major_Maintenance_BOP_Base_Year" localSheetId="19">[15]Inputs!#REF!</definedName>
    <definedName name="Major_Maintenance_BOP_Base_Year">#REF!</definedName>
    <definedName name="Major_Maintenance_BOP_Book" localSheetId="19">#REF!</definedName>
    <definedName name="Major_Maintenance_BOP_Book">#REF!</definedName>
    <definedName name="Major_Maintenance_BOP_Cash" localSheetId="19">'[15]Other Operating Expenses'!#REF!</definedName>
    <definedName name="Major_Maintenance_BOP_Cash">#REF!</definedName>
    <definedName name="Major_Maintenance_BOP_Escalation_Factor" localSheetId="19">#REF!</definedName>
    <definedName name="Major_Maintenance_BOP_Escalation_Factor">#REF!</definedName>
    <definedName name="Major_Maintenance_Smoothing_Threshold">[15]Inputs!#REF!</definedName>
    <definedName name="Major_Maintenance_Table">[15]Inputs!#REF!</definedName>
    <definedName name="marathon" localSheetId="19"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localSheetId="19" hidden="1">{"Page_1",#N/A,FALSE,"BAD4Q98";"Page_2",#N/A,FALSE,"BAD4Q98";"Page_3",#N/A,FALSE,"BAD4Q98";"Page_4",#N/A,FALSE,"BAD4Q98";"Page_5",#N/A,FALSE,"BAD4Q98";"Page_6",#N/A,FALSE,"BAD4Q98";"Input_1",#N/A,FALSE,"BAD4Q98";"Input_2",#N/A,FALSE,"BAD4Q98"}</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__T_Land" localSheetId="37">#REF!</definedName>
    <definedName name="MC__T_Land" localSheetId="38">#REF!</definedName>
    <definedName name="MC__T_Land" localSheetId="39">#REF!</definedName>
    <definedName name="MC__T_Land" localSheetId="27">#REF!</definedName>
    <definedName name="MC__T_Land" localSheetId="28">#REF!</definedName>
    <definedName name="MC__T_Land" localSheetId="30">#REF!</definedName>
    <definedName name="MC__T_Land" localSheetId="31">#REF!</definedName>
    <definedName name="MC__T_Land" localSheetId="32">#REF!</definedName>
    <definedName name="MC__T_Land" localSheetId="34">#REF!</definedName>
    <definedName name="MC__T_Land" localSheetId="19">#REF!</definedName>
    <definedName name="MC__T_Land" localSheetId="0">#REF!</definedName>
    <definedName name="MC__T_Land">#REF!</definedName>
    <definedName name="mc_dist_circuits" localSheetId="37">#REF!</definedName>
    <definedName name="mc_dist_circuits" localSheetId="38">#REF!</definedName>
    <definedName name="mc_dist_circuits" localSheetId="39">#REF!</definedName>
    <definedName name="mc_dist_circuits" localSheetId="27">#REF!</definedName>
    <definedName name="mc_dist_circuits" localSheetId="28">#REF!</definedName>
    <definedName name="mc_dist_circuits" localSheetId="30">#REF!</definedName>
    <definedName name="mc_dist_circuits" localSheetId="31">#REF!</definedName>
    <definedName name="mc_dist_circuits" localSheetId="32">#REF!</definedName>
    <definedName name="mc_dist_circuits" localSheetId="34">#REF!</definedName>
    <definedName name="mc_dist_circuits" localSheetId="19">#REF!</definedName>
    <definedName name="mc_dist_circuits" localSheetId="0">#REF!</definedName>
    <definedName name="mc_dist_circuits">#REF!</definedName>
    <definedName name="mc_dist_land" localSheetId="37">#REF!</definedName>
    <definedName name="mc_dist_land" localSheetId="38">#REF!</definedName>
    <definedName name="mc_dist_land" localSheetId="39">#REF!</definedName>
    <definedName name="mc_dist_land" localSheetId="27">#REF!</definedName>
    <definedName name="mc_dist_land" localSheetId="28">#REF!</definedName>
    <definedName name="mc_dist_land" localSheetId="30">#REF!</definedName>
    <definedName name="mc_dist_land" localSheetId="31">#REF!</definedName>
    <definedName name="mc_dist_land" localSheetId="32">#REF!</definedName>
    <definedName name="mc_dist_land" localSheetId="34">#REF!</definedName>
    <definedName name="mc_dist_land" localSheetId="0">#REF!</definedName>
    <definedName name="mc_dist_land">#REF!</definedName>
    <definedName name="mc_dist_station" localSheetId="37">#REF!</definedName>
    <definedName name="mc_dist_station" localSheetId="38">#REF!</definedName>
    <definedName name="mc_dist_station" localSheetId="39">#REF!</definedName>
    <definedName name="mc_dist_station" localSheetId="27">#REF!</definedName>
    <definedName name="mc_dist_station" localSheetId="28">#REF!</definedName>
    <definedName name="mc_dist_station" localSheetId="30">#REF!</definedName>
    <definedName name="mc_dist_station" localSheetId="31">#REF!</definedName>
    <definedName name="mc_dist_station" localSheetId="32">#REF!</definedName>
    <definedName name="mc_dist_station" localSheetId="34">#REF!</definedName>
    <definedName name="mc_dist_station" localSheetId="0">#REF!</definedName>
    <definedName name="mc_dist_station">#REF!</definedName>
    <definedName name="mc_non_iso_t_circuits" localSheetId="37">#REF!</definedName>
    <definedName name="mc_non_iso_t_circuits" localSheetId="38">#REF!</definedName>
    <definedName name="mc_non_iso_t_circuits" localSheetId="39">#REF!</definedName>
    <definedName name="mc_non_iso_t_circuits" localSheetId="27">#REF!</definedName>
    <definedName name="mc_non_iso_t_circuits" localSheetId="28">#REF!</definedName>
    <definedName name="mc_non_iso_t_circuits" localSheetId="30">#REF!</definedName>
    <definedName name="mc_non_iso_t_circuits" localSheetId="31">#REF!</definedName>
    <definedName name="mc_non_iso_t_circuits" localSheetId="32">#REF!</definedName>
    <definedName name="mc_non_iso_t_circuits" localSheetId="34">#REF!</definedName>
    <definedName name="mc_non_iso_t_circuits" localSheetId="0">#REF!</definedName>
    <definedName name="mc_non_iso_t_circuits">#REF!</definedName>
    <definedName name="MC_non_iso_T_Land" localSheetId="37">#REF!</definedName>
    <definedName name="MC_non_iso_T_Land" localSheetId="38">#REF!</definedName>
    <definedName name="MC_non_iso_T_Land" localSheetId="39">#REF!</definedName>
    <definedName name="MC_non_iso_T_Land" localSheetId="27">#REF!</definedName>
    <definedName name="MC_non_iso_T_Land" localSheetId="28">#REF!</definedName>
    <definedName name="MC_non_iso_T_Land" localSheetId="30">#REF!</definedName>
    <definedName name="MC_non_iso_T_Land" localSheetId="31">#REF!</definedName>
    <definedName name="MC_non_iso_T_Land" localSheetId="32">#REF!</definedName>
    <definedName name="MC_non_iso_T_Land" localSheetId="34">#REF!</definedName>
    <definedName name="MC_non_iso_T_Land" localSheetId="0">#REF!</definedName>
    <definedName name="MC_non_iso_T_Land">#REF!</definedName>
    <definedName name="MC_non_iso_t_station" localSheetId="37">#REF!</definedName>
    <definedName name="MC_non_iso_t_station" localSheetId="38">#REF!</definedName>
    <definedName name="MC_non_iso_t_station" localSheetId="39">#REF!</definedName>
    <definedName name="MC_non_iso_t_station" localSheetId="27">#REF!</definedName>
    <definedName name="MC_non_iso_t_station" localSheetId="28">#REF!</definedName>
    <definedName name="MC_non_iso_t_station" localSheetId="30">#REF!</definedName>
    <definedName name="MC_non_iso_t_station" localSheetId="31">#REF!</definedName>
    <definedName name="MC_non_iso_t_station" localSheetId="32">#REF!</definedName>
    <definedName name="MC_non_iso_t_station" localSheetId="34">#REF!</definedName>
    <definedName name="MC_non_iso_t_station" localSheetId="0">#REF!</definedName>
    <definedName name="MC_non_iso_t_station">#REF!</definedName>
    <definedName name="mc_t_circuits" localSheetId="37">#REF!</definedName>
    <definedName name="mc_t_circuits" localSheetId="38">#REF!</definedName>
    <definedName name="mc_t_circuits" localSheetId="39">#REF!</definedName>
    <definedName name="mc_t_circuits" localSheetId="27">#REF!</definedName>
    <definedName name="mc_t_circuits" localSheetId="28">#REF!</definedName>
    <definedName name="mc_t_circuits" localSheetId="30">#REF!</definedName>
    <definedName name="mc_t_circuits" localSheetId="31">#REF!</definedName>
    <definedName name="mc_t_circuits" localSheetId="32">#REF!</definedName>
    <definedName name="mc_t_circuits" localSheetId="34">#REF!</definedName>
    <definedName name="mc_t_circuits" localSheetId="0">#REF!</definedName>
    <definedName name="mc_t_circuits">#REF!</definedName>
    <definedName name="MC_T_Land" localSheetId="37">#REF!</definedName>
    <definedName name="MC_T_Land" localSheetId="38">#REF!</definedName>
    <definedName name="MC_T_Land" localSheetId="39">#REF!</definedName>
    <definedName name="MC_T_Land" localSheetId="27">#REF!</definedName>
    <definedName name="MC_T_Land" localSheetId="28">#REF!</definedName>
    <definedName name="MC_T_Land" localSheetId="30">#REF!</definedName>
    <definedName name="MC_T_Land" localSheetId="31">#REF!</definedName>
    <definedName name="MC_T_Land" localSheetId="32">#REF!</definedName>
    <definedName name="MC_T_Land" localSheetId="34">#REF!</definedName>
    <definedName name="MC_T_Land" localSheetId="0">#REF!</definedName>
    <definedName name="MC_T_Land">#REF!</definedName>
    <definedName name="MC_t_station" localSheetId="37">#REF!</definedName>
    <definedName name="MC_t_station" localSheetId="38">#REF!</definedName>
    <definedName name="MC_t_station" localSheetId="39">#REF!</definedName>
    <definedName name="MC_t_station" localSheetId="27">#REF!</definedName>
    <definedName name="MC_t_station" localSheetId="28">#REF!</definedName>
    <definedName name="MC_t_station" localSheetId="30">#REF!</definedName>
    <definedName name="MC_t_station" localSheetId="31">#REF!</definedName>
    <definedName name="MC_t_station" localSheetId="32">#REF!</definedName>
    <definedName name="MC_t_station" localSheetId="34">#REF!</definedName>
    <definedName name="MC_t_station" localSheetId="0">#REF!</definedName>
    <definedName name="MC_t_station">#REF!</definedName>
    <definedName name="McKittrick_School_District_Donation_Input">[15]Inputs!#REF!</definedName>
    <definedName name="MCRR_22" localSheetId="37">#REF!</definedName>
    <definedName name="MCRR_22" localSheetId="38">#REF!</definedName>
    <definedName name="MCRR_22" localSheetId="39">#REF!</definedName>
    <definedName name="MCRR_22" localSheetId="27">#REF!</definedName>
    <definedName name="MCRR_22" localSheetId="28">#REF!</definedName>
    <definedName name="MCRR_22" localSheetId="30">#REF!</definedName>
    <definedName name="MCRR_22" localSheetId="31">#REF!</definedName>
    <definedName name="MCRR_22" localSheetId="32">#REF!</definedName>
    <definedName name="MCRR_22" localSheetId="34">#REF!</definedName>
    <definedName name="MCRR_22" localSheetId="19">#REF!</definedName>
    <definedName name="MCRR_22" localSheetId="0">#REF!</definedName>
    <definedName name="MCRR_22">#REF!</definedName>
    <definedName name="MCRR_TABLE" localSheetId="37">#REF!</definedName>
    <definedName name="MCRR_TABLE" localSheetId="38">#REF!</definedName>
    <definedName name="MCRR_TABLE" localSheetId="39">#REF!</definedName>
    <definedName name="MCRR_TABLE" localSheetId="27">#REF!</definedName>
    <definedName name="MCRR_TABLE" localSheetId="28">#REF!</definedName>
    <definedName name="MCRR_TABLE" localSheetId="30">#REF!</definedName>
    <definedName name="MCRR_TABLE" localSheetId="31">#REF!</definedName>
    <definedName name="MCRR_TABLE" localSheetId="32">#REF!</definedName>
    <definedName name="MCRR_TABLE" localSheetId="34">#REF!</definedName>
    <definedName name="MCRR_TABLE" localSheetId="19">#REF!</definedName>
    <definedName name="MCRR_TABLE" localSheetId="0">#REF!</definedName>
    <definedName name="MCRR_TABLE">#REF!</definedName>
    <definedName name="MCRR_TABLE_W_RD" localSheetId="37">#REF!</definedName>
    <definedName name="MCRR_TABLE_W_RD" localSheetId="38">#REF!</definedName>
    <definedName name="MCRR_TABLE_W_RD" localSheetId="39">#REF!</definedName>
    <definedName name="MCRR_TABLE_W_RD" localSheetId="27">#REF!</definedName>
    <definedName name="MCRR_TABLE_W_RD" localSheetId="28">#REF!</definedName>
    <definedName name="MCRR_TABLE_W_RD" localSheetId="30">#REF!</definedName>
    <definedName name="MCRR_TABLE_W_RD" localSheetId="31">#REF!</definedName>
    <definedName name="MCRR_TABLE_W_RD" localSheetId="32">#REF!</definedName>
    <definedName name="MCRR_TABLE_W_RD" localSheetId="34">#REF!</definedName>
    <definedName name="MCRR_TABLE_W_RD" localSheetId="19">#REF!</definedName>
    <definedName name="MCRR_TABLE_W_RD" localSheetId="0">#REF!</definedName>
    <definedName name="MCRR_TABLE_W_RD">#REF!</definedName>
    <definedName name="MDD_Sector_1" localSheetId="37">#REF!</definedName>
    <definedName name="MDD_Sector_1" localSheetId="38">#REF!</definedName>
    <definedName name="MDD_Sector_1" localSheetId="39">#REF!</definedName>
    <definedName name="MDD_Sector_1" localSheetId="27">#REF!</definedName>
    <definedName name="MDD_Sector_1" localSheetId="28">#REF!</definedName>
    <definedName name="MDD_Sector_1" localSheetId="30">#REF!</definedName>
    <definedName name="MDD_Sector_1" localSheetId="31">#REF!</definedName>
    <definedName name="MDD_Sector_1" localSheetId="32">#REF!</definedName>
    <definedName name="MDD_Sector_1" localSheetId="34">#REF!</definedName>
    <definedName name="MDD_Sector_1" localSheetId="0">#REF!</definedName>
    <definedName name="MDD_Sector_1">#REF!</definedName>
    <definedName name="MDD_Sector_2" localSheetId="37">#REF!</definedName>
    <definedName name="MDD_Sector_2" localSheetId="38">#REF!</definedName>
    <definedName name="MDD_Sector_2" localSheetId="39">#REF!</definedName>
    <definedName name="MDD_Sector_2" localSheetId="27">#REF!</definedName>
    <definedName name="MDD_Sector_2" localSheetId="28">#REF!</definedName>
    <definedName name="MDD_Sector_2" localSheetId="30">#REF!</definedName>
    <definedName name="MDD_Sector_2" localSheetId="31">#REF!</definedName>
    <definedName name="MDD_Sector_2" localSheetId="32">#REF!</definedName>
    <definedName name="MDD_Sector_2" localSheetId="34">#REF!</definedName>
    <definedName name="MDD_Sector_2" localSheetId="0">#REF!</definedName>
    <definedName name="MDD_Sector_2">#REF!</definedName>
    <definedName name="MED_MTR">2</definedName>
    <definedName name="Merch_Cum_Escalation_Factor">'[15]PSCo PPA Revenue'!#REF!</definedName>
    <definedName name="Merch_Fuel_Doll_KW">[15]Inputs!#REF!</definedName>
    <definedName name="Merch_margin_Doll_KW">[15]Inputs!#REF!</definedName>
    <definedName name="Merch_Months_partial_Year_Factor">'[15]PSCo PPA Revenue'!#REF!</definedName>
    <definedName name="Michelle" localSheetId="19">#REF!</definedName>
    <definedName name="Michelle">#REF!</definedName>
    <definedName name="Minimum_Debt_Service_Coverage" localSheetId="29">'[15]Cash Flow'!#REF!</definedName>
    <definedName name="Minimum_Debt_Service_Coverage">'[15]Cash Flow'!#REF!</definedName>
    <definedName name="minorhomerepair" localSheetId="19">'[22]Unit Input'!$D$26:$D$28</definedName>
    <definedName name="misc" localSheetId="19">'[22]Unit Input'!$D$42</definedName>
    <definedName name="Mobilization_Months" localSheetId="29">[15]Inputs!#REF!</definedName>
    <definedName name="Mobilization_Months">[15]Inputs!#REF!</definedName>
    <definedName name="MODEL" localSheetId="19">#REF!</definedName>
    <definedName name="MODEL">#REF!</definedName>
    <definedName name="modifiedavailmod" localSheetId="1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 localSheetId="19">'[56]Key to Tables'!$B$15</definedName>
    <definedName name="Month1" localSheetId="19">'[57]PP Calc 2005'!#REF!</definedName>
    <definedName name="Month1">#REF!</definedName>
    <definedName name="Month2" localSheetId="19">'[57]PP Calc 2005'!#REF!</definedName>
    <definedName name="Month2">#REF!</definedName>
    <definedName name="Month3" localSheetId="19">'[57]PP Calc 2005'!#REF!</definedName>
    <definedName name="Month3">#REF!</definedName>
    <definedName name="MONTHLYREC" localSheetId="19">#REF!</definedName>
    <definedName name="MONTHLYREC">#REF!</definedName>
    <definedName name="Months">'[27]misc tables'!$B$2:$B$13</definedName>
    <definedName name="Months_of_Debt_Service_Reserve" localSheetId="29">[15]Inputs!#REF!</definedName>
    <definedName name="Months_of_Debt_Service_Reserve">[15]Inputs!#REF!</definedName>
    <definedName name="Months_Per_Year" localSheetId="29">[15]Inputs!#REF!</definedName>
    <definedName name="Months_Per_Year">[15]Inputs!#REF!</definedName>
    <definedName name="MSA_Fee" localSheetId="29">'[15]Other Operating Expenses'!#REF!</definedName>
    <definedName name="MSA_Fee">'[15]Other Operating Expenses'!#REF!</definedName>
    <definedName name="MSA_Fee_Base_Year" localSheetId="29">[15]Inputs!#REF!</definedName>
    <definedName name="MSA_Fee_Base_Year">[15]Inputs!#REF!</definedName>
    <definedName name="MSA_Fee_Input_per_Year">[15]Inputs!#REF!</definedName>
    <definedName name="MthAvg" localSheetId="19">#REF!</definedName>
    <definedName name="MthAvg">#REF!</definedName>
    <definedName name="N_A" localSheetId="29">'[9]CAP ADJ'!#REF!</definedName>
    <definedName name="N_A">'[9]CAP ADJ'!#REF!</definedName>
    <definedName name="Name" localSheetId="37">#REF!</definedName>
    <definedName name="Name" localSheetId="38">#REF!</definedName>
    <definedName name="Name" localSheetId="39">#REF!</definedName>
    <definedName name="Name" localSheetId="27">#REF!</definedName>
    <definedName name="Name" localSheetId="28">#REF!</definedName>
    <definedName name="Name" localSheetId="29">#REF!</definedName>
    <definedName name="Name" localSheetId="30">#REF!</definedName>
    <definedName name="Name" localSheetId="31">#REF!</definedName>
    <definedName name="Name" localSheetId="32">#REF!</definedName>
    <definedName name="Name" localSheetId="34">#REF!</definedName>
    <definedName name="Name" localSheetId="19">'[58]Proposed-RTP-Scalers'!#REF!</definedName>
    <definedName name="Name" localSheetId="0">#REF!</definedName>
    <definedName name="Name">#REF!</definedName>
    <definedName name="Name1" localSheetId="37">#REF!</definedName>
    <definedName name="Name1" localSheetId="38">#REF!</definedName>
    <definedName name="Name1" localSheetId="39">#REF!</definedName>
    <definedName name="Name1" localSheetId="27">#REF!</definedName>
    <definedName name="Name1" localSheetId="28">#REF!</definedName>
    <definedName name="Name1" localSheetId="29">#REF!</definedName>
    <definedName name="Name1" localSheetId="30">#REF!</definedName>
    <definedName name="Name1" localSheetId="31">#REF!</definedName>
    <definedName name="Name1" localSheetId="32">#REF!</definedName>
    <definedName name="Name1" localSheetId="34">#REF!</definedName>
    <definedName name="Name1" localSheetId="19">'[58]Proposed-RTP-Scalers'!#REF!</definedName>
    <definedName name="Name1" localSheetId="0">#REF!</definedName>
    <definedName name="Name1">#REF!</definedName>
    <definedName name="Net_Cash_Flow" localSheetId="29">'[15]Cash Flow'!#REF!</definedName>
    <definedName name="Net_Cash_Flow">'[15]Cash Flow'!#REF!</definedName>
    <definedName name="Net_Fixed_Assets" localSheetId="19">#REF!</definedName>
    <definedName name="Net_Fixed_Assets">#REF!</definedName>
    <definedName name="Net_Gain_on_Sale_of_Assets" localSheetId="19">#REF!</definedName>
    <definedName name="Net_Gain_on_Sale_of_Assets">#REF!</definedName>
    <definedName name="Net_Payments_on_Fire_Truck_during_Construction_Input" localSheetId="19">[15]Inputs!#REF!</definedName>
    <definedName name="Net_Payments_on_Fire_Truck_during_Construction_Input">#REF!</definedName>
    <definedName name="Net_Start_Up_Revenues" localSheetId="19">[15]Inputs!#REF!</definedName>
    <definedName name="Net_Start_Up_Revenues">#REF!</definedName>
    <definedName name="new" localSheetId="19" hidden="1">{"Page_1",#N/A,FALSE,"BAD4Q98";"Page_2",#N/A,FALSE,"BAD4Q98";"Page_3",#N/A,FALSE,"BAD4Q98";"Page_4",#N/A,FALSE,"BAD4Q98";"Page_5",#N/A,FALSE,"BAD4Q98";"Page_6",#N/A,FALSE,"BAD4Q98";"Input_1",#N/A,FALSE,"BAD4Q98";"Input_2",#N/A,FALSE,"BAD4Q98"}</definedName>
    <definedName name="new" hidden="1">{"Page_1",#N/A,FALSE,"BAD4Q98";"Page_2",#N/A,FALSE,"BAD4Q98";"Page_3",#N/A,FALSE,"BAD4Q98";"Page_4",#N/A,FALSE,"BAD4Q98";"Page_5",#N/A,FALSE,"BAD4Q98";"Page_6",#N/A,FALSE,"BAD4Q98";"Input_1",#N/A,FALSE,"BAD4Q98";"Input_2",#N/A,FALSE,"BAD4Q98"}</definedName>
    <definedName name="newwrev" localSheetId="19" hidden="1">{#N/A,#N/A,TRUE,"SDGE";#N/A,#N/A,TRUE,"GBU";#N/A,#N/A,TRUE,"TBU";#N/A,#N/A,TRUE,"EDBU";#N/A,#N/A,TRUE,"ExclCC"}</definedName>
    <definedName name="newwrev" hidden="1">{#N/A,#N/A,TRUE,"SDGE";#N/A,#N/A,TRUE,"GBU";#N/A,#N/A,TRUE,"TBU";#N/A,#N/A,TRUE,"EDBU";#N/A,#N/A,TRUE,"ExclCC"}</definedName>
    <definedName name="nine" localSheetId="29">[41]Cash_Flow!#REF!</definedName>
    <definedName name="nine">[41]Cash_Flow!#REF!</definedName>
    <definedName name="NO">IF(Values_Entered_Pref,Header_Row_Pref+No_of_Pamts_Pref,Header_Row_Pref)</definedName>
    <definedName name="No_of_Pamts_Pref" localSheetId="19">MATCH(0.01,End_Bal_Pref,-1)+1</definedName>
    <definedName name="No_of_Pamts_Pref">MATCH(0.01,End_Bal_Pref,-1)+1</definedName>
    <definedName name="non.iso.T.land">[54]RCN!$E$53:$CG$53,[54]RCN!$E$61:$CG$61</definedName>
    <definedName name="Non_Recourse_CP_Conduit_LIBOR_Spread" localSheetId="19">[15]Inputs!#REF!</definedName>
    <definedName name="Non_Recourse_CP_Conduit_LIBOR_Spread">#REF!</definedName>
    <definedName name="Non_Recourse_Facility_CP_adder" localSheetId="29">[15]Inputs!#REF!</definedName>
    <definedName name="Non_Recourse_Facility_CP_adder">[15]Inputs!#REF!</definedName>
    <definedName name="none" localSheetId="19" hidden="1">#REF!</definedName>
    <definedName name="none" hidden="1">#REF!</definedName>
    <definedName name="none2" localSheetId="19" hidden="1">#REF!</definedName>
    <definedName name="none2" hidden="1">#REF!</definedName>
    <definedName name="nopremort" localSheetId="19">#REF!</definedName>
    <definedName name="nopremort">#REF!</definedName>
    <definedName name="NOx_Allowances__Nominal___ton" localSheetId="19">[15]Inputs!#REF!</definedName>
    <definedName name="NOx_Allowances__Nominal___ton">#REF!</definedName>
    <definedName name="Nox_Allowances_in_1999" localSheetId="19">'[15]Other Operating Expenses'!#REF!</definedName>
    <definedName name="Nox_Allowances_in_1999">#REF!</definedName>
    <definedName name="NOx_Emissions_Rate__lb_hr" localSheetId="19">[15]Inputs!#REF!</definedName>
    <definedName name="NOx_Emissions_Rate__lb_hr">#REF!</definedName>
    <definedName name="NOx_Offsets" localSheetId="19">'[15]Other Operating Expenses'!#REF!</definedName>
    <definedName name="NOx_Offsets">#REF!</definedName>
    <definedName name="NOx_Offsets_Calculation_Factor__lb_MMBtu" localSheetId="29">[15]Inputs!#REF!</definedName>
    <definedName name="NOx_Offsets_Calculation_Factor__lb_MMBtu">[15]Inputs!#REF!</definedName>
    <definedName name="NOx_Offsets_Construction" localSheetId="29">[15]Inputs!#REF!</definedName>
    <definedName name="NOx_Offsets_Construction">[15]Inputs!#REF!</definedName>
    <definedName name="NPV_20_Year_12_Percent_Quarterly" localSheetId="19">#REF!</definedName>
    <definedName name="NPV_20_Year_12_Percent_Quarterly">#REF!</definedName>
    <definedName name="NPV_20_Year_13_Percent_Quarterly" localSheetId="19">#REF!</definedName>
    <definedName name="NPV_20_Year_13_Percent_Quarterly">#REF!</definedName>
    <definedName name="NPV_20_Year_14_Percent_Quarterly" localSheetId="19">#REF!</definedName>
    <definedName name="NPV_20_Year_14_Percent_Quarterly">#REF!</definedName>
    <definedName name="NQInd">#REF!</definedName>
    <definedName name="NRW"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 localSheetId="29">MATCH(0.01,End_Bal,-1)+1</definedName>
    <definedName name="Number_of_Payments" localSheetId="19">MATCH(0.01,End_Bal,-1)+1</definedName>
    <definedName name="Number_of_Payments">MATCH(0.01,End_Bal,-1)+1</definedName>
    <definedName name="Number_of_Units" localSheetId="29">[15]Inputs!#REF!</definedName>
    <definedName name="Number_of_Units">[15]Inputs!#REF!</definedName>
    <definedName name="Number_of_Years_to_Payback" localSheetId="19">#REF!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 localSheetId="29">[15]Inputs!#REF!</definedName>
    <definedName name="NY_State_Dividend_Allowance_Rate">[15]Inputs!#REF!</definedName>
    <definedName name="NY_State_Excess_Dividends_Tax" localSheetId="29">[15]Inputs!#REF!</definedName>
    <definedName name="NY_State_Excess_Dividends_Tax">[15]Inputs!#REF!</definedName>
    <definedName name="NY_State_Gross_Earnings_Tax" localSheetId="29">[15]Inputs!#REF!</definedName>
    <definedName name="NY_State_Gross_Earnings_Tax">[15]Inputs!#REF!</definedName>
    <definedName name="NY_State_Gross_Receipts_Tax" localSheetId="29">[15]Inputs!#REF!</definedName>
    <definedName name="NY_State_Gross_Receipts_Tax">[15]Inputs!#REF!</definedName>
    <definedName name="NY_State_Income_Tax_Switch" localSheetId="29">[15]Inputs!#REF!</definedName>
    <definedName name="NY_State_Income_Tax_Switch">[15]Inputs!#REF!</definedName>
    <definedName name="o" localSheetId="29">#REF!</definedName>
    <definedName name="o">#REF!</definedName>
    <definedName name="O_M_Mobilization" localSheetId="19">[15]Inputs!#REF!</definedName>
    <definedName name="O_M_Mobilization">#REF!</definedName>
    <definedName name="O_M_Mobilization___Labor" localSheetId="19">[15]Inputs!#REF!</definedName>
    <definedName name="O_M_Mobilization___Labor">#REF!</definedName>
    <definedName name="Off_Peak_Hours" localSheetId="29">[10]Inputs!#REF!</definedName>
    <definedName name="Off_Peak_Hours">[10]Inputs!#REF!</definedName>
    <definedName name="Off_Peak_Percent" localSheetId="29">[10]Inputs!#REF!</definedName>
    <definedName name="Off_Peak_Percent">[10]Inputs!#REF!</definedName>
    <definedName name="Offsite_Work_Road_Paving" localSheetId="29">[15]Inputs!#REF!</definedName>
    <definedName name="Offsite_Work_Road_Paving">[15]Inputs!#REF!</definedName>
    <definedName name="okay" localSheetId="19" hidden="1">{"Page_1",#N/A,FALSE,"BAD4Q98";"Page_2",#N/A,FALSE,"BAD4Q98";"Page_3",#N/A,FALSE,"BAD4Q98";"Page_4",#N/A,FALSE,"BAD4Q98";"Page_5",#N/A,FALSE,"BAD4Q98";"Page_6",#N/A,FALSE,"BAD4Q98";"Input_1",#N/A,FALSE,"BAD4Q98";"Input_2",#N/A,FALSE,"BAD4Q98"}</definedName>
    <definedName name="okay" hidden="1">{"Page_1",#N/A,FALSE,"BAD4Q98";"Page_2",#N/A,FALSE,"BAD4Q98";"Page_3",#N/A,FALSE,"BAD4Q98";"Page_4",#N/A,FALSE,"BAD4Q98";"Page_5",#N/A,FALSE,"BAD4Q98";"Page_6",#N/A,FALSE,"BAD4Q98";"Input_1",#N/A,FALSE,"BAD4Q98";"Input_2",#N/A,FALSE,"BAD4Q98"}</definedName>
    <definedName name="OL_1_Allnight" localSheetId="37">#REF!</definedName>
    <definedName name="OL_1_Allnight" localSheetId="38">#REF!</definedName>
    <definedName name="OL_1_Allnight" localSheetId="39">#REF!</definedName>
    <definedName name="OL_1_Allnight" localSheetId="27">#REF!</definedName>
    <definedName name="OL_1_Allnight" localSheetId="28">#REF!</definedName>
    <definedName name="OL_1_Allnight" localSheetId="29">#REF!</definedName>
    <definedName name="OL_1_Allnight" localSheetId="30">#REF!</definedName>
    <definedName name="OL_1_Allnight" localSheetId="31">#REF!</definedName>
    <definedName name="OL_1_Allnight" localSheetId="32">#REF!</definedName>
    <definedName name="OL_1_Allnight" localSheetId="34">#REF!</definedName>
    <definedName name="OL_1_Allnight" localSheetId="19">'[40]Effective-Rates'!#REF!</definedName>
    <definedName name="OL_1_Allnight" localSheetId="0">#REF!</definedName>
    <definedName name="OL_1_Allnight">#REF!</definedName>
    <definedName name="OL_1_Midnight" localSheetId="37">#REF!</definedName>
    <definedName name="OL_1_Midnight" localSheetId="38">#REF!</definedName>
    <definedName name="OL_1_Midnight" localSheetId="39">#REF!</definedName>
    <definedName name="OL_1_Midnight" localSheetId="27">#REF!</definedName>
    <definedName name="OL_1_Midnight" localSheetId="28">#REF!</definedName>
    <definedName name="OL_1_Midnight" localSheetId="29">#REF!</definedName>
    <definedName name="OL_1_Midnight" localSheetId="30">#REF!</definedName>
    <definedName name="OL_1_Midnight" localSheetId="31">#REF!</definedName>
    <definedName name="OL_1_Midnight" localSheetId="32">#REF!</definedName>
    <definedName name="OL_1_Midnight" localSheetId="34">#REF!</definedName>
    <definedName name="OL_1_Midnight" localSheetId="19">'[40]Effective-Rates'!#REF!</definedName>
    <definedName name="OL_1_Midnight" localSheetId="0">#REF!</definedName>
    <definedName name="OL_1_Midnight">#REF!</definedName>
    <definedName name="On_Peak_Hours" localSheetId="29">[10]Inputs!#REF!</definedName>
    <definedName name="On_Peak_Hours">[10]Inputs!#REF!</definedName>
    <definedName name="On_Peak_Percent" localSheetId="29">[10]Inputs!#REF!</definedName>
    <definedName name="On_Peak_Percent">[10]Inputs!#REF!</definedName>
    <definedName name="Open_Click">[59]!Open_Click</definedName>
    <definedName name="Operator_Fee_during_Mobilization" localSheetId="29">[15]Inputs!#REF!</definedName>
    <definedName name="Operator_Fee_during_Mobilization">[15]Inputs!#REF!</definedName>
    <definedName name="Opt_Discrate" localSheetId="19">#REF!</definedName>
    <definedName name="Opt_Discrate">#REF!</definedName>
    <definedName name="Opt_DR" localSheetId="19">#REF!</definedName>
    <definedName name="Opt_DR">#REF!</definedName>
    <definedName name="optindexswap_meanreversion" localSheetId="19">#REF!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[15]Inputs!#REF!</definedName>
    <definedName name="Other_offsets" localSheetId="37">#REF!</definedName>
    <definedName name="Other_offsets" localSheetId="38">#REF!</definedName>
    <definedName name="Other_offsets" localSheetId="39">#REF!</definedName>
    <definedName name="Other_offsets" localSheetId="27">#REF!</definedName>
    <definedName name="Other_offsets" localSheetId="28">#REF!</definedName>
    <definedName name="Other_offsets" localSheetId="30">#REF!</definedName>
    <definedName name="Other_offsets" localSheetId="31">#REF!</definedName>
    <definedName name="Other_offsets" localSheetId="32">#REF!</definedName>
    <definedName name="Other_offsets" localSheetId="34">#REF!</definedName>
    <definedName name="Other_offsets" localSheetId="19">#REF!</definedName>
    <definedName name="Other_offsets" localSheetId="0">#REF!</definedName>
    <definedName name="Other_offsets">#REF!</definedName>
    <definedName name="OTHERHRS">[30]Mstr!#REF!</definedName>
    <definedName name="otherrev" localSheetId="19" hidden="1">{#N/A,#N/A,TRUE,"SDGE";#N/A,#N/A,TRUE,"GBU";#N/A,#N/A,TRUE,"TBU";#N/A,#N/A,TRUE,"EDBU";#N/A,#N/A,TRUE,"ExclCC"}</definedName>
    <definedName name="otherrev" hidden="1">{#N/A,#N/A,TRUE,"SDGE";#N/A,#N/A,TRUE,"GBU";#N/A,#N/A,TRUE,"TBU";#N/A,#N/A,TRUE,"EDBU";#N/A,#N/A,TRUE,"ExclCC"}</definedName>
    <definedName name="outreachassess" localSheetId="37">#REF!</definedName>
    <definedName name="outreachassess" localSheetId="38">#REF!</definedName>
    <definedName name="outreachassess" localSheetId="39">#REF!</definedName>
    <definedName name="outreachassess" localSheetId="27">#REF!</definedName>
    <definedName name="outreachassess" localSheetId="28">#REF!</definedName>
    <definedName name="outreachassess" localSheetId="30">#REF!</definedName>
    <definedName name="outreachassess" localSheetId="31">#REF!</definedName>
    <definedName name="outreachassess" localSheetId="32">#REF!</definedName>
    <definedName name="outreachassess" localSheetId="34">#REF!</definedName>
    <definedName name="outreachassess" localSheetId="19">#REF!</definedName>
    <definedName name="outreachassess" localSheetId="0">#REF!</definedName>
    <definedName name="outreachassess">#REF!</definedName>
    <definedName name="Ozone_Season_Factor" localSheetId="19">[15]Inputs!#REF!</definedName>
    <definedName name="Ozone_Season_Factor">#REF!</definedName>
    <definedName name="p.Covenants" localSheetId="19" hidden="1">#REF!</definedName>
    <definedName name="p.Covenants" hidden="1">#REF!</definedName>
    <definedName name="p.Covenants_Titles" localSheetId="19" hidden="1">#REF!</definedName>
    <definedName name="p.Covenants_Titles" hidden="1">#REF!</definedName>
    <definedName name="p.CreditStats" localSheetId="19"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localSheetId="19"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 localSheetId="19">'[60]Form Front'!#REF!</definedName>
    <definedName name="PAGE1">#REF!</definedName>
    <definedName name="PAGE1.1_MCRR_21" localSheetId="37">#REF!</definedName>
    <definedName name="PAGE1.1_MCRR_21" localSheetId="38">#REF!</definedName>
    <definedName name="PAGE1.1_MCRR_21" localSheetId="39">#REF!</definedName>
    <definedName name="PAGE1.1_MCRR_21" localSheetId="27">#REF!</definedName>
    <definedName name="PAGE1.1_MCRR_21" localSheetId="28">#REF!</definedName>
    <definedName name="PAGE1.1_MCRR_21" localSheetId="30">#REF!</definedName>
    <definedName name="PAGE1.1_MCRR_21" localSheetId="31">#REF!</definedName>
    <definedName name="PAGE1.1_MCRR_21" localSheetId="32">#REF!</definedName>
    <definedName name="PAGE1.1_MCRR_21" localSheetId="34">#REF!</definedName>
    <definedName name="PAGE1.1_MCRR_21" localSheetId="19">#REF!</definedName>
    <definedName name="PAGE1.1_MCRR_21" localSheetId="0">#REF!</definedName>
    <definedName name="PAGE1.1_MCRR_21">#REF!</definedName>
    <definedName name="PAGE1_MCRR_16" localSheetId="37">#REF!</definedName>
    <definedName name="PAGE1_MCRR_16" localSheetId="38">#REF!</definedName>
    <definedName name="PAGE1_MCRR_16" localSheetId="39">#REF!</definedName>
    <definedName name="PAGE1_MCRR_16" localSheetId="27">#REF!</definedName>
    <definedName name="PAGE1_MCRR_16" localSheetId="28">#REF!</definedName>
    <definedName name="PAGE1_MCRR_16" localSheetId="30">#REF!</definedName>
    <definedName name="PAGE1_MCRR_16" localSheetId="31">#REF!</definedName>
    <definedName name="PAGE1_MCRR_16" localSheetId="32">#REF!</definedName>
    <definedName name="PAGE1_MCRR_16" localSheetId="34">#REF!</definedName>
    <definedName name="PAGE1_MCRR_16" localSheetId="19">#REF!</definedName>
    <definedName name="PAGE1_MCRR_16" localSheetId="0">#REF!</definedName>
    <definedName name="PAGE1_MCRR_16">#REF!</definedName>
    <definedName name="PAGE1_MCRR_21" localSheetId="37">#REF!</definedName>
    <definedName name="PAGE1_MCRR_21" localSheetId="38">#REF!</definedName>
    <definedName name="PAGE1_MCRR_21" localSheetId="39">#REF!</definedName>
    <definedName name="PAGE1_MCRR_21" localSheetId="27">#REF!</definedName>
    <definedName name="PAGE1_MCRR_21" localSheetId="28">#REF!</definedName>
    <definedName name="PAGE1_MCRR_21" localSheetId="30">#REF!</definedName>
    <definedName name="PAGE1_MCRR_21" localSheetId="31">#REF!</definedName>
    <definedName name="PAGE1_MCRR_21" localSheetId="32">#REF!</definedName>
    <definedName name="PAGE1_MCRR_21" localSheetId="34">#REF!</definedName>
    <definedName name="PAGE1_MCRR_21" localSheetId="19">#REF!</definedName>
    <definedName name="PAGE1_MCRR_21" localSheetId="0">#REF!</definedName>
    <definedName name="PAGE1_MCRR_21">#REF!</definedName>
    <definedName name="PAGE1_MCRR_30" localSheetId="37">#REF!</definedName>
    <definedName name="PAGE1_MCRR_30" localSheetId="38">#REF!</definedName>
    <definedName name="PAGE1_MCRR_30" localSheetId="39">#REF!</definedName>
    <definedName name="PAGE1_MCRR_30" localSheetId="27">#REF!</definedName>
    <definedName name="PAGE1_MCRR_30" localSheetId="28">#REF!</definedName>
    <definedName name="PAGE1_MCRR_30" localSheetId="30">#REF!</definedName>
    <definedName name="PAGE1_MCRR_30" localSheetId="31">#REF!</definedName>
    <definedName name="PAGE1_MCRR_30" localSheetId="32">#REF!</definedName>
    <definedName name="PAGE1_MCRR_30" localSheetId="34">#REF!</definedName>
    <definedName name="PAGE1_MCRR_30" localSheetId="0">#REF!</definedName>
    <definedName name="PAGE1_MCRR_30">#REF!</definedName>
    <definedName name="page1997">#REF!</definedName>
    <definedName name="PAGE2" localSheetId="19">'[60]Form Front'!#REF!</definedName>
    <definedName name="PAGE2">#REF!</definedName>
    <definedName name="PAGE2.1_MCRR_21" localSheetId="37">#REF!</definedName>
    <definedName name="PAGE2.1_MCRR_21" localSheetId="38">#REF!</definedName>
    <definedName name="PAGE2.1_MCRR_21" localSheetId="39">#REF!</definedName>
    <definedName name="PAGE2.1_MCRR_21" localSheetId="27">#REF!</definedName>
    <definedName name="PAGE2.1_MCRR_21" localSheetId="28">#REF!</definedName>
    <definedName name="PAGE2.1_MCRR_21" localSheetId="30">#REF!</definedName>
    <definedName name="PAGE2.1_MCRR_21" localSheetId="31">#REF!</definedName>
    <definedName name="PAGE2.1_MCRR_21" localSheetId="32">#REF!</definedName>
    <definedName name="PAGE2.1_MCRR_21" localSheetId="34">#REF!</definedName>
    <definedName name="PAGE2.1_MCRR_21" localSheetId="19">#REF!</definedName>
    <definedName name="PAGE2.1_MCRR_21" localSheetId="0">#REF!</definedName>
    <definedName name="PAGE2.1_MCRR_21">#REF!</definedName>
    <definedName name="PAGE2_MCRR_16" localSheetId="37">#REF!</definedName>
    <definedName name="PAGE2_MCRR_16" localSheetId="38">#REF!</definedName>
    <definedName name="PAGE2_MCRR_16" localSheetId="39">#REF!</definedName>
    <definedName name="PAGE2_MCRR_16" localSheetId="27">#REF!</definedName>
    <definedName name="PAGE2_MCRR_16" localSheetId="28">#REF!</definedName>
    <definedName name="PAGE2_MCRR_16" localSheetId="30">#REF!</definedName>
    <definedName name="PAGE2_MCRR_16" localSheetId="31">#REF!</definedName>
    <definedName name="PAGE2_MCRR_16" localSheetId="32">#REF!</definedName>
    <definedName name="PAGE2_MCRR_16" localSheetId="34">#REF!</definedName>
    <definedName name="PAGE2_MCRR_16" localSheetId="19">#REF!</definedName>
    <definedName name="PAGE2_MCRR_16" localSheetId="0">#REF!</definedName>
    <definedName name="PAGE2_MCRR_16">#REF!</definedName>
    <definedName name="PAGE2_MCRR_21" localSheetId="37">#REF!</definedName>
    <definedName name="PAGE2_MCRR_21" localSheetId="38">#REF!</definedName>
    <definedName name="PAGE2_MCRR_21" localSheetId="39">#REF!</definedName>
    <definedName name="PAGE2_MCRR_21" localSheetId="27">#REF!</definedName>
    <definedName name="PAGE2_MCRR_21" localSheetId="28">#REF!</definedName>
    <definedName name="PAGE2_MCRR_21" localSheetId="30">#REF!</definedName>
    <definedName name="PAGE2_MCRR_21" localSheetId="31">#REF!</definedName>
    <definedName name="PAGE2_MCRR_21" localSheetId="32">#REF!</definedName>
    <definedName name="PAGE2_MCRR_21" localSheetId="34">#REF!</definedName>
    <definedName name="PAGE2_MCRR_21" localSheetId="19">#REF!</definedName>
    <definedName name="PAGE2_MCRR_21" localSheetId="0">#REF!</definedName>
    <definedName name="PAGE2_MCRR_21">#REF!</definedName>
    <definedName name="PAGE2_MCRR_30" localSheetId="37">#REF!</definedName>
    <definedName name="PAGE2_MCRR_30" localSheetId="38">#REF!</definedName>
    <definedName name="PAGE2_MCRR_30" localSheetId="39">#REF!</definedName>
    <definedName name="PAGE2_MCRR_30" localSheetId="27">#REF!</definedName>
    <definedName name="PAGE2_MCRR_30" localSheetId="28">#REF!</definedName>
    <definedName name="PAGE2_MCRR_30" localSheetId="30">#REF!</definedName>
    <definedName name="PAGE2_MCRR_30" localSheetId="31">#REF!</definedName>
    <definedName name="PAGE2_MCRR_30" localSheetId="32">#REF!</definedName>
    <definedName name="PAGE2_MCRR_30" localSheetId="34">#REF!</definedName>
    <definedName name="PAGE2_MCRR_30" localSheetId="0">#REF!</definedName>
    <definedName name="PAGE2_MCRR_30">#REF!</definedName>
    <definedName name="PAGE3.1_MCRR_21" localSheetId="37">#REF!</definedName>
    <definedName name="PAGE3.1_MCRR_21" localSheetId="38">#REF!</definedName>
    <definedName name="PAGE3.1_MCRR_21" localSheetId="39">#REF!</definedName>
    <definedName name="PAGE3.1_MCRR_21" localSheetId="27">#REF!</definedName>
    <definedName name="PAGE3.1_MCRR_21" localSheetId="28">#REF!</definedName>
    <definedName name="PAGE3.1_MCRR_21" localSheetId="30">#REF!</definedName>
    <definedName name="PAGE3.1_MCRR_21" localSheetId="31">#REF!</definedName>
    <definedName name="PAGE3.1_MCRR_21" localSheetId="32">#REF!</definedName>
    <definedName name="PAGE3.1_MCRR_21" localSheetId="34">#REF!</definedName>
    <definedName name="PAGE3.1_MCRR_21" localSheetId="0">#REF!</definedName>
    <definedName name="PAGE3.1_MCRR_21">#REF!</definedName>
    <definedName name="PAGE3_MCRR_16" localSheetId="37">#REF!</definedName>
    <definedName name="PAGE3_MCRR_16" localSheetId="38">#REF!</definedName>
    <definedName name="PAGE3_MCRR_16" localSheetId="39">#REF!</definedName>
    <definedName name="PAGE3_MCRR_16" localSheetId="27">#REF!</definedName>
    <definedName name="PAGE3_MCRR_16" localSheetId="28">#REF!</definedName>
    <definedName name="PAGE3_MCRR_16" localSheetId="30">#REF!</definedName>
    <definedName name="PAGE3_MCRR_16" localSheetId="31">#REF!</definedName>
    <definedName name="PAGE3_MCRR_16" localSheetId="32">#REF!</definedName>
    <definedName name="PAGE3_MCRR_16" localSheetId="34">#REF!</definedName>
    <definedName name="PAGE3_MCRR_16" localSheetId="0">#REF!</definedName>
    <definedName name="PAGE3_MCRR_16">#REF!</definedName>
    <definedName name="PAGE3_MCRR_21" localSheetId="37">#REF!</definedName>
    <definedName name="PAGE3_MCRR_21" localSheetId="38">#REF!</definedName>
    <definedName name="PAGE3_MCRR_21" localSheetId="39">#REF!</definedName>
    <definedName name="PAGE3_MCRR_21" localSheetId="27">#REF!</definedName>
    <definedName name="PAGE3_MCRR_21" localSheetId="28">#REF!</definedName>
    <definedName name="PAGE3_MCRR_21" localSheetId="30">#REF!</definedName>
    <definedName name="PAGE3_MCRR_21" localSheetId="31">#REF!</definedName>
    <definedName name="PAGE3_MCRR_21" localSheetId="32">#REF!</definedName>
    <definedName name="PAGE3_MCRR_21" localSheetId="34">#REF!</definedName>
    <definedName name="PAGE3_MCRR_21" localSheetId="0">#REF!</definedName>
    <definedName name="PAGE3_MCRR_21">#REF!</definedName>
    <definedName name="PAGE3_MCRR_30" localSheetId="37">#REF!</definedName>
    <definedName name="PAGE3_MCRR_30" localSheetId="38">#REF!</definedName>
    <definedName name="PAGE3_MCRR_30" localSheetId="39">#REF!</definedName>
    <definedName name="PAGE3_MCRR_30" localSheetId="27">#REF!</definedName>
    <definedName name="PAGE3_MCRR_30" localSheetId="28">#REF!</definedName>
    <definedName name="PAGE3_MCRR_30" localSheetId="30">#REF!</definedName>
    <definedName name="PAGE3_MCRR_30" localSheetId="31">#REF!</definedName>
    <definedName name="PAGE3_MCRR_30" localSheetId="32">#REF!</definedName>
    <definedName name="PAGE3_MCRR_30" localSheetId="34">#REF!</definedName>
    <definedName name="PAGE3_MCRR_30" localSheetId="0">#REF!</definedName>
    <definedName name="PAGE3_MCRR_30">#REF!</definedName>
    <definedName name="PAGE4_MCRR_16" localSheetId="37">#REF!</definedName>
    <definedName name="PAGE4_MCRR_16" localSheetId="38">#REF!</definedName>
    <definedName name="PAGE4_MCRR_16" localSheetId="39">#REF!</definedName>
    <definedName name="PAGE4_MCRR_16" localSheetId="27">#REF!</definedName>
    <definedName name="PAGE4_MCRR_16" localSheetId="28">#REF!</definedName>
    <definedName name="PAGE4_MCRR_16" localSheetId="30">#REF!</definedName>
    <definedName name="PAGE4_MCRR_16" localSheetId="31">#REF!</definedName>
    <definedName name="PAGE4_MCRR_16" localSheetId="32">#REF!</definedName>
    <definedName name="PAGE4_MCRR_16" localSheetId="34">#REF!</definedName>
    <definedName name="PAGE4_MCRR_16" localSheetId="0">#REF!</definedName>
    <definedName name="PAGE4_MCRR_16">#REF!</definedName>
    <definedName name="PAGE4_MCRR_21" localSheetId="37">#REF!</definedName>
    <definedName name="PAGE4_MCRR_21" localSheetId="38">#REF!</definedName>
    <definedName name="PAGE4_MCRR_21" localSheetId="39">#REF!</definedName>
    <definedName name="PAGE4_MCRR_21" localSheetId="27">#REF!</definedName>
    <definedName name="PAGE4_MCRR_21" localSheetId="28">#REF!</definedName>
    <definedName name="PAGE4_MCRR_21" localSheetId="30">#REF!</definedName>
    <definedName name="PAGE4_MCRR_21" localSheetId="31">#REF!</definedName>
    <definedName name="PAGE4_MCRR_21" localSheetId="32">#REF!</definedName>
    <definedName name="PAGE4_MCRR_21" localSheetId="34">#REF!</definedName>
    <definedName name="PAGE4_MCRR_21" localSheetId="0">#REF!</definedName>
    <definedName name="PAGE4_MCRR_21">#REF!</definedName>
    <definedName name="PAGE4_MCRR_30" localSheetId="37">#REF!</definedName>
    <definedName name="PAGE4_MCRR_30" localSheetId="38">#REF!</definedName>
    <definedName name="PAGE4_MCRR_30" localSheetId="39">#REF!</definedName>
    <definedName name="PAGE4_MCRR_30" localSheetId="27">#REF!</definedName>
    <definedName name="PAGE4_MCRR_30" localSheetId="28">#REF!</definedName>
    <definedName name="PAGE4_MCRR_30" localSheetId="30">#REF!</definedName>
    <definedName name="PAGE4_MCRR_30" localSheetId="31">#REF!</definedName>
    <definedName name="PAGE4_MCRR_30" localSheetId="32">#REF!</definedName>
    <definedName name="PAGE4_MCRR_30" localSheetId="34">#REF!</definedName>
    <definedName name="PAGE4_MCRR_30" localSheetId="0">#REF!</definedName>
    <definedName name="PAGE4_MCRR_30">#REF!</definedName>
    <definedName name="PAGE5_MCRR_16" localSheetId="37">#REF!</definedName>
    <definedName name="PAGE5_MCRR_16" localSheetId="38">#REF!</definedName>
    <definedName name="PAGE5_MCRR_16" localSheetId="39">#REF!</definedName>
    <definedName name="PAGE5_MCRR_16" localSheetId="27">#REF!</definedName>
    <definedName name="PAGE5_MCRR_16" localSheetId="28">#REF!</definedName>
    <definedName name="PAGE5_MCRR_16" localSheetId="30">#REF!</definedName>
    <definedName name="PAGE5_MCRR_16" localSheetId="31">#REF!</definedName>
    <definedName name="PAGE5_MCRR_16" localSheetId="32">#REF!</definedName>
    <definedName name="PAGE5_MCRR_16" localSheetId="34">#REF!</definedName>
    <definedName name="PAGE5_MCRR_16" localSheetId="0">#REF!</definedName>
    <definedName name="PAGE5_MCRR_16">#REF!</definedName>
    <definedName name="PAGE6.1_MCRR_16" localSheetId="37">#REF!</definedName>
    <definedName name="PAGE6.1_MCRR_16" localSheetId="38">#REF!</definedName>
    <definedName name="PAGE6.1_MCRR_16" localSheetId="39">#REF!</definedName>
    <definedName name="PAGE6.1_MCRR_16" localSheetId="27">#REF!</definedName>
    <definedName name="PAGE6.1_MCRR_16" localSheetId="28">#REF!</definedName>
    <definedName name="PAGE6.1_MCRR_16" localSheetId="30">#REF!</definedName>
    <definedName name="PAGE6.1_MCRR_16" localSheetId="31">#REF!</definedName>
    <definedName name="PAGE6.1_MCRR_16" localSheetId="32">#REF!</definedName>
    <definedName name="PAGE6.1_MCRR_16" localSheetId="34">#REF!</definedName>
    <definedName name="PAGE6.1_MCRR_16" localSheetId="0">#REF!</definedName>
    <definedName name="PAGE6.1_MCRR_16">#REF!</definedName>
    <definedName name="PAGE6_MCRR_16" localSheetId="37">#REF!</definedName>
    <definedName name="PAGE6_MCRR_16" localSheetId="38">#REF!</definedName>
    <definedName name="PAGE6_MCRR_16" localSheetId="39">#REF!</definedName>
    <definedName name="PAGE6_MCRR_16" localSheetId="27">#REF!</definedName>
    <definedName name="PAGE6_MCRR_16" localSheetId="28">#REF!</definedName>
    <definedName name="PAGE6_MCRR_16" localSheetId="30">#REF!</definedName>
    <definedName name="PAGE6_MCRR_16" localSheetId="31">#REF!</definedName>
    <definedName name="PAGE6_MCRR_16" localSheetId="32">#REF!</definedName>
    <definedName name="PAGE6_MCRR_16" localSheetId="34">#REF!</definedName>
    <definedName name="PAGE6_MCRR_16" localSheetId="0">#REF!</definedName>
    <definedName name="PAGE6_MCRR_16">#REF!</definedName>
    <definedName name="PAGE7.1_MCRR_16">#N/A</definedName>
    <definedName name="PAGE7_MCRR_16" localSheetId="37">#REF!</definedName>
    <definedName name="PAGE7_MCRR_16" localSheetId="38">#REF!</definedName>
    <definedName name="PAGE7_MCRR_16" localSheetId="39">#REF!</definedName>
    <definedName name="PAGE7_MCRR_16" localSheetId="27">#REF!</definedName>
    <definedName name="PAGE7_MCRR_16" localSheetId="28">#REF!</definedName>
    <definedName name="PAGE7_MCRR_16" localSheetId="30">#REF!</definedName>
    <definedName name="PAGE7_MCRR_16" localSheetId="31">#REF!</definedName>
    <definedName name="PAGE7_MCRR_16" localSheetId="32">#REF!</definedName>
    <definedName name="PAGE7_MCRR_16" localSheetId="34">#REF!</definedName>
    <definedName name="PAGE7_MCRR_16" localSheetId="19">#REF!</definedName>
    <definedName name="PAGE7_MCRR_16" localSheetId="0">#REF!</definedName>
    <definedName name="PAGE7_MCRR_16">#REF!</definedName>
    <definedName name="PAGE8_MCRR_16">#N/A</definedName>
    <definedName name="Pal_Workbook_GUID" hidden="1">"1YDJKL1A3MNKIMXTGKJS3UTZ"</definedName>
    <definedName name="Partial_Year_Factor_Synthetic_Lease" localSheetId="29">'[61]Technical &amp; Timing'!#REF!</definedName>
    <definedName name="Partial_Year_Factor_Synthetic_Lease">'[61]Technical &amp; Timing'!#REF!</definedName>
    <definedName name="Percent_AC" localSheetId="37">#REF!</definedName>
    <definedName name="Percent_AC" localSheetId="38">#REF!</definedName>
    <definedName name="Percent_AC" localSheetId="39">#REF!</definedName>
    <definedName name="Percent_AC" localSheetId="27">#REF!</definedName>
    <definedName name="Percent_AC" localSheetId="28">#REF!</definedName>
    <definedName name="Percent_AC" localSheetId="30">#REF!</definedName>
    <definedName name="Percent_AC" localSheetId="31">#REF!</definedName>
    <definedName name="Percent_AC" localSheetId="32">#REF!</definedName>
    <definedName name="Percent_AC" localSheetId="34">#REF!</definedName>
    <definedName name="Percent_AC" localSheetId="19">#REF!</definedName>
    <definedName name="Percent_AC" localSheetId="0">#REF!</definedName>
    <definedName name="Percent_AC">#REF!</definedName>
    <definedName name="Percent_Elec_Water" localSheetId="37">#REF!</definedName>
    <definedName name="Percent_Elec_Water" localSheetId="38">#REF!</definedName>
    <definedName name="Percent_Elec_Water" localSheetId="39">#REF!</definedName>
    <definedName name="Percent_Elec_Water" localSheetId="27">#REF!</definedName>
    <definedName name="Percent_Elec_Water" localSheetId="28">#REF!</definedName>
    <definedName name="Percent_Elec_Water" localSheetId="30">#REF!</definedName>
    <definedName name="Percent_Elec_Water" localSheetId="31">#REF!</definedName>
    <definedName name="Percent_Elec_Water" localSheetId="32">#REF!</definedName>
    <definedName name="Percent_Elec_Water" localSheetId="34">#REF!</definedName>
    <definedName name="Percent_Elec_Water" localSheetId="19">#REF!</definedName>
    <definedName name="Percent_Elec_Water" localSheetId="0">#REF!</definedName>
    <definedName name="Percent_Elec_Water">#REF!</definedName>
    <definedName name="Percent_Gas_Heat" localSheetId="19">'[22]Per Measure Savings'!$M$8</definedName>
    <definedName name="Percent_Gas_Water" localSheetId="19">'[22]Per Measure Savings'!$L$8</definedName>
    <definedName name="Percent_SH" localSheetId="37">#REF!</definedName>
    <definedName name="Percent_SH" localSheetId="38">#REF!</definedName>
    <definedName name="Percent_SH" localSheetId="39">#REF!</definedName>
    <definedName name="Percent_SH" localSheetId="27">#REF!</definedName>
    <definedName name="Percent_SH" localSheetId="28">#REF!</definedName>
    <definedName name="Percent_SH" localSheetId="30">#REF!</definedName>
    <definedName name="Percent_SH" localSheetId="31">#REF!</definedName>
    <definedName name="Percent_SH" localSheetId="32">#REF!</definedName>
    <definedName name="Percent_SH" localSheetId="34">#REF!</definedName>
    <definedName name="Percent_SH" localSheetId="19">#REF!</definedName>
    <definedName name="Percent_SH" localSheetId="0">#REF!</definedName>
    <definedName name="Percent_SH">#REF!</definedName>
    <definedName name="period" localSheetId="19">#REF!</definedName>
    <definedName name="period">#REF!</definedName>
    <definedName name="Period_1_Coverage_Threshold" localSheetId="19">[10]Inputs!#REF!</definedName>
    <definedName name="Period_1_Coverage_Threshold">#REF!</definedName>
    <definedName name="Period_1_Distributable_Cash" localSheetId="19">[10]Inputs!#REF!</definedName>
    <definedName name="Period_1_Distributable_Cash">#REF!</definedName>
    <definedName name="Period_2_Adjusted_Distributable_Cash" localSheetId="19">[10]Inputs!#REF!</definedName>
    <definedName name="Period_2_Adjusted_Distributable_Cash">#REF!</definedName>
    <definedName name="permanentevapcooler" localSheetId="19">'[22]Unit Input'!$D$46</definedName>
    <definedName name="PFYE">[49]Input1!$B$7</definedName>
    <definedName name="PHILIPS" localSheetId="19" hidden="1">{#N/A,#N/A,FALSE,"RECAP";#N/A,#N/A,FALSE,"MATBYCLS";#N/A,#N/A,FALSE,"STATUS";#N/A,#N/A,FALSE,"OP-ACT";#N/A,#N/A,FALSE,"W_O"}</definedName>
    <definedName name="PHILIPS" hidden="1">{#N/A,#N/A,FALSE,"RECAP";#N/A,#N/A,FALSE,"MATBYCLS";#N/A,#N/A,FALSE,"STATUS";#N/A,#N/A,FALSE,"OP-ACT";#N/A,#N/A,FALSE,"W_O"}</definedName>
    <definedName name="PhyGasTermDates">[48]PhyGasTerm!$L$1:$BU$2</definedName>
    <definedName name="PhyGasTermMTM">[48]PhyGasTerm!$B$62:$BU$105</definedName>
    <definedName name="PhyGasTermVol">[48]PhyGasTerm!$B$7:$BU$50</definedName>
    <definedName name="Physical">[62]PhysicalFreeze!$A$5:$BS$152</definedName>
    <definedName name="PILOT_Escalation_Ceiling" localSheetId="29">[15]Inputs!#REF!</definedName>
    <definedName name="PILOT_Escalation_Ceiling">[15]Inputs!#REF!</definedName>
    <definedName name="PILOT_Escalation_Floor" localSheetId="29">[15]Inputs!#REF!</definedName>
    <definedName name="PILOT_Escalation_Floor">[15]Inputs!#REF!</definedName>
    <definedName name="PILOT_Portion_to_County" localSheetId="29">[15]Inputs!#REF!</definedName>
    <definedName name="PILOT_Portion_to_County">[15]Inputs!#REF!</definedName>
    <definedName name="Pingmancera" localSheetId="19"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localSheetId="1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 localSheetId="29">[15]Inputs!#REF!</definedName>
    <definedName name="Plant_Capacity">[15]Inputs!#REF!</definedName>
    <definedName name="pmcat" localSheetId="19">#REF!</definedName>
    <definedName name="pmcat">#REF!</definedName>
    <definedName name="pmper" localSheetId="19">#REF!</definedName>
    <definedName name="pmper">#REF!</definedName>
    <definedName name="portableevapcooler" localSheetId="19">'[22]Unit Input'!$D$30</definedName>
    <definedName name="portfolio">[20]Inputs!$B$8</definedName>
    <definedName name="Post_Commercial_Operations_Construction_G_A_Total__2002" localSheetId="29">[15]Inputs!#REF!</definedName>
    <definedName name="Post_Commercial_Operations_Construction_G_A_Total__2002">[15]Inputs!#REF!</definedName>
    <definedName name="Post_Lease_Term_Loan_Amortization_Partial_Year_Factor" localSheetId="29">'[10]Debt Service'!#REF!</definedName>
    <definedName name="Post_Lease_Term_Loan_Amortization_Partial_Year_Factor">'[10]Debt Service'!#REF!</definedName>
    <definedName name="Post_Lease_Term_Loan_Term" localSheetId="29">[15]Inputs!#REF!</definedName>
    <definedName name="Post_Lease_Term_Loan_Term">[15]Inputs!#REF!</definedName>
    <definedName name="Post_Lease_Term_Refinanced_Principal_Amount">'[63]Debt Service - SL'!$B$656</definedName>
    <definedName name="POVM_Fuel_Partial_Year_Factor" localSheetId="29">'[15]PSCo PPA Revenue'!#REF!</definedName>
    <definedName name="POVM_Fuel_Partial_Year_Factor">'[15]PSCo PPA Revenue'!#REF!</definedName>
    <definedName name="POVM_Margin_Partial_Year_Factor" localSheetId="29">'[15]PSCo PPA Revenue'!#REF!</definedName>
    <definedName name="POVM_Margin_Partial_Year_Factor">'[15]PSCo PPA Revenue'!#REF!</definedName>
    <definedName name="Power_Island_Extended_Warranty" localSheetId="29">[15]Inputs!#REF!</definedName>
    <definedName name="Power_Island_Extended_Warranty">[15]Inputs!#REF!</definedName>
    <definedName name="Power_Pool_Fees_Input" localSheetId="29">[15]Inputs!#REF!</definedName>
    <definedName name="Power_Pool_Fees_Input">[15]Inputs!#REF!</definedName>
    <definedName name="Power_Pool_Fees_Input_Base_Year">[15]Inputs!#REF!</definedName>
    <definedName name="Pre_Engineering_Payments">[15]Inputs!#REF!</definedName>
    <definedName name="Pre_Tax_Income__Toolling_Book" localSheetId="19">#REF!</definedName>
    <definedName name="Pre_Tax_Income__Toolling_Book">#REF!</definedName>
    <definedName name="prelamp" localSheetId="19" hidden="1">{"ID1",#N/A,FALSE,"IDIQ-I";"id2",#N/A,FALSE,"IDIQ-II";"ID3",#N/A,FALSE,"IDIQ-III";"ID4",#N/A,FALSE,"IDIQ-IV";"id5",#N/A,FALSE,"IDIQ-V";"ID6",#N/A,FALSE,"IDIQ-VI";"DO1a",#N/A,FALSE,"DO-IA";"DO1b",#N/A,FALSE,"DO-IB";"DO1C",#N/A,FALSE,"DO-IC";"DO3",#N/A,FALSE,"DO-III";"DO4",#N/A,FALSE,"DO-IV";"DO5",#N/A,FALSE,"DO-V"}</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eserve_var">[20]Inputs!$B$25</definedName>
    <definedName name="PreviousDimensionReference">'[32]Setup -&gt;'!$G$27</definedName>
    <definedName name="Print" localSheetId="19">#REF!</definedName>
    <definedName name="Print">#REF!</definedName>
    <definedName name="_xlnm.Print_Area" localSheetId="26">'CARE Table 1'!$A$1:$H$29</definedName>
    <definedName name="_xlnm.Print_Area" localSheetId="36">'CARE Table 10'!$A$1:$M$16</definedName>
    <definedName name="_xlnm.Print_Area" localSheetId="37">'CARE Table 11'!$A$1:$F$27</definedName>
    <definedName name="_xlnm.Print_Area" localSheetId="38">'CARE Table 12 '!$A$1:$G$31</definedName>
    <definedName name="_xlnm.Print_Area" localSheetId="39">'CARE Table 13'!$A$1:$J$13</definedName>
    <definedName name="_xlnm.Print_Area" localSheetId="40">'CARE Table 14'!$A$1:$I$10</definedName>
    <definedName name="_xlnm.Print_Area" localSheetId="41">'CARE Table 15'!$A$1:$B$18</definedName>
    <definedName name="_xlnm.Print_Area" localSheetId="42">'CARE Table 16'!$A$1:$E$25</definedName>
    <definedName name="_xlnm.Print_Area" localSheetId="27">'CARE Table 2'!$A$1:$AB$26</definedName>
    <definedName name="_xlnm.Print_Area" localSheetId="28">'CARE Table 3'!$A$1:$K$81</definedName>
    <definedName name="_xlnm.Print_Area" localSheetId="30">'CARE Table 4'!$A$1:$G$10</definedName>
    <definedName name="_xlnm.Print_Area" localSheetId="31">'CARE Table 5'!$A$1:$J$56</definedName>
    <definedName name="_xlnm.Print_Area" localSheetId="32">'CARE Table 6'!$A$1:$H$23</definedName>
    <definedName name="_xlnm.Print_Area" localSheetId="33">'CARE Table 7'!$A$1:$I$40</definedName>
    <definedName name="_xlnm.Print_Area" localSheetId="34">'CARE Table 8 '!$A$1:$H$17</definedName>
    <definedName name="_xlnm.Print_Area" localSheetId="35">'CARE Table 9'!$A$1:$D$26</definedName>
    <definedName name="_xlnm.Print_Area" localSheetId="1">'ESA Summary Table 1'!$A$1:$J$35</definedName>
    <definedName name="_xlnm.Print_Area" localSheetId="2">'ESA Table 1'!$A$1:$J$44</definedName>
    <definedName name="_xlnm.Print_Area" localSheetId="18">'ESA Table 10'!$A$1:$K$40</definedName>
    <definedName name="_xlnm.Print_Area" localSheetId="19">'ESA Table 11 '!$A$1:$Y$50</definedName>
    <definedName name="_xlnm.Print_Area" localSheetId="20">'ESA Table 12'!$A$1:$E$44</definedName>
    <definedName name="_xlnm.Print_Area" localSheetId="21">'ESA Table 13A'!$A$1:$K$92</definedName>
    <definedName name="_xlnm.Print_Area" localSheetId="23">'ESA Table 14'!$A$1:$M$30</definedName>
    <definedName name="_xlnm.Print_Area" localSheetId="24">'ESA Table 15'!$A$1:$C$16</definedName>
    <definedName name="_xlnm.Print_Area" localSheetId="25">'ESA Table 16'!$A$1:$N$315</definedName>
    <definedName name="_xlnm.Print_Area" localSheetId="3">'ESA Table 1A'!$A$1:$J$41</definedName>
    <definedName name="_xlnm.Print_Area" localSheetId="4">'ESA Table 2'!$A$1:$L$124</definedName>
    <definedName name="_xlnm.Print_Area" localSheetId="5">'ESA Table 2A'!$A$1:$K$79</definedName>
    <definedName name="_xlnm.Print_Area" localSheetId="6">'ESA Table 2A MFWB'!$A$1:$L$132</definedName>
    <definedName name="_xlnm.Print_Area" localSheetId="8">'ESA Table 2C BE (SCE Only)'!$A$1:$J$45</definedName>
    <definedName name="_xlnm.Print_Area" localSheetId="9">'ESA Table 2D_CEH (SCE Only)'!$A$1:$H$44</definedName>
    <definedName name="_xlnm.Print_Area" localSheetId="10">'ESA Table 2E CSD'!$A$1:$J$81</definedName>
    <definedName name="_xlnm.Print_Area" localSheetId="11">'ESA Table 3'!$A$1:$I$19</definedName>
    <definedName name="_xlnm.Print_Area" localSheetId="12">'ESA Table 4'!$A$1:$G$48</definedName>
    <definedName name="_xlnm.Print_Area" localSheetId="13">'ESA Table 5'!$A$1:$G$46</definedName>
    <definedName name="_xlnm.Print_Area" localSheetId="14">'ESA Table 6'!$A$1:$S$79</definedName>
    <definedName name="_xlnm.Print_Area" localSheetId="15">'ESA Table 7'!$A$1:$E$46</definedName>
    <definedName name="_xlnm.Print_Area" localSheetId="16">'ESA Table 8'!$A$1:$Q$65</definedName>
    <definedName name="_xlnm.Print_Area" localSheetId="17">'ESA Table 9 '!$A$1:$G$32</definedName>
    <definedName name="_xlnm.Print_Area" localSheetId="0">'ESA_CARE_FERA Summary Hghlghts '!$A$1:$D$43</definedName>
    <definedName name="_xlnm.Print_Area" localSheetId="44">'FERA Table 1'!$A$1:$H$25</definedName>
    <definedName name="_xlnm.Print_Area" localSheetId="45">'FERA Table 2'!$A$1:$AB$26</definedName>
    <definedName name="_xlnm.Print_Area" localSheetId="46">'FERA Table 3'!$A$1:$I$81</definedName>
    <definedName name="_xlnm.Print_Area" localSheetId="47">'FERA Table 4'!$A$1:$G$18</definedName>
    <definedName name="_xlnm.Print_Area" localSheetId="48">'FERA Table 5'!$A$1:$J$56</definedName>
    <definedName name="_xlnm.Print_Area" localSheetId="49">'FERA Table 6'!$A$1:$H$22</definedName>
    <definedName name="_xlnm.Print_Area" localSheetId="50">'FERA Table 7'!$A$1:$I$38</definedName>
    <definedName name="_xlnm.Print_Area" localSheetId="51">'FERA Table 8'!$A$1:$D$16</definedName>
    <definedName name="_xlnm.Print_Area">#REF!</definedName>
    <definedName name="Print_Area_2" localSheetId="37">#REF!</definedName>
    <definedName name="Print_Area_2" localSheetId="38">#REF!</definedName>
    <definedName name="Print_Area_2" localSheetId="39">#REF!</definedName>
    <definedName name="Print_Area_2" localSheetId="31">#REF!</definedName>
    <definedName name="Print_Area_2" localSheetId="32">#REF!</definedName>
    <definedName name="Print_Area_2" localSheetId="34">#REF!</definedName>
    <definedName name="Print_Area_2" localSheetId="19">#REF!</definedName>
    <definedName name="Print_Area_2" localSheetId="0">#REF!</definedName>
    <definedName name="Print_Area_2">#REF!</definedName>
    <definedName name="PRINT_AREA_MI" localSheetId="37">#REF!</definedName>
    <definedName name="PRINT_AREA_MI" localSheetId="38">#REF!</definedName>
    <definedName name="PRINT_AREA_MI" localSheetId="39">#REF!</definedName>
    <definedName name="PRINT_AREA_MI" localSheetId="27">#REF!</definedName>
    <definedName name="PRINT_AREA_MI" localSheetId="28">#REF!</definedName>
    <definedName name="PRINT_AREA_MI" localSheetId="30">#REF!</definedName>
    <definedName name="PRINT_AREA_MI" localSheetId="31">#REF!</definedName>
    <definedName name="PRINT_AREA_MI" localSheetId="32">#REF!</definedName>
    <definedName name="PRINT_AREA_MI" localSheetId="34">#REF!</definedName>
    <definedName name="PRINT_AREA_MI" localSheetId="19">#REF!</definedName>
    <definedName name="PRINT_AREA_MI" localSheetId="0">#REF!</definedName>
    <definedName name="PRINT_AREA_MI">#REF!</definedName>
    <definedName name="Print_Table">#REF!</definedName>
    <definedName name="problem" localSheetId="19" hidden="1">{#N/A,#N/A,FALSE,"trates"}</definedName>
    <definedName name="problem" hidden="1">{#N/A,#N/A,FALSE,"trates"}</definedName>
    <definedName name="Product_2">#REF!</definedName>
    <definedName name="Product_5">#REF!</definedName>
    <definedName name="Product_6">#REF!</definedName>
    <definedName name="Product_7a">#REF!</definedName>
    <definedName name="Product_7b">#REF!</definedName>
    <definedName name="Project">[64]CASE!$B$3:$B$12</definedName>
    <definedName name="Project_Starts_Operations_in_Quarter" localSheetId="19">#REF!</definedName>
    <definedName name="Project_Starts_Operations_in_Quarter">#REF!</definedName>
    <definedName name="Property__Plant___Equipment" localSheetId="19">#REF!</definedName>
    <definedName name="Property__Plant___Equipment">#REF!</definedName>
    <definedName name="Property_Tax_Assessment_Value_for_Jan1_Start" localSheetId="19">#REF!</definedName>
    <definedName name="Property_Tax_Assessment_Value_for_Jan1_Start">#REF!</definedName>
    <definedName name="Property_Tax_Base_Year" localSheetId="19">[15]Inputs!#REF!</definedName>
    <definedName name="Property_Tax_Base_Year">#REF!</definedName>
    <definedName name="Property_Tax_Dec_2000" localSheetId="19">[15]Inputs!#REF!</definedName>
    <definedName name="Property_Tax_Dec_2000">#REF!</definedName>
    <definedName name="Property_Tax_Input_Delayed_One_Year" localSheetId="19">[15]Inputs!#REF!</definedName>
    <definedName name="Property_Tax_Input_Delayed_One_Year">#REF!</definedName>
    <definedName name="Property_Taxes___Book" localSheetId="19">'[15]Other Operating Expenses'!#REF!</definedName>
    <definedName name="Property_Taxes___Book">#REF!</definedName>
    <definedName name="Property_Taxes__Cash" localSheetId="29">'[15]Other Operating Expenses'!#REF!</definedName>
    <definedName name="Property_Taxes__Cash">'[15]Other Operating Expenses'!#REF!</definedName>
    <definedName name="PSA_Line_Loss_Factor" localSheetId="29">[10]Inputs!#REF!</definedName>
    <definedName name="PSA_Line_Loss_Factor">[10]Inputs!#REF!</definedName>
    <definedName name="PSA_Off_Peak_Delivered_MWh" localSheetId="29">'[10]Technical &amp; Timing'!#REF!</definedName>
    <definedName name="PSA_Off_Peak_Delivered_MWh">'[10]Technical &amp; Timing'!#REF!</definedName>
    <definedName name="PSA_On_Peak_Delivered_MWh" localSheetId="29">'[10]Technical &amp; Timing'!#REF!</definedName>
    <definedName name="PSA_On_Peak_Delivered_MWh">'[10]Technical &amp; Timing'!#REF!</definedName>
    <definedName name="PSA_Replacement_MWh_Cost">'[10]NonFuel Expenses'!#REF!</definedName>
    <definedName name="PST" localSheetId="19">#REF!</definedName>
    <definedName name="PST">#REF!</definedName>
    <definedName name="PSTAIR" localSheetId="19">#REF!</definedName>
    <definedName name="PSTAIR">#REF!</definedName>
    <definedName name="pv">[20]Inputs!$B$26</definedName>
    <definedName name="PV_of_1st_Quarter_Cash_Flows" localSheetId="19">#REF!</definedName>
    <definedName name="PV_of_1st_Quarter_Cash_Flows">#REF!</definedName>
    <definedName name="PV_of_2nd_Quarter_Cash_Flows" localSheetId="19">#REF!</definedName>
    <definedName name="PV_of_2nd_Quarter_Cash_Flows">#REF!</definedName>
    <definedName name="PV_of_3rd_Quarter_Cash_Flows" localSheetId="19">#REF!</definedName>
    <definedName name="PV_of_3rd_Quarter_Cash_Flows">#REF!</definedName>
    <definedName name="PV_of_4th_Quarter_Cash_Flows">#REF!</definedName>
    <definedName name="PV_Project_Cash_Flows">#REF!</definedName>
    <definedName name="pyeper">#REF!</definedName>
    <definedName name="qqqqqqq" localSheetId="19" hidden="1">{"SourcesUses",#N/A,TRUE,"CFMODEL";"TransOverview",#N/A,TRUE,"CFMODEL"}</definedName>
    <definedName name="qqqqqqq" hidden="1">{"SourcesUses",#N/A,TRUE,"CFMODEL";"TransOverview",#N/A,TRUE,"CFMODEL"}</definedName>
    <definedName name="qqqqqqqqqqqqqqqqqq" localSheetId="19" hidden="1">{"Income Statement",#N/A,FALSE,"CFMODEL";"Balance Sheet",#N/A,FALSE,"CFMODEL"}</definedName>
    <definedName name="qqqqqqqqqqqqqqqqqq" hidden="1">{"Income Statement",#N/A,FALSE,"CFMODEL";"Balance Sheet",#N/A,FALSE,"CFMODEL"}</definedName>
    <definedName name="r.CashFlow" localSheetId="19" hidden="1">#REF!</definedName>
    <definedName name="r.CashFlow" hidden="1">#REF!</definedName>
    <definedName name="r.Leverage" localSheetId="19" hidden="1">#REF!</definedName>
    <definedName name="r.Leverage" hidden="1">#REF!</definedName>
    <definedName name="r.Liquidity" localSheetId="19"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CN_sector_1" localSheetId="37">#REF!</definedName>
    <definedName name="RCN_sector_1" localSheetId="38">#REF!</definedName>
    <definedName name="RCN_sector_1" localSheetId="39">#REF!</definedName>
    <definedName name="RCN_sector_1" localSheetId="27">#REF!</definedName>
    <definedName name="RCN_sector_1" localSheetId="28">#REF!</definedName>
    <definedName name="RCN_sector_1" localSheetId="30">#REF!</definedName>
    <definedName name="RCN_sector_1" localSheetId="31">#REF!</definedName>
    <definedName name="RCN_sector_1" localSheetId="32">#REF!</definedName>
    <definedName name="RCN_sector_1" localSheetId="34">#REF!</definedName>
    <definedName name="RCN_sector_1" localSheetId="0">#REF!</definedName>
    <definedName name="RCN_sector_1">#REF!</definedName>
    <definedName name="RCN_sector_2" localSheetId="37">#REF!</definedName>
    <definedName name="RCN_sector_2" localSheetId="38">#REF!</definedName>
    <definedName name="RCN_sector_2" localSheetId="39">#REF!</definedName>
    <definedName name="RCN_sector_2" localSheetId="27">#REF!</definedName>
    <definedName name="RCN_sector_2" localSheetId="28">#REF!</definedName>
    <definedName name="RCN_sector_2" localSheetId="30">#REF!</definedName>
    <definedName name="RCN_sector_2" localSheetId="31">#REF!</definedName>
    <definedName name="RCN_sector_2" localSheetId="32">#REF!</definedName>
    <definedName name="RCN_sector_2" localSheetId="34">#REF!</definedName>
    <definedName name="RCN_sector_2" localSheetId="0">#REF!</definedName>
    <definedName name="RCN_sector_2">#REF!</definedName>
    <definedName name="Re_Fi_Term_Loan_Maturity_Year">[15]Debt!#REF!</definedName>
    <definedName name="REC" localSheetId="19">#REF!</definedName>
    <definedName name="REC">#REF!</definedName>
    <definedName name="reference3" localSheetId="19" hidden="1">{"SourcesUses",#N/A,TRUE,"CFMODEL";"TransOverview",#N/A,TRUE,"CFMODEL"}</definedName>
    <definedName name="reference3" hidden="1">{"SourcesUses",#N/A,TRUE,"CFMODEL";"TransOverview",#N/A,TRUE,"CFMODEL"}</definedName>
    <definedName name="reference32" localSheetId="19" hidden="1">{"SourcesUses",#N/A,TRUE,"CFMODEL";"TransOverview",#N/A,TRUE,"CFMODEL"}</definedName>
    <definedName name="reference32" hidden="1">{"SourcesUses",#N/A,TRUE,"CFMODEL";"TransOverview",#N/A,TRUE,"CFMODEL"}</definedName>
    <definedName name="Refi_Debt_Service_Coverage_Ratio_List" localSheetId="29">'[15]Cash Flow'!#REF!</definedName>
    <definedName name="Refi_Debt_Service_Coverage_Ratio_List">'[15]Cash Flow'!#REF!</definedName>
    <definedName name="Refi_DSCR_Criteria" localSheetId="29">'[15]Cash Flow'!#REF!</definedName>
    <definedName name="Refi_DSCR_Criteria">'[15]Cash Flow'!#REF!</definedName>
    <definedName name="Refinancing_Amortization_Schedule" localSheetId="29">[15]Inputs!#REF!</definedName>
    <definedName name="Refinancing_Amortization_Schedule">[15]Inputs!#REF!</definedName>
    <definedName name="refrigerator" localSheetId="19">'[22]Unit Input'!$D$31:$D$33</definedName>
    <definedName name="Reggie" localSheetId="19">#REF!</definedName>
    <definedName name="Reggie">#REF!</definedName>
    <definedName name="Reggie1" localSheetId="19">#REF!</definedName>
    <definedName name="Reggie1">#REF!</definedName>
    <definedName name="RELAMP" localSheetId="37">#REF!</definedName>
    <definedName name="RELAMP" localSheetId="38">#REF!</definedName>
    <definedName name="RELAMP" localSheetId="39">#REF!</definedName>
    <definedName name="RELAMP" localSheetId="27">#REF!</definedName>
    <definedName name="RELAMP" localSheetId="28">#REF!</definedName>
    <definedName name="RELAMP" localSheetId="30">#REF!</definedName>
    <definedName name="RELAMP" localSheetId="31">#REF!</definedName>
    <definedName name="RELAMP" localSheetId="32">#REF!</definedName>
    <definedName name="RELAMP" localSheetId="34">#REF!</definedName>
    <definedName name="RELAMP" localSheetId="19">#REF!</definedName>
    <definedName name="RELAMP" localSheetId="0">#REF!</definedName>
    <definedName name="RELAMP">#REF!</definedName>
    <definedName name="Repairs_Discount_Factor">#REF!</definedName>
    <definedName name="repo_meanreversion">#REF!</definedName>
    <definedName name="repo_model">#REF!</definedName>
    <definedName name="repo_volatility">#REF!</definedName>
    <definedName name="ReportingMonth">[24]Data!$C$2</definedName>
    <definedName name="ReportingYear">[24]Data!$G$5</definedName>
    <definedName name="rert" localSheetId="19" hidden="1">{"'Attachment'!$A$1:$L$49"}</definedName>
    <definedName name="rert" hidden="1">{"'Attachment'!$A$1:$L$49"}</definedName>
    <definedName name="RES_MTR">1.8</definedName>
    <definedName name="Residual_Credit_Enhancement_LOC_Amount" localSheetId="29">[15]Debt!#REF!</definedName>
    <definedName name="Residual_Credit_Enhancement_LOC_Amount">[15]Debt!#REF!</definedName>
    <definedName name="Residual_Credit_Enhancement_LOC_Arrangement_Fee" localSheetId="29">[15]Debt!#REF!</definedName>
    <definedName name="Residual_Credit_Enhancement_LOC_Arrangement_Fee">[15]Debt!#REF!</definedName>
    <definedName name="Residual_Credit_Enhancement_LOC_Arrangement_Fee_Rate" localSheetId="29">[15]Inputs!#REF!</definedName>
    <definedName name="Residual_Credit_Enhancement_LOC_Arrangement_Fee_Rate">[15]Inputs!#REF!</definedName>
    <definedName name="Residual_Credit_Enhancement_LOC_Commitment_Fee_Rate" localSheetId="29">[15]Inputs!#REF!</definedName>
    <definedName name="Residual_Credit_Enhancement_LOC_Commitment_Fee_Rate">[15]Inputs!#REF!</definedName>
    <definedName name="Residual_Credit_Enhancement_LOC_Fee" localSheetId="29">[15]Debt!#REF!</definedName>
    <definedName name="Residual_Credit_Enhancement_LOC_Fee">[15]Debt!#REF!</definedName>
    <definedName name="Residual_Credit_Enhancement_LOC_Fee_Operation">[15]Debt!#REF!</definedName>
    <definedName name="Residual_Credit_Enhancement_LOC_Fee_Rate">[15]Inputs!#REF!</definedName>
    <definedName name="Residual_Credit_Enhancement_LOC_Percentage">[15]Inputs!#REF!</definedName>
    <definedName name="Residual_Credit_Enhancement_LOC_Upfront_Fee">[15]Debt!#REF!</definedName>
    <definedName name="Residual_Credit_Enhancement_LOC_Upfront_Fee_Rate">[15]Inputs!#REF!</definedName>
    <definedName name="Restricted_Construction_Contingency_Amount">[15]Inputs!#REF!</definedName>
    <definedName name="RETADD" localSheetId="19">#REF!</definedName>
    <definedName name="RETADD">#REF!</definedName>
    <definedName name="retro_table" localSheetId="19">#REF!</definedName>
    <definedName name="retro_table">#REF!</definedName>
    <definedName name="RevenueDataTable">[24]Data!$G$5:$R$31</definedName>
    <definedName name="Revolver_Related_Costs___Closing" localSheetId="19">[15]Inputs!#REF!</definedName>
    <definedName name="Revolver_Related_Costs___Closing">#REF!</definedName>
    <definedName name="Right_of_Way_Base_Year" localSheetId="19">[15]Inputs!#REF!</definedName>
    <definedName name="Right_of_Way_Base_Year">#REF!</definedName>
    <definedName name="Right_of_Way_Escalation_Factor" localSheetId="19">[15]Inputs!#REF!</definedName>
    <definedName name="Right_of_Way_Escalation_Factor">#REF!</definedName>
    <definedName name="Right_of_Way_Inputs_per_Year" localSheetId="19">[15]Inputs!#REF!</definedName>
    <definedName name="Right_of_Way_Inputs_per_Year">#REF!</definedName>
    <definedName name="Right_of_Way_Payments" localSheetId="29">'[15]Other Operating Expenses'!#REF!</definedName>
    <definedName name="Right_of_Way_Payments">'[15]Other Operating Expenses'!#REF!</definedName>
    <definedName name="Right_of_Way_Payments_in_1999" localSheetId="29">'[15]Other Operating Expenses'!#REF!</definedName>
    <definedName name="Right_of_Way_Payments_in_1999">'[15]Other Operating Expenses'!#REF!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#REF!</definedName>
    <definedName name="ROE_Quarterly_Calculation_20_Years">#REF!</definedName>
    <definedName name="rough" localSheetId="19">IF('ESA Table 11 '!Values_Entered,Header_Row+'ESA Table 11 '!Number_of_Payments,Header_Row)</definedName>
    <definedName name="rough">IF(Values_Entered,Header_Row+'CARE Table 3C'!Number_of_Payments,Header_Row)</definedName>
    <definedName name="rrrrr" localSheetId="19" hidden="1">{"SourcesUses",#N/A,TRUE,#N/A;"TransOverview",#N/A,TRUE,"CFMODEL"}</definedName>
    <definedName name="rrrrr" hidden="1">{"SourcesUses",#N/A,TRUE,#N/A;"TransOverview",#N/A,TRUE,"CFMODEL"}</definedName>
    <definedName name="rrrrrr" localSheetId="19" hidden="1">{"SourcesUses",#N/A,TRUE,"FundsFlow";"TransOverview",#N/A,TRUE,"FundsFlow"}</definedName>
    <definedName name="rrrrrr" hidden="1">{"SourcesUses",#N/A,TRUE,"FundsFlow";"TransOverview",#N/A,TRUE,"FundsFlow"}</definedName>
    <definedName name="rrrrrr2" localSheetId="19" hidden="1">{"SourcesUses",#N/A,TRUE,"FundsFlow";"TransOverview",#N/A,TRUE,"FundsFlow"}</definedName>
    <definedName name="rrrrrr2" hidden="1">{"SourcesUses",#N/A,TRUE,"FundsFlow";"TransOverview",#N/A,TRUE,"FundsFlow"}</definedName>
    <definedName name="Run_Mkt_Shares">'[29]Mkt Share Calculator'!$K$6:$N$13</definedName>
    <definedName name="Run_Year">'[29]Mkt Share Calculator'!$B$6</definedName>
    <definedName name="Salary_Escalation_1996">'[47]FED G&amp;A Assumption Rates'!$B$8</definedName>
    <definedName name="Salary_Escalation_1997">'[47]FED G&amp;A Assumption Rates'!$C$8</definedName>
    <definedName name="Salary_Escalation_1998">'[47]FED G&amp;A Assumption Rates'!$D$8</definedName>
    <definedName name="Salary_Escalation_1999">'[47]FED G&amp;A Assumption Rates'!$E$8</definedName>
    <definedName name="Salary_Escalation_2000">'[47]FED G&amp;A Assumption Rates'!$F$8</definedName>
    <definedName name="Sale_of_Assets_Year" localSheetId="29">[15]Inputs!#REF!</definedName>
    <definedName name="Sale_of_Assets_Year">[15]Inputs!#REF!</definedName>
    <definedName name="Sale_Price_of_Assets_Input" localSheetId="29">[15]Inputs!#REF!</definedName>
    <definedName name="Sale_Price_of_Assets_Input">[15]Inputs!#REF!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'[29]Mkt Share Calculator'!$C$3</definedName>
    <definedName name="scgbs" localSheetId="19">#REF!</definedName>
    <definedName name="scgbs">#REF!</definedName>
    <definedName name="scgpl" localSheetId="19">#REF!</definedName>
    <definedName name="scgpl">#REF!</definedName>
    <definedName name="sdafsadf" localSheetId="19" hidden="1">{#N/A,#N/A,FALSE,"Aging Summary";#N/A,#N/A,FALSE,"Ratio Analysis";#N/A,#N/A,FALSE,"Test 120 Day Accts";#N/A,#N/A,FALSE,"Tickmarks"}</definedName>
    <definedName name="sdafsadf" hidden="1">{#N/A,#N/A,FALSE,"Aging Summary";#N/A,#N/A,FALSE,"Ratio Analysis";#N/A,#N/A,FALSE,"Test 120 Day Accts";#N/A,#N/A,FALSE,"Tickmarks"}</definedName>
    <definedName name="sdf">[65]lookup!$C$4:$F$29</definedName>
    <definedName name="sdge" hidden="1">12</definedName>
    <definedName name="SDHRS" localSheetId="29">[30]Mstr!#REF!</definedName>
    <definedName name="SDHRS">[30]Mstr!#REF!</definedName>
    <definedName name="Sempra" localSheetId="19">#REF!</definedName>
    <definedName name="Sempra">#REF!</definedName>
    <definedName name="sencount" hidden="1">1</definedName>
    <definedName name="Sensitivity_Switch" localSheetId="29">[15]Inputs!#REF!</definedName>
    <definedName name="Sensitivity_Switch">[15]Inputs!#REF!</definedName>
    <definedName name="Sensor" localSheetId="19">#REF!</definedName>
    <definedName name="Sensor">#REF!</definedName>
    <definedName name="Servicios_DGN_prorrateo" localSheetId="19">#REF!</definedName>
    <definedName name="Servicios_DGN_prorrateo">#REF!</definedName>
    <definedName name="setbackthermostat" localSheetId="19">'[22]Unit Input'!$D$55</definedName>
    <definedName name="sheet"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localSheetId="29" hidden="1">'[66]09-98'!#REF!</definedName>
    <definedName name="skfskfksk" hidden="1">'[66]09-98'!#REF!</definedName>
    <definedName name="SL_Conversion_Date" localSheetId="29">[67]Debt_Annual!#REF!</definedName>
    <definedName name="SL_Conversion_Date">[67]Debt_Annual!#REF!</definedName>
    <definedName name="SL_Conversion_Month" localSheetId="29">[67]Debt_Annual!#REF!</definedName>
    <definedName name="SL_Conversion_Month">[67]Debt_Annual!#REF!</definedName>
    <definedName name="SL_Conversion_Year" localSheetId="29">[67]Debt_Annual!#REF!</definedName>
    <definedName name="SL_Conversion_Year">[67]Debt_Annual!#REF!</definedName>
    <definedName name="SL_Maturity_Date">[67]Debt_Annual!#REF!</definedName>
    <definedName name="SL_Maturity_Year">[67]Debt_Annual!#REF!</definedName>
    <definedName name="SL_Tranche_A_Interest_Expense_Construction">[15]Debt!#REF!</definedName>
    <definedName name="SL_Tranche_A_Notes_Interest_Expense">[15]Debt!#REF!</definedName>
    <definedName name="SL_Tranche_A_Notes_Principal_Payments">[67]Debt_Annual!#REF!</definedName>
    <definedName name="SL_Tranche_C_Certificates_Principal_Payments">[67]Debt_Annual!#REF!</definedName>
    <definedName name="Sleepy_Hollow_Payment">[15]Inputs!#REF!</definedName>
    <definedName name="smll_mtr">1.85</definedName>
    <definedName name="SpotDates">'[48]Spot&amp;Imbalance'!$L$1:$BU$2</definedName>
    <definedName name="SpotMTM">'[48]Spot&amp;Imbalance'!$B$62:$BU$105</definedName>
    <definedName name="SpotVol">'[48]Spot&amp;Imbalance'!$B$7:$BU$50</definedName>
    <definedName name="Spread" localSheetId="19">#REF!</definedName>
    <definedName name="Spread">#REF!</definedName>
    <definedName name="spread_meanreversion" localSheetId="19">#REF!</definedName>
    <definedName name="spread_meanreversion">#REF!</definedName>
    <definedName name="spread_meanreversion2" localSheetId="19">#REF!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localSheetId="19" hidden="1">{"SourcesUses",#N/A,TRUE,#N/A;"TransOverview",#N/A,TRUE,"CFMODEL"}</definedName>
    <definedName name="sss" hidden="1">{"SourcesUses",#N/A,TRUE,#N/A;"TransOverview",#N/A,TRUE,"CFMODEL"}</definedName>
    <definedName name="sssssssssssssssss" localSheetId="19" hidden="1">{"Income Statement",#N/A,FALSE,"CFMODEL";"Balance Sheet",#N/A,FALSE,"CFMODEL"}</definedName>
    <definedName name="sssssssssssssssss" hidden="1">{"Income Statement",#N/A,FALSE,"CFMODEL";"Balance Sheet",#N/A,FALSE,"CFMODEL"}</definedName>
    <definedName name="sssssssssssssssssss" localSheetId="19" hidden="1">{"Income Statement",#N/A,FALSE,"CFMODEL";"Balance Sheet",#N/A,FALSE,"CFMODEL"}</definedName>
    <definedName name="sssssssssssssssssss" hidden="1">{"Income Statement",#N/A,FALSE,"CFMODEL";"Balance Sheet",#N/A,FALSE,"CFMODEL"}</definedName>
    <definedName name="Staged_Online_Incremental_Net_Cash_Flow_in_Year_1" localSheetId="29">[10]Inputs!#REF!</definedName>
    <definedName name="Staged_Online_Incremental_Net_Cash_Flow_in_Year_1">[10]Inputs!#REF!</definedName>
    <definedName name="STATEGAS" localSheetId="19">#REF!</definedName>
    <definedName name="STATEGAS">#REF!</definedName>
    <definedName name="STATELEC" localSheetId="19">#REF!</definedName>
    <definedName name="STATELEC">#REF!</definedName>
    <definedName name="SUMM_1" localSheetId="37">#REF!</definedName>
    <definedName name="SUMM_1" localSheetId="38">#REF!</definedName>
    <definedName name="SUMM_1" localSheetId="39">#REF!</definedName>
    <definedName name="SUMM_1" localSheetId="27">#REF!</definedName>
    <definedName name="SUMM_1" localSheetId="28">#REF!</definedName>
    <definedName name="SUMM_1" localSheetId="30">#REF!</definedName>
    <definedName name="SUMM_1" localSheetId="31">#REF!</definedName>
    <definedName name="SUMM_1" localSheetId="32">#REF!</definedName>
    <definedName name="SUMM_1" localSheetId="34">#REF!</definedName>
    <definedName name="SUMM_1" localSheetId="19">#REF!</definedName>
    <definedName name="SUMM_1" localSheetId="0">#REF!</definedName>
    <definedName name="SUMM_1">#REF!</definedName>
    <definedName name="summary">#REF!</definedName>
    <definedName name="swap_meanreversion">#REF!</definedName>
    <definedName name="swap_model">#REF!</definedName>
    <definedName name="swap_volatility">#REF!</definedName>
    <definedName name="SwapBasisDates">[48]BasisSwap!$J$1:$BT$2</definedName>
    <definedName name="SwapBasisMTM">[48]BasisSwap!$B$34:$BT$50</definedName>
    <definedName name="SwapBasisVol">[48]BasisSwap!$B$7:$BT$25</definedName>
    <definedName name="SwapFFDates">[48]FFSwap!$J$1:$BT$2</definedName>
    <definedName name="SwapFFMTM">[48]FFSwap!$B$34:$BT$50</definedName>
    <definedName name="SwapFFVol">[48]FFSwap!$B$7:$BT$25</definedName>
    <definedName name="swaption_meanreversion" localSheetId="19">#REF!</definedName>
    <definedName name="swaption_meanreversion">#REF!</definedName>
    <definedName name="swaption_model" localSheetId="19">#REF!</definedName>
    <definedName name="swaption_model">#REF!</definedName>
    <definedName name="swaption_volatility" localSheetId="19">#REF!</definedName>
    <definedName name="swaption_volatility">#REF!</definedName>
    <definedName name="SWPC_Mgmt_Fee_Base_year">[15]Inputs!$B$162</definedName>
    <definedName name="Synthetic_Lease_Financial_Partial_Year_Factor" localSheetId="29">'[10]Debt Service'!#REF!</definedName>
    <definedName name="Synthetic_Lease_Financial_Partial_Year_Factor">'[10]Debt Service'!#REF!</definedName>
    <definedName name="Synthetic_Lease_Tranche_A_Interest_Expense" localSheetId="29">[67]Debt_Annual!#REF!</definedName>
    <definedName name="Synthetic_Lease_Tranche_A_Interest_Expense">[67]Debt_Annual!#REF!</definedName>
    <definedName name="Synthetic_Lease_Tranche_C_Interest_Expense" localSheetId="29">[67]Debt_Annual!#REF!</definedName>
    <definedName name="Synthetic_Lease_Tranche_C_Interest_Expense">[67]Debt_Annual!#REF!</definedName>
    <definedName name="SYS_ADJ2" localSheetId="37">#REF!</definedName>
    <definedName name="SYS_ADJ2" localSheetId="38">#REF!</definedName>
    <definedName name="SYS_ADJ2" localSheetId="39">#REF!</definedName>
    <definedName name="SYS_ADJ2" localSheetId="27">#REF!</definedName>
    <definedName name="SYS_ADJ2" localSheetId="28">#REF!</definedName>
    <definedName name="SYS_ADJ2" localSheetId="30">#REF!</definedName>
    <definedName name="SYS_ADJ2" localSheetId="31">#REF!</definedName>
    <definedName name="SYS_ADJ2" localSheetId="32">#REF!</definedName>
    <definedName name="SYS_ADJ2" localSheetId="34">#REF!</definedName>
    <definedName name="SYS_ADJ2" localSheetId="19">#REF!</definedName>
    <definedName name="SYS_ADJ2" localSheetId="0">#REF!</definedName>
    <definedName name="SYS_ADJ2">#REF!</definedName>
    <definedName name="t" localSheetId="19">'[22]Unit Input'!$D$21</definedName>
    <definedName name="T_CREDIT">0.00017</definedName>
    <definedName name="table" localSheetId="19">'[22]Unit Input'!$D$48</definedName>
    <definedName name="Table1" localSheetId="19">#REF!</definedName>
    <definedName name="Table1">#REF!</definedName>
    <definedName name="Table1_list" localSheetId="19">#REF!</definedName>
    <definedName name="Table1_list">#REF!</definedName>
    <definedName name="table29">'[68]Unit Input'!$D$29</definedName>
    <definedName name="table29a">'[22]Unit Input'!$D$29</definedName>
    <definedName name="TableName">"Dummy"</definedName>
    <definedName name="Tax_Rate">[29]Assumptions!$C$20</definedName>
    <definedName name="TaxReturn1992" localSheetId="19">#REF!</definedName>
    <definedName name="TaxReturn1992">#REF!</definedName>
    <definedName name="TaxReturn1993" localSheetId="19">#REF!</definedName>
    <definedName name="TaxReturn1993">#REF!</definedName>
    <definedName name="TBal" localSheetId="19">#REF!</definedName>
    <definedName name="TBal">#REF!</definedName>
    <definedName name="tbale" localSheetId="19">'[22]Unit Input'!$D$40</definedName>
    <definedName name="tblChgCodes" localSheetId="19">#REF!</definedName>
    <definedName name="tblChgCodes">#REF!</definedName>
    <definedName name="TblConsTypes" localSheetId="19">#REF!</definedName>
    <definedName name="TblConsTypes">#REF!</definedName>
    <definedName name="tblRates" localSheetId="19">#REF!</definedName>
    <definedName name="tblRates">#REF!</definedName>
    <definedName name="tblrptrate">#REF!</definedName>
    <definedName name="TC_1" localSheetId="37">#REF!</definedName>
    <definedName name="TC_1" localSheetId="38">#REF!</definedName>
    <definedName name="TC_1" localSheetId="39">#REF!</definedName>
    <definedName name="TC_1" localSheetId="27">#REF!</definedName>
    <definedName name="TC_1" localSheetId="28">#REF!</definedName>
    <definedName name="TC_1" localSheetId="30">#REF!</definedName>
    <definedName name="TC_1" localSheetId="31">#REF!</definedName>
    <definedName name="TC_1" localSheetId="32">#REF!</definedName>
    <definedName name="TC_1" localSheetId="34">#REF!</definedName>
    <definedName name="TC_1" localSheetId="0">#REF!</definedName>
    <definedName name="TC_1">#REF!</definedName>
    <definedName name="TDM" localSheetId="19" hidden="1">{#N/A,#N/A,FALSE,"Aging Summary";#N/A,#N/A,FALSE,"Ratio Analysis";#N/A,#N/A,FALSE,"Test 120 Day Accts";#N/A,#N/A,FALSE,"Tickmarks"}</definedName>
    <definedName name="TDM" hidden="1">{#N/A,#N/A,FALSE,"Aging Summary";#N/A,#N/A,FALSE,"Ratio Analysis";#N/A,#N/A,FALSE,"Test 120 Day Accts";#N/A,#N/A,FALSE,"Tickmarks"}</definedName>
    <definedName name="TEMP">#REF!</definedName>
    <definedName name="template2" localSheetId="19"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rst2" localSheetId="19" hidden="1">{"Page_1",#N/A,FALSE,"BAD4Q98";"Page_2",#N/A,FALSE,"BAD4Q98";"Page_3",#N/A,FALSE,"BAD4Q98";"Page_4",#N/A,FALSE,"BAD4Q98";"Page_5",#N/A,FALSE,"BAD4Q98";"Page_6",#N/A,FALSE,"BAD4Q98";"Input_1",#N/A,FALSE,"BAD4Q98";"Input_2",#N/A,FALSE,"BAD4Q98"}</definedName>
    <definedName name="terst2" hidden="1">{"Page_1",#N/A,FALSE,"BAD4Q98";"Page_2",#N/A,FALSE,"BAD4Q98";"Page_3",#N/A,FALSE,"BAD4Q98";"Page_4",#N/A,FALSE,"BAD4Q98";"Page_5",#N/A,FALSE,"BAD4Q98";"Page_6",#N/A,FALSE,"BAD4Q98";"Input_1",#N/A,FALSE,"BAD4Q98";"Input_2",#N/A,FALSE,"BAD4Q98"}</definedName>
    <definedName name="test" localSheetId="19"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localSheetId="19" hidden="1">{"Control_DataContact",#N/A,FALSE,"Control"}</definedName>
    <definedName name="test_1" hidden="1">{"Control_DataContact",#N/A,FALSE,"Control"}</definedName>
    <definedName name="TEST0">#REF!</definedName>
    <definedName name="TEST1">#REF!</definedName>
    <definedName name="test1_1" localSheetId="19" hidden="1">{"Sch.D_P_1Gas",#N/A,FALSE,"Sch.D";"Sch.D_P_2Elec",#N/A,FALSE,"Sch.D"}</definedName>
    <definedName name="test1_1" hidden="1">{"Sch.D_P_1Gas",#N/A,FALSE,"Sch.D";"Sch.D_P_2Elec",#N/A,FALSE,"Sch.D"}</definedName>
    <definedName name="TEST2">#REF!</definedName>
    <definedName name="test2006" localSheetId="19" hidden="1">{"SourcesUses",#N/A,TRUE,#N/A;"TransOverview",#N/A,TRUE,"CFMODEL"}</definedName>
    <definedName name="test2006" hidden="1">{"SourcesUses",#N/A,TRUE,#N/A;"TransOverview",#N/A,TRUE,"CFMODEL"}</definedName>
    <definedName name="TEST3">#REF!</definedName>
    <definedName name="test3_1" localSheetId="19" hidden="1">{"Sch.E_PayrollExp",#N/A,TRUE,"Sch.E,F,G,H";"Sch.F_PayrollTaxes",#N/A,TRUE,"Sch.E,F,G,H";"Sch.G_IncentComp",#N/A,TRUE,"Sch.E,F,G,H";"Sch.H_P1_EmplBeneSum",#N/A,TRUE,"Sch.E,F,G,H"}</definedName>
    <definedName name="test3_1" hidden="1">{"Sch.E_PayrollExp",#N/A,TRUE,"Sch.E,F,G,H";"Sch.F_PayrollTaxes",#N/A,TRUE,"Sch.E,F,G,H";"Sch.G_IncentComp",#N/A,TRUE,"Sch.E,F,G,H";"Sch.H_P1_EmplBeneSum",#N/A,TRUE,"Sch.E,F,G,H"}</definedName>
    <definedName name="TEST4">#REF!</definedName>
    <definedName name="TESTHKEY">#REF!</definedName>
    <definedName name="TESTKEYS">#REF!</definedName>
    <definedName name="TESTVKEY">#REF!</definedName>
    <definedName name="TextRefCopyRangeCount" hidden="1">39</definedName>
    <definedName name="Therm" localSheetId="19">'[22]Key to Tables'!$B$18</definedName>
    <definedName name="Ticker">"EFTC"</definedName>
    <definedName name="Total_Ancillary_Service_Revenues">#REF!</definedName>
    <definedName name="Total_Annual_Capacity_Revenues">#REF!</definedName>
    <definedName name="Total_Base_Plant_Delivered_MWh" localSheetId="29">'[10]Technical &amp; Timing'!#REF!</definedName>
    <definedName name="Total_Base_Plant_Delivered_MWh">'[10]Technical &amp; Timing'!#REF!</definedName>
    <definedName name="Total_Draws" localSheetId="29">'[15]Construction Draw Schedule'!#REF!</definedName>
    <definedName name="Total_Draws">'[15]Construction Draw Schedule'!#REF!</definedName>
    <definedName name="Total_Gas_Cost" localSheetId="19">#REF!</definedName>
    <definedName name="Total_Gas_Cost">#REF!</definedName>
    <definedName name="Total_Market_Delivered_MWh" localSheetId="29">'[10]Technical &amp; Timing'!#REF!</definedName>
    <definedName name="Total_Market_Delivered_MWh">'[10]Technical &amp; Timing'!#REF!</definedName>
    <definedName name="total_offsets_summer" localSheetId="37">#REF!</definedName>
    <definedName name="total_offsets_summer" localSheetId="38">#REF!</definedName>
    <definedName name="total_offsets_summer" localSheetId="39">#REF!</definedName>
    <definedName name="total_offsets_summer" localSheetId="27">#REF!</definedName>
    <definedName name="total_offsets_summer" localSheetId="28">#REF!</definedName>
    <definedName name="total_offsets_summer" localSheetId="30">#REF!</definedName>
    <definedName name="total_offsets_summer" localSheetId="31">#REF!</definedName>
    <definedName name="total_offsets_summer" localSheetId="32">#REF!</definedName>
    <definedName name="total_offsets_summer" localSheetId="34">#REF!</definedName>
    <definedName name="total_offsets_summer" localSheetId="19">#REF!</definedName>
    <definedName name="total_offsets_summer" localSheetId="0">#REF!</definedName>
    <definedName name="total_offsets_summer">#REF!</definedName>
    <definedName name="Total_offsets_winter" localSheetId="37">#REF!</definedName>
    <definedName name="Total_offsets_winter" localSheetId="38">#REF!</definedName>
    <definedName name="Total_offsets_winter" localSheetId="39">#REF!</definedName>
    <definedName name="Total_offsets_winter" localSheetId="27">#REF!</definedName>
    <definedName name="Total_offsets_winter" localSheetId="28">#REF!</definedName>
    <definedName name="Total_offsets_winter" localSheetId="29">#REF!</definedName>
    <definedName name="Total_offsets_winter" localSheetId="30">#REF!</definedName>
    <definedName name="Total_offsets_winter" localSheetId="31">#REF!</definedName>
    <definedName name="Total_offsets_winter" localSheetId="32">#REF!</definedName>
    <definedName name="Total_offsets_winter" localSheetId="34">#REF!</definedName>
    <definedName name="Total_offsets_winter" localSheetId="19">'[40]Effective-Rates'!#REF!</definedName>
    <definedName name="Total_offsets_winter" localSheetId="0">#REF!</definedName>
    <definedName name="Total_offsets_winter">#REF!</definedName>
    <definedName name="Total_Project_Cost" localSheetId="19">'[15]Construction Draw Schedule'!#REF!</definedName>
    <definedName name="Total_Project_Cost">#REF!</definedName>
    <definedName name="Total_PSA_Delivered_MWh" localSheetId="19">'[10]Technical &amp; Timing'!#REF!</definedName>
    <definedName name="Total_PSA_Delivered_MWh">#REF!</definedName>
    <definedName name="total_rates_summer" localSheetId="37">#REF!</definedName>
    <definedName name="total_rates_summer" localSheetId="38">#REF!</definedName>
    <definedName name="total_rates_summer" localSheetId="39">#REF!</definedName>
    <definedName name="total_rates_summer" localSheetId="27">#REF!</definedName>
    <definedName name="total_rates_summer" localSheetId="28">#REF!</definedName>
    <definedName name="total_rates_summer" localSheetId="29">#REF!</definedName>
    <definedName name="total_rates_summer" localSheetId="30">#REF!</definedName>
    <definedName name="total_rates_summer" localSheetId="31">#REF!</definedName>
    <definedName name="total_rates_summer" localSheetId="32">#REF!</definedName>
    <definedName name="total_rates_summer" localSheetId="34">#REF!</definedName>
    <definedName name="total_rates_summer" localSheetId="19">'[40]Effective-Rates'!#REF!</definedName>
    <definedName name="total_rates_summer" localSheetId="0">#REF!</definedName>
    <definedName name="total_rates_summer">#REF!</definedName>
    <definedName name="total_rates_winter" localSheetId="37">#REF!</definedName>
    <definedName name="total_rates_winter" localSheetId="38">#REF!</definedName>
    <definedName name="total_rates_winter" localSheetId="39">#REF!</definedName>
    <definedName name="total_rates_winter" localSheetId="27">#REF!</definedName>
    <definedName name="total_rates_winter" localSheetId="28">#REF!</definedName>
    <definedName name="total_rates_winter" localSheetId="29">#REF!</definedName>
    <definedName name="total_rates_winter" localSheetId="30">#REF!</definedName>
    <definedName name="total_rates_winter" localSheetId="31">#REF!</definedName>
    <definedName name="total_rates_winter" localSheetId="32">#REF!</definedName>
    <definedName name="total_rates_winter" localSheetId="34">#REF!</definedName>
    <definedName name="total_rates_winter" localSheetId="19">'[40]Effective-Rates'!#REF!</definedName>
    <definedName name="total_rates_winter" localSheetId="0">#REF!</definedName>
    <definedName name="total_rates_winter">#REF!</definedName>
    <definedName name="Total_Variable_Energy_Revenues" localSheetId="19">#REF!</definedName>
    <definedName name="Total_Variable_Energy_Revenues">#REF!</definedName>
    <definedName name="TOU_HEADER" localSheetId="37">#REF!</definedName>
    <definedName name="TOU_HEADER" localSheetId="38">#REF!</definedName>
    <definedName name="TOU_HEADER" localSheetId="39">#REF!</definedName>
    <definedName name="TOU_HEADER" localSheetId="27">#REF!</definedName>
    <definedName name="TOU_HEADER" localSheetId="28">#REF!</definedName>
    <definedName name="TOU_HEADER" localSheetId="30">#REF!</definedName>
    <definedName name="TOU_HEADER" localSheetId="31">#REF!</definedName>
    <definedName name="TOU_HEADER" localSheetId="32">#REF!</definedName>
    <definedName name="TOU_HEADER" localSheetId="34">#REF!</definedName>
    <definedName name="TOU_HEADER" localSheetId="19">#REF!</definedName>
    <definedName name="TOU_HEADER" localSheetId="0">#REF!</definedName>
    <definedName name="TOU_HEADER">#REF!</definedName>
    <definedName name="TOU_PA_5_1" localSheetId="37">#REF!</definedName>
    <definedName name="TOU_PA_5_1" localSheetId="38">#REF!</definedName>
    <definedName name="TOU_PA_5_1" localSheetId="39">#REF!</definedName>
    <definedName name="TOU_PA_5_1" localSheetId="27">#REF!</definedName>
    <definedName name="TOU_PA_5_1" localSheetId="28">#REF!</definedName>
    <definedName name="TOU_PA_5_1" localSheetId="30">#REF!</definedName>
    <definedName name="TOU_PA_5_1" localSheetId="31">#REF!</definedName>
    <definedName name="TOU_PA_5_1" localSheetId="32">#REF!</definedName>
    <definedName name="TOU_PA_5_1" localSheetId="34">#REF!</definedName>
    <definedName name="TOU_PA_5_1" localSheetId="19">#REF!</definedName>
    <definedName name="TOU_PA_5_1" localSheetId="0">#REF!</definedName>
    <definedName name="TOU_PA_5_1">#REF!</definedName>
    <definedName name="TOU_PA_5_2" localSheetId="37">#REF!</definedName>
    <definedName name="TOU_PA_5_2" localSheetId="38">#REF!</definedName>
    <definedName name="TOU_PA_5_2" localSheetId="39">#REF!</definedName>
    <definedName name="TOU_PA_5_2" localSheetId="27">#REF!</definedName>
    <definedName name="TOU_PA_5_2" localSheetId="28">#REF!</definedName>
    <definedName name="TOU_PA_5_2" localSheetId="29">#REF!</definedName>
    <definedName name="TOU_PA_5_2" localSheetId="30">#REF!</definedName>
    <definedName name="TOU_PA_5_2" localSheetId="31">#REF!</definedName>
    <definedName name="TOU_PA_5_2" localSheetId="32">#REF!</definedName>
    <definedName name="TOU_PA_5_2" localSheetId="34">#REF!</definedName>
    <definedName name="TOU_PA_5_2" localSheetId="19">'[69]RevReq-Detail'!#REF!</definedName>
    <definedName name="TOU_PA_5_2" localSheetId="0">#REF!</definedName>
    <definedName name="TOU_PA_5_2">#REF!</definedName>
    <definedName name="TownCode" localSheetId="19">#REF!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[10]Inputs!$B$450</definedName>
    <definedName name="Tranche_B_Notes_Pct_Construction">[10]Inputs!$B$451</definedName>
    <definedName name="TUCU" localSheetId="19" hidden="1">[70]Input!#REF!</definedName>
    <definedName name="TUCU" hidden="1">#REF!</definedName>
    <definedName name="turnover" localSheetId="19">#REF!</definedName>
    <definedName name="turnover">#REF!</definedName>
    <definedName name="tytyt" localSheetId="19">[15]Inputs!#REF!</definedName>
    <definedName name="tytyt">#REF!</definedName>
    <definedName name="uguuu" localSheetId="29">#REF!</definedName>
    <definedName name="uguuu" localSheetId="19">#REF!</definedName>
    <definedName name="uguuu">#REF!</definedName>
    <definedName name="UMC_PAGE1" localSheetId="37">#REF!</definedName>
    <definedName name="UMC_PAGE1" localSheetId="38">#REF!</definedName>
    <definedName name="UMC_PAGE1" localSheetId="39">#REF!</definedName>
    <definedName name="UMC_PAGE1" localSheetId="27">#REF!</definedName>
    <definedName name="UMC_PAGE1" localSheetId="28">#REF!</definedName>
    <definedName name="UMC_PAGE1" localSheetId="30">#REF!</definedName>
    <definedName name="UMC_PAGE1" localSheetId="31">#REF!</definedName>
    <definedName name="UMC_PAGE1" localSheetId="32">#REF!</definedName>
    <definedName name="UMC_PAGE1" localSheetId="34">#REF!</definedName>
    <definedName name="UMC_PAGE1" localSheetId="19">#REF!</definedName>
    <definedName name="UMC_PAGE1" localSheetId="0">#REF!</definedName>
    <definedName name="UMC_PAGE1">#REF!</definedName>
    <definedName name="UMC_PAGE2" localSheetId="37">#REF!</definedName>
    <definedName name="UMC_PAGE2" localSheetId="38">#REF!</definedName>
    <definedName name="UMC_PAGE2" localSheetId="39">#REF!</definedName>
    <definedName name="UMC_PAGE2" localSheetId="27">#REF!</definedName>
    <definedName name="UMC_PAGE2" localSheetId="28">#REF!</definedName>
    <definedName name="UMC_PAGE2" localSheetId="30">#REF!</definedName>
    <definedName name="UMC_PAGE2" localSheetId="31">#REF!</definedName>
    <definedName name="UMC_PAGE2" localSheetId="32">#REF!</definedName>
    <definedName name="UMC_PAGE2" localSheetId="34">#REF!</definedName>
    <definedName name="UMC_PAGE2" localSheetId="19">#REF!</definedName>
    <definedName name="UMC_PAGE2" localSheetId="0">#REF!</definedName>
    <definedName name="UMC_PAGE2">#REF!</definedName>
    <definedName name="UMC_PAGE3" localSheetId="37">#REF!</definedName>
    <definedName name="UMC_PAGE3" localSheetId="38">#REF!</definedName>
    <definedName name="UMC_PAGE3" localSheetId="39">#REF!</definedName>
    <definedName name="UMC_PAGE3" localSheetId="27">#REF!</definedName>
    <definedName name="UMC_PAGE3" localSheetId="28">#REF!</definedName>
    <definedName name="UMC_PAGE3" localSheetId="30">#REF!</definedName>
    <definedName name="UMC_PAGE3" localSheetId="31">#REF!</definedName>
    <definedName name="UMC_PAGE3" localSheetId="32">#REF!</definedName>
    <definedName name="UMC_PAGE3" localSheetId="34">#REF!</definedName>
    <definedName name="UMC_PAGE3" localSheetId="0">#REF!</definedName>
    <definedName name="UMC_PAGE3">#REF!</definedName>
    <definedName name="UMC_PAGE4" localSheetId="37">#REF!</definedName>
    <definedName name="UMC_PAGE4" localSheetId="38">#REF!</definedName>
    <definedName name="UMC_PAGE4" localSheetId="39">#REF!</definedName>
    <definedName name="UMC_PAGE4" localSheetId="27">#REF!</definedName>
    <definedName name="UMC_PAGE4" localSheetId="28">#REF!</definedName>
    <definedName name="UMC_PAGE4" localSheetId="30">#REF!</definedName>
    <definedName name="UMC_PAGE4" localSheetId="31">#REF!</definedName>
    <definedName name="UMC_PAGE4" localSheetId="32">#REF!</definedName>
    <definedName name="UMC_PAGE4" localSheetId="34">#REF!</definedName>
    <definedName name="UMC_PAGE4" localSheetId="0">#REF!</definedName>
    <definedName name="UMC_PAGE4">#REF!</definedName>
    <definedName name="UMC_PAGE4.1" localSheetId="37">#REF!</definedName>
    <definedName name="UMC_PAGE4.1" localSheetId="38">#REF!</definedName>
    <definedName name="UMC_PAGE4.1" localSheetId="39">#REF!</definedName>
    <definedName name="UMC_PAGE4.1" localSheetId="27">#REF!</definedName>
    <definedName name="UMC_PAGE4.1" localSheetId="28">#REF!</definedName>
    <definedName name="UMC_PAGE4.1" localSheetId="30">#REF!</definedName>
    <definedName name="UMC_PAGE4.1" localSheetId="31">#REF!</definedName>
    <definedName name="UMC_PAGE4.1" localSheetId="32">#REF!</definedName>
    <definedName name="UMC_PAGE4.1" localSheetId="34">#REF!</definedName>
    <definedName name="UMC_PAGE4.1" localSheetId="0">#REF!</definedName>
    <definedName name="UMC_PAGE4.1">#REF!</definedName>
    <definedName name="UMC_PAGE5" localSheetId="37">#REF!</definedName>
    <definedName name="UMC_PAGE5" localSheetId="38">#REF!</definedName>
    <definedName name="UMC_PAGE5" localSheetId="39">#REF!</definedName>
    <definedName name="UMC_PAGE5" localSheetId="27">#REF!</definedName>
    <definedName name="UMC_PAGE5" localSheetId="28">#REF!</definedName>
    <definedName name="UMC_PAGE5" localSheetId="30">#REF!</definedName>
    <definedName name="UMC_PAGE5" localSheetId="31">#REF!</definedName>
    <definedName name="UMC_PAGE5" localSheetId="32">#REF!</definedName>
    <definedName name="UMC_PAGE5" localSheetId="34">#REF!</definedName>
    <definedName name="UMC_PAGE5" localSheetId="0">#REF!</definedName>
    <definedName name="UMC_PAGE5">#REF!</definedName>
    <definedName name="UMC_PAGE6" localSheetId="37">#REF!</definedName>
    <definedName name="UMC_PAGE6" localSheetId="38">#REF!</definedName>
    <definedName name="UMC_PAGE6" localSheetId="39">#REF!</definedName>
    <definedName name="UMC_PAGE6" localSheetId="27">#REF!</definedName>
    <definedName name="UMC_PAGE6" localSheetId="28">#REF!</definedName>
    <definedName name="UMC_PAGE6" localSheetId="30">#REF!</definedName>
    <definedName name="UMC_PAGE6" localSheetId="31">#REF!</definedName>
    <definedName name="UMC_PAGE6" localSheetId="32">#REF!</definedName>
    <definedName name="UMC_PAGE6" localSheetId="34">#REF!</definedName>
    <definedName name="UMC_PAGE6" localSheetId="0">#REF!</definedName>
    <definedName name="UMC_PAGE6">#REF!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#REF!</definedName>
    <definedName name="Unused_Commitment" localSheetId="29">'[15]Construction Draw Schedule'!#REF!</definedName>
    <definedName name="Unused_Commitment">'[15]Construction Draw Schedule'!#REF!</definedName>
    <definedName name="USGenLLC_Taxes" localSheetId="29">'[15]Income Taxes'!#REF!</definedName>
    <definedName name="USGenLLC_Taxes">'[15]Income Taxes'!#REF!</definedName>
    <definedName name="Utility">'[27]misc tables'!$B$16:$B$17</definedName>
    <definedName name="v">[17]Parameters!$D$18</definedName>
    <definedName name="val">[17]Parameters!$D$6</definedName>
    <definedName name="Validation" localSheetId="19">#REF!</definedName>
    <definedName name="Validation">#REF!</definedName>
    <definedName name="Values_Entered" localSheetId="19">IF(Loan_Amount*Interest_Rate*Loan_Years*Loan_Start&gt;0,1,0)</definedName>
    <definedName name="Values_Entered">IF(Loan_Amount*Interest_Rate*Loan_Years*Loan_Start&gt;0,1,0)</definedName>
    <definedName name="Values_Entered_Pref" localSheetId="19">IF(Loan_Amount_Pref*Interest_Rate_Pref*Loan_Years_Pref*Loan_Start_Pref&gt;0,1,0)</definedName>
    <definedName name="Values_Entered_Pref">IF(Loan_Amount_Pref*Interest_Rate_Pref*Loan_Years_Pref*Loan_Start_Pref&gt;0,1,0)</definedName>
    <definedName name="vol_data">[20]Inputs!$H$3</definedName>
    <definedName name="w" localSheetId="19" hidden="1">{"SourcesUses",#N/A,TRUE,"CFMODEL";"TransOverview",#N/A,TRUE,"CFMODEL"}</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ge_Escalation_Rate">[29]Assumptions!$C$22</definedName>
    <definedName name="waterheaterblanket" localSheetId="19">'[22]Unit Input'!$D$34:$D$36</definedName>
    <definedName name="waterheaterpipewrap" localSheetId="19">'[22]Unit Input'!$D$37</definedName>
    <definedName name="what?" localSheetId="19" hidden="1">{"phase 1 ecm table",#N/A,FALSE,"ECM Matrix";"total ecm table",#N/A,FALSE,"ECM Matrix"}</definedName>
    <definedName name="what?" hidden="1">{"phase 1 ecm table",#N/A,FALSE,"ECM Matrix";"total ecm table",#N/A,FALSE,"ECM Matrix"}</definedName>
    <definedName name="what??" localSheetId="19" hidden="1">{"okte1",#N/A,FALSE,"OKTE GAS CONV";"okte2",#N/A,FALSE,"OKTE GAS CONV";"okte3",#N/A,FALSE,"OKTE GAS CONV";"okte4",#N/A,FALSE,"OKTE GAS CONV"}</definedName>
    <definedName name="what??" hidden="1">{"okte1",#N/A,FALSE,"OKTE GAS CONV";"okte2",#N/A,FALSE,"OKTE GAS CONV";"okte3",#N/A,FALSE,"OKTE GAS CONV";"okte4",#N/A,FALSE,"OKTE GAS CONV"}</definedName>
    <definedName name="what???" localSheetId="19" hidden="1">{"Overhead",#N/A,FALSE,"NEW FINMODEL";"Overhead",#N/A,FALSE,"Cash flow Phase 1";"Overhead PH1 w Benefits",#N/A,FALSE,"ECM Matrix";"Overhead PH1 w RFP",#N/A,FALSE,"ECM Matrix";"Overhead Total w benefits",#N/A,FALSE,"ECM Matrix";"Overhead Total w RFP",#N/A,FALSE,"ECM Matrix"}</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localSheetId="19"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localSheetId="19" hidden="1">{"okte1",#N/A,FALSE,"OKTE GAS CONV";"okte2",#N/A,FALSE,"OKTE GAS CONV";"okte3",#N/A,FALSE,"OKTE GAS CONV";"okte4",#N/A,FALSE,"OKTE GAS CONV"}</definedName>
    <definedName name="what??1" hidden="1">{"okte1",#N/A,FALSE,"OKTE GAS CONV";"okte2",#N/A,FALSE,"OKTE GAS CONV";"okte3",#N/A,FALSE,"OKTE GAS CONV";"okte4",#N/A,FALSE,"OKTE GAS CONV"}</definedName>
    <definedName name="what1" localSheetId="19" hidden="1">{"phase 1 ecm table",#N/A,FALSE,"ECM Matrix";"total ecm table",#N/A,FALSE,"ECM Matrix"}</definedName>
    <definedName name="what1" hidden="1">{"phase 1 ecm table",#N/A,FALSE,"ECM Matrix";"total ecm table",#N/A,FALSE,"ECM Matrix"}</definedName>
    <definedName name="whatth" localSheetId="19" hidden="1">{"Page_1",#N/A,FALSE,"BAD4Q98";"Page_2",#N/A,FALSE,"BAD4Q98";"Page_3",#N/A,FALSE,"BAD4Q98";"Page_4",#N/A,FALSE,"BAD4Q98";"Page_5",#N/A,FALSE,"BAD4Q98";"Page_6",#N/A,FALSE,"BAD4Q98";"Input_1",#N/A,FALSE,"BAD4Q98";"Input_2",#N/A,FALSE,"BAD4Q98"}</definedName>
    <definedName name="whatth" hidden="1">{"Page_1",#N/A,FALSE,"BAD4Q98";"Page_2",#N/A,FALSE,"BAD4Q98";"Page_3",#N/A,FALSE,"BAD4Q98";"Page_4",#N/A,FALSE,"BAD4Q98";"Page_5",#N/A,FALSE,"BAD4Q98";"Page_6",#N/A,FALSE,"BAD4Q98";"Input_1",#N/A,FALSE,"BAD4Q98";"Input_2",#N/A,FALSE,"BAD4Q98"}</definedName>
    <definedName name="who" localSheetId="19" hidden="1">{"phase 1 ecm table",#N/A,FALSE,"ECM Matrix";"total ecm table",#N/A,FALSE,"ECM Matrix"}</definedName>
    <definedName name="who" hidden="1">{"phase 1 ecm table",#N/A,FALSE,"ECM Matrix";"total ecm table",#N/A,FALSE,"ECM Matrix"}</definedName>
    <definedName name="whoa" localSheetId="19" hidden="1">{"okte1",#N/A,FALSE,"OKTE GAS CONV";"okte2",#N/A,FALSE,"OKTE GAS CONV";"okte3",#N/A,FALSE,"OKTE GAS CONV";"okte4",#N/A,FALSE,"OKTE GAS CONV"}</definedName>
    <definedName name="whoa" hidden="1">{"okte1",#N/A,FALSE,"OKTE GAS CONV";"okte2",#N/A,FALSE,"OKTE GAS CONV";"okte3",#N/A,FALSE,"OKTE GAS CONV";"okte4",#N/A,FALSE,"OKTE GAS CONV"}</definedName>
    <definedName name="wholehousefan" localSheetId="19">'[22]Unit Input'!$D$52</definedName>
    <definedName name="windowAC" localSheetId="19">'[22]Unit Input'!$D$47</definedName>
    <definedName name="Working_Capital_Facility_Commitment_Fee_Rate_year_6_plus" localSheetId="29">[15]Inputs!#REF!</definedName>
    <definedName name="Working_Capital_Facility_Commitment_Fee_Rate_year_6_plus">[15]Inputs!#REF!</definedName>
    <definedName name="Working_Capital_Facility_Spread_year_6_plus" localSheetId="29">[15]Inputs!#REF!</definedName>
    <definedName name="Working_Capital_Facility_Spread_year_6_plus">[15]Inputs!#REF!</definedName>
    <definedName name="working_capital_factor">[51]Loaders!$D$20</definedName>
    <definedName name="wrn.1995._.BUDGET._.PACKAGE." localSheetId="19"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localSheetId="1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9" hidden="1">{"ecm (CES Inputs)",#N/A,FALSE,"CES Inputs";"finmod (CES Inputs)",#N/A,FALSE,"CES Inputs";"buyout (Buyout)",#N/A,FALSE,"CES Inputs";"hillpay (CES Inputs)",#N/A,FALSE,"CES Inputs";"psc (PSC Output)",#N/A,FALSE,"PSC Output"}</definedName>
    <definedName name="wrn.All." hidden="1">{"ecm (CES Inputs)",#N/A,FALSE,"CES Inputs";"finmod (CES Inputs)",#N/A,FALSE,"CES Inputs";"buyout (Buyout)",#N/A,FALSE,"CES Inputs";"hillpay (CES Inputs)",#N/A,FALSE,"CES Inputs";"psc (PSC Output)",#N/A,FALSE,"PSC Output"}</definedName>
    <definedName name="wrn.All._.Worksheets."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localSheetId="19"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localSheetId="19" hidden="1">{#N/A,#N/A,FALSE,"trates"}</definedName>
    <definedName name="wrn.BL." hidden="1">{#N/A,#N/A,FALSE,"trates"}</definedName>
    <definedName name="wrn.BS._.Elements." localSheetId="19"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9"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localSheetId="19" hidden="1">{#N/A,#N/A,TRUE,"SDGE";#N/A,#N/A,TRUE,"GBU";#N/A,#N/A,TRUE,"TBU";#N/A,#N/A,TRUE,"EDBU";#N/A,#N/A,TRUE,"ExclCC"}</definedName>
    <definedName name="wrn.busum." hidden="1">{#N/A,#N/A,TRUE,"SDGE";#N/A,#N/A,TRUE,"GBU";#N/A,#N/A,TRUE,"TBU";#N/A,#N/A,TRUE,"EDBU";#N/A,#N/A,TRUE,"ExclCC"}</definedName>
    <definedName name="wrn.Complete._.Schedules." localSheetId="19"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localSheetId="19"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ntrolSheets._1" localSheetId="19"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localSheetId="19" hidden="1">{#N/A,#N/A,FALSE,"RECAP";#N/A,#N/A,FALSE,"MATBYCLS";#N/A,#N/A,FALSE,"STATUS";#N/A,#N/A,FALSE,"OP-ACT";#N/A,#N/A,FALSE,"W_O"}</definedName>
    <definedName name="wrn.COSTOS." hidden="1">{#N/A,#N/A,FALSE,"RECAP";#N/A,#N/A,FALSE,"MATBYCLS";#N/A,#N/A,FALSE,"STATUS";#N/A,#N/A,FALSE,"OP-ACT";#N/A,#N/A,FALSE,"W_O"}</definedName>
    <definedName name="wrn.Data." localSheetId="19" hidden="1">{#N/A,#N/A,FALSE,"3 Year Plan"}</definedName>
    <definedName name="wrn.Data." hidden="1">{#N/A,#N/A,FALSE,"3 Year Plan"}</definedName>
    <definedName name="wrn.Data_Contact." localSheetId="19" hidden="1">{"Control_DataContact",#N/A,FALSE,"Control"}</definedName>
    <definedName name="wrn.Data_Contact." hidden="1">{"Control_DataContact",#N/A,FALSE,"Control"}</definedName>
    <definedName name="wrn.Data_Contact._1" localSheetId="19" hidden="1">{"Control_DataContact",#N/A,FALSE,"Control"}</definedName>
    <definedName name="wrn.Data_Contact._1" hidden="1">{"Control_DataContact",#N/A,FALSE,"Control"}</definedName>
    <definedName name="wrn.Est_2003." localSheetId="19"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Est_2003._1" localSheetId="19"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localSheetId="19"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localSheetId="19" hidden="1">{"b1",#N/A,TRUE,"B-1";"b2",#N/A,TRUE,"B-2";"b3",#N/A,TRUE,"B-3";"b4",#N/A,TRUE,"B-4";"b5",#N/A,TRUE,"B-5"}</definedName>
    <definedName name="wrn.fermie." hidden="1">{"b1",#N/A,TRUE,"B-1";"b2",#N/A,TRUE,"B-2";"b3",#N/A,TRUE,"B-3";"b4",#N/A,TRUE,"B-4";"b5",#N/A,TRUE,"B-5"}</definedName>
    <definedName name="wrn.FTEs." localSheetId="19" hidden="1">{#N/A,#N/A,FALSE,"94 FTE";#N/A,#N/A,FALSE,"95 FTE";#N/A,#N/A,FALSE,"96 FTE"}</definedName>
    <definedName name="wrn.FTEs." hidden="1">{#N/A,#N/A,FALSE,"94 FTE";#N/A,#N/A,FALSE,"95 FTE";#N/A,#N/A,FALSE,"96 FTE"}</definedName>
    <definedName name="wrn.Ilijan._.Print." localSheetId="1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localSheetId="19" hidden="1">{#N/A,#N/A,FALSE,"A"}</definedName>
    <definedName name="wrn.input." hidden="1">{#N/A,#N/A,FALSE,"A"}</definedName>
    <definedName name="wrn.Inputs." localSheetId="19" hidden="1">{"[Cost of Service] COS Inputs Sch 1",#N/A,FALSE,"Cost of Service Model"}</definedName>
    <definedName name="wrn.Inputs." hidden="1">{"[Cost of Service] COS Inputs Sch 1",#N/A,FALSE,"Cost of Service Model"}</definedName>
    <definedName name="wrn.June2002." localSheetId="19" hidden="1">{"2002Frcst","06Month",FALSE,"Frcst Format 2002"}</definedName>
    <definedName name="wrn.June2002." hidden="1">{"2002Frcst","06Month",FALSE,"Frcst Format 2002"}</definedName>
    <definedName name="wrn.JVREPORT." localSheetId="19" hidden="1">{#N/A,#N/A,FALSE,"202";#N/A,#N/A,FALSE,"203";#N/A,#N/A,FALSE,"204";#N/A,#N/A,FALSE,"205";#N/A,#N/A,FALSE,"205A"}</definedName>
    <definedName name="wrn.JVREPORT." hidden="1">{#N/A,#N/A,FALSE,"202";#N/A,#N/A,FALSE,"203";#N/A,#N/A,FALSE,"204";#N/A,#N/A,FALSE,"205";#N/A,#N/A,FALSE,"205A"}</definedName>
    <definedName name="wrn.May2002." localSheetId="19" hidden="1">{"2002Frcst","05Month",FALSE,"Frcst Format 2002"}</definedName>
    <definedName name="wrn.May2002." hidden="1">{"2002Frcst","05Month",FALSE,"Frcst Format 2002"}</definedName>
    <definedName name="wrn.moblue." localSheetId="19"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localSheetId="19" hidden="1">{"Equipment",#N/A,FALSE,"A";"Summary",#N/A,FALSE,"B"}</definedName>
    <definedName name="wrn.My._.estimate._.report." hidden="1">{"Equipment",#N/A,FALSE,"A";"Summary",#N/A,FALSE,"B"}</definedName>
    <definedName name="wrn.MyTestReport." localSheetId="19" hidden="1">{"Alberta",#N/A,FALSE,"Pivot Data";#N/A,#N/A,FALSE,"Pivot Data";"HiddenColumns",#N/A,FALSE,"Pivot Data"}</definedName>
    <definedName name="wrn.MyTestReport." hidden="1">{"Alberta",#N/A,FALSE,"Pivot Data";#N/A,#N/A,FALSE,"Pivot Data";"HiddenColumns",#N/A,FALSE,"Pivot Data"}</definedName>
    <definedName name="wrn.Overhauls." localSheetId="19" hidden="1">{"Overhauls Calculations",#N/A,FALSE,"PROFORMA"}</definedName>
    <definedName name="wrn.Overhauls." hidden="1">{"Overhauls Calculations",#N/A,FALSE,"PROFORMA"}</definedName>
    <definedName name="wrn.Overhaulsb." localSheetId="19" hidden="1">{"Overhauls Calculations",#N/A,FALSE,"PROFORMA"}</definedName>
    <definedName name="wrn.Overhaulsb." hidden="1">{"Overhauls Calculations",#N/A,FALSE,"PROFORMA"}</definedName>
    <definedName name="wrn.Package." localSheetId="19"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19"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localSheetId="19"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localSheetId="19"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Var_Page." localSheetId="19" hidden="1">{"Var_page",#N/A,FALSE,"template"}</definedName>
    <definedName name="wrn.Print_Var_Page." hidden="1">{"Var_page",#N/A,FALSE,"template"}</definedName>
    <definedName name="wrn.Print_Variance." localSheetId="19" hidden="1">{"month_variance",#N/A,FALSE,"template"}</definedName>
    <definedName name="wrn.Print_Variance." hidden="1">{"month_variance",#N/A,FALSE,"template"}</definedName>
    <definedName name="wrn.Print_Variance_Page." localSheetId="19" hidden="1">{"variance_page",#N/A,FALSE,"template"}</definedName>
    <definedName name="wrn.Print_Variance_Page." hidden="1">{"variance_page",#N/A,FALSE,"template"}</definedName>
    <definedName name="wrn.PRNREP." localSheetId="19" hidden="1">{"ID1",#N/A,FALSE,"IDIQ-I";"id2",#N/A,FALSE,"IDIQ-II";"ID3",#N/A,FALSE,"IDIQ-III";"ID4",#N/A,FALSE,"IDIQ-IV";"id5",#N/A,FALSE,"IDIQ-V";"ID6",#N/A,FALSE,"IDIQ-VI";"DO1a",#N/A,FALSE,"DO-IA";"DO1b",#N/A,FALSE,"DO-IB";"DO1C",#N/A,FALSE,"DO-IC";"DO3",#N/A,FALSE,"DO-III";"DO4",#N/A,FALSE,"DO-IV";"DO5",#N/A,FALSE,"DO-V"}</definedName>
    <definedName name="wrn.PRNREP." hidden="1">{"ID1",#N/A,FALSE,"IDIQ-I";"id2",#N/A,FALSE,"IDIQ-II";"ID3",#N/A,FALSE,"IDIQ-III";"ID4",#N/A,FALSE,"IDIQ-IV";"id5",#N/A,FALSE,"IDIQ-V";"ID6",#N/A,FALSE,"IDIQ-VI";"DO1a",#N/A,FALSE,"DO-IA";"DO1b",#N/A,FALSE,"DO-IB";"DO1C",#N/A,FALSE,"DO-IC";"DO3",#N/A,FALSE,"DO-III";"DO4",#N/A,FALSE,"DO-IV";"DO5",#N/A,FALSE,"DO-V"}</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localSheetId="19" hidden="1">{"ecm",#N/A,FALSE,"CES Inputs";"FINMOD 2",#N/A,FALSE,"CES Inputs";"hillpay",#N/A,FALSE,"CES Inputs";"psc",#N/A,FALSE,"PSC Output";"buyout",#N/A,FALSE,"Buyout";"total",#N/A,FALSE,"FY93-94 Maintenance"}</definedName>
    <definedName name="wrn.rdm." hidden="1">{"ecm",#N/A,FALSE,"CES Inputs";"FINMOD 2",#N/A,FALSE,"CES Inputs";"hillpay",#N/A,FALSE,"CES Inputs";"psc",#N/A,FALSE,"PSC Output";"buyout",#N/A,FALSE,"Buyout";"total",#N/A,FALSE,"FY93-94 Maintenance"}</definedName>
    <definedName name="wrn.rdm.1" localSheetId="19" hidden="1">{"ecm",#N/A,FALSE,"CES Inputs";"finmod",#N/A,FALSE,"CES Inputs";"hillpay",#N/A,FALSE,"CES Inputs";"psc",#N/A,FALSE,"PSC Output";"buyout",#N/A,FALSE,"Buyout";"Other Util Calcs",#N/A,FALSE,"CES Inputs";"Other Utility Calcs 2",#N/A,FALSE,"CES Inputs";"Other Utility Calcs 3",#N/A,FALSE,"CES Inputs"}</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localSheetId="19"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localSheetId="19" hidden="1">{"Page_1",#N/A,FALSE,"BAD4Q98";"Page_2",#N/A,FALSE,"BAD4Q98";"Page_3",#N/A,FALSE,"BAD4Q98";"Page_4",#N/A,FALSE,"BAD4Q98";"Page_5",#N/A,FALSE,"BAD4Q98";"Page_6",#N/A,FALSE,"BAD4Q98";"Input_1",#N/A,FALSE,"BAD4Q98";"Input_2",#N/A,FALSE,"BAD4Q98"}</definedName>
    <definedName name="wrn.Reserve._.Analysis." hidden="1">{"Page_1",#N/A,FALSE,"BAD4Q98";"Page_2",#N/A,FALSE,"BAD4Q98";"Page_3",#N/A,FALSE,"BAD4Q98";"Page_4",#N/A,FALSE,"BAD4Q98";"Page_5",#N/A,FALSE,"BAD4Q98";"Page_6",#N/A,FALSE,"BAD4Q98";"Input_1",#N/A,FALSE,"BAD4Q98";"Input_2",#N/A,FALSE,"BAD4Q98"}</definedName>
    <definedName name="wrn.Rev._.Alloc." localSheetId="19"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19" hidden="1">{#N/A,#N/A,FALSE,"3 Year Plan";#N/A,#N/A,FALSE,"3 Year Plan"}</definedName>
    <definedName name="wrn.Revenue." hidden="1">{#N/A,#N/A,FALSE,"3 Year Plan";#N/A,#N/A,FALSE,"3 Year Plan"}</definedName>
    <definedName name="wrn.ROTable." localSheetId="19" hidden="1">{#N/A,#N/A,FALSE,"Table Contents";#N/A,#N/A,FALSE,"Summary";#N/A,#N/A,FALSE,"RO2-A";#N/A,#N/A,FALSE,"RO3-A";#N/A,#N/A,FALSE,"RO4-A";#N/A,#N/A,FALSE,"RO5-A";#N/A,#N/A,FALSE,"RO6-A";#N/A,#N/A,FALSE,"RO7-A";#N/A,#N/A,FALSE,"94DC ";#N/A,#N/A,FALSE,"95DC";#N/A,#N/A,FALSE,"96DC"}</definedName>
    <definedName name="wrn.ROTable." hidden="1">{#N/A,#N/A,FALSE,"Table Contents";#N/A,#N/A,FALSE,"Summary";#N/A,#N/A,FALSE,"RO2-A";#N/A,#N/A,FALSE,"RO3-A";#N/A,#N/A,FALSE,"RO4-A";#N/A,#N/A,FALSE,"RO5-A";#N/A,#N/A,FALSE,"RO6-A";#N/A,#N/A,FALSE,"RO7-A";#N/A,#N/A,FALSE,"94DC ";#N/A,#N/A,FALSE,"95DC";#N/A,#N/A,FALSE,"96DC"}</definedName>
    <definedName name="wrn.RPT1." localSheetId="19" hidden="1">{"RPT1",#N/A,FALSE,"OIC650A"}</definedName>
    <definedName name="wrn.RPT1." hidden="1">{"RPT1",#N/A,FALSE,"OIC650A"}</definedName>
    <definedName name="wrn.RPT610." localSheetId="19" hidden="1">{"RPT610",#N/A,FALSE,"Sheet1"}</definedName>
    <definedName name="wrn.RPT610." hidden="1">{"RPT610",#N/A,FALSE,"Sheet1"}</definedName>
    <definedName name="wrn.rwc." localSheetId="19" hidden="1">{"hillpay",#N/A,FALSE,"CES Inputs";"buyout",#N/A,FALSE,"Buyout";"ecm",#N/A,FALSE,"CES Inputs";"finmod",#N/A,FALSE,"CES Inputs";"psc",#N/A,FALSE,"PSC Output";"o_m94",#N/A,FALSE,"FY94 570 Maint"}</definedName>
    <definedName name="wrn.rwc." hidden="1">{"hillpay",#N/A,FALSE,"CES Inputs";"buyout",#N/A,FALSE,"Buyout";"ecm",#N/A,FALSE,"CES Inputs";"finmod",#N/A,FALSE,"CES Inputs";"psc",#N/A,FALSE,"PSC Output";"o_m94",#N/A,FALSE,"FY94 570 Maint"}</definedName>
    <definedName name="wrn.Sch.A._.B." localSheetId="19" hidden="1">{"Sch.A_CWC_Summary",#N/A,FALSE,"Sch.A,B";"Sch.B_LLSummary",#N/A,FALSE,"Sch.A,B"}</definedName>
    <definedName name="wrn.Sch.A._.B." hidden="1">{"Sch.A_CWC_Summary",#N/A,FALSE,"Sch.A,B";"Sch.B_LLSummary",#N/A,FALSE,"Sch.A,B"}</definedName>
    <definedName name="wrn.Sch.A._.B._1" localSheetId="19" hidden="1">{"Sch.A_CWC_Summary",#N/A,FALSE,"Sch.A,B";"Sch.B_LLSummary",#N/A,FALSE,"Sch.A,B"}</definedName>
    <definedName name="wrn.Sch.A._.B._1" hidden="1">{"Sch.A_CWC_Summary",#N/A,FALSE,"Sch.A,B";"Sch.B_LLSummary",#N/A,FALSE,"Sch.A,B"}</definedName>
    <definedName name="wrn.Sch.C." localSheetId="19" hidden="1">{"Sch.C_Rev_lag",#N/A,FALSE,"Sch.C"}</definedName>
    <definedName name="wrn.Sch.C." hidden="1">{"Sch.C_Rev_lag",#N/A,FALSE,"Sch.C"}</definedName>
    <definedName name="wrn.Sch.C._1" localSheetId="19" hidden="1">{"Sch.C_Rev_lag",#N/A,FALSE,"Sch.C"}</definedName>
    <definedName name="wrn.Sch.C._1" hidden="1">{"Sch.C_Rev_lag",#N/A,FALSE,"Sch.C"}</definedName>
    <definedName name="wrn.Sch.D." localSheetId="19" hidden="1">{"Sch.D1_GasPurch",#N/A,FALSE,"Sch.D";"Sch.D2_ElecPurch",#N/A,FALSE,"Sch.D"}</definedName>
    <definedName name="wrn.Sch.D." hidden="1">{"Sch.D1_GasPurch",#N/A,FALSE,"Sch.D";"Sch.D2_ElecPurch",#N/A,FALSE,"Sch.D"}</definedName>
    <definedName name="wrn.Sch.D._1" localSheetId="19" hidden="1">{"Sch.D1_GasPurch",#N/A,FALSE,"Sch.D";"Sch.D2_ElecPurch",#N/A,FALSE,"Sch.D"}</definedName>
    <definedName name="wrn.Sch.D._1" hidden="1">{"Sch.D1_GasPurch",#N/A,FALSE,"Sch.D";"Sch.D2_ElecPurch",#N/A,FALSE,"Sch.D"}</definedName>
    <definedName name="wrn.Sch.E._.F." localSheetId="19" hidden="1">{"Sch.E_PayrollExp",#N/A,TRUE,"Sch.E,F";"Sch.F_FICA",#N/A,TRUE,"Sch.E,F"}</definedName>
    <definedName name="wrn.Sch.E._.F." hidden="1">{"Sch.E_PayrollExp",#N/A,TRUE,"Sch.E,F";"Sch.F_FICA",#N/A,TRUE,"Sch.E,F"}</definedName>
    <definedName name="wrn.Sch.E._.F._1" localSheetId="19" hidden="1">{"Sch.E_PayrollExp",#N/A,TRUE,"Sch.E,F";"Sch.F_FICA",#N/A,TRUE,"Sch.E,F"}</definedName>
    <definedName name="wrn.Sch.E._.F._1" hidden="1">{"Sch.E_PayrollExp",#N/A,TRUE,"Sch.E,F";"Sch.F_FICA",#N/A,TRUE,"Sch.E,F"}</definedName>
    <definedName name="wrn.Sch.G." localSheetId="19" hidden="1">{"Sch.G_ICP",#N/A,FALSE,"Sch.G"}</definedName>
    <definedName name="wrn.Sch.G." hidden="1">{"Sch.G_ICP",#N/A,FALSE,"Sch.G"}</definedName>
    <definedName name="wrn.Sch.G._1" localSheetId="19" hidden="1">{"Sch.G_ICP",#N/A,FALSE,"Sch.G"}</definedName>
    <definedName name="wrn.Sch.G._1" hidden="1">{"Sch.G_ICP",#N/A,FALSE,"Sch.G"}</definedName>
    <definedName name="wrn.Sch.H." localSheetId="19"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9"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9" hidden="1">{"Sch.I_Goods&amp;Svcs",#N/A,FALSE,"Sch.I"}</definedName>
    <definedName name="wrn.Sch.I." hidden="1">{"Sch.I_Goods&amp;Svcs",#N/A,FALSE,"Sch.I"}</definedName>
    <definedName name="wrn.Sch.I._1" localSheetId="19" hidden="1">{"Sch.I_Goods&amp;Svcs",#N/A,FALSE,"Sch.I"}</definedName>
    <definedName name="wrn.Sch.I._1" hidden="1">{"Sch.I_Goods&amp;Svcs",#N/A,FALSE,"Sch.I"}</definedName>
    <definedName name="wrn.Sch.J." localSheetId="19" hidden="1">{"Sch.J_CorpChgs",#N/A,FALSE,"Sch.J"}</definedName>
    <definedName name="wrn.Sch.J." hidden="1">{"Sch.J_CorpChgs",#N/A,FALSE,"Sch.J"}</definedName>
    <definedName name="wrn.Sch.J._1" localSheetId="19" hidden="1">{"Sch.J_CorpChgs",#N/A,FALSE,"Sch.J"}</definedName>
    <definedName name="wrn.Sch.J._1" hidden="1">{"Sch.J_CorpChgs",#N/A,FALSE,"Sch.J"}</definedName>
    <definedName name="wrn.Sch.K." localSheetId="19" hidden="1">{"Sch.K_P1_PropLease",#N/A,FALSE,"Sch.K";"Sch.K_P2_PropLease",#N/A,FALSE,"Sch.K"}</definedName>
    <definedName name="wrn.Sch.K." hidden="1">{"Sch.K_P1_PropLease",#N/A,FALSE,"Sch.K";"Sch.K_P2_PropLease",#N/A,FALSE,"Sch.K"}</definedName>
    <definedName name="wrn.Sch.K._1" localSheetId="19" hidden="1">{"Sch.K_P1_PropLease",#N/A,FALSE,"Sch.K";"Sch.K_P2_PropLease",#N/A,FALSE,"Sch.K"}</definedName>
    <definedName name="wrn.Sch.K._1" hidden="1">{"Sch.K_P1_PropLease",#N/A,FALSE,"Sch.K";"Sch.K_P2_PropLease",#N/A,FALSE,"Sch.K"}</definedName>
    <definedName name="wrn.Sch.L." localSheetId="19" hidden="1">{"Sch.L_MaterialIssue",#N/A,FALSE,"Sch.L"}</definedName>
    <definedName name="wrn.Sch.L." hidden="1">{"Sch.L_MaterialIssue",#N/A,FALSE,"Sch.L"}</definedName>
    <definedName name="wrn.Sch.L._1" localSheetId="19" hidden="1">{"Sch.L_MaterialIssue",#N/A,FALSE,"Sch.L"}</definedName>
    <definedName name="wrn.Sch.L._1" hidden="1">{"Sch.L_MaterialIssue",#N/A,FALSE,"Sch.L"}</definedName>
    <definedName name="wrn.Sch.M." localSheetId="19" hidden="1">{"Sch.M_Prop&amp;FFTaxes",#N/A,FALSE,"Sch.M"}</definedName>
    <definedName name="wrn.Sch.M." hidden="1">{"Sch.M_Prop&amp;FFTaxes",#N/A,FALSE,"Sch.M"}</definedName>
    <definedName name="wrn.Sch.M._1" localSheetId="19" hidden="1">{"Sch.M_Prop&amp;FFTaxes",#N/A,FALSE,"Sch.M"}</definedName>
    <definedName name="wrn.Sch.M._1" hidden="1">{"Sch.M_Prop&amp;FFTaxes",#N/A,FALSE,"Sch.M"}</definedName>
    <definedName name="wrn.Sch.N." localSheetId="19" hidden="1">{"Sch.N_IncTaxes",#N/A,FALSE,"Sch. N, O"}</definedName>
    <definedName name="wrn.Sch.N." hidden="1">{"Sch.N_IncTaxes",#N/A,FALSE,"Sch. N, O"}</definedName>
    <definedName name="wrn.Sch.N._1" localSheetId="19" hidden="1">{"Sch.N_IncTaxes",#N/A,FALSE,"Sch. N, O"}</definedName>
    <definedName name="wrn.Sch.N._1" hidden="1">{"Sch.N_IncTaxes",#N/A,FALSE,"Sch. N, O"}</definedName>
    <definedName name="wrn.Sch.O." localSheetId="19"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O._1" localSheetId="19"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localSheetId="19" hidden="1">{"Sch.P_BS_Bal",#N/A,FALSE,"WP-BS Elem"}</definedName>
    <definedName name="wrn.Sch.P." hidden="1">{"Sch.P_BS_Bal",#N/A,FALSE,"WP-BS Elem"}</definedName>
    <definedName name="wrn.Sch.P._.Accts." localSheetId="19" hidden="1">{"Sch.P_BS_Accts",#N/A,FALSE,"WP-BS Elem"}</definedName>
    <definedName name="wrn.Sch.P._.Accts." hidden="1">{"Sch.P_BS_Accts",#N/A,FALSE,"WP-BS Elem"}</definedName>
    <definedName name="wrn.Sch.P._.Accts._1" localSheetId="19" hidden="1">{"Sch.P_BS_Accts",#N/A,FALSE,"WP-BS Elem"}</definedName>
    <definedName name="wrn.Sch.P._.Accts._1" hidden="1">{"Sch.P_BS_Accts",#N/A,FALSE,"WP-BS Elem"}</definedName>
    <definedName name="wrn.Sch.P._1" localSheetId="19" hidden="1">{"Sch.P_BS_Bal",#N/A,FALSE,"WP-BS Elem"}</definedName>
    <definedName name="wrn.Sch.P._1" hidden="1">{"Sch.P_BS_Bal",#N/A,FALSE,"WP-BS Elem"}</definedName>
    <definedName name="wrn.Statement._.AD." localSheetId="19" hidden="1">{#N/A,#N/A,FALSE,"AD PG 1 OF 2";#N/A,#N/A,FALSE,"AD PG 2 OF 2"}</definedName>
    <definedName name="wrn.Statement._.AD." hidden="1">{#N/A,#N/A,FALSE,"AD PG 1 OF 2";#N/A,#N/A,FALSE,"AD PG 2 OF 2"}</definedName>
    <definedName name="wrn.Support." localSheetId="19"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localSheetId="19" hidden="1">{"page1",#N/A,TRUE,"2";"page2",#N/A,TRUE,"2"}</definedName>
    <definedName name="wrn.test." hidden="1">{"page1",#N/A,TRUE,"2";"page2",#N/A,TRUE,"2"}</definedName>
    <definedName name="wrn.test.1" localSheetId="19" hidden="1">{"page1",#N/A,TRUE,"2";"page2",#N/A,TRUE,"2"}</definedName>
    <definedName name="wrn.test.1" hidden="1">{"page1",#N/A,TRUE,"2";"page2",#N/A,TRUE,"2"}</definedName>
    <definedName name="wrn.test1." localSheetId="19" hidden="1">{"Income Statement",#N/A,FALSE,"CFMODEL";"Balance Sheet",#N/A,FALSE,"CFMODEL"}</definedName>
    <definedName name="wrn.test1." hidden="1">{"Income Statement",#N/A,FALSE,"CFMODEL";"Balance Sheet",#N/A,FALSE,"CFMODEL"}</definedName>
    <definedName name="wrn.test2." localSheetId="19" hidden="1">{"SourcesUses",#N/A,TRUE,"CFMODEL";"TransOverview",#N/A,TRUE,"CFMODEL"}</definedName>
    <definedName name="wrn.test2." hidden="1">{"SourcesUses",#N/A,TRUE,"CFMODEL";"TransOverview",#N/A,TRUE,"CFMODEL"}</definedName>
    <definedName name="wrn.test3." localSheetId="19" hidden="1">{"SourcesUses",#N/A,TRUE,#N/A;"TransOverview",#N/A,TRUE,"CFMODEL"}</definedName>
    <definedName name="wrn.test3." hidden="1">{"SourcesUses",#N/A,TRUE,#N/A;"TransOverview",#N/A,TRUE,"CFMODEL"}</definedName>
    <definedName name="wrn.test3.2" localSheetId="19" hidden="1">{"SourcesUses",#N/A,TRUE,#N/A;"TransOverview",#N/A,TRUE,"CFMODEL"}</definedName>
    <definedName name="wrn.test3.2" hidden="1">{"SourcesUses",#N/A,TRUE,#N/A;"TransOverview",#N/A,TRUE,"CFMODEL"}</definedName>
    <definedName name="wrn.test4." localSheetId="19" hidden="1">{"SourcesUses",#N/A,TRUE,"FundsFlow";"TransOverview",#N/A,TRUE,"FundsFlow"}</definedName>
    <definedName name="wrn.test4." hidden="1">{"SourcesUses",#N/A,TRUE,"FundsFlow";"TransOverview",#N/A,TRUE,"FundsFlow"}</definedName>
    <definedName name="wrn.test42." localSheetId="19" hidden="1">{"SourcesUses",#N/A,TRUE,"FundsFlow";"TransOverview",#N/A,TRUE,"FundsFlow"}</definedName>
    <definedName name="wrn.test42." hidden="1">{"SourcesUses",#N/A,TRUE,"FundsFlow";"TransOverview",#N/A,TRUE,"FundsFlow"}</definedName>
    <definedName name="wrn.TEST610." localSheetId="19" hidden="1">{"TEST610",#N/A,FALSE,"Sheet1"}</definedName>
    <definedName name="wrn.TEST610." hidden="1">{"TEST610",#N/A,FALSE,"Sheet1"}</definedName>
    <definedName name="wrn.TEST611." localSheetId="19" hidden="1">{"TEST611",#N/A,FALSE,"Sheet1"}</definedName>
    <definedName name="wrn.TEST611." hidden="1">{"TEST611",#N/A,FALSE,"Sheet1"}</definedName>
    <definedName name="wrn.Total." localSheetId="19" hidden="1">{"schedh3a",#N/A,TRUE,"H-3";"schedh3b",#N/A,TRUE,"H-3"}</definedName>
    <definedName name="wrn.Total." hidden="1">{"schedh3a",#N/A,TRUE,"H-3";"schedh3b",#N/A,TRUE,"H-3"}</definedName>
    <definedName name="wrn.XX." localSheetId="19" hidden="1">{#N/A,#N/A,FALSE,"337"}</definedName>
    <definedName name="wrn.XX." hidden="1">{#N/A,#N/A,FALSE,"337"}</definedName>
    <definedName name="wtf" hidden="1">'[8]09-98'!#REF!</definedName>
    <definedName name="wvu.buyout." localSheetId="19"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localSheetId="19"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localSheetId="19"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localSheetId="19"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localSheetId="19"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localSheetId="19"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localSheetId="19"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localSheetId="19"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localSheetId="19"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localSheetId="19" hidden="1">{"2002Frcst","05Month",FALSE,"Frcst Format 2002"}</definedName>
    <definedName name="wwwwwwww" hidden="1">{"2002Frcst","05Month",FALSE,"Frcst Format 2002"}</definedName>
    <definedName name="x" localSheetId="19" hidden="1">{"Page_1",#N/A,FALSE,"BAD4Q98";"Page_2",#N/A,FALSE,"BAD4Q98";"Page_3",#N/A,FALSE,"BAD4Q98";"Page_4",#N/A,FALSE,"BAD4Q98";"Page_5",#N/A,FALSE,"BAD4Q98";"Page_6",#N/A,FALSE,"BAD4Q98";"Input_1",#N/A,FALSE,"BAD4Q98";"Input_2",#N/A,FALSE,"BAD4Q98"}</definedName>
    <definedName name="x" hidden="1">{"Page_1",#N/A,FALSE,"BAD4Q98";"Page_2",#N/A,FALSE,"BAD4Q98";"Page_3",#N/A,FALSE,"BAD4Q98";"Page_4",#N/A,FALSE,"BAD4Q98";"Page_5",#N/A,FALSE,"BAD4Q98";"Page_6",#N/A,FALSE,"BAD4Q98";"Input_1",#N/A,FALSE,"BAD4Q98";"Input_2",#N/A,FALSE,"BAD4Q98"}</definedName>
    <definedName name="X_Amortization" localSheetId="19">#REF!,#REF!,#REF!,#REF!,#REF!,#REF!</definedName>
    <definedName name="X_Amortization">#REF!,#REF!,#REF!,#REF!,#REF!,#REF!</definedName>
    <definedName name="X_Vld_Amort" localSheetId="29">#REF!</definedName>
    <definedName name="X_Vld_Amort">#REF!</definedName>
    <definedName name="X_Vld_APIC">#REF!</definedName>
    <definedName name="X_Vld_ChgCash">'[32]CF Report'!$C$65</definedName>
    <definedName name="X_Vld_CStk" localSheetId="19">#REF!</definedName>
    <definedName name="X_Vld_CStk">#REF!</definedName>
    <definedName name="X_Vld_DefCr" localSheetId="19">#REF!</definedName>
    <definedName name="X_Vld_DefCr">#REF!</definedName>
    <definedName name="X_Vld_Depr" localSheetId="19">#REF!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 localSheetId="19">OFFSET(Yaxis,0,-1)</definedName>
    <definedName name="xa">OFFSET(Yaxis,0,-1)</definedName>
    <definedName name="xaxIS" localSheetId="19">OFFSET(Yaxis,0,-1)</definedName>
    <definedName name="xaxIS">OFFSET(Yaxis,0,-1)</definedName>
    <definedName name="xes" localSheetId="19" hidden="1">{#N/A,#N/A,FALSE,"Aging Summary";#N/A,#N/A,FALSE,"Ratio Analysis";#N/A,#N/A,FALSE,"Test 120 Day Accts";#N/A,#N/A,FALSE,"Tickmarks"}</definedName>
    <definedName name="xes" hidden="1">{#N/A,#N/A,FALSE,"Aging Summary";#N/A,#N/A,FALSE,"Ratio Analysis";#N/A,#N/A,FALSE,"Test 120 Day Accts";#N/A,#N/A,FALSE,"Tickmarks"}</definedName>
    <definedName name="XmnRefRange">#REF!</definedName>
    <definedName name="XREF_COLUMN_1" localSheetId="19" hidden="1">#REF!</definedName>
    <definedName name="XREF_COLUMN_1" hidden="1">#REF!</definedName>
    <definedName name="XREF_COLUMN_10" localSheetId="19" hidden="1">#REF!</definedName>
    <definedName name="XREF_COLUMN_10" hidden="1">#REF!</definedName>
    <definedName name="XREF_COLUMN_2" localSheetId="19" hidden="1">[71]Lead!#REF!</definedName>
    <definedName name="XREF_COLUMN_2" hidden="1">#REF!</definedName>
    <definedName name="XREF_COLUMN_3" localSheetId="19" hidden="1">#REF!</definedName>
    <definedName name="XREF_COLUMN_3" hidden="1">#REF!</definedName>
    <definedName name="XREF_COLUMN_4" localSheetId="19" hidden="1">#REF!</definedName>
    <definedName name="XREF_COLUMN_4" hidden="1">#REF!</definedName>
    <definedName name="XREF_COLUMN_5" localSheetId="19"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localSheetId="19" hidden="1">#REF!</definedName>
    <definedName name="XRefCopy1" hidden="1">#REF!</definedName>
    <definedName name="XRefCopy10" localSheetId="19" hidden="1">#REF!</definedName>
    <definedName name="XRefCopy10" hidden="1">#REF!</definedName>
    <definedName name="XRefCopy10Row" localSheetId="19"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[72]XREF!#REF!</definedName>
    <definedName name="XRefCopy3" localSheetId="19" hidden="1">#REF!</definedName>
    <definedName name="XRefCopy3" hidden="1">#REF!</definedName>
    <definedName name="XRefCopy3Row" localSheetId="19" hidden="1">#REF!</definedName>
    <definedName name="XRefCopy3Row" hidden="1">#REF!</definedName>
    <definedName name="XRefCopy4" localSheetId="19" hidden="1">'[73]Cédula de Movimientos'!#REF!</definedName>
    <definedName name="XRefCopy4" hidden="1">#REF!</definedName>
    <definedName name="XRefCopy4Row" localSheetId="19" hidden="1">#REF!</definedName>
    <definedName name="XRefCopy4Row" hidden="1">#REF!</definedName>
    <definedName name="XRefCopy5" localSheetId="19" hidden="1">#REF!</definedName>
    <definedName name="XRefCopy5" hidden="1">#REF!</definedName>
    <definedName name="XRefCopy5Row" localSheetId="19"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localSheetId="19" hidden="1">#REF!</definedName>
    <definedName name="XRefPaste1" hidden="1">#REF!</definedName>
    <definedName name="XRefPaste1Row" localSheetId="19" hidden="1">#REF!</definedName>
    <definedName name="XRefPaste1Row" hidden="1">#REF!</definedName>
    <definedName name="XRefPaste2" localSheetId="19" hidden="1">#REF!</definedName>
    <definedName name="XRefPaste2" hidden="1">#REF!</definedName>
    <definedName name="XRefPaste2Row" hidden="1">#REF!</definedName>
    <definedName name="XRefPaste3" hidden="1">#REF!</definedName>
    <definedName name="XRefPaste3Row" hidden="1">#REF!</definedName>
    <definedName name="XRefPaste4" hidden="1">[73]Depreciación!#REF!</definedName>
    <definedName name="XRefPaste4Row" localSheetId="19" hidden="1">#REF!</definedName>
    <definedName name="XRefPaste4Row" hidden="1">#REF!</definedName>
    <definedName name="XRefPaste5Row" localSheetId="19" hidden="1">#REF!</definedName>
    <definedName name="XRefPaste5Row" hidden="1">#REF!</definedName>
    <definedName name="XRefPaste6" localSheetId="19" hidden="1">[73]Depreciación!#REF!</definedName>
    <definedName name="XRefPaste6" hidden="1">#REF!</definedName>
    <definedName name="XRefPaste6Row" localSheetId="19" hidden="1">[74]XREF!#REF!</definedName>
    <definedName name="XRefPaste6Row" hidden="1">#REF!</definedName>
    <definedName name="XRefPasteRangeCount" hidden="1">3</definedName>
    <definedName name="xsTYPE">"tbl"</definedName>
    <definedName name="xx" localSheetId="37">#REF!</definedName>
    <definedName name="xx" localSheetId="38">#REF!</definedName>
    <definedName name="xx" localSheetId="39">#REF!</definedName>
    <definedName name="xx" localSheetId="27">#REF!</definedName>
    <definedName name="xx" localSheetId="28">#REF!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19">#REF!</definedName>
    <definedName name="xx" localSheetId="0">#REF!</definedName>
    <definedName name="xx">#REF!</definedName>
    <definedName name="xxx"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yz">#REF!</definedName>
    <definedName name="Year" localSheetId="19">'[75]Key to Tables'!$B$16</definedName>
    <definedName name="year">#REF!</definedName>
    <definedName name="YEClose1992" localSheetId="19">#REF!</definedName>
    <definedName name="YEClose1992">#REF!</definedName>
    <definedName name="yeperiod" localSheetId="19">#REF!</definedName>
    <definedName name="yeperiod">#REF!</definedName>
    <definedName name="yes" localSheetId="19"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'[27]misc tables'!$B$20:$B$21</definedName>
    <definedName name="yield_curves">[20]Inputs!$B$28</definedName>
    <definedName name="YrAvg" localSheetId="19">#REF!</definedName>
    <definedName name="YrAvg">#REF!</definedName>
    <definedName name="YTDInc" localSheetId="19">#REF!</definedName>
    <definedName name="YTDInc">#REF!</definedName>
    <definedName name="ytytyt" localSheetId="19">[15]Inputs!#REF!</definedName>
    <definedName name="ytytyt">#REF!</definedName>
    <definedName name="yyyy"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hidden="1">[76]Inputs!$A$6:$IV$7,[76]Inputs!$A$9:$IV$15,[76]Inputs!$A$22:$IV$23</definedName>
    <definedName name="Z_BA465841_5925_11D2_BE45_080009FCDD9A_.wvu.PrintTitles" hidden="1">[77]Buyout!$A$1:$A$65536,[77]Buyout!$A$2:$IV$2</definedName>
    <definedName name="Z_BA465842_5925_11D2_BE45_080009FCDD9A_.wvu.PrintTitles" hidden="1">'[77]CES Inputs'!$K$1:$K$65536,'[77]CES Inputs'!$A$19:$IV$25</definedName>
    <definedName name="Z_BA465843_5925_11D2_BE45_080009FCDD9A_.wvu.PrintTitles" hidden="1">'[77]CES Inputs'!$K$1:$K$65536,'[77]CES Inputs'!$A$19:$IV$25</definedName>
    <definedName name="Z_BA465844_5925_11D2_BE45_080009FCDD9A_.wvu.PrintTitles" hidden="1">'[77]CES Inputs'!$K$1:$K$65536,'[77]CES Inputs'!$A$19:$IV$25</definedName>
    <definedName name="Z_BA465845_5925_11D2_BE45_080009FCDD9A_.wvu.PrintTitles" hidden="1">'[77]CES Inputs'!$K$1:$K$65536,'[77]CES Inputs'!$A$19:$IV$25</definedName>
    <definedName name="Z_BA465846_5925_11D2_BE45_080009FCDD9A_.wvu.PrintTitles" hidden="1">'[77]CES Inputs'!$K$1:$K$65536,'[77]CES Inputs'!$A$19:$IV$25</definedName>
    <definedName name="Z_D5124360_59F1_11D2_BE45_080009FCDD9A_.wvu.PrintTitles" hidden="1">[77]Buyout!$A$1:$A$65536,[77]Buyout!$A$2:$IV$2</definedName>
    <definedName name="Z_D5124361_59F1_11D2_BE45_080009FCDD9A_.wvu.PrintTitles" hidden="1">'[77]CES Inputs'!$K$1:$K$65536,'[77]CES Inputs'!$A$19:$IV$25</definedName>
    <definedName name="Z_D5124362_59F1_11D2_BE45_080009FCDD9A_.wvu.PrintTitles" hidden="1">'[77]CES Inputs'!$K$1:$K$65536,'[77]CES Inputs'!$A$19:$IV$25</definedName>
    <definedName name="Z_D5124363_59F1_11D2_BE45_080009FCDD9A_.wvu.PrintTitles" hidden="1">'[77]CES Inputs'!$K$1:$K$65536,'[77]CES Inputs'!$A$19:$IV$25</definedName>
    <definedName name="Z_D5124364_59F1_11D2_BE45_080009FCDD9A_.wvu.PrintTitles" hidden="1">'[77]CES Inputs'!$K$1:$K$65536,'[77]CES Inputs'!$A$19:$IV$25</definedName>
    <definedName name="Z_D5124365_59F1_11D2_BE45_080009FCDD9A_.wvu.PrintTitles" hidden="1">'[77]CES Inputs'!$K$1:$K$65536,'[77]CES Inputs'!$A$19:$IV$25</definedName>
    <definedName name="Z_D57DC6C0_593E_11D2_BE45_080009FCDD9A_.wvu.PrintTitles" hidden="1">[77]Buyout!$A$1:$A$65536,[77]Buyout!$A$2:$IV$2</definedName>
    <definedName name="Z_D57DC6C1_593E_11D2_BE45_080009FCDD9A_.wvu.PrintTitles" hidden="1">'[77]CES Inputs'!$K$1:$K$65536,'[77]CES Inputs'!$A$19:$IV$25</definedName>
    <definedName name="Z_D57DC6C2_593E_11D2_BE45_080009FCDD9A_.wvu.PrintTitles" hidden="1">'[77]CES Inputs'!$K$1:$K$65536,'[77]CES Inputs'!$A$19:$IV$25</definedName>
    <definedName name="Z_D57DC6C3_593E_11D2_BE45_080009FCDD9A_.wvu.PrintTitles" hidden="1">'[77]CES Inputs'!$K$1:$K$65536,'[77]CES Inputs'!$A$19:$IV$25</definedName>
    <definedName name="Z_D57DC6C4_593E_11D2_BE45_080009FCDD9A_.wvu.PrintTitles" hidden="1">'[77]CES Inputs'!$K$1:$K$65536,'[77]CES Inputs'!$A$19:$IV$25</definedName>
    <definedName name="Z_D57DC6C5_593E_11D2_BE45_080009FCDD9A_.wvu.PrintTitles" hidden="1">'[77]CES Inputs'!$K$1:$K$65536,'[77]CES Inputs'!$A$19:$IV$25</definedName>
    <definedName name="Z_F8F6599B_2A1F_4529_A350_AEBC686D896D_.wvu.Cols" localSheetId="15" hidden="1">'ESA Table 7'!$F:$G</definedName>
    <definedName name="Z_F8F6599B_2A1F_4529_A350_AEBC686D896D_.wvu.PrintArea" localSheetId="26" hidden="1">'CARE Table 1'!$A$5:$H$29</definedName>
    <definedName name="Z_F8F6599B_2A1F_4529_A350_AEBC686D896D_.wvu.PrintArea" localSheetId="36" hidden="1">'CARE Table 10'!$A$5:$F$15</definedName>
    <definedName name="Z_F8F6599B_2A1F_4529_A350_AEBC686D896D_.wvu.PrintArea" localSheetId="37" hidden="1">'CARE Table 11'!$A$5:$F$27</definedName>
    <definedName name="Z_F8F6599B_2A1F_4529_A350_AEBC686D896D_.wvu.PrintArea" localSheetId="38" hidden="1">'CARE Table 12 '!$A$5:$G$32</definedName>
    <definedName name="Z_F8F6599B_2A1F_4529_A350_AEBC686D896D_.wvu.PrintArea" localSheetId="39" hidden="1">'CARE Table 13'!$A$5:$J$14</definedName>
    <definedName name="Z_F8F6599B_2A1F_4529_A350_AEBC686D896D_.wvu.PrintArea" localSheetId="40" hidden="1">'CARE Table 14'!$A$4:$I$16</definedName>
    <definedName name="Z_F8F6599B_2A1F_4529_A350_AEBC686D896D_.wvu.PrintArea" localSheetId="41" hidden="1">'CARE Table 15'!$A$5:$B$19</definedName>
    <definedName name="Z_F8F6599B_2A1F_4529_A350_AEBC686D896D_.wvu.PrintArea" localSheetId="27" hidden="1">'CARE Table 2'!$A$5:$AB$25</definedName>
    <definedName name="Z_F8F6599B_2A1F_4529_A350_AEBC686D896D_.wvu.PrintArea" localSheetId="28" hidden="1">'CARE Table 3'!$A$5:$K$44</definedName>
    <definedName name="Z_F8F6599B_2A1F_4529_A350_AEBC686D896D_.wvu.PrintArea" localSheetId="30" hidden="1">'CARE Table 4'!$A$5:$G$9</definedName>
    <definedName name="Z_F8F6599B_2A1F_4529_A350_AEBC686D896D_.wvu.PrintArea" localSheetId="31" hidden="1">'CARE Table 5'!$A$5:$J$57</definedName>
    <definedName name="Z_F8F6599B_2A1F_4529_A350_AEBC686D896D_.wvu.PrintArea" localSheetId="32" hidden="1">'CARE Table 6'!$A$5:$H$25</definedName>
    <definedName name="Z_F8F6599B_2A1F_4529_A350_AEBC686D896D_.wvu.PrintArea" localSheetId="33" hidden="1">'CARE Table 7'!$A$5:$I$40</definedName>
    <definedName name="Z_F8F6599B_2A1F_4529_A350_AEBC686D896D_.wvu.PrintArea" localSheetId="34" hidden="1">'CARE Table 8 '!$A$5:$H$19</definedName>
    <definedName name="Z_F8F6599B_2A1F_4529_A350_AEBC686D896D_.wvu.PrintArea" localSheetId="35" hidden="1">'CARE Table 9'!$A$5:$D$24</definedName>
    <definedName name="Z_F8F6599B_2A1F_4529_A350_AEBC686D896D_.wvu.PrintArea" localSheetId="2" hidden="1">'ESA Table 1'!$A$4:$J$45</definedName>
    <definedName name="Z_F8F6599B_2A1F_4529_A350_AEBC686D896D_.wvu.PrintArea" localSheetId="18" hidden="1">'ESA Table 10'!$A$5:$E$17</definedName>
    <definedName name="Z_F8F6599B_2A1F_4529_A350_AEBC686D896D_.wvu.PrintArea" localSheetId="20" hidden="1">'ESA Table 12'!$A$4:$B$48</definedName>
    <definedName name="Z_F8F6599B_2A1F_4529_A350_AEBC686D896D_.wvu.PrintArea" localSheetId="21" hidden="1">'ESA Table 13A'!$A$5:$K$92</definedName>
    <definedName name="Z_F8F6599B_2A1F_4529_A350_AEBC686D896D_.wvu.PrintArea" localSheetId="23" hidden="1">'ESA Table 14'!#REF!</definedName>
    <definedName name="Z_F8F6599B_2A1F_4529_A350_AEBC686D896D_.wvu.PrintArea" localSheetId="3" hidden="1">'ESA Table 1A'!$A$5:$G$17</definedName>
    <definedName name="Z_F8F6599B_2A1F_4529_A350_AEBC686D896D_.wvu.PrintArea" localSheetId="4" hidden="1">'ESA Table 2'!$A$1:$J$125</definedName>
    <definedName name="Z_F8F6599B_2A1F_4529_A350_AEBC686D896D_.wvu.PrintArea" localSheetId="10" hidden="1">'ESA Table 2E CSD'!$A$4:$H$71</definedName>
    <definedName name="Z_F8F6599B_2A1F_4529_A350_AEBC686D896D_.wvu.PrintArea" localSheetId="11" hidden="1">'ESA Table 3'!$A$5:$G$19</definedName>
    <definedName name="Z_F8F6599B_2A1F_4529_A350_AEBC686D896D_.wvu.PrintArea" localSheetId="12" hidden="1">'ESA Table 4'!$A$4:$G$46</definedName>
    <definedName name="Z_F8F6599B_2A1F_4529_A350_AEBC686D896D_.wvu.PrintArea" localSheetId="13" hidden="1">'ESA Table 5'!$A$5:$G$33</definedName>
    <definedName name="Z_F8F6599B_2A1F_4529_A350_AEBC686D896D_.wvu.PrintArea" localSheetId="14" hidden="1">'ESA Table 6'!$A$5:$S$79</definedName>
    <definedName name="Z_F8F6599B_2A1F_4529_A350_AEBC686D896D_.wvu.PrintArea" localSheetId="15" hidden="1">'ESA Table 7'!$A$4:$E$47</definedName>
    <definedName name="Z_F8F6599B_2A1F_4529_A350_AEBC686D896D_.wvu.PrintArea" localSheetId="16" hidden="1">'ESA Table 8'!$T$5:$Z$65</definedName>
    <definedName name="Z_F8F6599B_2A1F_4529_A350_AEBC686D896D_.wvu.PrintArea" localSheetId="17" hidden="1">'ESA Table 9 '!$A$5:$C$32</definedName>
    <definedName name="Z_F8F6599B_2A1F_4529_A350_AEBC686D896D_.wvu.PrintArea" localSheetId="0" hidden="1">'ESA_CARE_FERA Summary Hghlghts '!$A$1:$D$45</definedName>
    <definedName name="Z_NWC_CashAP" localSheetId="19">#REF!</definedName>
    <definedName name="Z_NWC_CashAP">#REF!</definedName>
    <definedName name="Z_NWC_CashAR" localSheetId="19">#REF!</definedName>
    <definedName name="Z_NWC_CashAR">#REF!</definedName>
    <definedName name="Z_NWC_CashComNPurch" localSheetId="19">#REF!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localSheetId="19" hidden="1">{"SourcesUses",#N/A,TRUE,"CFMODEL";"TransOverview",#N/A,TRUE,"CFMODEL"}</definedName>
    <definedName name="zzzzzzzzzz" hidden="1">{"SourcesUses",#N/A,TRUE,"CFMODEL";"TransOverview",#N/A,TRUE,"CFMODEL"}</definedName>
    <definedName name="zzzzzzzzzzzzzzzzz" localSheetId="19" hidden="1">{"SourcesUses",#N/A,TRUE,"CFMODEL";"TransOverview",#N/A,TRUE,"CFMODEL"}</definedName>
    <definedName name="zzzzzzzzzzzzzzzzz" hidden="1">{"SourcesUses",#N/A,TRUE,"CFMODEL";"TransOverview",#N/A,TRUE,"CFMODEL"}</definedName>
    <definedName name="zzzzzzzzzzzzzzzzzzzzzzzzz" localSheetId="19" hidden="1">{"Income Statement",#N/A,FALSE,"CFMODEL";"Balance Sheet",#N/A,FALSE,"CFMODEL"}</definedName>
    <definedName name="zzzzzzzzzzzzzzzzzzzzzzzzz" hidden="1">{"Income Statement",#N/A,FALSE,"CFMODEL";"Balance Sheet",#N/A,FALSE,"CFMODEL"}</definedName>
    <definedName name="zzzzzzzzzzzzzzzzzzzzzzzzzzz" localSheetId="19" hidden="1">{"SourcesUses",#N/A,TRUE,"FundsFlow";"TransOverview",#N/A,TRUE,"FundsFlow"}</definedName>
    <definedName name="zzzzzzzzzzzzzzzzzzzzzzzzzzz" hidden="1">{"SourcesUses",#N/A,TRUE,"FundsFlow";"TransOverview",#N/A,TRUE,"FundsFlow"}</definedName>
    <definedName name="zzzzzzzzzzzzzzzzzzzzzzzzzzzzz" localSheetId="19" hidden="1">{"SourcesUses",#N/A,TRUE,"CFMODEL";"TransOverview",#N/A,TRUE,"CFMODEL"}</definedName>
    <definedName name="zzzzzzzzzzzzzzzzzzzzzzzzzzzzz" hidden="1">{"SourcesUses",#N/A,TRUE,"CFMODEL";"TransOverview",#N/A,TRUE,"CFMODEL"}</definedName>
  </definedNames>
  <calcPr calcId="191028"/>
  <customWorkbookViews>
    <customWorkbookView name="Ramos, Ronnie - Personal View" guid="{F8F6599B-2A1F-4529-A350-AEBC686D896D}" mergeInterval="0" personalView="1" maximized="1" xWindow="-1928" yWindow="-142" windowWidth="1936" windowHeight="1056" tabRatio="893"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23" l="1"/>
  <c r="E12" i="23"/>
  <c r="E11" i="23"/>
  <c r="E10" i="23"/>
  <c r="E7" i="23"/>
  <c r="K53" i="18" l="1"/>
  <c r="K51" i="18"/>
  <c r="G36" i="2" l="1"/>
  <c r="C14" i="1"/>
  <c r="C12" i="1"/>
  <c r="C13" i="1"/>
  <c r="B7" i="36" l="1"/>
  <c r="K46" i="42" l="1"/>
  <c r="H33" i="29" l="1"/>
  <c r="I33" i="29" s="1"/>
  <c r="F37" i="29"/>
  <c r="G37" i="29"/>
  <c r="M13" i="32"/>
  <c r="M12" i="32"/>
  <c r="M11" i="32"/>
  <c r="M10" i="32"/>
  <c r="K13" i="32"/>
  <c r="K12" i="32"/>
  <c r="K11" i="32"/>
  <c r="K10" i="32"/>
  <c r="L101" i="74" l="1"/>
  <c r="C39" i="15" s="1"/>
  <c r="E39" i="15" s="1"/>
  <c r="C11" i="1"/>
  <c r="F68" i="51"/>
  <c r="F69" i="51"/>
  <c r="D68" i="51"/>
  <c r="D69" i="51"/>
  <c r="F50" i="51"/>
  <c r="F51" i="51"/>
  <c r="D50" i="51"/>
  <c r="D51" i="51"/>
  <c r="L55" i="12" l="1"/>
  <c r="M55" i="12"/>
  <c r="N55" i="12"/>
  <c r="O55" i="12"/>
  <c r="P55" i="12"/>
  <c r="Q55" i="12"/>
  <c r="K55" i="12"/>
  <c r="D11" i="32"/>
  <c r="D12" i="32"/>
  <c r="D13" i="32"/>
  <c r="D10" i="32"/>
  <c r="H8" i="45" l="1"/>
  <c r="G31" i="45"/>
  <c r="F31" i="45"/>
  <c r="E31" i="45"/>
  <c r="D31" i="45"/>
  <c r="B31" i="45"/>
  <c r="L94" i="4"/>
  <c r="J94" i="4"/>
  <c r="F94" i="4"/>
  <c r="G94" i="4"/>
  <c r="H94" i="4"/>
  <c r="H38" i="42"/>
  <c r="AM21" i="42"/>
  <c r="G20" i="23"/>
  <c r="G19" i="47"/>
  <c r="F9" i="47"/>
  <c r="F13" i="47"/>
  <c r="F14" i="47"/>
  <c r="F8" i="47"/>
  <c r="F7" i="47"/>
  <c r="I31" i="45" l="1"/>
  <c r="J31" i="45"/>
  <c r="H31" i="45"/>
  <c r="H145" i="44"/>
  <c r="I145" i="44"/>
  <c r="J145" i="44"/>
  <c r="K145" i="44"/>
  <c r="L145" i="44"/>
  <c r="M145" i="44"/>
  <c r="N145" i="44"/>
  <c r="G145" i="44"/>
  <c r="C145" i="44"/>
  <c r="F30" i="8" l="1"/>
  <c r="D11" i="1" l="1"/>
  <c r="D13" i="1"/>
  <c r="D14" i="1"/>
  <c r="D12" i="1"/>
  <c r="E101" i="74" l="1"/>
  <c r="F101" i="74"/>
  <c r="G101" i="74"/>
  <c r="H101" i="74"/>
  <c r="I101" i="74"/>
  <c r="J101" i="74"/>
  <c r="D101" i="74"/>
  <c r="D70" i="51"/>
  <c r="F70" i="51"/>
  <c r="D71" i="51"/>
  <c r="F71" i="51"/>
  <c r="D72" i="51"/>
  <c r="F72" i="51"/>
  <c r="D73" i="51"/>
  <c r="F73" i="51"/>
  <c r="D74" i="51"/>
  <c r="F74" i="51"/>
  <c r="D75" i="51"/>
  <c r="F75" i="51"/>
  <c r="D76" i="51"/>
  <c r="F76" i="51"/>
  <c r="D77" i="51"/>
  <c r="F77" i="51"/>
  <c r="D78" i="51"/>
  <c r="F78" i="51"/>
  <c r="D79" i="51"/>
  <c r="F79" i="51"/>
  <c r="D52" i="51"/>
  <c r="F52" i="51"/>
  <c r="D53" i="51"/>
  <c r="F53" i="51"/>
  <c r="D54" i="51"/>
  <c r="F54" i="51"/>
  <c r="D55" i="51"/>
  <c r="F55" i="51"/>
  <c r="D56" i="51"/>
  <c r="F56" i="51"/>
  <c r="D57" i="51"/>
  <c r="F57" i="51"/>
  <c r="D58" i="51"/>
  <c r="F58" i="51"/>
  <c r="D59" i="51"/>
  <c r="F59" i="51"/>
  <c r="D60" i="51"/>
  <c r="F60" i="51"/>
  <c r="D61" i="51"/>
  <c r="F61" i="51"/>
  <c r="D51" i="25"/>
  <c r="F51" i="25"/>
  <c r="D68" i="25"/>
  <c r="F68" i="25"/>
  <c r="D69" i="25"/>
  <c r="F69" i="25"/>
  <c r="D70" i="25"/>
  <c r="F70" i="25"/>
  <c r="D71" i="25"/>
  <c r="F71" i="25"/>
  <c r="D72" i="25"/>
  <c r="F72" i="25"/>
  <c r="D73" i="25"/>
  <c r="F73" i="25"/>
  <c r="D74" i="25"/>
  <c r="F74" i="25"/>
  <c r="D75" i="25"/>
  <c r="F75" i="25"/>
  <c r="D76" i="25"/>
  <c r="F76" i="25"/>
  <c r="D77" i="25"/>
  <c r="F77" i="25"/>
  <c r="D78" i="25"/>
  <c r="F78" i="25"/>
  <c r="D79" i="25"/>
  <c r="F79" i="25"/>
  <c r="D50" i="25"/>
  <c r="F50" i="25"/>
  <c r="D52" i="25"/>
  <c r="F52" i="25"/>
  <c r="D53" i="25"/>
  <c r="F53" i="25"/>
  <c r="D54" i="25"/>
  <c r="F54" i="25"/>
  <c r="D55" i="25"/>
  <c r="F55" i="25"/>
  <c r="D56" i="25"/>
  <c r="F56" i="25"/>
  <c r="D57" i="25"/>
  <c r="F57" i="25"/>
  <c r="D58" i="25"/>
  <c r="F58" i="25"/>
  <c r="D59" i="25"/>
  <c r="F59" i="25"/>
  <c r="D60" i="25"/>
  <c r="F60" i="25"/>
  <c r="D61" i="25"/>
  <c r="F61" i="25"/>
  <c r="F27" i="79" l="1"/>
  <c r="F28" i="79"/>
  <c r="F29" i="79"/>
  <c r="F30" i="79"/>
  <c r="F31" i="79"/>
  <c r="F32" i="79"/>
  <c r="F33" i="79"/>
  <c r="F34" i="79"/>
  <c r="F35" i="79"/>
  <c r="F36" i="79"/>
  <c r="F37" i="79"/>
  <c r="F26" i="79"/>
  <c r="D27" i="79"/>
  <c r="D28" i="79"/>
  <c r="D29" i="79"/>
  <c r="D30" i="79"/>
  <c r="D31" i="79"/>
  <c r="D32" i="79"/>
  <c r="D33" i="79"/>
  <c r="D34" i="79"/>
  <c r="D35" i="79"/>
  <c r="D36" i="79"/>
  <c r="D37" i="79"/>
  <c r="D26" i="79"/>
  <c r="F9" i="79"/>
  <c r="F10" i="79"/>
  <c r="F11" i="79"/>
  <c r="F12" i="79"/>
  <c r="F13" i="79"/>
  <c r="F14" i="79"/>
  <c r="F15" i="79"/>
  <c r="F16" i="79"/>
  <c r="F17" i="79"/>
  <c r="F18" i="79"/>
  <c r="F19" i="79"/>
  <c r="F8" i="79"/>
  <c r="D9" i="79"/>
  <c r="D10" i="79"/>
  <c r="D11" i="79"/>
  <c r="D12" i="79"/>
  <c r="D13" i="79"/>
  <c r="D14" i="79"/>
  <c r="D15" i="79"/>
  <c r="D16" i="79"/>
  <c r="D17" i="79"/>
  <c r="D18" i="79"/>
  <c r="D19" i="79"/>
  <c r="D8" i="79"/>
  <c r="D29" i="1"/>
  <c r="E30" i="8"/>
  <c r="D30" i="8"/>
  <c r="E26" i="8"/>
  <c r="F26" i="8"/>
  <c r="D26" i="8"/>
  <c r="E21" i="8"/>
  <c r="F21" i="8"/>
  <c r="D21" i="8"/>
  <c r="E17" i="8"/>
  <c r="F17" i="8"/>
  <c r="D17" i="8"/>
  <c r="E12" i="8"/>
  <c r="F12" i="8"/>
  <c r="E8" i="8"/>
  <c r="F8" i="8"/>
  <c r="F37" i="8" s="1"/>
  <c r="D12" i="8"/>
  <c r="D8" i="8"/>
  <c r="E37" i="8" l="1"/>
  <c r="D37" i="8"/>
  <c r="C19" i="15"/>
  <c r="E19" i="15" s="1"/>
  <c r="G36" i="48" l="1"/>
  <c r="F36" i="48"/>
  <c r="H8" i="48"/>
  <c r="I8" i="48" s="1"/>
  <c r="H9" i="48"/>
  <c r="I9" i="48" s="1"/>
  <c r="H10" i="48"/>
  <c r="I10" i="48" s="1"/>
  <c r="H11" i="48"/>
  <c r="I11" i="48" s="1"/>
  <c r="H12" i="48"/>
  <c r="I12" i="48" s="1"/>
  <c r="H13" i="48"/>
  <c r="I13" i="48" s="1"/>
  <c r="H14" i="48"/>
  <c r="I14" i="48" s="1"/>
  <c r="H15" i="48"/>
  <c r="I15" i="48" s="1"/>
  <c r="H16" i="48"/>
  <c r="I16" i="48" s="1"/>
  <c r="H17" i="48"/>
  <c r="I17" i="48" s="1"/>
  <c r="H18" i="48"/>
  <c r="I18" i="48" s="1"/>
  <c r="H19" i="48"/>
  <c r="I19" i="48" s="1"/>
  <c r="H20" i="48"/>
  <c r="I20" i="48" s="1"/>
  <c r="H21" i="48"/>
  <c r="I21" i="48" s="1"/>
  <c r="H22" i="48"/>
  <c r="I22" i="48" s="1"/>
  <c r="H23" i="48"/>
  <c r="I23" i="48" s="1"/>
  <c r="H24" i="48"/>
  <c r="I24" i="48" s="1"/>
  <c r="H25" i="48"/>
  <c r="I25" i="48" s="1"/>
  <c r="H26" i="48"/>
  <c r="I26" i="48" s="1"/>
  <c r="H27" i="48"/>
  <c r="I27" i="48" s="1"/>
  <c r="H28" i="48"/>
  <c r="I28" i="48" s="1"/>
  <c r="H29" i="48"/>
  <c r="I29" i="48" s="1"/>
  <c r="H30" i="48"/>
  <c r="I30" i="48" s="1"/>
  <c r="H31" i="48"/>
  <c r="I31" i="48" s="1"/>
  <c r="H32" i="48"/>
  <c r="I32" i="48" s="1"/>
  <c r="H33" i="48"/>
  <c r="I33" i="48" s="1"/>
  <c r="H34" i="48"/>
  <c r="I34" i="48" s="1"/>
  <c r="H35" i="48"/>
  <c r="I35" i="48" s="1"/>
  <c r="H7" i="48"/>
  <c r="I7" i="48" s="1"/>
  <c r="I36" i="48" l="1"/>
  <c r="H36" i="48"/>
  <c r="G30" i="51"/>
  <c r="G31" i="51"/>
  <c r="G32" i="51"/>
  <c r="G33" i="51"/>
  <c r="G34" i="51"/>
  <c r="G35" i="51"/>
  <c r="G36" i="51"/>
  <c r="G37" i="51"/>
  <c r="G38" i="51"/>
  <c r="G39" i="51"/>
  <c r="G40" i="51"/>
  <c r="G29" i="51"/>
  <c r="J9" i="50"/>
  <c r="J10" i="50"/>
  <c r="J11" i="50"/>
  <c r="J12" i="50"/>
  <c r="J13" i="50"/>
  <c r="J14" i="50"/>
  <c r="J15" i="50"/>
  <c r="J16" i="50"/>
  <c r="J17" i="50"/>
  <c r="J18" i="50"/>
  <c r="J19" i="50"/>
  <c r="J8" i="50"/>
  <c r="E9" i="50"/>
  <c r="E10" i="50"/>
  <c r="E11" i="50"/>
  <c r="E12" i="50"/>
  <c r="E13" i="50"/>
  <c r="E14" i="50"/>
  <c r="E15" i="50"/>
  <c r="E16" i="50"/>
  <c r="E17" i="50"/>
  <c r="E18" i="50"/>
  <c r="E19" i="50"/>
  <c r="E8" i="50"/>
  <c r="B20" i="33"/>
  <c r="B21" i="33"/>
  <c r="B22" i="33"/>
  <c r="B23" i="33"/>
  <c r="B24" i="33"/>
  <c r="B6" i="33"/>
  <c r="B7" i="33"/>
  <c r="B8" i="33"/>
  <c r="B9" i="33"/>
  <c r="B10" i="33"/>
  <c r="B11" i="33"/>
  <c r="B12" i="33"/>
  <c r="B13" i="33"/>
  <c r="B14" i="33"/>
  <c r="B15" i="33"/>
  <c r="B16" i="33"/>
  <c r="B17" i="33"/>
  <c r="B18" i="33"/>
  <c r="B19" i="33"/>
  <c r="H12" i="29" l="1"/>
  <c r="I12" i="29" s="1"/>
  <c r="C19" i="25" l="1"/>
  <c r="B19" i="25"/>
  <c r="T9" i="24" l="1"/>
  <c r="T10" i="24"/>
  <c r="T11" i="24"/>
  <c r="T12" i="24"/>
  <c r="T13" i="24"/>
  <c r="T14" i="24"/>
  <c r="T15" i="24"/>
  <c r="T16" i="24"/>
  <c r="T17" i="24"/>
  <c r="T18" i="24"/>
  <c r="T19" i="24"/>
  <c r="T8" i="24"/>
  <c r="D38" i="1" l="1"/>
  <c r="B38" i="1"/>
  <c r="B37" i="1"/>
  <c r="D24" i="1"/>
  <c r="B24" i="1"/>
  <c r="B23" i="1"/>
  <c r="Q65" i="60"/>
  <c r="T65" i="60"/>
  <c r="P65" i="60"/>
  <c r="O65" i="60"/>
  <c r="N65" i="60"/>
  <c r="J65" i="60"/>
  <c r="G65" i="60"/>
  <c r="F65" i="60"/>
  <c r="E65" i="60"/>
  <c r="D65" i="60"/>
  <c r="H59" i="60" l="1"/>
  <c r="H42" i="60"/>
  <c r="H24" i="60"/>
  <c r="H9" i="60"/>
  <c r="H58" i="60"/>
  <c r="H41" i="60"/>
  <c r="H23" i="60"/>
  <c r="H57" i="60"/>
  <c r="H40" i="60"/>
  <c r="H22" i="60"/>
  <c r="H32" i="60"/>
  <c r="H45" i="60"/>
  <c r="H44" i="60"/>
  <c r="H26" i="60"/>
  <c r="H16" i="60"/>
  <c r="H43" i="60"/>
  <c r="H55" i="60"/>
  <c r="H39" i="60"/>
  <c r="H21" i="60"/>
  <c r="H54" i="60"/>
  <c r="H38" i="60"/>
  <c r="H20" i="60"/>
  <c r="H52" i="60"/>
  <c r="H37" i="60"/>
  <c r="H19" i="60"/>
  <c r="H50" i="60"/>
  <c r="H35" i="60"/>
  <c r="H10" i="60"/>
  <c r="H49" i="60"/>
  <c r="H34" i="60"/>
  <c r="H11" i="60"/>
  <c r="H48" i="60"/>
  <c r="H33" i="60"/>
  <c r="H12" i="60"/>
  <c r="H47" i="60"/>
  <c r="H13" i="60"/>
  <c r="H46" i="60"/>
  <c r="H28" i="60"/>
  <c r="H14" i="60"/>
  <c r="H27" i="60"/>
  <c r="H15" i="60"/>
  <c r="H63" i="60"/>
  <c r="H62" i="60"/>
  <c r="H25" i="60"/>
  <c r="H17" i="60"/>
  <c r="R54" i="60"/>
  <c r="R55" i="60"/>
  <c r="R12" i="60"/>
  <c r="R59" i="60"/>
  <c r="R60" i="60"/>
  <c r="I19" i="15"/>
  <c r="K19" i="15" s="1"/>
  <c r="H65" i="60"/>
  <c r="R52" i="60"/>
  <c r="R9" i="60"/>
  <c r="R23" i="60"/>
  <c r="R46" i="60"/>
  <c r="R45" i="60"/>
  <c r="R20" i="60"/>
  <c r="R65" i="60"/>
  <c r="R44" i="60"/>
  <c r="R16" i="60"/>
  <c r="R38" i="60"/>
  <c r="R48" i="60"/>
  <c r="R63" i="60"/>
  <c r="R21" i="60"/>
  <c r="R40" i="60"/>
  <c r="R15" i="60"/>
  <c r="R24" i="60"/>
  <c r="R37" i="60"/>
  <c r="R62" i="60"/>
  <c r="R22" i="60"/>
  <c r="R32" i="60"/>
  <c r="R28" i="60"/>
  <c r="R13" i="60"/>
  <c r="R14" i="60"/>
  <c r="R43" i="60"/>
  <c r="R35" i="60"/>
  <c r="R27" i="60"/>
  <c r="R19" i="60"/>
  <c r="R11" i="60"/>
  <c r="R58" i="60"/>
  <c r="R50" i="60"/>
  <c r="R42" i="60"/>
  <c r="R34" i="60"/>
  <c r="R26" i="60"/>
  <c r="R10" i="60"/>
  <c r="R57" i="60"/>
  <c r="R49" i="60"/>
  <c r="R41" i="60"/>
  <c r="R33" i="60"/>
  <c r="R25" i="60"/>
  <c r="R17" i="60"/>
  <c r="D30" i="42" l="1"/>
  <c r="D31" i="42"/>
  <c r="D32" i="42"/>
  <c r="D33" i="42"/>
  <c r="D34" i="42"/>
  <c r="D35" i="42"/>
  <c r="D36" i="42"/>
  <c r="D29" i="42"/>
  <c r="D24" i="42"/>
  <c r="D25" i="42"/>
  <c r="D26" i="42"/>
  <c r="D23" i="42"/>
  <c r="D11" i="42"/>
  <c r="D12" i="42"/>
  <c r="D13" i="42"/>
  <c r="D14" i="42"/>
  <c r="D15" i="42"/>
  <c r="D16" i="42"/>
  <c r="D17" i="42"/>
  <c r="D18" i="42"/>
  <c r="D19" i="42"/>
  <c r="D20" i="42"/>
  <c r="D21" i="42"/>
  <c r="D10" i="42"/>
  <c r="E18" i="23" l="1"/>
  <c r="B22" i="1" s="1"/>
  <c r="G18" i="23"/>
  <c r="C86" i="60" l="1"/>
  <c r="B86" i="60"/>
  <c r="D83" i="60"/>
  <c r="D84" i="60"/>
  <c r="D82" i="60"/>
  <c r="D115" i="74"/>
  <c r="D116" i="74"/>
  <c r="D117" i="74"/>
  <c r="D114" i="74"/>
  <c r="G16" i="45"/>
  <c r="D16" i="45"/>
  <c r="C13" i="45"/>
  <c r="E13" i="45"/>
  <c r="F13" i="45"/>
  <c r="C14" i="45"/>
  <c r="E14" i="45"/>
  <c r="F14" i="45"/>
  <c r="C15" i="45"/>
  <c r="E15" i="45"/>
  <c r="F15" i="45"/>
  <c r="B15" i="45"/>
  <c r="B14" i="45"/>
  <c r="B13" i="45"/>
  <c r="C10" i="45"/>
  <c r="E10" i="45"/>
  <c r="F10" i="45"/>
  <c r="B10" i="45"/>
  <c r="C9" i="45"/>
  <c r="E9" i="45"/>
  <c r="F9" i="45"/>
  <c r="B9" i="45"/>
  <c r="H8" i="3"/>
  <c r="G9" i="3"/>
  <c r="G15" i="45" s="1"/>
  <c r="G8" i="3"/>
  <c r="G9" i="45" s="1"/>
  <c r="D9" i="3"/>
  <c r="D15" i="45" s="1"/>
  <c r="D8" i="3"/>
  <c r="D9" i="45" s="1"/>
  <c r="D86" i="60" l="1"/>
  <c r="H9" i="45"/>
  <c r="I9" i="45"/>
  <c r="J9" i="45"/>
  <c r="H10" i="45"/>
  <c r="I10" i="45"/>
  <c r="H13" i="45"/>
  <c r="I13" i="45"/>
  <c r="H15" i="45"/>
  <c r="I15" i="45"/>
  <c r="J15" i="45"/>
  <c r="H16" i="45"/>
  <c r="J16" i="45"/>
  <c r="G35" i="2"/>
  <c r="H24" i="2"/>
  <c r="I24" i="2"/>
  <c r="H25" i="2"/>
  <c r="I25" i="2"/>
  <c r="H27" i="2"/>
  <c r="I27" i="2"/>
  <c r="H28" i="2"/>
  <c r="I28" i="2"/>
  <c r="H29" i="2"/>
  <c r="I29" i="2"/>
  <c r="H30" i="2"/>
  <c r="I30" i="2"/>
  <c r="I23" i="2"/>
  <c r="H23" i="2"/>
  <c r="F31" i="2"/>
  <c r="E31" i="2"/>
  <c r="H31" i="2" s="1"/>
  <c r="G24" i="2"/>
  <c r="G25" i="2"/>
  <c r="G26" i="2"/>
  <c r="G27" i="2"/>
  <c r="G28" i="2"/>
  <c r="G29" i="2"/>
  <c r="G30" i="2"/>
  <c r="G23" i="2"/>
  <c r="J23" i="2" s="1"/>
  <c r="C31" i="2"/>
  <c r="B31" i="2"/>
  <c r="D24" i="2"/>
  <c r="D25" i="2"/>
  <c r="D26" i="2"/>
  <c r="D27" i="2"/>
  <c r="D28" i="2"/>
  <c r="D29" i="2"/>
  <c r="D30" i="2"/>
  <c r="D23" i="2"/>
  <c r="G9" i="2"/>
  <c r="G10" i="2"/>
  <c r="G11" i="2"/>
  <c r="G12" i="2"/>
  <c r="G13" i="2"/>
  <c r="G14" i="2"/>
  <c r="G15" i="2"/>
  <c r="G16" i="2"/>
  <c r="G17" i="2"/>
  <c r="G18" i="2"/>
  <c r="G19" i="2"/>
  <c r="G8" i="2"/>
  <c r="D9" i="2"/>
  <c r="D10" i="2"/>
  <c r="D11" i="2"/>
  <c r="D12" i="2"/>
  <c r="D13" i="2"/>
  <c r="D14" i="2"/>
  <c r="D15" i="2"/>
  <c r="D16" i="2"/>
  <c r="D17" i="2"/>
  <c r="D18" i="2"/>
  <c r="D19" i="2"/>
  <c r="D8" i="2"/>
  <c r="J27" i="2" l="1"/>
  <c r="J29" i="2"/>
  <c r="I31" i="2"/>
  <c r="J24" i="2"/>
  <c r="J28" i="2"/>
  <c r="D20" i="2"/>
  <c r="E39" i="2"/>
  <c r="F39" i="2"/>
  <c r="J30" i="2"/>
  <c r="D31" i="2"/>
  <c r="G31" i="2"/>
  <c r="J25" i="2"/>
  <c r="J43" i="77"/>
  <c r="I43" i="77"/>
  <c r="C43" i="77"/>
  <c r="B43" i="77"/>
  <c r="L42" i="77"/>
  <c r="K42" i="77"/>
  <c r="M42" i="77" s="1"/>
  <c r="D42" i="77"/>
  <c r="L41" i="77"/>
  <c r="K41" i="77"/>
  <c r="M41" i="77" s="1"/>
  <c r="D41" i="77"/>
  <c r="L40" i="77"/>
  <c r="K40" i="77"/>
  <c r="M40" i="77" s="1"/>
  <c r="D40" i="77"/>
  <c r="L39" i="77"/>
  <c r="K39" i="77"/>
  <c r="M39" i="77" s="1"/>
  <c r="D39" i="77"/>
  <c r="L38" i="77"/>
  <c r="K38" i="77"/>
  <c r="M38" i="77" s="1"/>
  <c r="D38" i="77"/>
  <c r="L37" i="77"/>
  <c r="K37" i="77"/>
  <c r="M37" i="77" s="1"/>
  <c r="D37" i="77"/>
  <c r="L36" i="77"/>
  <c r="K36" i="77"/>
  <c r="M36" i="77" s="1"/>
  <c r="D36" i="77"/>
  <c r="L35" i="77"/>
  <c r="K35" i="77"/>
  <c r="M35" i="77" s="1"/>
  <c r="D35" i="77"/>
  <c r="L34" i="77"/>
  <c r="K34" i="77"/>
  <c r="M34" i="77" s="1"/>
  <c r="D34" i="77"/>
  <c r="L33" i="77"/>
  <c r="K33" i="77"/>
  <c r="M33" i="77" s="1"/>
  <c r="D33" i="77"/>
  <c r="L32" i="77"/>
  <c r="K32" i="77"/>
  <c r="M32" i="77" s="1"/>
  <c r="D32" i="77"/>
  <c r="L31" i="77"/>
  <c r="K31" i="77"/>
  <c r="D31" i="77"/>
  <c r="J19" i="77"/>
  <c r="I19" i="77"/>
  <c r="C19" i="77"/>
  <c r="B19" i="77"/>
  <c r="L18" i="77"/>
  <c r="K18" i="77"/>
  <c r="M18" i="77" s="1"/>
  <c r="D18" i="77"/>
  <c r="L17" i="77"/>
  <c r="K17" i="77"/>
  <c r="M17" i="77" s="1"/>
  <c r="D17" i="77"/>
  <c r="L16" i="77"/>
  <c r="K16" i="77"/>
  <c r="M16" i="77" s="1"/>
  <c r="D16" i="77"/>
  <c r="L15" i="77"/>
  <c r="K15" i="77"/>
  <c r="M15" i="77" s="1"/>
  <c r="D15" i="77"/>
  <c r="L14" i="77"/>
  <c r="K14" i="77"/>
  <c r="M14" i="77" s="1"/>
  <c r="D14" i="77"/>
  <c r="L13" i="77"/>
  <c r="K13" i="77"/>
  <c r="M13" i="77" s="1"/>
  <c r="D13" i="77"/>
  <c r="L12" i="77"/>
  <c r="K12" i="77"/>
  <c r="M12" i="77" s="1"/>
  <c r="D12" i="77"/>
  <c r="L11" i="77"/>
  <c r="K11" i="77"/>
  <c r="M11" i="77" s="1"/>
  <c r="D11" i="77"/>
  <c r="L10" i="77"/>
  <c r="K10" i="77"/>
  <c r="M10" i="77" s="1"/>
  <c r="D10" i="77"/>
  <c r="L9" i="77"/>
  <c r="K9" i="77"/>
  <c r="M9" i="77" s="1"/>
  <c r="D9" i="77"/>
  <c r="L8" i="77"/>
  <c r="K8" i="77"/>
  <c r="M8" i="77" s="1"/>
  <c r="D8" i="77"/>
  <c r="L7" i="77"/>
  <c r="K7" i="77"/>
  <c r="D7" i="77"/>
  <c r="D10" i="44"/>
  <c r="F10" i="44"/>
  <c r="D11" i="44"/>
  <c r="F11" i="44"/>
  <c r="D14" i="44"/>
  <c r="F14" i="44"/>
  <c r="D15" i="44"/>
  <c r="F15" i="44"/>
  <c r="D17" i="44"/>
  <c r="F17" i="44"/>
  <c r="D18" i="44"/>
  <c r="F18" i="44"/>
  <c r="D19" i="44"/>
  <c r="F19" i="44"/>
  <c r="D20" i="44"/>
  <c r="F20" i="44"/>
  <c r="D21" i="44"/>
  <c r="F21" i="44"/>
  <c r="D22" i="44"/>
  <c r="F22" i="44"/>
  <c r="D24" i="44"/>
  <c r="F24" i="44"/>
  <c r="D25" i="44"/>
  <c r="F25" i="44"/>
  <c r="D26" i="44"/>
  <c r="F26" i="44"/>
  <c r="D27" i="44"/>
  <c r="F27" i="44"/>
  <c r="D28" i="44"/>
  <c r="F28" i="44"/>
  <c r="D29" i="44"/>
  <c r="F29" i="44"/>
  <c r="D30" i="44"/>
  <c r="F30" i="44"/>
  <c r="D31" i="44"/>
  <c r="F31" i="44"/>
  <c r="D32" i="44"/>
  <c r="F32" i="44"/>
  <c r="D33" i="44"/>
  <c r="F33" i="44"/>
  <c r="D34" i="44"/>
  <c r="F34" i="44"/>
  <c r="D35" i="44"/>
  <c r="F35" i="44"/>
  <c r="D36" i="44"/>
  <c r="F36" i="44"/>
  <c r="D37" i="44"/>
  <c r="F37" i="44"/>
  <c r="D38" i="44"/>
  <c r="F38" i="44"/>
  <c r="D39" i="44"/>
  <c r="F39" i="44"/>
  <c r="D41" i="44"/>
  <c r="F41" i="44"/>
  <c r="D42" i="44"/>
  <c r="F42" i="44"/>
  <c r="D43" i="44"/>
  <c r="F43" i="44"/>
  <c r="D44" i="44"/>
  <c r="F44" i="44"/>
  <c r="D45" i="44"/>
  <c r="F45" i="44"/>
  <c r="D46" i="44"/>
  <c r="F46" i="44"/>
  <c r="D48" i="44"/>
  <c r="F48" i="44"/>
  <c r="D49" i="44"/>
  <c r="F49" i="44"/>
  <c r="D50" i="44"/>
  <c r="F50" i="44"/>
  <c r="D51" i="44"/>
  <c r="F51" i="44"/>
  <c r="D53" i="44"/>
  <c r="F53" i="44"/>
  <c r="D55" i="44"/>
  <c r="F55" i="44"/>
  <c r="D56" i="44"/>
  <c r="F56" i="44"/>
  <c r="D57" i="44"/>
  <c r="F57" i="44"/>
  <c r="D58" i="44"/>
  <c r="F58" i="44"/>
  <c r="D41" i="42"/>
  <c r="E8" i="11"/>
  <c r="E9" i="11"/>
  <c r="E10" i="11"/>
  <c r="E11" i="11"/>
  <c r="E12" i="11"/>
  <c r="E13" i="11"/>
  <c r="E14" i="11"/>
  <c r="E15" i="11"/>
  <c r="E16" i="11"/>
  <c r="E21" i="11"/>
  <c r="E22" i="11"/>
  <c r="E23" i="11"/>
  <c r="E24" i="11"/>
  <c r="F74" i="5"/>
  <c r="D16" i="3"/>
  <c r="G16" i="3"/>
  <c r="H16" i="3"/>
  <c r="I16" i="3"/>
  <c r="B17" i="3"/>
  <c r="C17" i="3"/>
  <c r="E17" i="3"/>
  <c r="F17" i="3"/>
  <c r="G17" i="3" l="1"/>
  <c r="G10" i="45"/>
  <c r="D17" i="3"/>
  <c r="D10" i="45"/>
  <c r="J31" i="2"/>
  <c r="G39" i="2"/>
  <c r="H17" i="3"/>
  <c r="D19" i="77"/>
  <c r="D43" i="77"/>
  <c r="K19" i="77"/>
  <c r="M19" i="77" s="1"/>
  <c r="K43" i="77"/>
  <c r="M43" i="77"/>
  <c r="L43" i="77"/>
  <c r="M7" i="77"/>
  <c r="M31" i="77"/>
  <c r="I17" i="3"/>
  <c r="J16" i="3"/>
  <c r="J17" i="3" l="1"/>
  <c r="J10" i="45"/>
  <c r="L19" i="77"/>
  <c r="C30" i="8" l="1"/>
  <c r="S38" i="42"/>
  <c r="L22" i="42"/>
  <c r="M38" i="42"/>
  <c r="I38" i="42" l="1"/>
  <c r="O38" i="42" s="1"/>
  <c r="N38" i="42"/>
  <c r="H10" i="42"/>
  <c r="G38" i="42"/>
  <c r="AQ38" i="42" s="1"/>
  <c r="D38" i="42"/>
  <c r="AN38" i="42" s="1"/>
  <c r="C27" i="42"/>
  <c r="E27" i="42"/>
  <c r="F27" i="42"/>
  <c r="K27" i="42"/>
  <c r="K43" i="42" s="1"/>
  <c r="L27" i="42"/>
  <c r="Q27" i="42"/>
  <c r="R27" i="42"/>
  <c r="B27" i="42"/>
  <c r="C37" i="42"/>
  <c r="E37" i="42"/>
  <c r="F37" i="42"/>
  <c r="K37" i="42"/>
  <c r="L37" i="42"/>
  <c r="Q37" i="42"/>
  <c r="R37" i="42"/>
  <c r="B37" i="42"/>
  <c r="C22" i="42"/>
  <c r="AM22" i="42" s="1"/>
  <c r="E22" i="42"/>
  <c r="AO22" i="42" s="1"/>
  <c r="F22" i="42"/>
  <c r="AP22" i="42" s="1"/>
  <c r="K22" i="42"/>
  <c r="Q22" i="42"/>
  <c r="R22" i="42"/>
  <c r="B22" i="42"/>
  <c r="B43" i="42" l="1"/>
  <c r="R43" i="42"/>
  <c r="R46" i="42" s="1"/>
  <c r="C43" i="42"/>
  <c r="Q43" i="42"/>
  <c r="Q46" i="42" s="1"/>
  <c r="P38" i="42"/>
  <c r="T38" i="42" s="1"/>
  <c r="J38" i="42"/>
  <c r="L43" i="42"/>
  <c r="L46" i="42" s="1"/>
  <c r="E43" i="42"/>
  <c r="F43" i="42"/>
  <c r="B35" i="11"/>
  <c r="J8" i="3"/>
  <c r="I8" i="3"/>
  <c r="D20" i="21" l="1"/>
  <c r="G20" i="21"/>
  <c r="J20" i="21"/>
  <c r="K20" i="21"/>
  <c r="L20" i="21"/>
  <c r="M20" i="21" l="1"/>
  <c r="C25" i="11" l="1"/>
  <c r="D25" i="11"/>
  <c r="B25" i="11"/>
  <c r="E38" i="11"/>
  <c r="E39" i="11"/>
  <c r="E40" i="11"/>
  <c r="C20" i="11"/>
  <c r="D20" i="11"/>
  <c r="B20" i="11"/>
  <c r="C73" i="41"/>
  <c r="B73" i="41"/>
  <c r="D71" i="41"/>
  <c r="C119" i="74"/>
  <c r="B119" i="74"/>
  <c r="D70" i="41"/>
  <c r="D69" i="41"/>
  <c r="B42" i="11" l="1"/>
  <c r="E118" i="4"/>
  <c r="D118" i="4"/>
  <c r="E117" i="4"/>
  <c r="D117" i="4"/>
  <c r="E55" i="12" l="1"/>
  <c r="F55" i="12"/>
  <c r="D55" i="12"/>
  <c r="C55" i="12"/>
  <c r="B55" i="12"/>
  <c r="G55" i="12"/>
  <c r="H55" i="12"/>
  <c r="D39" i="15" l="1"/>
  <c r="H31" i="29"/>
  <c r="I31" i="29" s="1"/>
  <c r="H32" i="29"/>
  <c r="I32" i="29" s="1"/>
  <c r="H34" i="29"/>
  <c r="I34" i="29" s="1"/>
  <c r="H35" i="29"/>
  <c r="I35" i="29" s="1"/>
  <c r="H36" i="29"/>
  <c r="I36" i="29" s="1"/>
  <c r="D119" i="74" l="1"/>
  <c r="C25" i="33"/>
  <c r="D25" i="33"/>
  <c r="E25" i="33"/>
  <c r="F25" i="33"/>
  <c r="T9" i="50"/>
  <c r="T10" i="50"/>
  <c r="T11" i="50"/>
  <c r="T12" i="50"/>
  <c r="T13" i="50"/>
  <c r="T14" i="50"/>
  <c r="T15" i="50"/>
  <c r="T16" i="50"/>
  <c r="T17" i="50"/>
  <c r="T18" i="50"/>
  <c r="T19" i="50"/>
  <c r="T8" i="50"/>
  <c r="E14" i="25"/>
  <c r="E15" i="25"/>
  <c r="E16" i="25"/>
  <c r="E17" i="25"/>
  <c r="E18" i="25"/>
  <c r="E8" i="25"/>
  <c r="E9" i="25"/>
  <c r="E30" i="25"/>
  <c r="E31" i="25"/>
  <c r="E32" i="25"/>
  <c r="E33" i="25"/>
  <c r="E36" i="25"/>
  <c r="E37" i="25"/>
  <c r="E38" i="25"/>
  <c r="E39" i="25"/>
  <c r="E40" i="25"/>
  <c r="E29" i="25"/>
  <c r="E7" i="25"/>
  <c r="D29" i="25"/>
  <c r="D7" i="25"/>
  <c r="B25" i="33" l="1"/>
  <c r="I8" i="27" l="1"/>
  <c r="H9" i="27"/>
  <c r="I9" i="27"/>
  <c r="H10" i="27"/>
  <c r="I10" i="27"/>
  <c r="H11" i="27"/>
  <c r="I11" i="27"/>
  <c r="H12" i="27"/>
  <c r="I12" i="27"/>
  <c r="H13" i="27"/>
  <c r="I13" i="27"/>
  <c r="H14" i="27"/>
  <c r="I14" i="27"/>
  <c r="H15" i="27"/>
  <c r="I15" i="27"/>
  <c r="H16" i="27"/>
  <c r="I16" i="27"/>
  <c r="I17" i="27"/>
  <c r="H18" i="27"/>
  <c r="I18" i="27"/>
  <c r="H19" i="27"/>
  <c r="I19" i="27"/>
  <c r="I20" i="27"/>
  <c r="I21" i="27"/>
  <c r="H22" i="27"/>
  <c r="I22" i="27"/>
  <c r="H23" i="27"/>
  <c r="H24" i="27"/>
  <c r="I24" i="27"/>
  <c r="H25" i="27"/>
  <c r="I25" i="27"/>
  <c r="H26" i="27"/>
  <c r="I26" i="27"/>
  <c r="H27" i="27"/>
  <c r="I27" i="27"/>
  <c r="H28" i="27"/>
  <c r="I28" i="27"/>
  <c r="H29" i="27"/>
  <c r="I29" i="27"/>
  <c r="H30" i="27"/>
  <c r="I30" i="27"/>
  <c r="H31" i="27"/>
  <c r="I31" i="27"/>
  <c r="H32" i="27"/>
  <c r="H33" i="27"/>
  <c r="I33" i="27"/>
  <c r="H34" i="27"/>
  <c r="I34" i="27"/>
  <c r="H35" i="27"/>
  <c r="H36" i="27"/>
  <c r="I36" i="27"/>
  <c r="H37" i="27"/>
  <c r="I37" i="27"/>
  <c r="H38" i="27"/>
  <c r="H39" i="27"/>
  <c r="I39" i="27"/>
  <c r="H40" i="27"/>
  <c r="I40" i="27"/>
  <c r="H41" i="27"/>
  <c r="I41" i="27"/>
  <c r="H42" i="27"/>
  <c r="I42" i="27"/>
  <c r="H43" i="27"/>
  <c r="I43" i="27"/>
  <c r="I44" i="27"/>
  <c r="H45" i="27"/>
  <c r="H46" i="27"/>
  <c r="I46" i="27"/>
  <c r="H47" i="27"/>
  <c r="I47" i="27"/>
  <c r="H48" i="27"/>
  <c r="I48" i="27"/>
  <c r="H49" i="27"/>
  <c r="I49" i="27"/>
  <c r="I50" i="27"/>
  <c r="H51" i="27"/>
  <c r="I51" i="27"/>
  <c r="I52" i="27"/>
  <c r="H53" i="27"/>
  <c r="I53" i="27"/>
  <c r="H54" i="27"/>
  <c r="I54" i="27"/>
  <c r="I7" i="27"/>
  <c r="H7" i="27"/>
  <c r="F55" i="27"/>
  <c r="E55" i="27"/>
  <c r="C55" i="27"/>
  <c r="B55" i="27"/>
  <c r="D55" i="27" s="1"/>
  <c r="G8" i="27"/>
  <c r="G9" i="27"/>
  <c r="G10" i="27"/>
  <c r="G11" i="27"/>
  <c r="G12" i="27"/>
  <c r="G13" i="27"/>
  <c r="G14" i="27"/>
  <c r="G15" i="27"/>
  <c r="J15" i="27" s="1"/>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7" i="27"/>
  <c r="D8" i="27"/>
  <c r="D9" i="27"/>
  <c r="D10" i="27"/>
  <c r="D11" i="27"/>
  <c r="D12" i="27"/>
  <c r="D13" i="27"/>
  <c r="D14" i="27"/>
  <c r="D15" i="27"/>
  <c r="D16" i="27"/>
  <c r="D17" i="27"/>
  <c r="D18" i="27"/>
  <c r="D19" i="27"/>
  <c r="D20" i="27"/>
  <c r="D21" i="27"/>
  <c r="J21" i="27" s="1"/>
  <c r="D22" i="27"/>
  <c r="D23" i="27"/>
  <c r="D24" i="27"/>
  <c r="D25" i="27"/>
  <c r="D26" i="27"/>
  <c r="D27" i="27"/>
  <c r="D28" i="27"/>
  <c r="D29" i="27"/>
  <c r="J29" i="27" s="1"/>
  <c r="D30" i="27"/>
  <c r="D31" i="27"/>
  <c r="D32" i="27"/>
  <c r="D33" i="27"/>
  <c r="D34" i="27"/>
  <c r="D35" i="27"/>
  <c r="D36" i="27"/>
  <c r="D37" i="27"/>
  <c r="D38" i="27"/>
  <c r="D39" i="27"/>
  <c r="D40" i="27"/>
  <c r="D41" i="27"/>
  <c r="D42" i="27"/>
  <c r="D43" i="27"/>
  <c r="D44" i="27"/>
  <c r="D45" i="27"/>
  <c r="D46" i="27"/>
  <c r="D47" i="27"/>
  <c r="J47" i="27" s="1"/>
  <c r="D48" i="27"/>
  <c r="D49" i="27"/>
  <c r="D50" i="27"/>
  <c r="D51" i="27"/>
  <c r="D52" i="27"/>
  <c r="D53" i="27"/>
  <c r="D54" i="27"/>
  <c r="D7" i="27"/>
  <c r="J7" i="27" l="1"/>
  <c r="J46" i="27"/>
  <c r="I55" i="27"/>
  <c r="J53" i="27"/>
  <c r="J37" i="27"/>
  <c r="J23" i="27"/>
  <c r="J38" i="27"/>
  <c r="J27" i="27"/>
  <c r="J31" i="27"/>
  <c r="J18" i="27"/>
  <c r="J44" i="27"/>
  <c r="J20" i="27"/>
  <c r="J12" i="27"/>
  <c r="J51" i="27"/>
  <c r="J43" i="27"/>
  <c r="J35" i="27"/>
  <c r="J19" i="27"/>
  <c r="J11" i="27"/>
  <c r="J50" i="27"/>
  <c r="J42" i="27"/>
  <c r="J34" i="27"/>
  <c r="J26" i="27"/>
  <c r="J10" i="27"/>
  <c r="J52" i="27"/>
  <c r="J36" i="27"/>
  <c r="J49" i="27"/>
  <c r="J33" i="27"/>
  <c r="J17" i="27"/>
  <c r="J48" i="27"/>
  <c r="J32" i="27"/>
  <c r="J16" i="27"/>
  <c r="J39" i="27"/>
  <c r="J54" i="27"/>
  <c r="J30" i="27"/>
  <c r="J22" i="27"/>
  <c r="J14" i="27"/>
  <c r="J28" i="27"/>
  <c r="J41" i="27"/>
  <c r="J25" i="27"/>
  <c r="J9" i="27"/>
  <c r="J40" i="27"/>
  <c r="J24" i="27"/>
  <c r="J8" i="27"/>
  <c r="J45" i="27"/>
  <c r="J13" i="27"/>
  <c r="H55" i="27"/>
  <c r="G55" i="27"/>
  <c r="J55" i="27" s="1"/>
  <c r="J65" i="5" l="1"/>
  <c r="I65" i="5"/>
  <c r="H27" i="58"/>
  <c r="H26" i="58"/>
  <c r="J29" i="59"/>
  <c r="I29" i="59"/>
  <c r="K54" i="41" l="1"/>
  <c r="J54" i="41"/>
  <c r="F32" i="3"/>
  <c r="E32" i="3"/>
  <c r="C32" i="3"/>
  <c r="B32" i="3"/>
  <c r="G31" i="3"/>
  <c r="G32" i="3" s="1"/>
  <c r="D31" i="3"/>
  <c r="F14" i="58"/>
  <c r="S25" i="42"/>
  <c r="AP25" i="42"/>
  <c r="AO25" i="42"/>
  <c r="M26" i="42"/>
  <c r="H25" i="42"/>
  <c r="N25" i="42" s="1"/>
  <c r="I94" i="4"/>
  <c r="O12" i="50"/>
  <c r="F31" i="34"/>
  <c r="C31" i="34"/>
  <c r="E6" i="30"/>
  <c r="G6" i="30" s="1"/>
  <c r="D6" i="28"/>
  <c r="G7" i="26"/>
  <c r="E7" i="26"/>
  <c r="D7" i="26"/>
  <c r="E10" i="21"/>
  <c r="F10" i="21"/>
  <c r="H10" i="21"/>
  <c r="I10" i="21"/>
  <c r="C10" i="21"/>
  <c r="B10" i="21"/>
  <c r="K9" i="21"/>
  <c r="L9" i="21"/>
  <c r="J9" i="21"/>
  <c r="G9" i="21"/>
  <c r="D9" i="21"/>
  <c r="J8" i="21"/>
  <c r="G8" i="21"/>
  <c r="L14" i="21"/>
  <c r="L15" i="21"/>
  <c r="L16" i="21"/>
  <c r="L17" i="21"/>
  <c r="L18" i="21"/>
  <c r="L19" i="21"/>
  <c r="K14" i="21"/>
  <c r="K15" i="21"/>
  <c r="K16" i="21"/>
  <c r="K17" i="21"/>
  <c r="K18" i="21"/>
  <c r="K19" i="21"/>
  <c r="L13" i="21"/>
  <c r="K13" i="21"/>
  <c r="I21" i="21"/>
  <c r="H21" i="21"/>
  <c r="F21" i="21"/>
  <c r="E21" i="21"/>
  <c r="C21" i="21"/>
  <c r="B21" i="21"/>
  <c r="J14" i="21"/>
  <c r="J15" i="21"/>
  <c r="J16" i="21"/>
  <c r="J17" i="21"/>
  <c r="J18" i="21"/>
  <c r="J19" i="21"/>
  <c r="J13" i="21"/>
  <c r="G14" i="21"/>
  <c r="G15" i="21"/>
  <c r="G16" i="21"/>
  <c r="G17" i="21"/>
  <c r="G18" i="21"/>
  <c r="G19" i="21"/>
  <c r="G13" i="21"/>
  <c r="D19" i="21"/>
  <c r="L8" i="21"/>
  <c r="K8" i="21"/>
  <c r="D18" i="21"/>
  <c r="D17" i="21"/>
  <c r="D16" i="21"/>
  <c r="D15" i="21"/>
  <c r="D14" i="21"/>
  <c r="D13" i="21"/>
  <c r="D8" i="21"/>
  <c r="C35" i="11"/>
  <c r="C42" i="11" s="1"/>
  <c r="D35" i="11"/>
  <c r="D42" i="11" s="1"/>
  <c r="E25" i="11"/>
  <c r="E37" i="11"/>
  <c r="F7" i="26"/>
  <c r="F55" i="53"/>
  <c r="E55" i="53"/>
  <c r="I8" i="53"/>
  <c r="H9" i="53"/>
  <c r="I9" i="53"/>
  <c r="H10" i="53"/>
  <c r="I10" i="53"/>
  <c r="H11" i="53"/>
  <c r="I11" i="53"/>
  <c r="H12" i="53"/>
  <c r="I12" i="53"/>
  <c r="H13" i="53"/>
  <c r="I13" i="53"/>
  <c r="H14" i="53"/>
  <c r="I14" i="53"/>
  <c r="H15" i="53"/>
  <c r="I15" i="53"/>
  <c r="H16" i="53"/>
  <c r="I16" i="53"/>
  <c r="I17" i="53"/>
  <c r="H18" i="53"/>
  <c r="I18" i="53"/>
  <c r="H19" i="53"/>
  <c r="I19" i="53"/>
  <c r="I20" i="53"/>
  <c r="I21" i="53"/>
  <c r="H22" i="53"/>
  <c r="I22" i="53"/>
  <c r="H23" i="53"/>
  <c r="H24" i="53"/>
  <c r="I24" i="53"/>
  <c r="H25" i="53"/>
  <c r="I25" i="53"/>
  <c r="H26" i="53"/>
  <c r="I26" i="53"/>
  <c r="H27" i="53"/>
  <c r="I27" i="53"/>
  <c r="H28" i="53"/>
  <c r="I28" i="53"/>
  <c r="H29" i="53"/>
  <c r="I29" i="53"/>
  <c r="H30" i="53"/>
  <c r="I30" i="53"/>
  <c r="H31" i="53"/>
  <c r="I31" i="53"/>
  <c r="H32" i="53"/>
  <c r="H33" i="53"/>
  <c r="I33" i="53"/>
  <c r="H35" i="53"/>
  <c r="H36" i="53"/>
  <c r="I36" i="53"/>
  <c r="H37" i="53"/>
  <c r="I37" i="53"/>
  <c r="H38" i="53"/>
  <c r="H39" i="53"/>
  <c r="I39" i="53"/>
  <c r="H40" i="53"/>
  <c r="I40" i="53"/>
  <c r="H41" i="53"/>
  <c r="I41" i="53"/>
  <c r="H42" i="53"/>
  <c r="I42" i="53"/>
  <c r="H43" i="53"/>
  <c r="I43" i="53"/>
  <c r="I44" i="53"/>
  <c r="H45" i="53"/>
  <c r="H46" i="53"/>
  <c r="I46" i="53"/>
  <c r="H47" i="53"/>
  <c r="I47" i="53"/>
  <c r="H48" i="53"/>
  <c r="I48" i="53"/>
  <c r="H49" i="53"/>
  <c r="I49" i="53"/>
  <c r="G8" i="53"/>
  <c r="G9" i="53"/>
  <c r="G10" i="53"/>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C55" i="53"/>
  <c r="B55" i="53"/>
  <c r="D8" i="53"/>
  <c r="D9" i="53"/>
  <c r="D10" i="53"/>
  <c r="D11" i="53"/>
  <c r="D12" i="53"/>
  <c r="D13" i="53"/>
  <c r="D14" i="53"/>
  <c r="D15" i="53"/>
  <c r="D16" i="53"/>
  <c r="D17" i="53"/>
  <c r="D18" i="53"/>
  <c r="D19" i="53"/>
  <c r="D20" i="53"/>
  <c r="D21" i="53"/>
  <c r="D22" i="53"/>
  <c r="D23" i="53"/>
  <c r="D24" i="53"/>
  <c r="D25" i="53"/>
  <c r="D26" i="53"/>
  <c r="D27" i="53"/>
  <c r="D28" i="53"/>
  <c r="D29" i="53"/>
  <c r="D30" i="53"/>
  <c r="D31" i="53"/>
  <c r="D32" i="53"/>
  <c r="D33" i="53"/>
  <c r="D34" i="53"/>
  <c r="D35" i="53"/>
  <c r="D36" i="53"/>
  <c r="D37" i="53"/>
  <c r="D38" i="53"/>
  <c r="D39" i="53"/>
  <c r="D40" i="53"/>
  <c r="D41" i="53"/>
  <c r="D42" i="53"/>
  <c r="D43" i="53"/>
  <c r="D44" i="53"/>
  <c r="D45" i="53"/>
  <c r="D46" i="53"/>
  <c r="D47" i="53"/>
  <c r="D48" i="53"/>
  <c r="D49" i="53"/>
  <c r="D50" i="53"/>
  <c r="D51" i="53"/>
  <c r="D52" i="53"/>
  <c r="D53" i="53"/>
  <c r="H7" i="29"/>
  <c r="I7" i="29" s="1"/>
  <c r="H8" i="29"/>
  <c r="H9" i="29"/>
  <c r="I9" i="29" s="1"/>
  <c r="H10" i="29"/>
  <c r="I10" i="29" s="1"/>
  <c r="H11" i="29"/>
  <c r="I11" i="29" s="1"/>
  <c r="H13" i="29"/>
  <c r="I13" i="29" s="1"/>
  <c r="H14" i="29"/>
  <c r="I14" i="29" s="1"/>
  <c r="H15" i="29"/>
  <c r="I15" i="29" s="1"/>
  <c r="H16" i="29"/>
  <c r="I16" i="29" s="1"/>
  <c r="H17" i="29"/>
  <c r="I17" i="29" s="1"/>
  <c r="H18" i="29"/>
  <c r="I18" i="29" s="1"/>
  <c r="H19" i="29"/>
  <c r="I19" i="29" s="1"/>
  <c r="H20" i="29"/>
  <c r="I20" i="29" s="1"/>
  <c r="H21" i="29"/>
  <c r="I21" i="29" s="1"/>
  <c r="H22" i="29"/>
  <c r="I22" i="29" s="1"/>
  <c r="H23" i="29"/>
  <c r="I23" i="29" s="1"/>
  <c r="H24" i="29"/>
  <c r="I24" i="29" s="1"/>
  <c r="H25" i="29"/>
  <c r="I25" i="29" s="1"/>
  <c r="H26" i="29"/>
  <c r="I26" i="29" s="1"/>
  <c r="H27" i="29"/>
  <c r="I27" i="29" s="1"/>
  <c r="H28" i="29"/>
  <c r="I28" i="29" s="1"/>
  <c r="H29" i="29"/>
  <c r="I29" i="29" s="1"/>
  <c r="H30" i="29"/>
  <c r="I30" i="29" s="1"/>
  <c r="E7" i="30"/>
  <c r="G7" i="30" s="1"/>
  <c r="E8" i="30"/>
  <c r="G8" i="30" s="1"/>
  <c r="E9" i="30"/>
  <c r="G9" i="30" s="1"/>
  <c r="E10" i="30"/>
  <c r="G10" i="30" s="1"/>
  <c r="E11" i="30"/>
  <c r="G11" i="30" s="1"/>
  <c r="H11" i="30" s="1"/>
  <c r="E12" i="30"/>
  <c r="G12" i="30" s="1"/>
  <c r="E13" i="30"/>
  <c r="G13" i="30" s="1"/>
  <c r="E14" i="30"/>
  <c r="G14" i="30" s="1"/>
  <c r="E15" i="30"/>
  <c r="G15" i="30" s="1"/>
  <c r="E16" i="30"/>
  <c r="G16" i="30" s="1"/>
  <c r="E17" i="30"/>
  <c r="G17" i="30" s="1"/>
  <c r="G30" i="8"/>
  <c r="G26" i="8"/>
  <c r="C26" i="8"/>
  <c r="C54" i="41"/>
  <c r="D54" i="41"/>
  <c r="E54" i="41"/>
  <c r="F54" i="41"/>
  <c r="G54" i="41"/>
  <c r="H54" i="41"/>
  <c r="I21" i="42"/>
  <c r="H21" i="42"/>
  <c r="AP24" i="42"/>
  <c r="AO24" i="42"/>
  <c r="AM24" i="42"/>
  <c r="S24" i="42"/>
  <c r="M24" i="42"/>
  <c r="I24" i="42"/>
  <c r="O24" i="42" s="1"/>
  <c r="H24" i="42"/>
  <c r="N24" i="42" s="1"/>
  <c r="G24" i="42"/>
  <c r="AQ24" i="42" s="1"/>
  <c r="AN24" i="42"/>
  <c r="M25" i="42"/>
  <c r="S21" i="42"/>
  <c r="P21" i="42"/>
  <c r="M21" i="42"/>
  <c r="G21" i="42"/>
  <c r="AN19" i="42"/>
  <c r="G19" i="42"/>
  <c r="AQ19" i="42" s="1"/>
  <c r="H19" i="42"/>
  <c r="N22" i="42" s="1"/>
  <c r="I19" i="42"/>
  <c r="O22" i="42" s="1"/>
  <c r="M19" i="42"/>
  <c r="S19" i="42"/>
  <c r="AM19" i="42"/>
  <c r="AO19" i="42"/>
  <c r="AP19" i="42"/>
  <c r="AN20" i="42"/>
  <c r="G20" i="42"/>
  <c r="H20" i="42"/>
  <c r="I20" i="42"/>
  <c r="M20" i="42"/>
  <c r="P20" i="42"/>
  <c r="S20" i="42"/>
  <c r="AM20" i="42"/>
  <c r="AO20" i="42"/>
  <c r="AP20" i="42"/>
  <c r="G26" i="42"/>
  <c r="H26" i="42"/>
  <c r="N26" i="42" s="1"/>
  <c r="I26" i="42"/>
  <c r="O26" i="42" s="1"/>
  <c r="D39" i="42"/>
  <c r="G39" i="42"/>
  <c r="H39" i="42"/>
  <c r="I39" i="42"/>
  <c r="P39" i="42"/>
  <c r="D40" i="42"/>
  <c r="G40" i="42"/>
  <c r="H40" i="42"/>
  <c r="I40" i="42"/>
  <c r="M40" i="42"/>
  <c r="P40" i="42"/>
  <c r="G41" i="42"/>
  <c r="H41" i="42"/>
  <c r="N41" i="42" s="1"/>
  <c r="P41" i="42" s="1"/>
  <c r="I41" i="42"/>
  <c r="M41" i="42"/>
  <c r="AN23" i="42"/>
  <c r="G23" i="42"/>
  <c r="AQ23" i="42" s="1"/>
  <c r="H23" i="42"/>
  <c r="N23" i="42" s="1"/>
  <c r="I23" i="42"/>
  <c r="O23" i="42" s="1"/>
  <c r="M23" i="42"/>
  <c r="S23" i="42"/>
  <c r="AM23" i="42"/>
  <c r="AO23" i="42"/>
  <c r="AP23" i="42"/>
  <c r="E27" i="11"/>
  <c r="E17" i="11"/>
  <c r="E18" i="11"/>
  <c r="E19" i="11"/>
  <c r="H9" i="3"/>
  <c r="I9" i="3"/>
  <c r="C40" i="3"/>
  <c r="I38" i="3"/>
  <c r="H38" i="3"/>
  <c r="G39" i="3"/>
  <c r="G14" i="45" s="1"/>
  <c r="D39" i="3"/>
  <c r="D14" i="45" s="1"/>
  <c r="C20" i="2"/>
  <c r="B20" i="2"/>
  <c r="C18" i="23"/>
  <c r="C23" i="23" s="1"/>
  <c r="B18" i="23"/>
  <c r="B23" i="23" s="1"/>
  <c r="D11" i="23"/>
  <c r="F11" i="23" s="1"/>
  <c r="D68" i="41"/>
  <c r="D73" i="41" s="1"/>
  <c r="G54" i="53"/>
  <c r="G53" i="53"/>
  <c r="G52" i="53"/>
  <c r="G51" i="53"/>
  <c r="G50" i="53"/>
  <c r="G7" i="53"/>
  <c r="J7" i="53" s="1"/>
  <c r="D54" i="53"/>
  <c r="D7" i="53"/>
  <c r="I53" i="53"/>
  <c r="H53" i="53"/>
  <c r="I52" i="53"/>
  <c r="I51" i="53"/>
  <c r="H51" i="53"/>
  <c r="I50" i="53"/>
  <c r="I7" i="53"/>
  <c r="H7" i="53"/>
  <c r="C40" i="58"/>
  <c r="B40" i="58"/>
  <c r="D38" i="58"/>
  <c r="D37" i="58"/>
  <c r="D36" i="58"/>
  <c r="C41" i="59"/>
  <c r="B41" i="59"/>
  <c r="D41" i="59"/>
  <c r="E78" i="5"/>
  <c r="D78" i="5"/>
  <c r="F76" i="5"/>
  <c r="F75" i="5"/>
  <c r="F118" i="4"/>
  <c r="F117" i="4"/>
  <c r="D9" i="73"/>
  <c r="D8" i="73"/>
  <c r="F18" i="54"/>
  <c r="E18" i="54"/>
  <c r="C18" i="54"/>
  <c r="B18" i="54"/>
  <c r="H17" i="54"/>
  <c r="G17" i="54"/>
  <c r="D17" i="54"/>
  <c r="H16" i="54"/>
  <c r="G16" i="54"/>
  <c r="D16" i="54"/>
  <c r="H15" i="54"/>
  <c r="G15" i="54"/>
  <c r="D15" i="54"/>
  <c r="H14" i="54"/>
  <c r="G14" i="54"/>
  <c r="D14" i="54"/>
  <c r="H13" i="54"/>
  <c r="G13" i="54"/>
  <c r="D13" i="54"/>
  <c r="H12" i="54"/>
  <c r="G12" i="54"/>
  <c r="D12" i="54"/>
  <c r="H11" i="54"/>
  <c r="G11" i="54"/>
  <c r="D11" i="54"/>
  <c r="H10" i="54"/>
  <c r="G10" i="54"/>
  <c r="D10" i="54"/>
  <c r="H9" i="54"/>
  <c r="G9" i="54"/>
  <c r="D9" i="54"/>
  <c r="H8" i="54"/>
  <c r="G8" i="54"/>
  <c r="D8" i="54"/>
  <c r="H7" i="54"/>
  <c r="G7" i="54"/>
  <c r="D7" i="54"/>
  <c r="H6" i="54"/>
  <c r="G6" i="54"/>
  <c r="D6" i="54"/>
  <c r="I54" i="53"/>
  <c r="H54" i="53"/>
  <c r="G8" i="52"/>
  <c r="F8" i="52"/>
  <c r="E8" i="52"/>
  <c r="D8" i="52"/>
  <c r="F26" i="58"/>
  <c r="E26" i="58"/>
  <c r="D26" i="58"/>
  <c r="F24" i="58"/>
  <c r="F23" i="58"/>
  <c r="F20" i="58"/>
  <c r="F19" i="58"/>
  <c r="F18" i="58"/>
  <c r="F17" i="58"/>
  <c r="F15" i="58"/>
  <c r="F13" i="58"/>
  <c r="F12" i="58"/>
  <c r="F10" i="58"/>
  <c r="F9" i="58"/>
  <c r="E28" i="11"/>
  <c r="G29" i="59"/>
  <c r="F29" i="59"/>
  <c r="E29" i="59"/>
  <c r="D29" i="59"/>
  <c r="F40" i="3"/>
  <c r="I40" i="3" s="1"/>
  <c r="E40" i="3"/>
  <c r="B40" i="3"/>
  <c r="G38" i="3"/>
  <c r="G13" i="45" s="1"/>
  <c r="J13" i="45" s="1"/>
  <c r="D38" i="3"/>
  <c r="D13" i="45" s="1"/>
  <c r="F25" i="3"/>
  <c r="E25" i="3"/>
  <c r="C25" i="3"/>
  <c r="B25" i="3"/>
  <c r="G24" i="3"/>
  <c r="G25" i="3" s="1"/>
  <c r="D24" i="3"/>
  <c r="F10" i="3"/>
  <c r="E10" i="3"/>
  <c r="C10" i="3"/>
  <c r="B10" i="3"/>
  <c r="F41" i="51"/>
  <c r="E41" i="51"/>
  <c r="C41" i="51"/>
  <c r="B41" i="51"/>
  <c r="H40" i="51"/>
  <c r="D40" i="51"/>
  <c r="I39" i="51"/>
  <c r="D39" i="51"/>
  <c r="H38" i="51"/>
  <c r="I38" i="51"/>
  <c r="D38" i="51"/>
  <c r="I37" i="51"/>
  <c r="D37" i="51"/>
  <c r="I36" i="51"/>
  <c r="D36" i="51"/>
  <c r="I35" i="51"/>
  <c r="D35" i="51"/>
  <c r="I34" i="51"/>
  <c r="D34" i="51"/>
  <c r="I33" i="51"/>
  <c r="D33" i="51"/>
  <c r="I32" i="51"/>
  <c r="D32" i="51"/>
  <c r="I31" i="51"/>
  <c r="D31" i="51"/>
  <c r="I30" i="51"/>
  <c r="D30" i="51"/>
  <c r="I29" i="51"/>
  <c r="D29" i="51"/>
  <c r="F19" i="51"/>
  <c r="E19" i="51"/>
  <c r="C19" i="51"/>
  <c r="B19" i="51"/>
  <c r="G18" i="51"/>
  <c r="I18" i="51" s="1"/>
  <c r="D18" i="51"/>
  <c r="G17" i="51"/>
  <c r="I17" i="51" s="1"/>
  <c r="D17" i="51"/>
  <c r="G16" i="51"/>
  <c r="I16" i="51" s="1"/>
  <c r="D16" i="51"/>
  <c r="G15" i="51"/>
  <c r="I15" i="51" s="1"/>
  <c r="D15" i="51"/>
  <c r="G14" i="51"/>
  <c r="I14" i="51" s="1"/>
  <c r="D14" i="51"/>
  <c r="G13" i="51"/>
  <c r="I13" i="51" s="1"/>
  <c r="D13" i="51"/>
  <c r="G12" i="51"/>
  <c r="I12" i="51" s="1"/>
  <c r="D12" i="51"/>
  <c r="G11" i="51"/>
  <c r="I11" i="51" s="1"/>
  <c r="D11" i="51"/>
  <c r="G10" i="51"/>
  <c r="I10" i="51" s="1"/>
  <c r="D10" i="51"/>
  <c r="G9" i="51"/>
  <c r="I9" i="51" s="1"/>
  <c r="D9" i="51"/>
  <c r="G8" i="51"/>
  <c r="I8" i="51" s="1"/>
  <c r="D8" i="51"/>
  <c r="G7" i="51"/>
  <c r="I7" i="51" s="1"/>
  <c r="D7" i="51"/>
  <c r="AA20" i="50"/>
  <c r="Z20" i="50"/>
  <c r="S20" i="50"/>
  <c r="R20" i="50"/>
  <c r="Q20" i="50"/>
  <c r="P20" i="50"/>
  <c r="N20" i="50"/>
  <c r="M20" i="50"/>
  <c r="L20" i="50"/>
  <c r="I20" i="50"/>
  <c r="H20" i="50"/>
  <c r="G20" i="50"/>
  <c r="F20" i="50"/>
  <c r="D20" i="50"/>
  <c r="C20" i="50"/>
  <c r="B20" i="50"/>
  <c r="AB19" i="50"/>
  <c r="O19" i="50"/>
  <c r="AB18" i="50"/>
  <c r="O18" i="50"/>
  <c r="K18" i="50"/>
  <c r="AB17" i="50"/>
  <c r="O17" i="50"/>
  <c r="AB16" i="50"/>
  <c r="O16" i="50"/>
  <c r="K16" i="50"/>
  <c r="AB15" i="50"/>
  <c r="O15" i="50"/>
  <c r="AB14" i="50"/>
  <c r="O14" i="50"/>
  <c r="K14" i="50"/>
  <c r="AB13" i="50"/>
  <c r="O13" i="50"/>
  <c r="AB12" i="50"/>
  <c r="AB11" i="50"/>
  <c r="O11" i="50"/>
  <c r="AB10" i="50"/>
  <c r="O10" i="50"/>
  <c r="AB9" i="50"/>
  <c r="O9" i="50"/>
  <c r="AB8" i="50"/>
  <c r="O8" i="50"/>
  <c r="D20" i="47"/>
  <c r="C38" i="1" s="1"/>
  <c r="D19" i="47"/>
  <c r="C17" i="47"/>
  <c r="C22" i="47" s="1"/>
  <c r="B17" i="47"/>
  <c r="B22" i="47" s="1"/>
  <c r="D15" i="47"/>
  <c r="G15" i="47" s="1"/>
  <c r="D14" i="47"/>
  <c r="D13" i="47"/>
  <c r="D12" i="47"/>
  <c r="G12" i="47" s="1"/>
  <c r="D11" i="47"/>
  <c r="G11" i="47" s="1"/>
  <c r="D10" i="47"/>
  <c r="G10" i="47" s="1"/>
  <c r="D9" i="47"/>
  <c r="D8" i="47"/>
  <c r="D7" i="47"/>
  <c r="T20" i="50"/>
  <c r="AP45" i="42"/>
  <c r="AO45" i="42"/>
  <c r="AM45" i="42"/>
  <c r="AP44" i="42"/>
  <c r="AO44" i="42"/>
  <c r="AP36" i="42"/>
  <c r="AO36" i="42"/>
  <c r="AM36" i="42"/>
  <c r="AP35" i="42"/>
  <c r="AO35" i="42"/>
  <c r="AM35" i="42"/>
  <c r="AP34" i="42"/>
  <c r="AO34" i="42"/>
  <c r="AM34" i="42"/>
  <c r="AP33" i="42"/>
  <c r="AO33" i="42"/>
  <c r="AM33" i="42"/>
  <c r="AP32" i="42"/>
  <c r="AO32" i="42"/>
  <c r="AM32" i="42"/>
  <c r="AP31" i="42"/>
  <c r="AO31" i="42"/>
  <c r="AM31" i="42"/>
  <c r="AP30" i="42"/>
  <c r="AO30" i="42"/>
  <c r="AM30" i="42"/>
  <c r="AP29" i="42"/>
  <c r="AO29" i="42"/>
  <c r="AM29" i="42"/>
  <c r="AO11" i="42"/>
  <c r="AP11" i="42"/>
  <c r="AM11" i="42"/>
  <c r="AO12" i="42"/>
  <c r="AP12" i="42"/>
  <c r="AM12" i="42"/>
  <c r="AO13" i="42"/>
  <c r="AP13" i="42"/>
  <c r="AM13" i="42"/>
  <c r="AO14" i="42"/>
  <c r="AP14" i="42"/>
  <c r="AM14" i="42"/>
  <c r="AO15" i="42"/>
  <c r="AP15" i="42"/>
  <c r="AM15" i="42"/>
  <c r="AO16" i="42"/>
  <c r="AP16" i="42"/>
  <c r="AM16" i="42"/>
  <c r="AO17" i="42"/>
  <c r="AP17" i="42"/>
  <c r="AM17" i="42"/>
  <c r="AO18" i="42"/>
  <c r="AP18" i="42"/>
  <c r="AM18" i="42"/>
  <c r="AM10" i="42"/>
  <c r="AO10" i="42"/>
  <c r="AP10" i="42"/>
  <c r="I18" i="42"/>
  <c r="H18" i="42"/>
  <c r="I17" i="42"/>
  <c r="H17" i="42"/>
  <c r="I16" i="42"/>
  <c r="H16" i="42"/>
  <c r="I15" i="42"/>
  <c r="H15" i="42"/>
  <c r="I14" i="42"/>
  <c r="H14" i="42"/>
  <c r="I13" i="42"/>
  <c r="H13" i="42"/>
  <c r="I12" i="42"/>
  <c r="H12" i="42"/>
  <c r="I11" i="42"/>
  <c r="H11" i="42"/>
  <c r="I45" i="42"/>
  <c r="H45" i="42"/>
  <c r="N45" i="42" s="1"/>
  <c r="G45" i="42"/>
  <c r="AQ45" i="42" s="1"/>
  <c r="D45" i="42"/>
  <c r="AN45" i="42" s="1"/>
  <c r="G44" i="42"/>
  <c r="AQ44" i="42" s="1"/>
  <c r="S36" i="42"/>
  <c r="P36" i="42"/>
  <c r="M36" i="42"/>
  <c r="I36" i="42"/>
  <c r="H36" i="42"/>
  <c r="G36" i="42"/>
  <c r="AQ36" i="42" s="1"/>
  <c r="AN36" i="42"/>
  <c r="S35" i="42"/>
  <c r="P35" i="42"/>
  <c r="M35" i="42"/>
  <c r="I35" i="42"/>
  <c r="H35" i="42"/>
  <c r="G35" i="42"/>
  <c r="AQ35" i="42" s="1"/>
  <c r="AN35" i="42"/>
  <c r="S34" i="42"/>
  <c r="P34" i="42"/>
  <c r="M34" i="42"/>
  <c r="I34" i="42"/>
  <c r="H34" i="42"/>
  <c r="G34" i="42"/>
  <c r="AQ34" i="42" s="1"/>
  <c r="AN34" i="42"/>
  <c r="S33" i="42"/>
  <c r="M33" i="42"/>
  <c r="I33" i="42"/>
  <c r="O33" i="42" s="1"/>
  <c r="O37" i="42" s="1"/>
  <c r="H33" i="42"/>
  <c r="G33" i="42"/>
  <c r="AQ33" i="42" s="1"/>
  <c r="AN33" i="42"/>
  <c r="S32" i="42"/>
  <c r="P32" i="42"/>
  <c r="M32" i="42"/>
  <c r="I32" i="42"/>
  <c r="H32" i="42"/>
  <c r="G32" i="42"/>
  <c r="AQ32" i="42" s="1"/>
  <c r="AN32" i="42"/>
  <c r="S31" i="42"/>
  <c r="P31" i="42"/>
  <c r="M31" i="42"/>
  <c r="I31" i="42"/>
  <c r="H31" i="42"/>
  <c r="G31" i="42"/>
  <c r="AQ31" i="42" s="1"/>
  <c r="AN31" i="42"/>
  <c r="S30" i="42"/>
  <c r="P30" i="42"/>
  <c r="M30" i="42"/>
  <c r="I30" i="42"/>
  <c r="H30" i="42"/>
  <c r="G30" i="42"/>
  <c r="AQ30" i="42" s="1"/>
  <c r="AN30" i="42"/>
  <c r="S29" i="42"/>
  <c r="P29" i="42"/>
  <c r="M29" i="42"/>
  <c r="I29" i="42"/>
  <c r="H29" i="42"/>
  <c r="G29" i="42"/>
  <c r="S18" i="42"/>
  <c r="P18" i="42"/>
  <c r="M18" i="42"/>
  <c r="G18" i="42"/>
  <c r="AQ18" i="42" s="1"/>
  <c r="AN18" i="42"/>
  <c r="S17" i="42"/>
  <c r="P17" i="42"/>
  <c r="M17" i="42"/>
  <c r="G17" i="42"/>
  <c r="AQ17" i="42" s="1"/>
  <c r="AN17" i="42"/>
  <c r="S16" i="42"/>
  <c r="P16" i="42"/>
  <c r="G16" i="42"/>
  <c r="AQ16" i="42" s="1"/>
  <c r="AN16" i="42"/>
  <c r="S15" i="42"/>
  <c r="P15" i="42"/>
  <c r="M15" i="42"/>
  <c r="G15" i="42"/>
  <c r="AQ15" i="42" s="1"/>
  <c r="AN15" i="42"/>
  <c r="S14" i="42"/>
  <c r="P14" i="42"/>
  <c r="M14" i="42"/>
  <c r="G14" i="42"/>
  <c r="AQ14" i="42" s="1"/>
  <c r="AN14" i="42"/>
  <c r="S13" i="42"/>
  <c r="P13" i="42"/>
  <c r="M13" i="42"/>
  <c r="G13" i="42"/>
  <c r="AQ13" i="42" s="1"/>
  <c r="S12" i="42"/>
  <c r="P12" i="42"/>
  <c r="M12" i="42"/>
  <c r="G12" i="42"/>
  <c r="AQ12" i="42" s="1"/>
  <c r="AN12" i="42"/>
  <c r="S11" i="42"/>
  <c r="P11" i="42"/>
  <c r="M11" i="42"/>
  <c r="G11" i="42"/>
  <c r="AQ11" i="42" s="1"/>
  <c r="AN11" i="42"/>
  <c r="S10" i="42"/>
  <c r="P10" i="42"/>
  <c r="M10" i="42"/>
  <c r="I10" i="42"/>
  <c r="G10" i="42"/>
  <c r="M16" i="42"/>
  <c r="G17" i="28"/>
  <c r="G16" i="28"/>
  <c r="G15" i="28"/>
  <c r="G14" i="28"/>
  <c r="G13" i="28"/>
  <c r="G12" i="28"/>
  <c r="G11" i="28"/>
  <c r="G10" i="28"/>
  <c r="G9" i="28"/>
  <c r="G8" i="28"/>
  <c r="G7" i="28"/>
  <c r="G6" i="28"/>
  <c r="J8" i="24"/>
  <c r="G8" i="34"/>
  <c r="G12" i="8"/>
  <c r="C12" i="8"/>
  <c r="G21" i="8"/>
  <c r="C21" i="8"/>
  <c r="G17" i="8"/>
  <c r="C17" i="8"/>
  <c r="G8" i="8"/>
  <c r="C8" i="8"/>
  <c r="F13" i="32"/>
  <c r="F12" i="32"/>
  <c r="F11" i="32"/>
  <c r="F10" i="32"/>
  <c r="E31" i="34"/>
  <c r="D31" i="34"/>
  <c r="G19" i="34"/>
  <c r="D19" i="34"/>
  <c r="G18" i="34"/>
  <c r="D18" i="34"/>
  <c r="G17" i="34"/>
  <c r="D17" i="34"/>
  <c r="G16" i="34"/>
  <c r="D16" i="34"/>
  <c r="G15" i="34"/>
  <c r="D15" i="34"/>
  <c r="G14" i="34"/>
  <c r="D14" i="34"/>
  <c r="G13" i="34"/>
  <c r="D13" i="34"/>
  <c r="G12" i="34"/>
  <c r="D12" i="34"/>
  <c r="G11" i="34"/>
  <c r="D11" i="34"/>
  <c r="G10" i="34"/>
  <c r="D10" i="34"/>
  <c r="G9" i="34"/>
  <c r="D9" i="34"/>
  <c r="D8" i="34"/>
  <c r="D13" i="31"/>
  <c r="D12" i="31"/>
  <c r="D9" i="31"/>
  <c r="D8" i="31"/>
  <c r="F18" i="28"/>
  <c r="E18" i="28"/>
  <c r="C18" i="28"/>
  <c r="B18" i="28"/>
  <c r="H17" i="28"/>
  <c r="D17" i="28"/>
  <c r="H16" i="28"/>
  <c r="D16" i="28"/>
  <c r="H15" i="28"/>
  <c r="D15" i="28"/>
  <c r="H14" i="28"/>
  <c r="D14" i="28"/>
  <c r="H13" i="28"/>
  <c r="D13" i="28"/>
  <c r="H12" i="28"/>
  <c r="D12" i="28"/>
  <c r="H11" i="28"/>
  <c r="D11" i="28"/>
  <c r="H10" i="28"/>
  <c r="D10" i="28"/>
  <c r="H9" i="28"/>
  <c r="D9" i="28"/>
  <c r="H8" i="28"/>
  <c r="D8" i="28"/>
  <c r="H7" i="28"/>
  <c r="D7" i="28"/>
  <c r="H6" i="28"/>
  <c r="H41" i="25"/>
  <c r="G41" i="25"/>
  <c r="C41" i="25"/>
  <c r="B41" i="25"/>
  <c r="I40" i="25"/>
  <c r="K40" i="25" s="1"/>
  <c r="D40" i="25"/>
  <c r="I39" i="25"/>
  <c r="J39" i="25" s="1"/>
  <c r="F39" i="25" s="1"/>
  <c r="D39" i="25"/>
  <c r="I38" i="25"/>
  <c r="K38" i="25" s="1"/>
  <c r="D38" i="25"/>
  <c r="I37" i="25"/>
  <c r="K37" i="25" s="1"/>
  <c r="D37" i="25"/>
  <c r="I36" i="25"/>
  <c r="J36" i="25" s="1"/>
  <c r="F36" i="25" s="1"/>
  <c r="D36" i="25"/>
  <c r="I35" i="25"/>
  <c r="J35" i="25" s="1"/>
  <c r="D35" i="25"/>
  <c r="I34" i="25"/>
  <c r="J34" i="25" s="1"/>
  <c r="D34" i="25"/>
  <c r="I33" i="25"/>
  <c r="K33" i="25" s="1"/>
  <c r="D33" i="25"/>
  <c r="I32" i="25"/>
  <c r="J32" i="25" s="1"/>
  <c r="F32" i="25" s="1"/>
  <c r="D32" i="25"/>
  <c r="I31" i="25"/>
  <c r="J31" i="25" s="1"/>
  <c r="F31" i="25" s="1"/>
  <c r="D31" i="25"/>
  <c r="I30" i="25"/>
  <c r="J30" i="25" s="1"/>
  <c r="F30" i="25" s="1"/>
  <c r="D30" i="25"/>
  <c r="I29" i="25"/>
  <c r="K29" i="25" s="1"/>
  <c r="H19" i="25"/>
  <c r="G19" i="25"/>
  <c r="I18" i="25"/>
  <c r="K18" i="25" s="1"/>
  <c r="D18" i="25"/>
  <c r="I17" i="25"/>
  <c r="J17" i="25" s="1"/>
  <c r="F17" i="25" s="1"/>
  <c r="D17" i="25"/>
  <c r="I16" i="25"/>
  <c r="K16" i="25" s="1"/>
  <c r="D16" i="25"/>
  <c r="I15" i="25"/>
  <c r="D15" i="25"/>
  <c r="I14" i="25"/>
  <c r="J14" i="25" s="1"/>
  <c r="F14" i="25" s="1"/>
  <c r="D14" i="25"/>
  <c r="I13" i="25"/>
  <c r="J13" i="25" s="1"/>
  <c r="D13" i="25"/>
  <c r="I12" i="25"/>
  <c r="K12" i="25" s="1"/>
  <c r="D12" i="25"/>
  <c r="I11" i="25"/>
  <c r="K11" i="25" s="1"/>
  <c r="D11" i="25"/>
  <c r="I10" i="25"/>
  <c r="K10" i="25" s="1"/>
  <c r="D10" i="25"/>
  <c r="I9" i="25"/>
  <c r="K9" i="25" s="1"/>
  <c r="D9" i="25"/>
  <c r="I8" i="25"/>
  <c r="K8" i="25" s="1"/>
  <c r="D8" i="25"/>
  <c r="I7" i="25"/>
  <c r="S20" i="24"/>
  <c r="R20" i="24"/>
  <c r="Q20" i="24"/>
  <c r="N20" i="24"/>
  <c r="M20" i="24"/>
  <c r="L20" i="24"/>
  <c r="I20" i="24"/>
  <c r="H20" i="24"/>
  <c r="G20" i="24"/>
  <c r="F20" i="24"/>
  <c r="D20" i="24"/>
  <c r="C20" i="24"/>
  <c r="B20" i="24"/>
  <c r="AB19" i="24"/>
  <c r="O19" i="24"/>
  <c r="J19" i="24"/>
  <c r="E19" i="24"/>
  <c r="AB18" i="24"/>
  <c r="O18" i="24"/>
  <c r="J18" i="24"/>
  <c r="E18" i="24"/>
  <c r="AB17" i="24"/>
  <c r="O17" i="24"/>
  <c r="J17" i="24"/>
  <c r="E17" i="24"/>
  <c r="AB16" i="24"/>
  <c r="O16" i="24"/>
  <c r="J16" i="24"/>
  <c r="E16" i="24"/>
  <c r="AB15" i="24"/>
  <c r="O15" i="24"/>
  <c r="J15" i="24"/>
  <c r="E15" i="24"/>
  <c r="AB14" i="24"/>
  <c r="O14" i="24"/>
  <c r="J14" i="24"/>
  <c r="E14" i="24"/>
  <c r="AB13" i="24"/>
  <c r="O13" i="24"/>
  <c r="J13" i="24"/>
  <c r="E13" i="24"/>
  <c r="AB12" i="24"/>
  <c r="O12" i="24"/>
  <c r="J12" i="24"/>
  <c r="E12" i="24"/>
  <c r="AB11" i="24"/>
  <c r="O11" i="24"/>
  <c r="J11" i="24"/>
  <c r="E11" i="24"/>
  <c r="AB10" i="24"/>
  <c r="O10" i="24"/>
  <c r="J10" i="24"/>
  <c r="E10" i="24"/>
  <c r="AB9" i="24"/>
  <c r="O9" i="24"/>
  <c r="J9" i="24"/>
  <c r="E9" i="24"/>
  <c r="AB8" i="24"/>
  <c r="O8" i="24"/>
  <c r="E8" i="24"/>
  <c r="D21" i="23"/>
  <c r="C24" i="1" s="1"/>
  <c r="D20" i="23"/>
  <c r="D16" i="23"/>
  <c r="F16" i="23" s="1"/>
  <c r="D15" i="23"/>
  <c r="F15" i="23" s="1"/>
  <c r="D14" i="23"/>
  <c r="F14" i="23" s="1"/>
  <c r="D13" i="23"/>
  <c r="F13" i="23" s="1"/>
  <c r="D12" i="23"/>
  <c r="F12" i="23" s="1"/>
  <c r="D10" i="23"/>
  <c r="D9" i="23"/>
  <c r="F9" i="23" s="1"/>
  <c r="D8" i="23"/>
  <c r="F8" i="23" s="1"/>
  <c r="D7" i="23"/>
  <c r="E34" i="11"/>
  <c r="E33" i="11"/>
  <c r="E32" i="11"/>
  <c r="E31" i="11"/>
  <c r="E30" i="11"/>
  <c r="E29" i="11"/>
  <c r="G65" i="5"/>
  <c r="H45" i="5" s="1"/>
  <c r="F65" i="5"/>
  <c r="E65" i="5"/>
  <c r="D65" i="5"/>
  <c r="F20" i="2"/>
  <c r="E20" i="2"/>
  <c r="I16" i="2"/>
  <c r="H16" i="2"/>
  <c r="I15" i="2"/>
  <c r="H15" i="2"/>
  <c r="J15" i="2"/>
  <c r="H14" i="2"/>
  <c r="J14" i="2"/>
  <c r="H13" i="2"/>
  <c r="J13" i="2"/>
  <c r="I11" i="2"/>
  <c r="H11" i="2"/>
  <c r="I10" i="2"/>
  <c r="H10" i="2"/>
  <c r="I9" i="2"/>
  <c r="H9" i="2"/>
  <c r="H8" i="2"/>
  <c r="H40" i="5"/>
  <c r="AB20" i="24"/>
  <c r="E17" i="47"/>
  <c r="B36" i="1" s="1"/>
  <c r="K9" i="50"/>
  <c r="I40" i="51"/>
  <c r="G37" i="8" l="1"/>
  <c r="N33" i="42"/>
  <c r="N37" i="42" s="1"/>
  <c r="F19" i="47"/>
  <c r="D37" i="1" s="1"/>
  <c r="C37" i="1"/>
  <c r="J15" i="25"/>
  <c r="F15" i="25" s="1"/>
  <c r="K15" i="25"/>
  <c r="K8" i="24"/>
  <c r="U8" i="24" s="1"/>
  <c r="P26" i="42"/>
  <c r="T26" i="42" s="1"/>
  <c r="I55" i="53"/>
  <c r="C37" i="8"/>
  <c r="G23" i="23"/>
  <c r="C23" i="1"/>
  <c r="J51" i="53"/>
  <c r="H10" i="30"/>
  <c r="K10" i="24"/>
  <c r="U10" i="24" s="1"/>
  <c r="K16" i="24"/>
  <c r="U16" i="24" s="1"/>
  <c r="K18" i="24"/>
  <c r="V18" i="24" s="1"/>
  <c r="H55" i="53"/>
  <c r="J50" i="53"/>
  <c r="K17" i="50"/>
  <c r="V17" i="50" s="1"/>
  <c r="H12" i="30"/>
  <c r="K30" i="25"/>
  <c r="E19" i="25"/>
  <c r="K19" i="24"/>
  <c r="U19" i="24" s="1"/>
  <c r="K11" i="24"/>
  <c r="V11" i="24" s="1"/>
  <c r="E33" i="2"/>
  <c r="E8" i="45" s="1"/>
  <c r="E18" i="45" s="1"/>
  <c r="D119" i="4"/>
  <c r="F33" i="2"/>
  <c r="F8" i="45" s="1"/>
  <c r="E119" i="4"/>
  <c r="E121" i="4" s="1"/>
  <c r="H10" i="51"/>
  <c r="G55" i="53"/>
  <c r="K10" i="50"/>
  <c r="U10" i="50" s="1"/>
  <c r="K12" i="50"/>
  <c r="U12" i="50" s="1"/>
  <c r="H30" i="51"/>
  <c r="J52" i="53"/>
  <c r="J22" i="53"/>
  <c r="P24" i="42"/>
  <c r="T24" i="42" s="1"/>
  <c r="H17" i="30"/>
  <c r="H9" i="30"/>
  <c r="J45" i="53"/>
  <c r="J29" i="53"/>
  <c r="J13" i="53"/>
  <c r="J53" i="53"/>
  <c r="D55" i="53"/>
  <c r="H13" i="30"/>
  <c r="H15" i="30"/>
  <c r="H18" i="51"/>
  <c r="H33" i="51"/>
  <c r="N27" i="42"/>
  <c r="J20" i="50"/>
  <c r="H18" i="54"/>
  <c r="P19" i="42"/>
  <c r="T19" i="42" s="1"/>
  <c r="H14" i="51"/>
  <c r="K13" i="24"/>
  <c r="U13" i="24" s="1"/>
  <c r="O20" i="50"/>
  <c r="E20" i="50"/>
  <c r="J48" i="53"/>
  <c r="J40" i="53"/>
  <c r="J24" i="53"/>
  <c r="J44" i="53"/>
  <c r="J36" i="53"/>
  <c r="J28" i="53"/>
  <c r="J20" i="53"/>
  <c r="J12" i="53"/>
  <c r="H14" i="30"/>
  <c r="D18" i="54"/>
  <c r="J7" i="25"/>
  <c r="F7" i="25" s="1"/>
  <c r="K7" i="25"/>
  <c r="K11" i="50"/>
  <c r="V11" i="50" s="1"/>
  <c r="H16" i="30"/>
  <c r="H8" i="30"/>
  <c r="J35" i="53"/>
  <c r="J27" i="53"/>
  <c r="J19" i="53"/>
  <c r="J11" i="53"/>
  <c r="E41" i="25"/>
  <c r="H7" i="30"/>
  <c r="H22" i="42"/>
  <c r="K9" i="24"/>
  <c r="U9" i="24" s="1"/>
  <c r="H35" i="51"/>
  <c r="J37" i="53"/>
  <c r="J21" i="53"/>
  <c r="H54" i="5"/>
  <c r="H48" i="5"/>
  <c r="T10" i="42"/>
  <c r="T40" i="42"/>
  <c r="P33" i="42"/>
  <c r="T33" i="42" s="1"/>
  <c r="T41" i="42"/>
  <c r="P23" i="42"/>
  <c r="T23" i="42" s="1"/>
  <c r="T29" i="42"/>
  <c r="H18" i="28"/>
  <c r="M37" i="42"/>
  <c r="S37" i="42"/>
  <c r="AQ29" i="42"/>
  <c r="G37" i="42"/>
  <c r="AN29" i="42"/>
  <c r="D37" i="42"/>
  <c r="S27" i="42"/>
  <c r="H37" i="42"/>
  <c r="M27" i="42"/>
  <c r="I37" i="42"/>
  <c r="H27" i="42"/>
  <c r="D27" i="42"/>
  <c r="AQ20" i="42"/>
  <c r="I22" i="42"/>
  <c r="M22" i="42"/>
  <c r="S22" i="42"/>
  <c r="AN10" i="42"/>
  <c r="D22" i="42"/>
  <c r="AN22" i="42" s="1"/>
  <c r="G22" i="42"/>
  <c r="K10" i="21"/>
  <c r="M8" i="21"/>
  <c r="M19" i="21"/>
  <c r="E20" i="11"/>
  <c r="H34" i="51"/>
  <c r="H29" i="51"/>
  <c r="H37" i="51"/>
  <c r="H31" i="51"/>
  <c r="H32" i="51"/>
  <c r="H36" i="51"/>
  <c r="D41" i="51"/>
  <c r="H13" i="51"/>
  <c r="H11" i="51"/>
  <c r="H9" i="51"/>
  <c r="H17" i="51"/>
  <c r="H12" i="51"/>
  <c r="H7" i="51"/>
  <c r="H15" i="51"/>
  <c r="H8" i="51"/>
  <c r="H16" i="51"/>
  <c r="G17" i="47"/>
  <c r="E22" i="47"/>
  <c r="D18" i="23"/>
  <c r="H37" i="29"/>
  <c r="J43" i="53"/>
  <c r="J42" i="53"/>
  <c r="J10" i="53"/>
  <c r="J49" i="53"/>
  <c r="J33" i="53"/>
  <c r="J25" i="53"/>
  <c r="J26" i="53"/>
  <c r="J18" i="53"/>
  <c r="J41" i="53"/>
  <c r="J17" i="53"/>
  <c r="J9" i="53"/>
  <c r="J32" i="53"/>
  <c r="J16" i="53"/>
  <c r="J8" i="53"/>
  <c r="J47" i="53"/>
  <c r="J39" i="53"/>
  <c r="J31" i="53"/>
  <c r="J23" i="53"/>
  <c r="J15" i="53"/>
  <c r="J54" i="53"/>
  <c r="J46" i="53"/>
  <c r="J38" i="53"/>
  <c r="J30" i="53"/>
  <c r="J14" i="53"/>
  <c r="AB20" i="50"/>
  <c r="U9" i="50"/>
  <c r="K8" i="50"/>
  <c r="U18" i="50"/>
  <c r="V18" i="50"/>
  <c r="K13" i="50"/>
  <c r="K15" i="50"/>
  <c r="U15" i="50" s="1"/>
  <c r="K19" i="50"/>
  <c r="U19" i="50" s="1"/>
  <c r="V9" i="50"/>
  <c r="K34" i="25"/>
  <c r="J37" i="25"/>
  <c r="F37" i="25" s="1"/>
  <c r="K14" i="25"/>
  <c r="J16" i="25"/>
  <c r="F16" i="25" s="1"/>
  <c r="G18" i="28"/>
  <c r="D18" i="28"/>
  <c r="I20" i="2"/>
  <c r="G20" i="2"/>
  <c r="J20" i="2" s="1"/>
  <c r="J9" i="2"/>
  <c r="J11" i="2"/>
  <c r="J16" i="2"/>
  <c r="J8" i="2"/>
  <c r="C33" i="2"/>
  <c r="J10" i="2"/>
  <c r="T20" i="24"/>
  <c r="O20" i="24"/>
  <c r="J20" i="24"/>
  <c r="K12" i="24"/>
  <c r="V12" i="24" s="1"/>
  <c r="K15" i="24"/>
  <c r="V15" i="24" s="1"/>
  <c r="K17" i="24"/>
  <c r="U17" i="24" s="1"/>
  <c r="K14" i="24"/>
  <c r="U14" i="24" s="1"/>
  <c r="E20" i="24"/>
  <c r="J8" i="25"/>
  <c r="F8" i="25" s="1"/>
  <c r="D41" i="25"/>
  <c r="J18" i="25"/>
  <c r="F18" i="25" s="1"/>
  <c r="K17" i="25"/>
  <c r="J11" i="25"/>
  <c r="J33" i="25"/>
  <c r="F33" i="25" s="1"/>
  <c r="J12" i="25"/>
  <c r="K32" i="25"/>
  <c r="H31" i="5"/>
  <c r="H52" i="5"/>
  <c r="H53" i="5"/>
  <c r="H50" i="5"/>
  <c r="H25" i="5"/>
  <c r="H35" i="5"/>
  <c r="H32" i="5"/>
  <c r="H16" i="5"/>
  <c r="H58" i="5"/>
  <c r="H23" i="5"/>
  <c r="H10" i="5"/>
  <c r="H46" i="5"/>
  <c r="H11" i="5"/>
  <c r="H39" i="5"/>
  <c r="H49" i="5"/>
  <c r="D40" i="58"/>
  <c r="B33" i="2"/>
  <c r="B8" i="45" s="1"/>
  <c r="G18" i="54"/>
  <c r="D19" i="51"/>
  <c r="G41" i="51"/>
  <c r="H41" i="51" s="1"/>
  <c r="H39" i="51"/>
  <c r="G19" i="51"/>
  <c r="I19" i="51" s="1"/>
  <c r="U14" i="50"/>
  <c r="V14" i="50"/>
  <c r="V16" i="50"/>
  <c r="U16" i="50"/>
  <c r="D43" i="1"/>
  <c r="D17" i="47"/>
  <c r="H57" i="5"/>
  <c r="H20" i="5"/>
  <c r="H47" i="5"/>
  <c r="H51" i="5"/>
  <c r="H42" i="5"/>
  <c r="H14" i="5"/>
  <c r="H43" i="5"/>
  <c r="H29" i="5"/>
  <c r="H33" i="5"/>
  <c r="H37" i="5"/>
  <c r="H19" i="5"/>
  <c r="H38" i="5"/>
  <c r="H22" i="5"/>
  <c r="H27" i="5"/>
  <c r="H26" i="5"/>
  <c r="H63" i="5"/>
  <c r="H34" i="5"/>
  <c r="H17" i="5"/>
  <c r="H21" i="5"/>
  <c r="H36" i="5"/>
  <c r="H30" i="5"/>
  <c r="H62" i="5"/>
  <c r="H9" i="5"/>
  <c r="H15" i="5"/>
  <c r="H56" i="5"/>
  <c r="H18" i="5"/>
  <c r="H65" i="5"/>
  <c r="H40" i="3"/>
  <c r="J9" i="3"/>
  <c r="H10" i="3"/>
  <c r="I10" i="3"/>
  <c r="D10" i="3"/>
  <c r="G10" i="3"/>
  <c r="G40" i="3"/>
  <c r="I8" i="29"/>
  <c r="K35" i="25"/>
  <c r="J40" i="25"/>
  <c r="F40" i="25" s="1"/>
  <c r="J10" i="25"/>
  <c r="K13" i="25"/>
  <c r="K36" i="25"/>
  <c r="K39" i="25"/>
  <c r="J29" i="25"/>
  <c r="F29" i="25" s="1"/>
  <c r="J38" i="25"/>
  <c r="F38" i="25" s="1"/>
  <c r="D19" i="25"/>
  <c r="I19" i="25"/>
  <c r="K31" i="25"/>
  <c r="J9" i="25"/>
  <c r="F9" i="25" s="1"/>
  <c r="I41" i="25"/>
  <c r="F10" i="23"/>
  <c r="B25" i="1"/>
  <c r="F7" i="23"/>
  <c r="F20" i="23"/>
  <c r="D23" i="1" s="1"/>
  <c r="D10" i="21"/>
  <c r="L10" i="21"/>
  <c r="J39" i="42"/>
  <c r="M39" i="42"/>
  <c r="T39" i="42" s="1"/>
  <c r="G25" i="42"/>
  <c r="G27" i="42" s="1"/>
  <c r="J41" i="42"/>
  <c r="J29" i="42"/>
  <c r="J32" i="42"/>
  <c r="J13" i="42"/>
  <c r="T13" i="42"/>
  <c r="J33" i="42"/>
  <c r="J11" i="42"/>
  <c r="J31" i="42"/>
  <c r="AM44" i="42"/>
  <c r="T32" i="42"/>
  <c r="J18" i="42"/>
  <c r="J45" i="42"/>
  <c r="J20" i="42"/>
  <c r="T15" i="42"/>
  <c r="J34" i="42"/>
  <c r="T18" i="42"/>
  <c r="J12" i="42"/>
  <c r="J16" i="42"/>
  <c r="T21" i="42"/>
  <c r="J40" i="42"/>
  <c r="T11" i="42"/>
  <c r="T17" i="42"/>
  <c r="T34" i="42"/>
  <c r="T35" i="42"/>
  <c r="T36" i="42"/>
  <c r="J14" i="42"/>
  <c r="J23" i="42"/>
  <c r="T20" i="42"/>
  <c r="T12" i="42"/>
  <c r="J30" i="42"/>
  <c r="J15" i="42"/>
  <c r="T16" i="42"/>
  <c r="T30" i="42"/>
  <c r="T31" i="42"/>
  <c r="O45" i="42"/>
  <c r="P45" i="42" s="1"/>
  <c r="J26" i="42"/>
  <c r="T14" i="42"/>
  <c r="AQ10" i="42"/>
  <c r="J35" i="42"/>
  <c r="J36" i="42"/>
  <c r="J17" i="42"/>
  <c r="J24" i="42"/>
  <c r="J21" i="42"/>
  <c r="J19" i="42"/>
  <c r="J10" i="42"/>
  <c r="AN13" i="42"/>
  <c r="E35" i="11"/>
  <c r="J38" i="3"/>
  <c r="D40" i="3"/>
  <c r="H20" i="2"/>
  <c r="B39" i="1"/>
  <c r="M16" i="21"/>
  <c r="M9" i="21"/>
  <c r="M18" i="21"/>
  <c r="J21" i="21"/>
  <c r="M17" i="21"/>
  <c r="M13" i="21"/>
  <c r="M14" i="21"/>
  <c r="K21" i="21"/>
  <c r="M15" i="21"/>
  <c r="L21" i="21"/>
  <c r="G10" i="21"/>
  <c r="G21" i="21"/>
  <c r="J10" i="21"/>
  <c r="D21" i="21"/>
  <c r="F78" i="5"/>
  <c r="V8" i="24" l="1"/>
  <c r="U11" i="24"/>
  <c r="N43" i="42"/>
  <c r="N44" i="42" s="1"/>
  <c r="F17" i="47"/>
  <c r="D36" i="1" s="1"/>
  <c r="C36" i="1"/>
  <c r="V10" i="24"/>
  <c r="V16" i="24"/>
  <c r="U18" i="24"/>
  <c r="D23" i="23"/>
  <c r="C22" i="1"/>
  <c r="C25" i="1" s="1"/>
  <c r="D25" i="1" s="1"/>
  <c r="C8" i="45"/>
  <c r="I8" i="45" s="1"/>
  <c r="M10" i="21"/>
  <c r="J55" i="53"/>
  <c r="U17" i="50"/>
  <c r="V9" i="24"/>
  <c r="V14" i="24"/>
  <c r="U15" i="24"/>
  <c r="P22" i="42"/>
  <c r="E40" i="2"/>
  <c r="E41" i="2" s="1"/>
  <c r="U11" i="50"/>
  <c r="V12" i="50"/>
  <c r="G22" i="47"/>
  <c r="V19" i="24"/>
  <c r="U12" i="24"/>
  <c r="D121" i="4"/>
  <c r="F119" i="4"/>
  <c r="F121" i="4" s="1"/>
  <c r="V10" i="50"/>
  <c r="P37" i="42"/>
  <c r="V13" i="24"/>
  <c r="V19" i="50"/>
  <c r="K20" i="24"/>
  <c r="H19" i="51"/>
  <c r="T37" i="42"/>
  <c r="G43" i="42"/>
  <c r="D43" i="42"/>
  <c r="U38" i="42" s="1"/>
  <c r="S43" i="42"/>
  <c r="S46" i="42" s="1"/>
  <c r="M43" i="42"/>
  <c r="M46" i="42" s="1"/>
  <c r="H43" i="42"/>
  <c r="J37" i="42"/>
  <c r="AQ22" i="42"/>
  <c r="T22" i="42"/>
  <c r="J22" i="42"/>
  <c r="E42" i="11"/>
  <c r="D22" i="47"/>
  <c r="F22" i="47" s="1"/>
  <c r="C39" i="1"/>
  <c r="D39" i="1" s="1"/>
  <c r="F18" i="23"/>
  <c r="D22" i="1" s="1"/>
  <c r="E23" i="23"/>
  <c r="I37" i="29"/>
  <c r="V8" i="50"/>
  <c r="U8" i="50"/>
  <c r="V15" i="50"/>
  <c r="U13" i="50"/>
  <c r="V13" i="50"/>
  <c r="K20" i="50"/>
  <c r="I33" i="2"/>
  <c r="D33" i="2"/>
  <c r="D8" i="45" s="1"/>
  <c r="D18" i="45" s="1"/>
  <c r="B10" i="1" s="1"/>
  <c r="V17" i="24"/>
  <c r="B18" i="45"/>
  <c r="H18" i="45" s="1"/>
  <c r="H19" i="15"/>
  <c r="J19" i="15" s="1"/>
  <c r="G33" i="2"/>
  <c r="H33" i="2"/>
  <c r="I41" i="51"/>
  <c r="J10" i="3"/>
  <c r="J40" i="3"/>
  <c r="K41" i="25"/>
  <c r="J41" i="25"/>
  <c r="F41" i="25" s="1"/>
  <c r="J19" i="25"/>
  <c r="F19" i="25" s="1"/>
  <c r="K19" i="25"/>
  <c r="I25" i="42"/>
  <c r="D44" i="42"/>
  <c r="J44" i="42" s="1"/>
  <c r="I44" i="42"/>
  <c r="H44" i="42"/>
  <c r="F18" i="45"/>
  <c r="M21" i="21"/>
  <c r="N46" i="42" l="1"/>
  <c r="F23" i="23"/>
  <c r="U20" i="24"/>
  <c r="G8" i="45"/>
  <c r="G18" i="45" s="1"/>
  <c r="C10" i="1" s="1"/>
  <c r="D10" i="1" s="1"/>
  <c r="B19" i="15"/>
  <c r="D19" i="15" s="1"/>
  <c r="C18" i="45"/>
  <c r="I18" i="45" s="1"/>
  <c r="I27" i="42"/>
  <c r="I43" i="42" s="1"/>
  <c r="O25" i="42"/>
  <c r="F40" i="2"/>
  <c r="V20" i="50"/>
  <c r="U20" i="50"/>
  <c r="V20" i="24"/>
  <c r="J33" i="2"/>
  <c r="U10" i="42"/>
  <c r="AN44" i="42"/>
  <c r="J25" i="42"/>
  <c r="J27" i="42" s="1"/>
  <c r="J43" i="42" s="1"/>
  <c r="AP37" i="42"/>
  <c r="AO37" i="42"/>
  <c r="AN37" i="42"/>
  <c r="AQ37" i="42"/>
  <c r="AM37" i="42"/>
  <c r="AP46" i="42"/>
  <c r="AP43" i="42"/>
  <c r="AM43" i="42"/>
  <c r="AQ46" i="42"/>
  <c r="AO27" i="42"/>
  <c r="AP27" i="42"/>
  <c r="U13" i="42"/>
  <c r="U26" i="42"/>
  <c r="AN43" i="42"/>
  <c r="U18" i="42"/>
  <c r="U29" i="42"/>
  <c r="U32" i="42"/>
  <c r="AQ27" i="42"/>
  <c r="AM27" i="42"/>
  <c r="AN27" i="42"/>
  <c r="J8" i="45" l="1"/>
  <c r="J18" i="45"/>
  <c r="P25" i="42"/>
  <c r="O27" i="42"/>
  <c r="O43" i="42" s="1"/>
  <c r="F41" i="2"/>
  <c r="G40" i="2"/>
  <c r="G41" i="2" s="1"/>
  <c r="I46" i="42"/>
  <c r="H46" i="42"/>
  <c r="AO46" i="42"/>
  <c r="U39" i="42"/>
  <c r="U40" i="42"/>
  <c r="AM46" i="42"/>
  <c r="U14" i="42"/>
  <c r="AO43" i="42"/>
  <c r="U31" i="42"/>
  <c r="U11" i="42"/>
  <c r="U36" i="42"/>
  <c r="U15" i="42"/>
  <c r="J46" i="42"/>
  <c r="U21" i="42"/>
  <c r="AQ43" i="42"/>
  <c r="U41" i="42"/>
  <c r="U22" i="42"/>
  <c r="U19" i="42"/>
  <c r="U12" i="42"/>
  <c r="U37" i="42"/>
  <c r="U34" i="42"/>
  <c r="U20" i="42"/>
  <c r="U30" i="42"/>
  <c r="U17" i="42"/>
  <c r="U33" i="42"/>
  <c r="U35" i="42"/>
  <c r="U16" i="42"/>
  <c r="U24" i="42"/>
  <c r="U23" i="42"/>
  <c r="O44" i="42" l="1"/>
  <c r="P44" i="42" s="1"/>
  <c r="O46" i="42"/>
  <c r="T25" i="42"/>
  <c r="P27" i="42"/>
  <c r="P43" i="42" s="1"/>
  <c r="P46" i="42" s="1"/>
  <c r="AN46" i="42"/>
  <c r="T27" i="42" l="1"/>
  <c r="U25" i="42"/>
  <c r="T43" i="42" l="1"/>
  <c r="U27" i="42"/>
  <c r="T46" i="42" l="1"/>
  <c r="U43" i="42"/>
</calcChain>
</file>

<file path=xl/sharedStrings.xml><?xml version="1.0" encoding="utf-8"?>
<sst xmlns="http://schemas.openxmlformats.org/spreadsheetml/2006/main" count="5197" uniqueCount="1816">
  <si>
    <t xml:space="preserve">Energy Savings Assistance (ESA) Program </t>
  </si>
  <si>
    <t>California Alternate Rates for Energy (CARE) Program and</t>
  </si>
  <si>
    <t>Family Electric Rate Assistance (FERA) Program</t>
  </si>
  <si>
    <t>2025 Program Summary</t>
  </si>
  <si>
    <t>ESA Program</t>
  </si>
  <si>
    <r>
      <t>2025 ESA Program Summary</t>
    </r>
    <r>
      <rPr>
        <sz val="10"/>
        <color theme="0"/>
        <rFont val="Arial"/>
        <family val="2"/>
      </rPr>
      <t xml:space="preserve"> </t>
    </r>
    <r>
      <rPr>
        <vertAlign val="superscript"/>
        <sz val="10"/>
        <color theme="0"/>
        <rFont val="Arial"/>
        <family val="2"/>
      </rPr>
      <t>[1]</t>
    </r>
  </si>
  <si>
    <t>Authorized / Forecasted Planning Assumptions</t>
  </si>
  <si>
    <t>Actual</t>
  </si>
  <si>
    <t>%</t>
  </si>
  <si>
    <t>Budget</t>
  </si>
  <si>
    <t>Summary Homes Treated</t>
  </si>
  <si>
    <t>Summary kWh Saved</t>
  </si>
  <si>
    <t>Summary kW Demand Reduced</t>
  </si>
  <si>
    <t>Summary Therms Saved</t>
  </si>
  <si>
    <r>
      <rPr>
        <vertAlign val="superscript"/>
        <sz val="10"/>
        <color theme="1"/>
        <rFont val="Arial"/>
        <family val="2"/>
      </rPr>
      <t>[1]</t>
    </r>
    <r>
      <rPr>
        <sz val="10"/>
        <color theme="1"/>
        <rFont val="Arial"/>
        <family val="2"/>
      </rPr>
      <t xml:space="preserve"> Per D.21-06-015 Attachment 1, Table 5, Savings goals include ESA Main, MF-in unit, and MFWB and exclude PP/PD</t>
    </r>
  </si>
  <si>
    <t>CARE Program</t>
  </si>
  <si>
    <t>2025 CARE Program Summary </t>
  </si>
  <si>
    <t>Authorized Budget</t>
  </si>
  <si>
    <t>Administrative Expenses</t>
  </si>
  <si>
    <t>Subsidies</t>
  </si>
  <si>
    <t>Service Establishment Charge</t>
  </si>
  <si>
    <t xml:space="preserve">Total Program Costs and Discounts </t>
  </si>
  <si>
    <t xml:space="preserve">2025 CARE New Enrollments </t>
  </si>
  <si>
    <t xml:space="preserve">Automatically Enrolled via Data Sharing, ESA Participation, etc </t>
  </si>
  <si>
    <t>Self-Certified as Categorically Eligible</t>
  </si>
  <si>
    <t>Self-Certified as Income Eligible</t>
  </si>
  <si>
    <t>Method</t>
  </si>
  <si>
    <r>
      <t>2025 CARE</t>
    </r>
    <r>
      <rPr>
        <b/>
        <strike/>
        <sz val="10"/>
        <rFont val="Arial"/>
        <family val="2"/>
      </rPr>
      <t xml:space="preserve"> </t>
    </r>
    <r>
      <rPr>
        <b/>
        <sz val="10"/>
        <rFont val="Arial"/>
        <family val="2"/>
      </rPr>
      <t>Enrollment Rate</t>
    </r>
  </si>
  <si>
    <t>Estimated Eligible Participants</t>
  </si>
  <si>
    <t>Participants</t>
  </si>
  <si>
    <t>Enrollment Rate</t>
  </si>
  <si>
    <t>Total Enrolled</t>
  </si>
  <si>
    <t>FERA Program</t>
  </si>
  <si>
    <t>2025 FERA Program Summary </t>
  </si>
  <si>
    <t xml:space="preserve">2025 FERA New Enrollments </t>
  </si>
  <si>
    <t xml:space="preserve">Self Certified as Income or Categorically Eligible </t>
  </si>
  <si>
    <t>Self Certified as Recertification</t>
  </si>
  <si>
    <r>
      <t>2025 FERA</t>
    </r>
    <r>
      <rPr>
        <b/>
        <strike/>
        <sz val="10"/>
        <rFont val="Arial"/>
        <family val="2"/>
      </rPr>
      <t xml:space="preserve"> </t>
    </r>
    <r>
      <rPr>
        <b/>
        <sz val="10"/>
        <rFont val="Arial"/>
        <family val="2"/>
      </rPr>
      <t>Enrollment Rate</t>
    </r>
  </si>
  <si>
    <t>ESA Summary Table 1 - Expenses, and Energy and Demand Savings Summary</t>
  </si>
  <si>
    <t>Pacific Gas and Electric Company</t>
  </si>
  <si>
    <t>Program Year 2025 Annual Report</t>
  </si>
  <si>
    <t xml:space="preserve"> ESA Table 1A - Expenses Summary</t>
  </si>
  <si>
    <t>ESA Program Expenses:</t>
  </si>
  <si>
    <t>2025 Annual Expenses</t>
  </si>
  <si>
    <t>% of Budget Spent YTD</t>
  </si>
  <si>
    <t>Electric</t>
  </si>
  <si>
    <t>Gas</t>
  </si>
  <si>
    <t>Total</t>
  </si>
  <si>
    <t xml:space="preserve">ESA Main Program (SF and MH) </t>
  </si>
  <si>
    <t>ESA Multifamily Whole Building</t>
  </si>
  <si>
    <t>ESA Pilot Plus and Pilot Deep</t>
  </si>
  <si>
    <r>
      <t xml:space="preserve">Building Electrification Retrofit Pilot </t>
    </r>
    <r>
      <rPr>
        <b/>
        <vertAlign val="superscript"/>
        <sz val="10"/>
        <rFont val="Arial"/>
        <family val="2"/>
      </rPr>
      <t>[1]</t>
    </r>
  </si>
  <si>
    <r>
      <t xml:space="preserve">Clean Energy Homes New Construction Pilot </t>
    </r>
    <r>
      <rPr>
        <b/>
        <vertAlign val="superscript"/>
        <sz val="10"/>
        <rFont val="Arial"/>
        <family val="2"/>
      </rPr>
      <t>[1]</t>
    </r>
  </si>
  <si>
    <t>CSD Leveraging</t>
  </si>
  <si>
    <t>MCE Pilot</t>
  </si>
  <si>
    <t>SPOC</t>
  </si>
  <si>
    <r>
      <t xml:space="preserve">SASH and MASH Unspent Funds </t>
    </r>
    <r>
      <rPr>
        <b/>
        <vertAlign val="superscript"/>
        <sz val="10"/>
        <rFont val="Arial"/>
        <family val="2"/>
      </rPr>
      <t>[2]</t>
    </r>
  </si>
  <si>
    <t>ESA Program TOTAL</t>
  </si>
  <si>
    <r>
      <rPr>
        <vertAlign val="superscript"/>
        <sz val="10"/>
        <rFont val="Arial"/>
        <family val="2"/>
      </rPr>
      <t>[1]</t>
    </r>
    <r>
      <rPr>
        <sz val="10"/>
        <rFont val="Arial"/>
        <family val="2"/>
      </rPr>
      <t xml:space="preserve"> </t>
    </r>
    <r>
      <rPr>
        <sz val="9"/>
        <rFont val="Arial"/>
        <family val="2"/>
      </rPr>
      <t>Pilots are applicable to SCE only.</t>
    </r>
  </si>
  <si>
    <r>
      <rPr>
        <vertAlign val="superscript"/>
        <sz val="10"/>
        <rFont val="Arial"/>
        <family val="2"/>
      </rPr>
      <t xml:space="preserve">[2] </t>
    </r>
    <r>
      <rPr>
        <vertAlign val="superscript"/>
        <sz val="9"/>
        <rFont val="Arial"/>
        <family val="2"/>
      </rPr>
      <t xml:space="preserve"> </t>
    </r>
    <r>
      <rPr>
        <sz val="9"/>
        <rFont val="Arial"/>
        <family val="2"/>
      </rPr>
      <t xml:space="preserve">OP 12 of D.15-01-027 states "The Program Administrators shall ensure that program expenditures in each utility’s service territory do not exceed the total authorized budget amounts over the duration of the programs.  The program incentive budgets will be available until all funds are exhausted or until December 31, 2021, whichever occurs first.  Any money unspent and unencumbered on January 1, 2022, shall be used for “cost-effective energy efficiency measures in low-income residential housing that benefit ratepayers,” as set forth in Public Utilities Code  Section 2852(c)(3)." On September 20, 2023, SCE and PG&amp;E jointly submitted an AL 7028-E to recover IOUs administrative costs for SASH/MASH, transfer unspent funds from the SASH and/or MASH programs to the ESA program, and dispose of the remaining funds in the IOUs’ California Solar Initiative Balancing Accounts. AL 7028-E was disposed and effective on October 20, 2023. </t>
    </r>
  </si>
  <si>
    <t xml:space="preserve"> ESA Table 1B - Energy and Demand Savings</t>
  </si>
  <si>
    <t>ESA Program Savings:</t>
  </si>
  <si>
    <t>2025 Actual</t>
  </si>
  <si>
    <t>kWh</t>
  </si>
  <si>
    <t>kW</t>
  </si>
  <si>
    <t>Therms</t>
  </si>
  <si>
    <r>
      <t>ESA Main Program (SF and MH)</t>
    </r>
    <r>
      <rPr>
        <b/>
        <sz val="8"/>
        <rFont val="Arial"/>
        <family val="2"/>
      </rPr>
      <t xml:space="preserve"> [3]</t>
    </r>
  </si>
  <si>
    <t>N/A</t>
  </si>
  <si>
    <r>
      <t>ESA Pilot Plus and Pilot Deep</t>
    </r>
    <r>
      <rPr>
        <b/>
        <sz val="10"/>
        <rFont val="Arial"/>
        <family val="2"/>
      </rPr>
      <t xml:space="preserve"> </t>
    </r>
    <r>
      <rPr>
        <b/>
        <vertAlign val="superscript"/>
        <sz val="10"/>
        <rFont val="Arial"/>
        <family val="2"/>
      </rPr>
      <t>[1]</t>
    </r>
  </si>
  <si>
    <r>
      <t xml:space="preserve">Building Electrification Retrofit Pilot </t>
    </r>
    <r>
      <rPr>
        <b/>
        <vertAlign val="superscript"/>
        <sz val="10"/>
        <rFont val="Arial"/>
        <family val="2"/>
      </rPr>
      <t>[2]</t>
    </r>
  </si>
  <si>
    <r>
      <t>Clean Energy Homes New Construction Pilot</t>
    </r>
    <r>
      <rPr>
        <b/>
        <vertAlign val="superscript"/>
        <sz val="10"/>
        <rFont val="Arial"/>
        <family val="2"/>
      </rPr>
      <t xml:space="preserve"> [2]</t>
    </r>
  </si>
  <si>
    <r>
      <t>ESA Program TOTAL</t>
    </r>
    <r>
      <rPr>
        <b/>
        <vertAlign val="superscript"/>
        <sz val="10"/>
        <rFont val="Arial"/>
        <family val="2"/>
      </rPr>
      <t>[4]</t>
    </r>
  </si>
  <si>
    <r>
      <rPr>
        <vertAlign val="superscript"/>
        <sz val="10"/>
        <rFont val="Arial"/>
        <family val="2"/>
      </rPr>
      <t>[1]</t>
    </r>
    <r>
      <rPr>
        <sz val="10"/>
        <rFont val="Arial"/>
        <family val="2"/>
      </rPr>
      <t xml:space="preserve"> </t>
    </r>
    <r>
      <rPr>
        <sz val="9"/>
        <rFont val="Arial"/>
        <family val="2"/>
      </rPr>
      <t xml:space="preserve">D.21-06-015 did not include kWh, kW or Therm targets for Pilot Plus/Deep. </t>
    </r>
  </si>
  <si>
    <r>
      <rPr>
        <vertAlign val="superscript"/>
        <sz val="10"/>
        <rFont val="Arial"/>
        <family val="2"/>
      </rPr>
      <t>[2]</t>
    </r>
    <r>
      <rPr>
        <sz val="10"/>
        <rFont val="Arial"/>
        <family val="2"/>
      </rPr>
      <t xml:space="preserve"> </t>
    </r>
    <r>
      <rPr>
        <sz val="9"/>
        <rFont val="Arial"/>
        <family val="2"/>
      </rPr>
      <t>Pilots are applicable to SCE only.</t>
    </r>
  </si>
  <si>
    <r>
      <rPr>
        <vertAlign val="superscript"/>
        <sz val="10"/>
        <rFont val="Arial"/>
        <family val="2"/>
      </rPr>
      <t>[3]</t>
    </r>
    <r>
      <rPr>
        <sz val="11"/>
        <rFont val="Arial"/>
        <family val="2"/>
      </rPr>
      <t xml:space="preserve"> </t>
    </r>
    <r>
      <rPr>
        <sz val="9"/>
        <rFont val="Arial"/>
        <family val="2"/>
      </rPr>
      <t>Because D.21-06-015 Attachment 1 Table 5 provides energy savings goals that include ESA Main, and MF in-unit, and MFWB, (listed here) there are not separate ESA Main energy savings goals</t>
    </r>
  </si>
  <si>
    <r>
      <rPr>
        <vertAlign val="superscript"/>
        <sz val="10"/>
        <rFont val="Arial"/>
        <family val="2"/>
      </rPr>
      <t>[4]</t>
    </r>
    <r>
      <rPr>
        <b/>
        <vertAlign val="superscript"/>
        <sz val="9"/>
        <rFont val="Arial"/>
        <family val="2"/>
      </rPr>
      <t xml:space="preserve"> </t>
    </r>
    <r>
      <rPr>
        <sz val="9"/>
        <rFont val="Arial"/>
        <family val="2"/>
      </rPr>
      <t xml:space="preserve">Per D.21-06-015, Attachment 1, Table 5,  energy savings goals exclude Pilot/Plus Deep </t>
    </r>
  </si>
  <si>
    <t>ESA Table 1 - ESA Main (SF, MH, MF In-Unit) Overall Program Expenses</t>
  </si>
  <si>
    <r>
      <t xml:space="preserve">2025 Authorized / Forecasted Budget </t>
    </r>
    <r>
      <rPr>
        <b/>
        <vertAlign val="superscript"/>
        <sz val="10"/>
        <color theme="0"/>
        <rFont val="Arial"/>
        <family val="2"/>
      </rPr>
      <t>[1]</t>
    </r>
  </si>
  <si>
    <t xml:space="preserve">% of Budget Spent </t>
  </si>
  <si>
    <t>ESA Program:</t>
  </si>
  <si>
    <t>Energy Efficiency</t>
  </si>
  <si>
    <t>Appliances</t>
  </si>
  <si>
    <t xml:space="preserve">Domestic Hot Water </t>
  </si>
  <si>
    <t>Enclosure</t>
  </si>
  <si>
    <t>HVAC</t>
  </si>
  <si>
    <t>Maintenance</t>
  </si>
  <si>
    <t>Lighting</t>
  </si>
  <si>
    <t xml:space="preserve">Miscellaneous </t>
  </si>
  <si>
    <t>Customer Enrollment</t>
  </si>
  <si>
    <t>In Home Education</t>
  </si>
  <si>
    <t>Pilot</t>
  </si>
  <si>
    <t>Implementation</t>
  </si>
  <si>
    <t>Safety - Unexpected overhead costs</t>
  </si>
  <si>
    <t>Energy Efficiency TOTAL</t>
  </si>
  <si>
    <t>`</t>
  </si>
  <si>
    <t>Administration</t>
  </si>
  <si>
    <t>Training Center</t>
  </si>
  <si>
    <t>Inspections</t>
  </si>
  <si>
    <t>Marketing and Outreach</t>
  </si>
  <si>
    <t>Statewide Marketing Education and Outreach</t>
  </si>
  <si>
    <r>
      <t xml:space="preserve">Measurement and Evaluation Studies </t>
    </r>
    <r>
      <rPr>
        <b/>
        <vertAlign val="superscript"/>
        <sz val="10"/>
        <rFont val="Arial"/>
        <family val="2"/>
      </rPr>
      <t>[2]</t>
    </r>
  </si>
  <si>
    <t>Regulatory Compliance</t>
  </si>
  <si>
    <t>General Administration</t>
  </si>
  <si>
    <t>CPUC Energy Division</t>
  </si>
  <si>
    <t>Administration Subtotal</t>
  </si>
  <si>
    <t>TOTAL PROGRAM COSTS</t>
  </si>
  <si>
    <t>Funded Outside of ESA Program Budget</t>
  </si>
  <si>
    <t>Indirect Costs</t>
  </si>
  <si>
    <t>NGAT Costs</t>
  </si>
  <si>
    <r>
      <t xml:space="preserve">ESA Program Administrative Expenses </t>
    </r>
    <r>
      <rPr>
        <b/>
        <vertAlign val="superscript"/>
        <sz val="12"/>
        <rFont val="Arial"/>
        <family val="2"/>
      </rPr>
      <t>[3]</t>
    </r>
  </si>
  <si>
    <t>10% Administrative Cap</t>
  </si>
  <si>
    <t>Total Program Costs</t>
  </si>
  <si>
    <t>% of Administrative Spend</t>
  </si>
  <si>
    <t>[2] Reflects 2025 Studies authorized budget of $117,500 and carry forward budget of $882,853 (E $500,497 / G $382,356) from 2024 to 2025.</t>
  </si>
  <si>
    <t>ESA Table 1A - Program Expenses Summary</t>
  </si>
  <si>
    <t xml:space="preserve"> ESA Table 1A-1 - Multifamily Whole Building Expenses</t>
  </si>
  <si>
    <t>ESA Program (MFWB):</t>
  </si>
  <si>
    <t xml:space="preserve">2025 Authorized / Forecasted Budget </t>
  </si>
  <si>
    <r>
      <t xml:space="preserve">ESA Multifamily Whole Building </t>
    </r>
    <r>
      <rPr>
        <b/>
        <vertAlign val="superscript"/>
        <sz val="10"/>
        <rFont val="Arial"/>
        <family val="2"/>
      </rPr>
      <t>[1]</t>
    </r>
  </si>
  <si>
    <t>TOTAL</t>
  </si>
  <si>
    <t>[1] Reflects 2025 MFWB authorized budget of $44,275,041 and carry forward budget of $48,157,364 (E $25,925,983 / G $22,231,381) from 2024 to 2025.</t>
  </si>
  <si>
    <t xml:space="preserve"> ESA Table 1A-2 - Pilot Plus and Pilot Deep Expenses</t>
  </si>
  <si>
    <r>
      <t>ESA Pilot Plus and Pilot Deep Program</t>
    </r>
    <r>
      <rPr>
        <b/>
        <sz val="10"/>
        <rFont val="Arial"/>
        <family val="2"/>
      </rPr>
      <t xml:space="preserve"> </t>
    </r>
    <r>
      <rPr>
        <b/>
        <vertAlign val="superscript"/>
        <sz val="10"/>
        <rFont val="Arial"/>
        <family val="2"/>
      </rPr>
      <t>[1]</t>
    </r>
  </si>
  <si>
    <t>[1] Reflects 2025 Pilot Plus and Pilot Deep authorized budget of $8,782,607 and carry forward budget of  $11,459,367 (E $6,073,465 / G $5,385,902) from 2024 to 2025.</t>
  </si>
  <si>
    <r>
      <t xml:space="preserve">ESA Table 1A-3 - Building Electrification Expenses (SCE Only) </t>
    </r>
    <r>
      <rPr>
        <b/>
        <vertAlign val="superscript"/>
        <sz val="10"/>
        <color theme="0"/>
        <rFont val="Arial"/>
        <family val="2"/>
      </rPr>
      <t>[1]</t>
    </r>
  </si>
  <si>
    <t>ESA Building Electrification Program</t>
  </si>
  <si>
    <t>-</t>
  </si>
  <si>
    <t>[1] This Pilot applicable to SCE only.</t>
  </si>
  <si>
    <r>
      <t xml:space="preserve">ESA Table 1A-4 - Clean Energy Homes Expenses (SCE Only) </t>
    </r>
    <r>
      <rPr>
        <b/>
        <vertAlign val="superscript"/>
        <sz val="10"/>
        <color theme="0"/>
        <rFont val="Arial"/>
        <family val="2"/>
      </rPr>
      <t>[1]</t>
    </r>
  </si>
  <si>
    <t>ESA Clean Energy Homes Program</t>
  </si>
  <si>
    <t>[1] This Pilot is applicable to SCE only.</t>
  </si>
  <si>
    <t>ESA Table 1A-5 - Leveraging - CSD Expenses</t>
  </si>
  <si>
    <r>
      <t>ESA Program Leveraging - CSD</t>
    </r>
    <r>
      <rPr>
        <b/>
        <sz val="10"/>
        <rFont val="Arial"/>
        <family val="2"/>
      </rPr>
      <t xml:space="preserve"> </t>
    </r>
    <r>
      <rPr>
        <b/>
        <vertAlign val="superscript"/>
        <sz val="10"/>
        <rFont val="Arial"/>
        <family val="2"/>
      </rPr>
      <t>[1]</t>
    </r>
  </si>
  <si>
    <t>[1] Reflects 2025 CSD Leveraging authorized budget of $1,207,522 and carry forward budget of $2,224,003 (E $1,178,770 / G $1,045,233) from 2024 to 2025.</t>
  </si>
  <si>
    <t>ESA Table 2 - ESA Main (SF, MH) Expenses and Energy Savings by Measures Installed</t>
  </si>
  <si>
    <t>Measures</t>
  </si>
  <si>
    <t>Basic</t>
  </si>
  <si>
    <t>Plus</t>
  </si>
  <si>
    <t>Units</t>
  </si>
  <si>
    <t>Quantity Installed</t>
  </si>
  <si>
    <r>
      <t xml:space="preserve">kWh </t>
    </r>
    <r>
      <rPr>
        <b/>
        <vertAlign val="superscript"/>
        <sz val="10"/>
        <color theme="0"/>
        <rFont val="Arial"/>
        <family val="2"/>
      </rPr>
      <t>[4]</t>
    </r>
    <r>
      <rPr>
        <b/>
        <sz val="10"/>
        <color theme="0"/>
        <rFont val="Arial"/>
        <family val="2"/>
      </rPr>
      <t xml:space="preserve"> (Annual)</t>
    </r>
  </si>
  <si>
    <r>
      <t xml:space="preserve">kW </t>
    </r>
    <r>
      <rPr>
        <b/>
        <vertAlign val="superscript"/>
        <sz val="10"/>
        <color theme="0"/>
        <rFont val="Arial"/>
        <family val="2"/>
      </rPr>
      <t>[4]</t>
    </r>
    <r>
      <rPr>
        <b/>
        <sz val="10"/>
        <color theme="0"/>
        <rFont val="Arial"/>
        <family val="2"/>
      </rPr>
      <t xml:space="preserve"> (Annual)</t>
    </r>
  </si>
  <si>
    <r>
      <t xml:space="preserve">Therms </t>
    </r>
    <r>
      <rPr>
        <b/>
        <vertAlign val="superscript"/>
        <sz val="10"/>
        <color theme="0"/>
        <rFont val="Arial"/>
        <family val="2"/>
      </rPr>
      <t>[4]</t>
    </r>
    <r>
      <rPr>
        <b/>
        <sz val="10"/>
        <color theme="0"/>
        <rFont val="Arial"/>
        <family val="2"/>
      </rPr>
      <t xml:space="preserve"> (Annual)</t>
    </r>
  </si>
  <si>
    <t>Expenses ($)</t>
  </si>
  <si>
    <t>% of Expenditures</t>
  </si>
  <si>
    <t>Effective Useful 
Life (years)</t>
  </si>
  <si>
    <t xml:space="preserve">2025 Total 
Measure Life Cycle 
Bill Savings </t>
  </si>
  <si>
    <t xml:space="preserve">Appliances </t>
  </si>
  <si>
    <t>Clothes Dryer</t>
  </si>
  <si>
    <t>Each</t>
  </si>
  <si>
    <t>Dishwasher</t>
  </si>
  <si>
    <t>Freezers</t>
  </si>
  <si>
    <t>High Efficiency Clothes Washer</t>
  </si>
  <si>
    <t>√</t>
  </si>
  <si>
    <t>Induction Cooking Appliance-FS - New</t>
  </si>
  <si>
    <t>Microwave</t>
  </si>
  <si>
    <t>Refrigerator</t>
  </si>
  <si>
    <t>Home</t>
  </si>
  <si>
    <t>Domestic Hot Water</t>
  </si>
  <si>
    <t>Heat Pump Water Heater</t>
  </si>
  <si>
    <t>Heat Pump Water Heater - Electric</t>
  </si>
  <si>
    <t>Faucent Aerator</t>
  </si>
  <si>
    <t>Heat Pump Water Heater - Gas</t>
  </si>
  <si>
    <t>Heat Pump Water Heater - Propane</t>
  </si>
  <si>
    <t>Low-Flow Showerhead</t>
  </si>
  <si>
    <t>Low-Flow Showerhead / Combined Showerhead/TSV</t>
  </si>
  <si>
    <r>
      <t xml:space="preserve">Other Domestic Hot Water </t>
    </r>
    <r>
      <rPr>
        <vertAlign val="superscript"/>
        <sz val="10"/>
        <color theme="1"/>
        <rFont val="Arial"/>
        <family val="2"/>
      </rPr>
      <t>[5]</t>
    </r>
  </si>
  <si>
    <t>Solar Water Heating</t>
  </si>
  <si>
    <t>Tankless Water Heater</t>
  </si>
  <si>
    <t>Thermostatic Shower Valve</t>
  </si>
  <si>
    <t>Thermostatic Shower Valve Combined Showerhead</t>
  </si>
  <si>
    <t>Thermostatic Tub Spout/Diverter</t>
  </si>
  <si>
    <t>Water Heater Repair</t>
  </si>
  <si>
    <t>Water Heater Replacement</t>
  </si>
  <si>
    <t>Water Heater Tank and Pipe Insulation</t>
  </si>
  <si>
    <r>
      <t>Air Sealing</t>
    </r>
    <r>
      <rPr>
        <b/>
        <sz val="10"/>
        <color theme="1"/>
        <rFont val="Arial"/>
        <family val="2"/>
      </rPr>
      <t xml:space="preserve"> </t>
    </r>
    <r>
      <rPr>
        <vertAlign val="superscript"/>
        <sz val="10"/>
        <color theme="1"/>
        <rFont val="Arial"/>
        <family val="2"/>
      </rPr>
      <t>[1]</t>
    </r>
  </si>
  <si>
    <t>Attic Insulation</t>
  </si>
  <si>
    <t>Attic Inuslation CAC NonElect Heat - New</t>
  </si>
  <si>
    <t>Caulking</t>
  </si>
  <si>
    <t>Diagnostic Air Sealing</t>
  </si>
  <si>
    <t>Floor Insulation</t>
  </si>
  <si>
    <t>Minor Home Repairs</t>
  </si>
  <si>
    <r>
      <t xml:space="preserve">HVAC </t>
    </r>
    <r>
      <rPr>
        <vertAlign val="superscript"/>
        <sz val="10"/>
        <color theme="1"/>
        <rFont val="Arial"/>
        <family val="2"/>
      </rPr>
      <t>[6]</t>
    </r>
  </si>
  <si>
    <t>Blower Motor Retrofit</t>
  </si>
  <si>
    <t>Central A/C replacement</t>
  </si>
  <si>
    <t>Central Heat Pump-FS (propane or gas space)</t>
  </si>
  <si>
    <t>Duct Test and Seal</t>
  </si>
  <si>
    <t>Energy Efficient Fan Control</t>
  </si>
  <si>
    <t>Evaporative Cooler (Installation)</t>
  </si>
  <si>
    <t>Evaporative Cooler (Replacement)</t>
  </si>
  <si>
    <r>
      <t xml:space="preserve">Furnace Repair </t>
    </r>
    <r>
      <rPr>
        <vertAlign val="superscript"/>
        <sz val="10"/>
        <color theme="1"/>
        <rFont val="Arial"/>
        <family val="2"/>
      </rPr>
      <t>[7]</t>
    </r>
  </si>
  <si>
    <r>
      <t xml:space="preserve">Furnace Replacement </t>
    </r>
    <r>
      <rPr>
        <vertAlign val="superscript"/>
        <sz val="10"/>
        <color theme="1"/>
        <rFont val="Arial"/>
        <family val="2"/>
      </rPr>
      <t>[7]</t>
    </r>
  </si>
  <si>
    <t>Heat Pump Replacement</t>
  </si>
  <si>
    <t>Heat Pump Replacement - CAC Gas - New</t>
  </si>
  <si>
    <t>Heat Pump Replacement - CAC Propane - New</t>
  </si>
  <si>
    <t>High Efficiency Forced Air Unit (HE FAU)</t>
  </si>
  <si>
    <t>High Efficiency Forced Air Unit (HE FAU) - Early Replacement</t>
  </si>
  <si>
    <t>High Efficiency Forced Air Unit (HE FAU) - On Burnout</t>
  </si>
  <si>
    <r>
      <t xml:space="preserve">Portable A/C </t>
    </r>
    <r>
      <rPr>
        <vertAlign val="superscript"/>
        <sz val="10"/>
        <color theme="1"/>
        <rFont val="Arial"/>
        <family val="2"/>
      </rPr>
      <t>[7]</t>
    </r>
  </si>
  <si>
    <t>Prescriptive Duct Sealing</t>
  </si>
  <si>
    <t>Removed - A/C Time Delay</t>
  </si>
  <si>
    <t>Removed - FAU Standing Pilot Conversion</t>
  </si>
  <si>
    <t>Room A/C Replacement</t>
  </si>
  <si>
    <t>Smart Thermostat</t>
  </si>
  <si>
    <t>Wholehouse Fan</t>
  </si>
  <si>
    <t>Central A/C Tune up</t>
  </si>
  <si>
    <t>Condenser Coil Cleaning - New</t>
  </si>
  <si>
    <t>Evaporative Coil - New</t>
  </si>
  <si>
    <t>Evaporative Cooler - Main Non-Functioing - New</t>
  </si>
  <si>
    <t>Evaporative Cooler - Maint Functioning - New</t>
  </si>
  <si>
    <t>Evaporative Cooler Maintenance</t>
  </si>
  <si>
    <t>Fan Control Adjust - New</t>
  </si>
  <si>
    <t>Furnace Clean and Tune</t>
  </si>
  <si>
    <t>HVAC Air Filter Service</t>
  </si>
  <si>
    <t>Range Hood</t>
  </si>
  <si>
    <t>Lifecycle Refrigerant Management</t>
  </si>
  <si>
    <t xml:space="preserve">Lighting </t>
  </si>
  <si>
    <t>Exterior Hard wired LED fixtures</t>
  </si>
  <si>
    <t>LED A-Lamps</t>
  </si>
  <si>
    <t>LED R/BR Lamps</t>
  </si>
  <si>
    <t>LED Reflector Bulbs</t>
  </si>
  <si>
    <t>Miscellaneous</t>
  </si>
  <si>
    <r>
      <t xml:space="preserve">Air Purifier </t>
    </r>
    <r>
      <rPr>
        <vertAlign val="superscript"/>
        <sz val="10"/>
        <color theme="1"/>
        <rFont val="Arial"/>
        <family val="2"/>
      </rPr>
      <t>[7]</t>
    </r>
  </si>
  <si>
    <t>CO and Smoke Alarm</t>
  </si>
  <si>
    <r>
      <t xml:space="preserve">Cold Storage </t>
    </r>
    <r>
      <rPr>
        <vertAlign val="superscript"/>
        <sz val="10"/>
        <color theme="1"/>
        <rFont val="Arial"/>
        <family val="2"/>
      </rPr>
      <t>[7]</t>
    </r>
  </si>
  <si>
    <t>Comprehensive Home Health and Safety Check-up</t>
  </si>
  <si>
    <t>Pool Pumps</t>
  </si>
  <si>
    <t>Power Strip</t>
  </si>
  <si>
    <t>Power Strip Tier II</t>
  </si>
  <si>
    <t>Pilots</t>
  </si>
  <si>
    <t>ESA Outreach &amp; Assessment</t>
  </si>
  <si>
    <t>ESA In-Home Energy Education</t>
  </si>
  <si>
    <t xml:space="preserve">Total Savings/Expenditures </t>
  </si>
  <si>
    <r>
      <t>Total Households Weatherized</t>
    </r>
    <r>
      <rPr>
        <b/>
        <vertAlign val="superscript"/>
        <sz val="10"/>
        <color theme="1"/>
        <rFont val="Arial"/>
        <family val="2"/>
      </rPr>
      <t xml:space="preserve"> </t>
    </r>
    <r>
      <rPr>
        <vertAlign val="superscript"/>
        <sz val="10"/>
        <color theme="1"/>
        <rFont val="Arial"/>
        <family val="2"/>
      </rPr>
      <t>[2]</t>
    </r>
  </si>
  <si>
    <t xml:space="preserve">Households Treated </t>
  </si>
  <si>
    <t xml:space="preserve"> - Single Family Households Treated</t>
  </si>
  <si>
    <t xml:space="preserve"> - Multi-family Households Treated</t>
  </si>
  <si>
    <t xml:space="preserve"> - Mobile Homes Treated</t>
  </si>
  <si>
    <t>Total Number of Households Treated</t>
  </si>
  <si>
    <r>
      <t># Eligible Households to be Treated for PY</t>
    </r>
    <r>
      <rPr>
        <sz val="10"/>
        <color theme="1"/>
        <rFont val="Arial"/>
        <family val="2"/>
      </rPr>
      <t xml:space="preserve"> </t>
    </r>
    <r>
      <rPr>
        <vertAlign val="superscript"/>
        <sz val="10"/>
        <color theme="1"/>
        <rFont val="Arial"/>
        <family val="2"/>
      </rPr>
      <t>[3]</t>
    </r>
  </si>
  <si>
    <t>% of Households Treated</t>
  </si>
  <si>
    <t xml:space="preserve"> - Master-Meter Households Treated</t>
  </si>
  <si>
    <r>
      <rPr>
        <vertAlign val="superscript"/>
        <sz val="9"/>
        <color rgb="FF000000"/>
        <rFont val="Arial"/>
        <family val="2"/>
      </rPr>
      <t>[7]</t>
    </r>
    <r>
      <rPr>
        <sz val="9"/>
        <color rgb="FF000000"/>
        <rFont val="Arial"/>
        <family val="2"/>
      </rPr>
      <t xml:space="preserve"> These measures meet the current definition of Health, Comfort, and Safety (HCS) measures, which are characterized by estimated energy savings of less than 1 therm or 1 kWh. Although currently designated as HCS measures, the majority of ESA measures also provide non-energy benefits (NEBs)—including HCS-related benefits—in addition to delivering energy savings</t>
    </r>
  </si>
  <si>
    <t>Year to Date Expenses</t>
  </si>
  <si>
    <t>ESA Main Program</t>
  </si>
  <si>
    <t>Administration [8]</t>
  </si>
  <si>
    <r>
      <t>Direct Implementation (Non-Incentive)</t>
    </r>
    <r>
      <rPr>
        <sz val="10"/>
        <rFont val="Arial"/>
        <family val="2"/>
      </rPr>
      <t xml:space="preserve"> </t>
    </r>
    <r>
      <rPr>
        <vertAlign val="superscript"/>
        <sz val="10"/>
        <rFont val="Arial"/>
        <family val="2"/>
      </rPr>
      <t>[9]</t>
    </r>
  </si>
  <si>
    <r>
      <t xml:space="preserve">Direct Implementation </t>
    </r>
    <r>
      <rPr>
        <vertAlign val="superscript"/>
        <sz val="10"/>
        <rFont val="Arial"/>
        <family val="2"/>
      </rPr>
      <t>[10]</t>
    </r>
  </si>
  <si>
    <t>&lt;&lt;Includes measures costs</t>
  </si>
  <si>
    <t>TOTAL ESA Main COSTS</t>
  </si>
  <si>
    <t>ESA Table 2A - Multifamily Common Area Measures Initiative Expenses and Energy Savings by Measures Installed</t>
  </si>
  <si>
    <t>Program Year 2023 Annual Report</t>
  </si>
  <si>
    <r>
      <t>ESA Multifamily Common Area Measures Program Totals</t>
    </r>
    <r>
      <rPr>
        <b/>
        <vertAlign val="superscript"/>
        <sz val="12"/>
        <color theme="0"/>
        <rFont val="Arial"/>
        <family val="2"/>
      </rPr>
      <t xml:space="preserve"> [1]</t>
    </r>
    <r>
      <rPr>
        <b/>
        <sz val="12"/>
        <color theme="0"/>
        <rFont val="Arial"/>
        <family val="2"/>
      </rPr>
      <t xml:space="preserve">
</t>
    </r>
    <r>
      <rPr>
        <sz val="12"/>
        <color theme="0"/>
        <rFont val="Arial"/>
        <family val="2"/>
      </rPr>
      <t>2023 Completed and Expensed Installation</t>
    </r>
  </si>
  <si>
    <t>ESA MF CAM Measures</t>
  </si>
  <si>
    <t>Units (of Measure such as "each")</t>
  </si>
  <si>
    <t>Number of Units for Cap-kBTUh and Cap-Tons</t>
  </si>
  <si>
    <t>kWh (Annual)</t>
  </si>
  <si>
    <t>kW (Annual)</t>
  </si>
  <si>
    <t>Therms (Annual)</t>
  </si>
  <si>
    <t>% of Expenditure</t>
  </si>
  <si>
    <t xml:space="preserve">2022 Total 
Measure Life Cycle 
Bill Savings </t>
  </si>
  <si>
    <t>Non-Condensing Domestic Hot Water Boiler</t>
  </si>
  <si>
    <t>Cap-kBtuh</t>
  </si>
  <si>
    <t>Condensing Domestic Hot Water Boiler</t>
  </si>
  <si>
    <t>Storage Water Heater</t>
  </si>
  <si>
    <t>Demand Control DHW Recirculation Pump</t>
  </si>
  <si>
    <t xml:space="preserve">Low flow Showerhead </t>
  </si>
  <si>
    <t xml:space="preserve">Faucet Aerator </t>
  </si>
  <si>
    <t>Envelope</t>
  </si>
  <si>
    <t>Sq Ft</t>
  </si>
  <si>
    <t>Wall Insulation Blow-in</t>
  </si>
  <si>
    <t>Windows</t>
  </si>
  <si>
    <t xml:space="preserve">Window Film </t>
  </si>
  <si>
    <t>Air Conditioners Split System</t>
  </si>
  <si>
    <t>Cap-Tons</t>
  </si>
  <si>
    <t>Heat Pump Split System</t>
  </si>
  <si>
    <t xml:space="preserve">Packaged Air Conditioner </t>
  </si>
  <si>
    <t>Package Terminal A/C</t>
  </si>
  <si>
    <t>Package Terminal Heat Pump</t>
  </si>
  <si>
    <t>Furnace Replacement</t>
  </si>
  <si>
    <t>Space Heating Boiler</t>
  </si>
  <si>
    <t>Interior LED Lighting</t>
  </si>
  <si>
    <t>Interior TLED Type A Lamps</t>
  </si>
  <si>
    <t>Interior TLED Type C Lamps</t>
  </si>
  <si>
    <t>LED T8 Lamp - Interior</t>
  </si>
  <si>
    <t>LED T8 Lamp - Exterior</t>
  </si>
  <si>
    <t>Interior LED Fixture</t>
  </si>
  <si>
    <t>Interior LED Screw-in</t>
  </si>
  <si>
    <t>Interior LED Exit Sign</t>
  </si>
  <si>
    <t>Exterior LED Lighting</t>
  </si>
  <si>
    <t>LED Parking Garage Fixtures</t>
  </si>
  <si>
    <t>LED Exterior Wall or Pole Mounted Fixture</t>
  </si>
  <si>
    <t>LED Corn Lamp for Exterior Wall or Pole Mounted</t>
  </si>
  <si>
    <t>Exterior LED Lighting - Pool</t>
  </si>
  <si>
    <t>Wall or Ceiling Mounted Occupancy Sensor</t>
  </si>
  <si>
    <t>Tier-2 Smart Power Strip</t>
  </si>
  <si>
    <t>Variable Speed Pool Pump</t>
  </si>
  <si>
    <t>Ancillary Services</t>
  </si>
  <si>
    <r>
      <t xml:space="preserve">Audit </t>
    </r>
    <r>
      <rPr>
        <b/>
        <vertAlign val="superscript"/>
        <sz val="10"/>
        <rFont val="Arial"/>
        <family val="2"/>
      </rPr>
      <t>[2]</t>
    </r>
  </si>
  <si>
    <r>
      <rPr>
        <b/>
        <vertAlign val="superscript"/>
        <sz val="9"/>
        <rFont val="Arial"/>
        <family val="2"/>
      </rPr>
      <t xml:space="preserve">[1]  </t>
    </r>
    <r>
      <rPr>
        <sz val="9"/>
        <rFont val="Arial"/>
        <family val="2"/>
      </rPr>
      <t xml:space="preserve">Measures are customized by each utility. Measures list may change based on available information on both costs and benefits and may vary across climate zones. </t>
    </r>
  </si>
  <si>
    <r>
      <rPr>
        <b/>
        <vertAlign val="superscript"/>
        <sz val="9"/>
        <rFont val="Arial"/>
        <family val="2"/>
      </rPr>
      <t xml:space="preserve">[2]  </t>
    </r>
    <r>
      <rPr>
        <sz val="9"/>
        <rFont val="Arial"/>
        <family val="2"/>
      </rPr>
      <t>Audit costs may be covered by other programs or projects may utilize previous audits. Not all participants will have an audit cost associated with their project.</t>
    </r>
  </si>
  <si>
    <t xml:space="preserve">Multifamily Properties Treated </t>
  </si>
  <si>
    <t>Number</t>
  </si>
  <si>
    <r>
      <t xml:space="preserve">Total Number of Multifamily Properties Treated </t>
    </r>
    <r>
      <rPr>
        <b/>
        <vertAlign val="superscript"/>
        <sz val="10"/>
        <rFont val="Arial"/>
        <family val="2"/>
      </rPr>
      <t>[2]</t>
    </r>
  </si>
  <si>
    <t>Subtotal of Master-metered Multifamily Properties Treated</t>
  </si>
  <si>
    <r>
      <t xml:space="preserve">Total Number of Multifamily Tenant Units w/in Properties Treated </t>
    </r>
    <r>
      <rPr>
        <b/>
        <vertAlign val="superscript"/>
        <sz val="10"/>
        <rFont val="Arial"/>
        <family val="2"/>
      </rPr>
      <t>[3]</t>
    </r>
  </si>
  <si>
    <t>Total Number of buildings w/in Properties Treated</t>
  </si>
  <si>
    <r>
      <rPr>
        <b/>
        <vertAlign val="superscript"/>
        <sz val="9"/>
        <rFont val="Arial"/>
        <family val="2"/>
      </rPr>
      <t>[2]</t>
    </r>
    <r>
      <rPr>
        <b/>
        <sz val="9"/>
        <rFont val="Arial"/>
        <family val="2"/>
      </rPr>
      <t xml:space="preserve"> </t>
    </r>
    <r>
      <rPr>
        <sz val="9"/>
        <rFont val="Arial"/>
        <family val="2"/>
      </rPr>
      <t xml:space="preserve">Multifamily properties are sites with at least five (5) or more dwelling units.  The properties 
may have multiple buildings. </t>
    </r>
  </si>
  <si>
    <r>
      <rPr>
        <b/>
        <vertAlign val="superscript"/>
        <sz val="9"/>
        <rFont val="Arial"/>
        <family val="2"/>
      </rPr>
      <t xml:space="preserve">[3] </t>
    </r>
    <r>
      <rPr>
        <sz val="9"/>
        <rFont val="Arial"/>
        <family val="2"/>
      </rPr>
      <t>Multifamily tenant units are the number of dwelling units located within properties treated. This number does not represent the same number of dwellings treated as captured in Table 2 nor 2A.</t>
    </r>
  </si>
  <si>
    <r>
      <t>ESA Program - MF CAM</t>
    </r>
    <r>
      <rPr>
        <b/>
        <vertAlign val="superscript"/>
        <sz val="10"/>
        <color theme="0"/>
        <rFont val="Arial"/>
        <family val="2"/>
      </rPr>
      <t xml:space="preserve"> [5]</t>
    </r>
  </si>
  <si>
    <t>Direct Implementation (Non-Incentive)</t>
  </si>
  <si>
    <t>Direct Implementation</t>
  </si>
  <si>
    <r>
      <t xml:space="preserve">TOTAL MF CAM COSTS </t>
    </r>
    <r>
      <rPr>
        <b/>
        <vertAlign val="superscript"/>
        <sz val="10"/>
        <rFont val="Arial"/>
        <family val="2"/>
      </rPr>
      <t>[6]</t>
    </r>
  </si>
  <si>
    <r>
      <rPr>
        <b/>
        <vertAlign val="superscript"/>
        <sz val="9"/>
        <rFont val="Arial"/>
        <family val="2"/>
      </rPr>
      <t xml:space="preserve">[5] </t>
    </r>
    <r>
      <rPr>
        <sz val="9"/>
        <rFont val="Arial"/>
        <family val="2"/>
      </rPr>
      <t>Applicable to Deed-Restricted, government and non-profit owned multi-family buildings described in D.16-11-022, modified by D.17-12-009, where 65% of tenants are income eligible based (at or below 200% of the Federal Poverty Guidelines).</t>
    </r>
  </si>
  <si>
    <r>
      <rPr>
        <b/>
        <vertAlign val="superscript"/>
        <sz val="9"/>
        <rFont val="Arial"/>
        <family val="2"/>
      </rPr>
      <t>[6]</t>
    </r>
    <r>
      <rPr>
        <b/>
        <sz val="9"/>
        <rFont val="Arial"/>
        <family val="2"/>
      </rPr>
      <t xml:space="preserve"> </t>
    </r>
    <r>
      <rPr>
        <sz val="9"/>
        <rFont val="Arial"/>
        <family val="2"/>
      </rPr>
      <t>Commissioning costs, as allowable per the Decision, are included in measures total cost unless otherwise noted.  Year to Date Expenses table includes accrual amounts. No direct implementation cost expense for 2023 since the program was sunset and is not treating any new projects in 2023. The 2023 expenses are residual costs for the program</t>
    </r>
  </si>
  <si>
    <t xml:space="preserve">Notes: </t>
  </si>
  <si>
    <t>*Any required corrections/adjustments are reported herein and supersede results reported in prior months and may reflect YTD adjustments.</t>
  </si>
  <si>
    <t>**Implementation of the MF CAM Initiative AL 3196-E-A_2654-G-A was approved effective 5/30/2018.</t>
  </si>
  <si>
    <t>ESA Table 2A - Multifamily Whole Building Expenses and Energy Savings by Measures Installed</t>
  </si>
  <si>
    <r>
      <t>Units (of Measure such as "each")</t>
    </r>
    <r>
      <rPr>
        <vertAlign val="superscript"/>
        <sz val="10"/>
        <color theme="0"/>
        <rFont val="Arial"/>
        <family val="2"/>
      </rPr>
      <t xml:space="preserve"> [3]</t>
    </r>
  </si>
  <si>
    <t>Measure Type (In-unit vs CAM/WB)</t>
  </si>
  <si>
    <t>In-Unit</t>
  </si>
  <si>
    <t>Refrigerators</t>
  </si>
  <si>
    <t>CAM/WB</t>
  </si>
  <si>
    <t xml:space="preserve"> </t>
  </si>
  <si>
    <t>New: Non-Condensing Domestic Hot Water Boiler</t>
  </si>
  <si>
    <t>New: Condensing Domestic Hot Water Boiler</t>
  </si>
  <si>
    <t>Faucet Aerator</t>
  </si>
  <si>
    <t>Other Hot Water</t>
  </si>
  <si>
    <t>Household</t>
  </si>
  <si>
    <t>Water Heater Repair/Replacement</t>
  </si>
  <si>
    <t>Hot Water Pipe Insulation - Fitting</t>
  </si>
  <si>
    <t>Hot Water Pipe Insulation - Pipe</t>
  </si>
  <si>
    <t>Boiler Controls</t>
  </si>
  <si>
    <t xml:space="preserve">Whole Building Attic Insulation </t>
  </si>
  <si>
    <t xml:space="preserve">Air Sealing </t>
  </si>
  <si>
    <t xml:space="preserve">New:  Packaged Air Conditioner </t>
  </si>
  <si>
    <t>Smart Thermostats</t>
  </si>
  <si>
    <t>Furnace Repair/Replacement [7]</t>
  </si>
  <si>
    <t>Central A/C Replacement</t>
  </si>
  <si>
    <t>Portable A/C [7]</t>
  </si>
  <si>
    <t>Central A/C Tune up [6]</t>
  </si>
  <si>
    <t>Smart Efficient Fan Control</t>
  </si>
  <si>
    <t>Duct Testing and Sealing [5]</t>
  </si>
  <si>
    <t xml:space="preserve"> Blower Motor Retrofit</t>
  </si>
  <si>
    <t xml:space="preserve"> Efficient Fan Controller</t>
  </si>
  <si>
    <t>New: LED T8 Lamp - Interior</t>
  </si>
  <si>
    <t>New:  LED T8 Lamp - Exterior</t>
  </si>
  <si>
    <t>Exterior LED Screw-in</t>
  </si>
  <si>
    <t>New: LED Parking Garage Fixtures</t>
  </si>
  <si>
    <t>LED Diffuse A-Lamps</t>
  </si>
  <si>
    <t xml:space="preserve">Tier-2 Smart Power Strip </t>
  </si>
  <si>
    <t>Smart Power Strip Tier II</t>
  </si>
  <si>
    <t>Cold Storage [7]</t>
  </si>
  <si>
    <t>Air Purifier [7]</t>
  </si>
  <si>
    <t>Minor Repair</t>
  </si>
  <si>
    <t>Advanced Keyboard</t>
  </si>
  <si>
    <t xml:space="preserve">Electrification </t>
  </si>
  <si>
    <t>New - Central Heat Pump-FS (propane or gas space)</t>
  </si>
  <si>
    <t>Heat Pump Clothes Dryer - FS</t>
  </si>
  <si>
    <t>Induction Cooktop - FS</t>
  </si>
  <si>
    <t>Ductless Mini-split Heat Pump - FS</t>
  </si>
  <si>
    <t>Heat Pump Water Heater - FS</t>
  </si>
  <si>
    <t>Heat Pump Pool Heater - FS</t>
  </si>
  <si>
    <t>Ductless Mini Split - FS</t>
  </si>
  <si>
    <t>Customer Enrollment - In Unit</t>
  </si>
  <si>
    <r>
      <t xml:space="preserve">Audit </t>
    </r>
    <r>
      <rPr>
        <vertAlign val="superscript"/>
        <sz val="10"/>
        <rFont val="Arial"/>
        <family val="2"/>
      </rPr>
      <t>[4]</t>
    </r>
  </si>
  <si>
    <t>Multifamily Properties Treated</t>
  </si>
  <si>
    <r>
      <t xml:space="preserve">Total Number of Multifamily Properties Treated </t>
    </r>
    <r>
      <rPr>
        <vertAlign val="superscript"/>
        <sz val="10"/>
        <rFont val="Arial"/>
        <family val="2"/>
      </rPr>
      <t xml:space="preserve">[1] </t>
    </r>
  </si>
  <si>
    <r>
      <t xml:space="preserve">Total Number of Multifamily Tenant Units w/in Properties Treated </t>
    </r>
    <r>
      <rPr>
        <vertAlign val="superscript"/>
        <sz val="10"/>
        <rFont val="Arial"/>
        <family val="2"/>
      </rPr>
      <t>[2]</t>
    </r>
  </si>
  <si>
    <t>Multifamily Households Treated (In-Unit)</t>
  </si>
  <si>
    <t>Total Number of Households Individually Treated</t>
  </si>
  <si>
    <t>ESA Program - MFWB</t>
  </si>
  <si>
    <t>TOTAL MFWB COSTS</t>
  </si>
  <si>
    <t xml:space="preserve">Commissioning costs, as allowable per the Decision, are included in measures total cost unless otherwise noted. </t>
  </si>
  <si>
    <t>Total MFWB YTD expenses are reported in ESA Table 1A.</t>
  </si>
  <si>
    <t>Any required corrections/adjustments are reported herein and supersede results reported in monthly reports and may reflect end of year adjustments.</t>
  </si>
  <si>
    <t>ESA Table 2B - Pilot Plus and Pilot Deep Expenses and Energy Savings by Measures Installed</t>
  </si>
  <si>
    <t>ESA Program - Pilot Plus</t>
  </si>
  <si>
    <t>ESA Program - Pilot Deep</t>
  </si>
  <si>
    <r>
      <t>Measures</t>
    </r>
    <r>
      <rPr>
        <vertAlign val="superscript"/>
        <sz val="10"/>
        <color theme="0"/>
        <rFont val="Arial"/>
        <family val="2"/>
      </rPr>
      <t>[2]</t>
    </r>
  </si>
  <si>
    <t>Units (Each or Home)</t>
  </si>
  <si>
    <r>
      <t xml:space="preserve">kWh </t>
    </r>
    <r>
      <rPr>
        <vertAlign val="superscript"/>
        <sz val="10"/>
        <color theme="0"/>
        <rFont val="Arial"/>
        <family val="2"/>
      </rPr>
      <t>[3]</t>
    </r>
    <r>
      <rPr>
        <b/>
        <sz val="10"/>
        <color theme="0"/>
        <rFont val="Arial"/>
        <family val="2"/>
      </rPr>
      <t xml:space="preserve"> (Annual)</t>
    </r>
  </si>
  <si>
    <r>
      <t xml:space="preserve">kW </t>
    </r>
    <r>
      <rPr>
        <vertAlign val="superscript"/>
        <sz val="10"/>
        <color theme="0"/>
        <rFont val="Arial"/>
        <family val="2"/>
      </rPr>
      <t>[3]</t>
    </r>
    <r>
      <rPr>
        <b/>
        <sz val="10"/>
        <color theme="0"/>
        <rFont val="Arial"/>
        <family val="2"/>
      </rPr>
      <t xml:space="preserve"> (Annual)</t>
    </r>
  </si>
  <si>
    <r>
      <t>Therms</t>
    </r>
    <r>
      <rPr>
        <b/>
        <vertAlign val="superscript"/>
        <sz val="10"/>
        <color theme="0"/>
        <rFont val="Arial"/>
        <family val="2"/>
      </rPr>
      <t xml:space="preserve"> </t>
    </r>
    <r>
      <rPr>
        <vertAlign val="superscript"/>
        <sz val="10"/>
        <color theme="0"/>
        <rFont val="Arial"/>
        <family val="2"/>
      </rPr>
      <t>[3]</t>
    </r>
    <r>
      <rPr>
        <b/>
        <sz val="10"/>
        <color theme="0"/>
        <rFont val="Arial"/>
        <family val="2"/>
      </rPr>
      <t xml:space="preserve"> (Annual)</t>
    </r>
  </si>
  <si>
    <r>
      <t xml:space="preserve">Expenses ($) </t>
    </r>
    <r>
      <rPr>
        <vertAlign val="superscript"/>
        <sz val="10"/>
        <color theme="0"/>
        <rFont val="Arial"/>
        <family val="2"/>
      </rPr>
      <t>[4]</t>
    </r>
  </si>
  <si>
    <r>
      <t>Effective Useful 
Life (years)</t>
    </r>
    <r>
      <rPr>
        <vertAlign val="superscript"/>
        <sz val="10"/>
        <color theme="0"/>
        <rFont val="Arial"/>
        <family val="2"/>
      </rPr>
      <t>[5]</t>
    </r>
  </si>
  <si>
    <r>
      <t>kW</t>
    </r>
    <r>
      <rPr>
        <sz val="10"/>
        <color theme="0"/>
        <rFont val="Arial"/>
        <family val="2"/>
      </rPr>
      <t xml:space="preserve"> </t>
    </r>
    <r>
      <rPr>
        <vertAlign val="superscript"/>
        <sz val="10"/>
        <color theme="0"/>
        <rFont val="Arial"/>
        <family val="2"/>
      </rPr>
      <t>[3]</t>
    </r>
    <r>
      <rPr>
        <b/>
        <sz val="10"/>
        <color theme="0"/>
        <rFont val="Arial"/>
        <family val="2"/>
      </rPr>
      <t xml:space="preserve"> (Annual)</t>
    </r>
  </si>
  <si>
    <r>
      <t>Expenses ($)</t>
    </r>
    <r>
      <rPr>
        <sz val="10"/>
        <color theme="0"/>
        <rFont val="Arial"/>
        <family val="2"/>
      </rPr>
      <t xml:space="preserve"> </t>
    </r>
    <r>
      <rPr>
        <vertAlign val="superscript"/>
        <sz val="10"/>
        <color theme="0"/>
        <rFont val="Arial"/>
        <family val="2"/>
      </rPr>
      <t>[4]</t>
    </r>
  </si>
  <si>
    <t>Efficient Electric Dryer</t>
  </si>
  <si>
    <t>Heat Pump Dryer</t>
  </si>
  <si>
    <r>
      <t xml:space="preserve">High Efficiency Clothes Washers </t>
    </r>
    <r>
      <rPr>
        <vertAlign val="superscript"/>
        <sz val="10"/>
        <rFont val="Arial"/>
        <family val="2"/>
      </rPr>
      <t>[10]</t>
    </r>
  </si>
  <si>
    <t xml:space="preserve">Induction Cooktop/Range </t>
  </si>
  <si>
    <t>Pool Pump Retrocommissioning (RCx)</t>
  </si>
  <si>
    <t xml:space="preserve">Pool Pump Replacement </t>
  </si>
  <si>
    <t xml:space="preserve">Standard Electrc Range </t>
  </si>
  <si>
    <t>Tier 2 Adv Power Strip w Bluetooth</t>
  </si>
  <si>
    <t>Combined Showerhead/TSV</t>
  </si>
  <si>
    <t>Heat Pump Water Heater - Fuel Sub</t>
  </si>
  <si>
    <t>Heat Pump Water Heater - Fuel Sub (120V)</t>
  </si>
  <si>
    <t xml:space="preserve">Low Flow Faucet Aerator </t>
  </si>
  <si>
    <t xml:space="preserve">Low Flow Showerhead </t>
  </si>
  <si>
    <t>Tankless On-Demand</t>
  </si>
  <si>
    <t>Thermostat-controlled Shower Valve</t>
  </si>
  <si>
    <t>Tub Diverter/ Tub Spout</t>
  </si>
  <si>
    <t>Water Heater Blanket</t>
  </si>
  <si>
    <t>Water Heater Pipe Insulation</t>
  </si>
  <si>
    <t>Len. Ft</t>
  </si>
  <si>
    <r>
      <t xml:space="preserve">Diagnostic Air Sealing </t>
    </r>
    <r>
      <rPr>
        <vertAlign val="superscript"/>
        <sz val="10"/>
        <rFont val="Arial"/>
        <family val="2"/>
      </rPr>
      <t>[10]</t>
    </r>
  </si>
  <si>
    <t>Exterior Wall Insulation</t>
  </si>
  <si>
    <t xml:space="preserve">Floor Insulation </t>
  </si>
  <si>
    <t>Central Air Conditioner (A/C)</t>
  </si>
  <si>
    <t>Fan Controller for A/C</t>
  </si>
  <si>
    <r>
      <t xml:space="preserve">New Portable A/C </t>
    </r>
    <r>
      <rPr>
        <vertAlign val="superscript"/>
        <sz val="10"/>
        <rFont val="Arial"/>
        <family val="2"/>
      </rPr>
      <t>[12]</t>
    </r>
  </si>
  <si>
    <t/>
  </si>
  <si>
    <t>High Efficiency Furnace</t>
  </si>
  <si>
    <t>Diagnostic Duct Sealing</t>
  </si>
  <si>
    <t xml:space="preserve">Duct Replacement </t>
  </si>
  <si>
    <t xml:space="preserve">Duct Sealing with Equipment Upgrade </t>
  </si>
  <si>
    <t>Ducted Heat Pump</t>
  </si>
  <si>
    <t>Ducted Heat Pump - Fuel Substitution</t>
  </si>
  <si>
    <t>Ductless Heat Pump</t>
  </si>
  <si>
    <t>Ductless Heat Pump - Fuel Substitution</t>
  </si>
  <si>
    <t>Whole House Fan</t>
  </si>
  <si>
    <t>Packaged HVAC</t>
  </si>
  <si>
    <t>Minor Home Repair</t>
  </si>
  <si>
    <t>A-Lamp LED</t>
  </si>
  <si>
    <t>Reflector Lamp LED</t>
  </si>
  <si>
    <r>
      <t xml:space="preserve">Cold Storage </t>
    </r>
    <r>
      <rPr>
        <vertAlign val="superscript"/>
        <sz val="10"/>
        <rFont val="Arial"/>
        <family val="2"/>
      </rPr>
      <t>[12]</t>
    </r>
  </si>
  <si>
    <r>
      <t xml:space="preserve">New Air Purifier </t>
    </r>
    <r>
      <rPr>
        <vertAlign val="superscript"/>
        <sz val="10"/>
        <rFont val="Arial"/>
        <family val="2"/>
      </rPr>
      <t>[12]</t>
    </r>
  </si>
  <si>
    <t>Contractor Non-Measure Admin/Permitting Fees</t>
  </si>
  <si>
    <r>
      <t>Customer Enrollment</t>
    </r>
    <r>
      <rPr>
        <vertAlign val="superscript"/>
        <sz val="10"/>
        <rFont val="Arial"/>
        <family val="2"/>
      </rPr>
      <t>[6]</t>
    </r>
  </si>
  <si>
    <t>Total Households Weatherized</t>
  </si>
  <si>
    <t xml:space="preserve">Pilot Plus Households Treated </t>
  </si>
  <si>
    <t xml:space="preserve">Pilot Deep Households Treated </t>
  </si>
  <si>
    <r>
      <t xml:space="preserve"># Eligible Households to be Treated for PY </t>
    </r>
    <r>
      <rPr>
        <b/>
        <vertAlign val="superscript"/>
        <sz val="10"/>
        <rFont val="Arial"/>
        <family val="2"/>
      </rPr>
      <t>[11]</t>
    </r>
  </si>
  <si>
    <r>
      <t>Year to Date Expenses</t>
    </r>
    <r>
      <rPr>
        <sz val="10"/>
        <color theme="0"/>
        <rFont val="Arial"/>
        <family val="2"/>
      </rPr>
      <t xml:space="preserve"> </t>
    </r>
    <r>
      <rPr>
        <vertAlign val="superscript"/>
        <sz val="10"/>
        <color theme="0"/>
        <rFont val="Arial"/>
        <family val="2"/>
      </rPr>
      <t>[6]</t>
    </r>
  </si>
  <si>
    <t>ESA Program - Pilot Plus and Pilot Deep</t>
  </si>
  <si>
    <r>
      <t xml:space="preserve">Administration </t>
    </r>
    <r>
      <rPr>
        <vertAlign val="superscript"/>
        <sz val="10"/>
        <rFont val="Arial"/>
        <family val="2"/>
      </rPr>
      <t>[7]</t>
    </r>
  </si>
  <si>
    <r>
      <t xml:space="preserve">Direct Implementation (Non-Incentive) </t>
    </r>
    <r>
      <rPr>
        <vertAlign val="superscript"/>
        <sz val="10"/>
        <rFont val="Arial"/>
        <family val="2"/>
      </rPr>
      <t>[8]</t>
    </r>
  </si>
  <si>
    <r>
      <t>Direct Implementation</t>
    </r>
    <r>
      <rPr>
        <b/>
        <vertAlign val="superscript"/>
        <sz val="10"/>
        <rFont val="Arial"/>
        <family val="2"/>
      </rPr>
      <t xml:space="preserve"> </t>
    </r>
    <r>
      <rPr>
        <vertAlign val="superscript"/>
        <sz val="10"/>
        <rFont val="Arial"/>
        <family val="2"/>
      </rPr>
      <t>[9]</t>
    </r>
  </si>
  <si>
    <t>TOTAL Pilot Plus and Pilot Deep COSTS</t>
  </si>
  <si>
    <t>ESA Table 2C - Building Electrification Expenses and Energy Savings by Measures Installed (SCE Only)</t>
  </si>
  <si>
    <r>
      <t xml:space="preserve">ESA Program - Building Electrification Retrofit Pilot </t>
    </r>
    <r>
      <rPr>
        <b/>
        <vertAlign val="superscript"/>
        <sz val="12"/>
        <color theme="0"/>
        <rFont val="Arial"/>
        <family val="2"/>
      </rPr>
      <t>[1]</t>
    </r>
  </si>
  <si>
    <t>2025 Completed &amp; Expensed Installation</t>
  </si>
  <si>
    <t>Electric Dryer</t>
  </si>
  <si>
    <t>Cooktop/Range</t>
  </si>
  <si>
    <t>Heat Pump HVAC</t>
  </si>
  <si>
    <t>Duct Seal</t>
  </si>
  <si>
    <r>
      <t xml:space="preserve">Miscellaneous </t>
    </r>
    <r>
      <rPr>
        <b/>
        <vertAlign val="superscript"/>
        <sz val="10"/>
        <rFont val="Arial"/>
        <family val="2"/>
      </rPr>
      <t>[2]</t>
    </r>
  </si>
  <si>
    <t>Carbon Monoxide/Smoke Alarm</t>
  </si>
  <si>
    <t>Electric Panel</t>
  </si>
  <si>
    <t>Electric Sub-Panel</t>
  </si>
  <si>
    <t>Electrical Circuit Run</t>
  </si>
  <si>
    <t>Induction Cookware</t>
  </si>
  <si>
    <t>Energy Assessment</t>
  </si>
  <si>
    <t>Total Savings/Expenditures</t>
  </si>
  <si>
    <t>Single Family Households Treated</t>
  </si>
  <si>
    <r>
      <t xml:space="preserve">Estimated Avg. Annual Bill SavingsTreated </t>
    </r>
    <r>
      <rPr>
        <b/>
        <vertAlign val="superscript"/>
        <sz val="10"/>
        <rFont val="Arial"/>
        <family val="2"/>
      </rPr>
      <t>[3]</t>
    </r>
  </si>
  <si>
    <t>ESA Program - Building Electrification</t>
  </si>
  <si>
    <t>TOTAL Building Electrification COSTS</t>
  </si>
  <si>
    <r>
      <rPr>
        <vertAlign val="superscript"/>
        <sz val="10"/>
        <rFont val="Arial"/>
        <family val="2"/>
      </rPr>
      <t>[1]</t>
    </r>
    <r>
      <rPr>
        <sz val="10"/>
        <rFont val="Arial"/>
        <family val="2"/>
      </rPr>
      <t xml:space="preserve"> The costs for the following measures are included in the overall expenditures of the BE Pilot: additional line set for ductless mini-splits and building permits.</t>
    </r>
  </si>
  <si>
    <r>
      <rPr>
        <vertAlign val="superscript"/>
        <sz val="10"/>
        <rFont val="Arial"/>
        <family val="2"/>
      </rPr>
      <t xml:space="preserve">[2] </t>
    </r>
    <r>
      <rPr>
        <sz val="10"/>
        <rFont val="Arial"/>
        <family val="2"/>
      </rPr>
      <t>These measures do not have any savings associated and may be required to complete the installation to electrify the residential end-uses of participating households.</t>
    </r>
  </si>
  <si>
    <r>
      <rPr>
        <vertAlign val="superscript"/>
        <sz val="10"/>
        <rFont val="Arial"/>
        <family val="2"/>
      </rPr>
      <t>[3]</t>
    </r>
    <r>
      <rPr>
        <sz val="10"/>
        <rFont val="Arial"/>
        <family val="2"/>
      </rPr>
      <t xml:space="preserve"> Estimated average annual bill savings will be calculated prior to participation and must not increase total energy costs.</t>
    </r>
  </si>
  <si>
    <t>ESA Table 2D - Clean Energy Homes Expenses and Energy Savings by Measures Installed (SCE Only)</t>
  </si>
  <si>
    <t>ESA Program - Clean Energy Homes New Construction Pilot</t>
  </si>
  <si>
    <t>Quantity</t>
  </si>
  <si>
    <t>Avoided
(CO₂e) emissions</t>
  </si>
  <si>
    <t>Incentives Paid ($)</t>
  </si>
  <si>
    <t>Education and Outreach</t>
  </si>
  <si>
    <t>Direct Outreach (Developers and Owners)</t>
  </si>
  <si>
    <t>Educational Webinars</t>
  </si>
  <si>
    <t>Technical Design Assistance (Reserved)</t>
  </si>
  <si>
    <t>Single-Family Homes</t>
  </si>
  <si>
    <t>Multifamily Properties</t>
  </si>
  <si>
    <t>• Buildings</t>
  </si>
  <si>
    <t>• No. of Dwelling Units</t>
  </si>
  <si>
    <t>Technical Design Assistance (In Process)</t>
  </si>
  <si>
    <t>Technical Design Assistance (Completed)</t>
  </si>
  <si>
    <t>No. of Dwelling Units</t>
  </si>
  <si>
    <t xml:space="preserve"> -</t>
  </si>
  <si>
    <t xml:space="preserve"> - Multifamily Dwelling Units Treated</t>
  </si>
  <si>
    <t>ESA Program - Clean Energy Homes</t>
  </si>
  <si>
    <t>TOTAL Clean Energy Homes COSTS</t>
  </si>
  <si>
    <r>
      <rPr>
        <vertAlign val="superscript"/>
        <sz val="10"/>
        <rFont val="Arial"/>
        <family val="2"/>
      </rPr>
      <t>[1]</t>
    </r>
    <r>
      <rPr>
        <sz val="10"/>
        <rFont val="Arial"/>
        <family val="2"/>
      </rPr>
      <t xml:space="preserve"> CEH will not track installations since it is a Design Assistance and Tenant Education Incentive Program.</t>
    </r>
  </si>
  <si>
    <r>
      <rPr>
        <vertAlign val="superscript"/>
        <sz val="10"/>
        <rFont val="Arial"/>
        <family val="2"/>
      </rPr>
      <t xml:space="preserve">[2] </t>
    </r>
    <r>
      <rPr>
        <sz val="10"/>
        <rFont val="Arial"/>
        <family val="2"/>
      </rPr>
      <t>Savings for HVAC measures vary by CZ and is averaged in these tables</t>
    </r>
  </si>
  <si>
    <t>ESA Table 2E -  CSD Leveraging Expenses and Energy Savings by Measures Installed</t>
  </si>
  <si>
    <t>ESA Program - CSD Leveraging</t>
  </si>
  <si>
    <t>Year-To-Date Completed &amp; Expensed Installation</t>
  </si>
  <si>
    <t xml:space="preserve">Refrigerators </t>
  </si>
  <si>
    <t>Microwaves</t>
  </si>
  <si>
    <t>Freezer</t>
  </si>
  <si>
    <t>Low Flow Shower Head</t>
  </si>
  <si>
    <t>Air Sealing / Envelope</t>
  </si>
  <si>
    <t xml:space="preserve">Attic Insulation </t>
  </si>
  <si>
    <t>FAU Standing Pilot Conversion</t>
  </si>
  <si>
    <t>Furnace Repair/Replacement</t>
  </si>
  <si>
    <t>Duct Testing and Sealing</t>
  </si>
  <si>
    <t>A/C Time Delay</t>
  </si>
  <si>
    <t>Compact Fluorescent Lights (CFL)</t>
  </si>
  <si>
    <t>Interior Hard wired CFL fixtures</t>
  </si>
  <si>
    <t>Exterior Hard wired CFL fixtures</t>
  </si>
  <si>
    <t>Torchiere</t>
  </si>
  <si>
    <t>Occupancy Sensor</t>
  </si>
  <si>
    <t>LED Night Lights</t>
  </si>
  <si>
    <t>LED Diffuse Bulb (60W Replacement)</t>
  </si>
  <si>
    <t>LED Reflector Bulb</t>
  </si>
  <si>
    <t>LED Reflector Downlight Retrofit Kits</t>
  </si>
  <si>
    <t>Smart Power Strips - Tier 1</t>
  </si>
  <si>
    <t>Smart Power Strips - Tier 2</t>
  </si>
  <si>
    <t>Outreach &amp; Assessment</t>
  </si>
  <si>
    <t>In-Home Education</t>
  </si>
  <si>
    <t>CSD MF Buildings Treated</t>
  </si>
  <si>
    <t>Multifamily</t>
  </si>
  <si>
    <r>
      <t>Administration</t>
    </r>
    <r>
      <rPr>
        <b/>
        <vertAlign val="superscript"/>
        <sz val="10"/>
        <rFont val="Arial"/>
        <family val="2"/>
      </rPr>
      <t xml:space="preserve"> </t>
    </r>
    <r>
      <rPr>
        <vertAlign val="superscript"/>
        <sz val="10"/>
        <rFont val="Arial"/>
        <family val="2"/>
      </rPr>
      <t>[1]</t>
    </r>
  </si>
  <si>
    <r>
      <t xml:space="preserve">Direct Implementation (Non-Incentive) </t>
    </r>
    <r>
      <rPr>
        <vertAlign val="superscript"/>
        <sz val="10"/>
        <rFont val="Arial"/>
        <family val="2"/>
      </rPr>
      <t>[2]</t>
    </r>
  </si>
  <si>
    <r>
      <t>Direct Implementation</t>
    </r>
    <r>
      <rPr>
        <b/>
        <vertAlign val="superscript"/>
        <sz val="10"/>
        <rFont val="Arial"/>
        <family val="2"/>
      </rPr>
      <t xml:space="preserve"> </t>
    </r>
    <r>
      <rPr>
        <vertAlign val="superscript"/>
        <sz val="10"/>
        <rFont val="Arial"/>
        <family val="2"/>
      </rPr>
      <t>[3]</t>
    </r>
  </si>
  <si>
    <t>TOTAL CSD Leveraging COSTS</t>
  </si>
  <si>
    <r>
      <rPr>
        <vertAlign val="superscript"/>
        <sz val="10"/>
        <rFont val="Arial"/>
        <family val="2"/>
      </rPr>
      <t>[1]</t>
    </r>
    <r>
      <rPr>
        <b/>
        <vertAlign val="superscript"/>
        <sz val="10"/>
        <rFont val="Arial"/>
        <family val="2"/>
      </rPr>
      <t xml:space="preserve"> </t>
    </r>
    <r>
      <rPr>
        <sz val="10"/>
        <rFont val="Arial"/>
        <family val="2"/>
      </rPr>
      <t>Administration includes administration labor expenses.</t>
    </r>
  </si>
  <si>
    <r>
      <rPr>
        <vertAlign val="superscript"/>
        <sz val="10"/>
        <rFont val="Arial"/>
        <family val="2"/>
      </rPr>
      <t>[2]</t>
    </r>
    <r>
      <rPr>
        <b/>
        <vertAlign val="superscript"/>
        <sz val="10"/>
        <rFont val="Arial"/>
        <family val="2"/>
      </rPr>
      <t xml:space="preserve"> </t>
    </r>
    <r>
      <rPr>
        <sz val="10"/>
        <rFont val="Arial"/>
        <family val="2"/>
      </rPr>
      <t xml:space="preserve">Direct Implementation (Non-Incentive) includes Implementer expenses. </t>
    </r>
  </si>
  <si>
    <r>
      <rPr>
        <vertAlign val="superscript"/>
        <sz val="10"/>
        <rFont val="Arial"/>
        <family val="2"/>
      </rPr>
      <t>[3]</t>
    </r>
    <r>
      <rPr>
        <sz val="10"/>
        <rFont val="Arial"/>
        <family val="2"/>
      </rPr>
      <t xml:space="preserve"> Direct Implementation includes expenses for installation of measures.</t>
    </r>
  </si>
  <si>
    <t>ESA Table 3 -  Program Cost Effectiveness</t>
  </si>
  <si>
    <t>Program</t>
  </si>
  <si>
    <t>Ratio of Benefits Over Costs</t>
  </si>
  <si>
    <t>Net Benefits  $</t>
  </si>
  <si>
    <r>
      <t xml:space="preserve">ESACET </t>
    </r>
    <r>
      <rPr>
        <vertAlign val="superscript"/>
        <sz val="10"/>
        <rFont val="Arial"/>
        <family val="2"/>
      </rPr>
      <t>[2]</t>
    </r>
  </si>
  <si>
    <t>Resource 
Test</t>
  </si>
  <si>
    <t>TRC</t>
  </si>
  <si>
    <t>PAC</t>
  </si>
  <si>
    <t>RIM</t>
  </si>
  <si>
    <t>ESACET</t>
  </si>
  <si>
    <t>ESA Main
(SF, MH)</t>
  </si>
  <si>
    <t>ESA MFWB 
(In-Unit, CAM/WB)</t>
  </si>
  <si>
    <r>
      <t>ESA Pilot Plus and Pilot Deep</t>
    </r>
    <r>
      <rPr>
        <sz val="10"/>
        <color theme="1"/>
        <rFont val="Arial"/>
        <family val="2"/>
      </rPr>
      <t xml:space="preserve"> </t>
    </r>
    <r>
      <rPr>
        <vertAlign val="superscript"/>
        <sz val="10"/>
        <color theme="1"/>
        <rFont val="Arial"/>
        <family val="2"/>
      </rPr>
      <t>[1]</t>
    </r>
  </si>
  <si>
    <t>Building Electrification</t>
  </si>
  <si>
    <t>Clean Energy Homes</t>
  </si>
  <si>
    <t>Notes:</t>
  </si>
  <si>
    <t>*All program measures, including resource and non-resource measures, are represented in the ESACET.  Only measures considered resource measures are represented in the Resource Test.  Resource measures, as defined in D.21-06-015, include any measure with a unit savings of less than one kWh or one therm.</t>
  </si>
  <si>
    <t xml:space="preserve">*The ESACET includes energy and non-energy benefits and all program costs including measure, installation, and administrative costs.  </t>
  </si>
  <si>
    <t>*The Resource Test includes energy benefits and program measure and installation costs.</t>
  </si>
  <si>
    <t>*Ordering Paragraph 43 of D.14-08-030 directs the application of the two new cost effectiveness tests, ESACET and Resource TRC (renamed the Resource Test).</t>
  </si>
  <si>
    <r>
      <t xml:space="preserve">ESA Table 4 -  Detail by Housing Type and Source </t>
    </r>
    <r>
      <rPr>
        <vertAlign val="superscript"/>
        <sz val="10"/>
        <rFont val="Arial"/>
        <family val="2"/>
      </rPr>
      <t xml:space="preserve">[1]  </t>
    </r>
    <r>
      <rPr>
        <b/>
        <sz val="12"/>
        <rFont val="Arial"/>
        <family val="2"/>
      </rPr>
      <t xml:space="preserve">    </t>
    </r>
  </si>
  <si>
    <r>
      <t xml:space="preserve">2025 Energy Savings </t>
    </r>
    <r>
      <rPr>
        <vertAlign val="superscript"/>
        <sz val="10"/>
        <color theme="0"/>
        <rFont val="Arial"/>
        <family val="2"/>
      </rPr>
      <t>[2]</t>
    </r>
  </si>
  <si>
    <t>Customer</t>
  </si>
  <si>
    <t>Housing Type</t>
  </si>
  <si>
    <t># Homes /Properties Treated</t>
  </si>
  <si>
    <t>MWh</t>
  </si>
  <si>
    <t>MW</t>
  </si>
  <si>
    <t>MMTherm[3]</t>
  </si>
  <si>
    <t>2025
Expenses</t>
  </si>
  <si>
    <t>Gas and Electric Customers</t>
  </si>
  <si>
    <t>Owners - Total</t>
  </si>
  <si>
    <t xml:space="preserve">Single Family </t>
  </si>
  <si>
    <t>Multi Family</t>
  </si>
  <si>
    <t xml:space="preserve">Mobile Homes </t>
  </si>
  <si>
    <t>Renters - Total</t>
  </si>
  <si>
    <t>Single Family</t>
  </si>
  <si>
    <t>Mobile Homes</t>
  </si>
  <si>
    <t>Electric Customers (only)</t>
  </si>
  <si>
    <t>Gas Customers (only)</t>
  </si>
  <si>
    <t xml:space="preserve">Gas and Electric Total - ESA MFWB </t>
  </si>
  <si>
    <t>ESA Multifamily In-Unit</t>
  </si>
  <si>
    <t>ESA Multifamily Common Area Measures and Multifamily Whole Building</t>
  </si>
  <si>
    <t>Totals:</t>
  </si>
  <si>
    <t>Year</t>
  </si>
  <si>
    <t>Utility in Shared Service Territory</t>
  </si>
  <si>
    <t>Eligible Households in Shared Service Territory</t>
  </si>
  <si>
    <t>Eligible Households Treated by Both Utilities in Shared Service Territory</t>
  </si>
  <si>
    <t>SCE</t>
  </si>
  <si>
    <t>SDG&amp;E</t>
  </si>
  <si>
    <t>SoCalGas</t>
  </si>
  <si>
    <t xml:space="preserve">ESA Table 5 -  Direct Purchases &amp; Installation Contractors </t>
  </si>
  <si>
    <t xml:space="preserve">Program Year 2025 Annual Report </t>
  </si>
  <si>
    <t>Contractor</t>
  </si>
  <si>
    <t>County</t>
  </si>
  <si>
    <t>Contractor Type
(Check one or more if applicable)</t>
  </si>
  <si>
    <r>
      <t>2025 Annual
Expenditures</t>
    </r>
    <r>
      <rPr>
        <b/>
        <vertAlign val="superscript"/>
        <sz val="10"/>
        <color theme="0"/>
        <rFont val="Arial"/>
        <family val="2"/>
      </rPr>
      <t xml:space="preserve"> [1]</t>
    </r>
  </si>
  <si>
    <t>Private</t>
  </si>
  <si>
    <t>CBO</t>
  </si>
  <si>
    <t>WMDVBE</t>
  </si>
  <si>
    <t>LIHEAP</t>
  </si>
  <si>
    <t>Implementer 1</t>
  </si>
  <si>
    <t>Butte, Colusa, El Dorado, Glenn, Mendocino, Nevada, Plumas, Sierra, Sutter, Yuba
San Francisco, San Mateo, Santa Clara, Alameda, Contra Costa, San Joaquin, Stanislaus, Merced, Solano, Fresno, Madera</t>
  </si>
  <si>
    <t>X</t>
  </si>
  <si>
    <t>Monterey,San Mateo, Santa Clara, Santa Cruz
Alameda, Contra Costa</t>
  </si>
  <si>
    <t>Monterey, San Luis Obispo, Santa Barbara, Santa Cruz</t>
  </si>
  <si>
    <t>Sacramento, Solano, Sonoma, Yolo
Alameda, Contra Costa, Napa, Yolo, Solano, Sacramento, San Joaquin</t>
  </si>
  <si>
    <t>Monterey, San Benito, San Luis Obispo, San Mateo, Santa Barbara, Santa Clara, Santa Cruz</t>
  </si>
  <si>
    <t>Placer, Sacramento, Solano, Yolo
Merced, Stanislaus, Madera, San Joaquin</t>
  </si>
  <si>
    <t>Kern, Kings, Tulare ,Fresno, Madera, Merced ,Stanislaus, San Joaquin, Tuolumne</t>
  </si>
  <si>
    <t>Butte, Colusa, El Dorado, Glenn, Lake, Monterey, Nevada, Placer, Sacramento, San Benito, San Mateo, Santa Clara, Santa Cruz, Solano, Sonoma, Sutter, Yolo, Yuba</t>
  </si>
  <si>
    <t>Butte, Colusa, El Dorado, Placer, Sacramento, Solano, Sutter, Yolo, Yuba</t>
  </si>
  <si>
    <t>San Mateo, Solano, Sonoma
Napa, San Francisco, Contra Costa, Alameda, Marin, San Joaquin</t>
  </si>
  <si>
    <t>Butte, Colusa, Glenn, Humboldt, Lake, Mendocino, Nevada, Placer, Sacramento, Shasta
Solano, Sonoma, Sutter, Tehama, Yolo, Yuba</t>
  </si>
  <si>
    <t>Shasta, Tehama</t>
  </si>
  <si>
    <t>Monterey, San Luis Obispo, Santa Cruz
Fresno, Kings, Kern, Merced, Tulare</t>
  </si>
  <si>
    <t>Monterey, Sacramento, San Mateo, Santa Clara, Santa Cruz, Solano</t>
  </si>
  <si>
    <t xml:space="preserve">Kern, Fresno, Calaveras, Kings, Madera, Mariposa, Merced, San Joaquin, Tulare, Tuolumne, Stanislaus
San Francisco, Alameda, Marin, Contra Costa, Napa </t>
  </si>
  <si>
    <t>Monterey, San Benito, Santa Cruz</t>
  </si>
  <si>
    <t>El Dorado, Placer, Sacramento, Santa Clara, Solano, Sutter, Yolo, Yuba</t>
  </si>
  <si>
    <t>Implementer 1 Contractor Expenditures</t>
  </si>
  <si>
    <t>Implementer 2</t>
  </si>
  <si>
    <t>Merced, Madera, Tuolumne, Mariposa, Fresno</t>
  </si>
  <si>
    <t>Fresno, Madera, Kings, Tulare</t>
  </si>
  <si>
    <t>Alameda, Contra Costa, Marin, Napa, San Francisco, Alpine, Amador, Calaveras, Fresno, Kern, Kings, Madera, Mariposa, Merced, San Joaquin, Stanislaus, Tulare, and Tuolumne.</t>
  </si>
  <si>
    <t>Kern County</t>
  </si>
  <si>
    <t>Kern, Kings, Madera, Tulare, Fresno, Stanislaus, San Bernardino</t>
  </si>
  <si>
    <t>Contra Costa, Napa, San Joaquin</t>
  </si>
  <si>
    <t>Kern, Kings, Tulare, Fresno, Madera</t>
  </si>
  <si>
    <t>Implementer 2 Contractor Expenditures</t>
  </si>
  <si>
    <r>
      <rPr>
        <vertAlign val="superscript"/>
        <sz val="9"/>
        <rFont val="Arial"/>
        <family val="2"/>
      </rPr>
      <t>[1]</t>
    </r>
    <r>
      <rPr>
        <sz val="9"/>
        <rFont val="Arial"/>
        <family val="2"/>
      </rPr>
      <t xml:space="preserve"> The table does not include NGAT expenses paid to contractors because NGAT is funded through GRC and not ESA program budget.</t>
    </r>
  </si>
  <si>
    <r>
      <t xml:space="preserve">ESA Table 6 -  Installation Cost of Program Installation Contractors </t>
    </r>
    <r>
      <rPr>
        <vertAlign val="superscript"/>
        <sz val="10"/>
        <rFont val="Arial"/>
        <family val="2"/>
      </rPr>
      <t>[1]</t>
    </r>
  </si>
  <si>
    <t>Unit of Measure</t>
  </si>
  <si>
    <t xml:space="preserve">CBO/WMDVBE </t>
  </si>
  <si>
    <t xml:space="preserve">Non-CBO/WMDVBE </t>
  </si>
  <si>
    <t xml:space="preserve">2025 Program Total </t>
  </si>
  <si>
    <t>Installations</t>
  </si>
  <si>
    <t>Dwellings</t>
  </si>
  <si>
    <t>Costs</t>
  </si>
  <si>
    <t>Units Installed</t>
  </si>
  <si>
    <t>Cost/ Unit</t>
  </si>
  <si>
    <t>Cost/ 
Household</t>
  </si>
  <si>
    <t>$</t>
  </si>
  <si>
    <t>Induction Cooking Appliance-FS</t>
  </si>
  <si>
    <t>Other Domestic Hot Water</t>
  </si>
  <si>
    <t>CAM - Central Boiler</t>
  </si>
  <si>
    <t>Cap-kBTUh</t>
  </si>
  <si>
    <t>CAM - Faucet Aerator</t>
  </si>
  <si>
    <t>CAM - Pipe Insulation</t>
  </si>
  <si>
    <t>Air Sealing</t>
  </si>
  <si>
    <t>Furnace Repair</t>
  </si>
  <si>
    <t>Evaporative Coolers (Replacement)</t>
  </si>
  <si>
    <t>Evaporative Coolers (Installation)</t>
  </si>
  <si>
    <t>CAM - HEAT Pump Split System</t>
  </si>
  <si>
    <t>Portable A/C</t>
  </si>
  <si>
    <t>CAM - Programmable Thermostat</t>
  </si>
  <si>
    <t>Central A/C Tune-up</t>
  </si>
  <si>
    <t>Interior Hard wired LED fixtures</t>
  </si>
  <si>
    <t>LED Torchiere</t>
  </si>
  <si>
    <t>CAM - Exterior LED Lighting</t>
  </si>
  <si>
    <t>Fixture</t>
  </si>
  <si>
    <t>CAM - Exterior LED Lighting - Pool</t>
  </si>
  <si>
    <t>Lamp</t>
  </si>
  <si>
    <t>Exterior LED Lighting - Spa</t>
  </si>
  <si>
    <t>CAM - Interior LED Fixture</t>
  </si>
  <si>
    <t>CAM - Interior LED Lighting</t>
  </si>
  <si>
    <t>KiloLumen</t>
  </si>
  <si>
    <t>CAM - Interior LED Screw-in</t>
  </si>
  <si>
    <t>CAM - Interior TLED Type A Lamps</t>
  </si>
  <si>
    <t>CAM - Interior TLED Type C Lamps</t>
  </si>
  <si>
    <t>CAM - Interior LED Exit Sign</t>
  </si>
  <si>
    <t>Smart Strip</t>
  </si>
  <si>
    <t>Smart Strip Tier II</t>
  </si>
  <si>
    <t>Cold Storage</t>
  </si>
  <si>
    <t>Pool Pump</t>
  </si>
  <si>
    <t>Air Purifier</t>
  </si>
  <si>
    <t xml:space="preserve">Commissioning </t>
  </si>
  <si>
    <t>CAM - Audit</t>
  </si>
  <si>
    <t>ESA Table 7 -  Expenditures Recorded by Cost Element</t>
  </si>
  <si>
    <r>
      <t>Labor</t>
    </r>
    <r>
      <rPr>
        <sz val="10"/>
        <color theme="0"/>
        <rFont val="Arial"/>
        <family val="2"/>
      </rPr>
      <t xml:space="preserve"> </t>
    </r>
    <r>
      <rPr>
        <vertAlign val="superscript"/>
        <sz val="10"/>
        <color theme="0"/>
        <rFont val="Arial"/>
        <family val="2"/>
      </rPr>
      <t>[1]</t>
    </r>
  </si>
  <si>
    <r>
      <t xml:space="preserve">Non-Labor </t>
    </r>
    <r>
      <rPr>
        <vertAlign val="superscript"/>
        <sz val="10"/>
        <color theme="0"/>
        <rFont val="Arial"/>
        <family val="2"/>
      </rPr>
      <t>[2]</t>
    </r>
  </si>
  <si>
    <r>
      <t xml:space="preserve">Contractor </t>
    </r>
    <r>
      <rPr>
        <vertAlign val="superscript"/>
        <sz val="10"/>
        <color theme="0"/>
        <rFont val="Arial"/>
        <family val="2"/>
      </rPr>
      <t>[3]</t>
    </r>
  </si>
  <si>
    <t xml:space="preserve">Total </t>
  </si>
  <si>
    <t>ESA Main Program (SF, MH)</t>
  </si>
  <si>
    <t xml:space="preserve">Enclosure </t>
  </si>
  <si>
    <t xml:space="preserve">HVAC </t>
  </si>
  <si>
    <t xml:space="preserve">Pilot  </t>
  </si>
  <si>
    <r>
      <t xml:space="preserve">Implementation </t>
    </r>
    <r>
      <rPr>
        <vertAlign val="superscript"/>
        <sz val="10"/>
        <rFont val="Arial"/>
        <family val="2"/>
      </rPr>
      <t>[4]</t>
    </r>
  </si>
  <si>
    <t>ESA Main TOTAL</t>
  </si>
  <si>
    <t>Multi-Family Whole Building TOTAL</t>
  </si>
  <si>
    <t>Measurement and Evaluation Studies</t>
  </si>
  <si>
    <t>Administration TOTAL</t>
  </si>
  <si>
    <t>Pilot Plus and Pilot Deep</t>
  </si>
  <si>
    <t>Building Electrification Retrofit Pilot (SCE Only)</t>
  </si>
  <si>
    <t>Clean Energy Homes New Construction Pilot (SCE Only)</t>
  </si>
  <si>
    <t xml:space="preserve">SASH and MASH Unspent Funds </t>
  </si>
  <si>
    <t xml:space="preserve">ESA Table 8 -  Homes Unwilling / Unable to Participate </t>
  </si>
  <si>
    <t>Reason Provided - ESA Main (SF, MH)</t>
  </si>
  <si>
    <t>Reason Provided - PP/PD</t>
  </si>
  <si>
    <t>Customer Unwilling/Declined Program Measures</t>
  </si>
  <si>
    <t>Customer Unavailable -Scheduling Conflicts</t>
  </si>
  <si>
    <t>Hazardous Environment (unsafe/unclean)</t>
  </si>
  <si>
    <t>Landlord Refused to Authorize Participation</t>
  </si>
  <si>
    <t>Household Income Exceeds Allowable Limits</t>
  </si>
  <si>
    <t>Unable to Provide Required Documentation</t>
  </si>
  <si>
    <t>Other Infeasible/ Ineligible</t>
  </si>
  <si>
    <t>County [1]</t>
  </si>
  <si>
    <t xml:space="preserve">Other Infeasible/ Ineligible [2] </t>
  </si>
  <si>
    <t xml:space="preserve">ALAMEDA        </t>
  </si>
  <si>
    <t>ALAMEDA</t>
  </si>
  <si>
    <t>ALPINE</t>
  </si>
  <si>
    <t xml:space="preserve">AMADOR         </t>
  </si>
  <si>
    <t>AMADOR</t>
  </si>
  <si>
    <t xml:space="preserve">BUTTE          </t>
  </si>
  <si>
    <t>BUTTE</t>
  </si>
  <si>
    <t xml:space="preserve">CALAVERAS      </t>
  </si>
  <si>
    <t>CALAVERAS</t>
  </si>
  <si>
    <t xml:space="preserve">COLUSA         </t>
  </si>
  <si>
    <t>COLUSA</t>
  </si>
  <si>
    <t xml:space="preserve">CONTRA COSTA   </t>
  </si>
  <si>
    <t>CONTRA COSTA</t>
  </si>
  <si>
    <t xml:space="preserve">EL DORADO      </t>
  </si>
  <si>
    <t>EL DORADO</t>
  </si>
  <si>
    <t xml:space="preserve">FRESNO         </t>
  </si>
  <si>
    <t>FRESNO</t>
  </si>
  <si>
    <t xml:space="preserve">GLENN          </t>
  </si>
  <si>
    <t>GLENN</t>
  </si>
  <si>
    <t xml:space="preserve">HUMBOLDT       </t>
  </si>
  <si>
    <t>HUMBOLDT</t>
  </si>
  <si>
    <t xml:space="preserve">KERN           </t>
  </si>
  <si>
    <t>KERN</t>
  </si>
  <si>
    <t xml:space="preserve">KINGS          </t>
  </si>
  <si>
    <t>KINGS</t>
  </si>
  <si>
    <t xml:space="preserve">LAKE           </t>
  </si>
  <si>
    <t>LAKE</t>
  </si>
  <si>
    <t xml:space="preserve">LASSEN         </t>
  </si>
  <si>
    <t>LASSEN</t>
  </si>
  <si>
    <t xml:space="preserve">MADERA         </t>
  </si>
  <si>
    <t>MADERA</t>
  </si>
  <si>
    <t xml:space="preserve">MARIN          </t>
  </si>
  <si>
    <t>MARIN</t>
  </si>
  <si>
    <t xml:space="preserve">MARIPOSA       </t>
  </si>
  <si>
    <t>MARIPOSA</t>
  </si>
  <si>
    <t xml:space="preserve">MENDOCINO      </t>
  </si>
  <si>
    <t>MENDOCINO</t>
  </si>
  <si>
    <t xml:space="preserve">MERCED         </t>
  </si>
  <si>
    <t>MERCED</t>
  </si>
  <si>
    <t xml:space="preserve">MONTEREY       </t>
  </si>
  <si>
    <t>MONTEREY</t>
  </si>
  <si>
    <t xml:space="preserve">NAPA           </t>
  </si>
  <si>
    <t>NAPA</t>
  </si>
  <si>
    <t xml:space="preserve">NEVADA         </t>
  </si>
  <si>
    <t>NEVADA</t>
  </si>
  <si>
    <t xml:space="preserve">PLACER         </t>
  </si>
  <si>
    <t>PLACER</t>
  </si>
  <si>
    <t xml:space="preserve">PLUMAS         </t>
  </si>
  <si>
    <t>PLUMAS</t>
  </si>
  <si>
    <t xml:space="preserve">SACRAMENTO     </t>
  </si>
  <si>
    <t>SACRAMENTO</t>
  </si>
  <si>
    <t xml:space="preserve">SAN BENITO     </t>
  </si>
  <si>
    <t>SAN BENITO</t>
  </si>
  <si>
    <t xml:space="preserve">SAN BERNARDINO </t>
  </si>
  <si>
    <t>SAN BERNARDINO</t>
  </si>
  <si>
    <t xml:space="preserve">SAN FRANCISCO  </t>
  </si>
  <si>
    <t>SAN FRANCISCO</t>
  </si>
  <si>
    <t xml:space="preserve">SAN JOAQUIN    </t>
  </si>
  <si>
    <t>SAN JOAQUIN</t>
  </si>
  <si>
    <t>SAN LUIS OBISPO</t>
  </si>
  <si>
    <t xml:space="preserve">SAN MATEO      </t>
  </si>
  <si>
    <t>SAN MATEO</t>
  </si>
  <si>
    <t xml:space="preserve">SANTA BARBARA  </t>
  </si>
  <si>
    <t>SANTA BARBARA</t>
  </si>
  <si>
    <t xml:space="preserve">SANTA CLARA    </t>
  </si>
  <si>
    <t>SANTA CLARA</t>
  </si>
  <si>
    <t xml:space="preserve">SANTA CRUZ     </t>
  </si>
  <si>
    <t>SANTA CRUZ</t>
  </si>
  <si>
    <t xml:space="preserve">SHASTA         </t>
  </si>
  <si>
    <t>SHASTA</t>
  </si>
  <si>
    <t xml:space="preserve">SIERRA         </t>
  </si>
  <si>
    <t>SIERRA</t>
  </si>
  <si>
    <t xml:space="preserve">SISKIYOU       </t>
  </si>
  <si>
    <t>SISKIYOU</t>
  </si>
  <si>
    <t xml:space="preserve">SOLANO         </t>
  </si>
  <si>
    <t>SOLANO</t>
  </si>
  <si>
    <t xml:space="preserve">SONOMA         </t>
  </si>
  <si>
    <t>SONOMA</t>
  </si>
  <si>
    <t xml:space="preserve">STANISLAUS     </t>
  </si>
  <si>
    <t>STANISLAUS</t>
  </si>
  <si>
    <t xml:space="preserve">SUTTER         </t>
  </si>
  <si>
    <t>SUTTER</t>
  </si>
  <si>
    <t xml:space="preserve">TEHAMA         </t>
  </si>
  <si>
    <t>TEHAMA</t>
  </si>
  <si>
    <t xml:space="preserve">TRINITY        </t>
  </si>
  <si>
    <t>TRINITY</t>
  </si>
  <si>
    <t xml:space="preserve">TULARE         </t>
  </si>
  <si>
    <t>TULARE</t>
  </si>
  <si>
    <t xml:space="preserve">TUOLUMNE       </t>
  </si>
  <si>
    <t>TUOLUMNE</t>
  </si>
  <si>
    <t xml:space="preserve">YOLO           </t>
  </si>
  <si>
    <t>YOLO</t>
  </si>
  <si>
    <t xml:space="preserve">YUBA           </t>
  </si>
  <si>
    <t>YUBA</t>
  </si>
  <si>
    <t xml:space="preserve">ESA Coordinated Treatment (SCE and SCG Only) </t>
  </si>
  <si>
    <r>
      <t>Reason Why Household did not Receive Additional Measures from one Utility or Partnering Agency</t>
    </r>
    <r>
      <rPr>
        <sz val="10"/>
        <color theme="0"/>
        <rFont val="Arial"/>
        <family val="2"/>
      </rPr>
      <t xml:space="preserve"> </t>
    </r>
    <r>
      <rPr>
        <b/>
        <vertAlign val="superscript"/>
        <sz val="10"/>
        <color theme="0"/>
        <rFont val="Arial"/>
        <family val="2"/>
      </rPr>
      <t>[3]</t>
    </r>
  </si>
  <si>
    <t># of Households Received Measures from one Utility, but not other Utility or Partnering Agency</t>
  </si>
  <si>
    <t># of Customer Unwilling/Declined Program Measures</t>
  </si>
  <si>
    <t># of Customer Unavailable -Scheduling Conflicts</t>
  </si>
  <si>
    <t># of Hazardous Environment (unsafe/unclean)</t>
  </si>
  <si>
    <t># of Landlord Refused to Authorize Participation</t>
  </si>
  <si>
    <t># of Other Infeasible/ Ineligible</t>
  </si>
  <si>
    <r>
      <t xml:space="preserve">ESA Table 9 -  ESA Energy Rate Used for Bill Savings Calculations </t>
    </r>
    <r>
      <rPr>
        <vertAlign val="superscript"/>
        <sz val="10"/>
        <rFont val="Arial"/>
        <family val="2"/>
      </rPr>
      <t>[1]</t>
    </r>
  </si>
  <si>
    <t xml:space="preserve">Residential Energy Rate Used for Bill Savings Calculations   </t>
  </si>
  <si>
    <t xml:space="preserve">Non-Residential Energy Rate Used for Bill Savings Calculations  (MF In-Unit, MF CAM, MFWB) </t>
  </si>
  <si>
    <t>$/kWh</t>
  </si>
  <si>
    <t>$/Therm</t>
  </si>
  <si>
    <t>ESA Table 10 -  ESA Bill Savings Calculations by Program Year</t>
  </si>
  <si>
    <t>ESA Table 10A</t>
  </si>
  <si>
    <t>ESA Table 10B</t>
  </si>
  <si>
    <t>Bill Savings Calculations by Program Year (ESA Main - SF, MH, MF-In-Unit)</t>
  </si>
  <si>
    <r>
      <t xml:space="preserve">Bill Savings Calculations by Program Year (Pilot Plus and Pilot Deep) </t>
    </r>
    <r>
      <rPr>
        <vertAlign val="superscript"/>
        <sz val="10"/>
        <color theme="0"/>
        <rFont val="Arial"/>
        <family val="2"/>
      </rPr>
      <t>[1]</t>
    </r>
  </si>
  <si>
    <t>Program Year</t>
  </si>
  <si>
    <t>Program Costs</t>
  </si>
  <si>
    <t>Program Lifecycle Bill Savings</t>
  </si>
  <si>
    <t>Program Bill Savings/ Cost Ratio</t>
  </si>
  <si>
    <t>Per Home Average Lifecycle Bill Savings</t>
  </si>
  <si>
    <r>
      <t>Program Lifecycle Bill Savings</t>
    </r>
    <r>
      <rPr>
        <b/>
        <vertAlign val="superscript"/>
        <sz val="10"/>
        <rFont val="Arial"/>
        <family val="2"/>
      </rPr>
      <t>[2]</t>
    </r>
  </si>
  <si>
    <t>[1] Data for program years prior to 2021 is not applicable as program wsa not authorized until D.21-06-015.</t>
  </si>
  <si>
    <t xml:space="preserve">[2] Savings reflect completed projects only. Projects are reported as complete when projects have been fully closed (i.e. inspected, issues resolved, permits closed as applicable) and reported by Pilot Implementer to PG&amp;E. </t>
  </si>
  <si>
    <t>ESA Table 10C</t>
  </si>
  <si>
    <t>ESA Table 10D</t>
  </si>
  <si>
    <r>
      <t>Bill Savings Calculations by Program Year (MFWB)</t>
    </r>
    <r>
      <rPr>
        <b/>
        <vertAlign val="superscript"/>
        <sz val="10"/>
        <color theme="0"/>
        <rFont val="Arial"/>
        <family val="2"/>
      </rPr>
      <t>[1]</t>
    </r>
  </si>
  <si>
    <t>Bill Savings Calculations by Program Year - Building Electrification (SCE Only)</t>
  </si>
  <si>
    <t>Per Property Average Lifecycle Bill Savings</t>
  </si>
  <si>
    <t>ESA Table 11 -  ESA Fund Shifting</t>
  </si>
  <si>
    <t>FUND SHIFT AMOUNT</t>
  </si>
  <si>
    <r>
      <t>Budget</t>
    </r>
    <r>
      <rPr>
        <b/>
        <vertAlign val="superscript"/>
        <sz val="10"/>
        <color theme="0"/>
        <rFont val="Arial"/>
        <family val="2"/>
      </rPr>
      <t xml:space="preserve"> </t>
    </r>
    <r>
      <rPr>
        <vertAlign val="superscript"/>
        <sz val="10"/>
        <color theme="0"/>
        <rFont val="Arial"/>
        <family val="2"/>
      </rPr>
      <t>[1]</t>
    </r>
  </si>
  <si>
    <t>Expenditures</t>
  </si>
  <si>
    <t>(Budget - Expenditures = Variance)</t>
  </si>
  <si>
    <t>Among Categories</t>
  </si>
  <si>
    <t>Carry Forward from 2025</t>
  </si>
  <si>
    <t>Committed from 2025</t>
  </si>
  <si>
    <t>Program Year 2025</t>
  </si>
  <si>
    <t>Total Authorized</t>
  </si>
  <si>
    <t>Total Expenditures</t>
  </si>
  <si>
    <t>Variance</t>
  </si>
  <si>
    <r>
      <t xml:space="preserve">(1) Shift of Current Year Authorized </t>
    </r>
    <r>
      <rPr>
        <b/>
        <vertAlign val="superscript"/>
        <sz val="10"/>
        <color theme="0"/>
        <rFont val="Arial"/>
        <family val="2"/>
      </rPr>
      <t>[2]</t>
    </r>
  </si>
  <si>
    <r>
      <t xml:space="preserve">(2) Shift of Carry Forward </t>
    </r>
    <r>
      <rPr>
        <vertAlign val="superscript"/>
        <sz val="10"/>
        <color theme="0"/>
        <rFont val="Arial"/>
        <family val="2"/>
      </rPr>
      <t>[3]</t>
    </r>
  </si>
  <si>
    <t>(3) Shift of Committed</t>
  </si>
  <si>
    <r>
      <t>Total Shifted  Gas/ Electric</t>
    </r>
    <r>
      <rPr>
        <b/>
        <vertAlign val="superscript"/>
        <sz val="10"/>
        <color theme="0"/>
        <rFont val="Arial"/>
        <family val="2"/>
      </rPr>
      <t xml:space="preserve">  </t>
    </r>
  </si>
  <si>
    <t>% of Authorized Total</t>
  </si>
  <si>
    <t>Fund Shifting Source
1. Current Year Authorized
2. Carried Forward
3. Carried Back</t>
  </si>
  <si>
    <t>To/From Year</t>
  </si>
  <si>
    <t>Fund Shift Description</t>
  </si>
  <si>
    <t>Authorization</t>
  </si>
  <si>
    <t>Variance fro mTable 1</t>
  </si>
  <si>
    <t>Appliance</t>
  </si>
  <si>
    <t>1. Current Year Authorized</t>
  </si>
  <si>
    <t>1. 2025</t>
  </si>
  <si>
    <t>1. Shift from electric to electric</t>
  </si>
  <si>
    <t>1. D.21-06-015</t>
  </si>
  <si>
    <t>1. Shift from gas to gas</t>
  </si>
  <si>
    <t>1. Shift from gas to gas.</t>
  </si>
  <si>
    <t>1. Current Year Authorized
2. Current Year Authorized</t>
  </si>
  <si>
    <t>1. 2025
2. 2025</t>
  </si>
  <si>
    <t>1. Shift from electric to electric. 
2. Shift from gas to gas.</t>
  </si>
  <si>
    <t>1. D.21-06-015
2. D.21-06-015</t>
  </si>
  <si>
    <t>1.Carried Forward</t>
  </si>
  <si>
    <t>1. Shift from 2025 to 2026</t>
  </si>
  <si>
    <t>Multi-Family TOTAL</t>
  </si>
  <si>
    <t>1. Shift from electric to electric.
2. Shift from gas to gas.</t>
  </si>
  <si>
    <t>Statewide ME&amp;O</t>
  </si>
  <si>
    <t>Studies</t>
  </si>
  <si>
    <t>SASH/MASH</t>
  </si>
  <si>
    <r>
      <t>Carryforward from 2025 and prior years</t>
    </r>
    <r>
      <rPr>
        <b/>
        <sz val="10"/>
        <rFont val="Arial"/>
        <family val="2"/>
      </rPr>
      <t xml:space="preserve"> </t>
    </r>
    <r>
      <rPr>
        <vertAlign val="superscript"/>
        <sz val="10"/>
        <rFont val="Arial"/>
        <family val="2"/>
      </rPr>
      <t>[3]</t>
    </r>
  </si>
  <si>
    <t>Approved Budget for Unspent Funds in 2025</t>
  </si>
  <si>
    <r>
      <t xml:space="preserve">TOTAL PROGRAM INCLUDING CARRY FORWARD / CARRY BACK </t>
    </r>
    <r>
      <rPr>
        <b/>
        <vertAlign val="superscript"/>
        <sz val="10"/>
        <rFont val="Arial"/>
        <family val="2"/>
      </rPr>
      <t>[4]</t>
    </r>
  </si>
  <si>
    <t xml:space="preserve">ESA Table 12 -  ESA Categorical and Other Enrollment </t>
  </si>
  <si>
    <r>
      <t xml:space="preserve">ESA Table 12A
 Main (SF, MH) </t>
    </r>
    <r>
      <rPr>
        <vertAlign val="superscript"/>
        <sz val="10"/>
        <color theme="0"/>
        <rFont val="Arial"/>
        <family val="2"/>
      </rPr>
      <t>[1]</t>
    </r>
  </si>
  <si>
    <t>ESA Table 12B
ESA Pilot Plus and Pilot Deep</t>
  </si>
  <si>
    <t>Type of Enrollment</t>
  </si>
  <si>
    <t>Number of  Homes Treated</t>
  </si>
  <si>
    <t>Women, Infants, and Children Program (WIC)</t>
  </si>
  <si>
    <t>Supplemental Security Income (SSI)</t>
  </si>
  <si>
    <t>CalFresh/Supplemental Nutrition Assistance Program - Food Stamps</t>
  </si>
  <si>
    <t>CalWORKs/Temporary Assistance for Needy Families (TANF) or Tribal TANF</t>
  </si>
  <si>
    <t>CalWORKs/Temporary Assistance for Needy Families (TANF)</t>
  </si>
  <si>
    <t>Tribal TANF</t>
  </si>
  <si>
    <t>Combined with TANF</t>
  </si>
  <si>
    <t xml:space="preserve">Medicaid/Medi-Cal for Families </t>
  </si>
  <si>
    <t>Healthy Families A&amp;B</t>
  </si>
  <si>
    <t>Combined with Medi-Cal for Families</t>
  </si>
  <si>
    <t>National School Lunch Program (NSLP) - Free Lunch</t>
  </si>
  <si>
    <t>Low-income Home Energy Assistance Program (LIHEAP)</t>
  </si>
  <si>
    <t>Bureau of Indian Affairs General Assistance</t>
  </si>
  <si>
    <t>Head Start Income Eligible - (Tribal Only)</t>
  </si>
  <si>
    <t>CARE Income Certified</t>
  </si>
  <si>
    <r>
      <t>80/20 Rule</t>
    </r>
    <r>
      <rPr>
        <b/>
        <sz val="10"/>
        <rFont val="Arial"/>
        <family val="2"/>
      </rPr>
      <t xml:space="preserve"> </t>
    </r>
    <r>
      <rPr>
        <vertAlign val="superscript"/>
        <sz val="10"/>
        <rFont val="Arial"/>
        <family val="2"/>
      </rPr>
      <t>[2]</t>
    </r>
  </si>
  <si>
    <r>
      <t xml:space="preserve">80/20 Rule </t>
    </r>
    <r>
      <rPr>
        <vertAlign val="superscript"/>
        <sz val="10"/>
        <rFont val="Arial"/>
        <family val="2"/>
      </rPr>
      <t>[2]</t>
    </r>
  </si>
  <si>
    <t>Targeted Self Certification</t>
  </si>
  <si>
    <t>Multiple Categorical Programs</t>
  </si>
  <si>
    <t>Multiple Programs</t>
  </si>
  <si>
    <t>Standard Enrollment</t>
  </si>
  <si>
    <t>ESA Table 12C
ESA Building Electrification (SCE Only)</t>
  </si>
  <si>
    <t>80/20 Rule</t>
  </si>
  <si>
    <r>
      <t>ESA Table 13A -  ESA Leveraging &amp; Integration</t>
    </r>
    <r>
      <rPr>
        <sz val="10"/>
        <rFont val="Arial"/>
        <family val="2"/>
      </rPr>
      <t xml:space="preserve"> </t>
    </r>
    <r>
      <rPr>
        <vertAlign val="superscript"/>
        <sz val="10"/>
        <rFont val="Arial"/>
        <family val="2"/>
      </rPr>
      <t xml:space="preserve">[1] [6]  </t>
    </r>
    <r>
      <rPr>
        <sz val="10"/>
        <rFont val="Arial"/>
        <family val="2"/>
      </rPr>
      <t xml:space="preserve">     </t>
    </r>
  </si>
  <si>
    <r>
      <t>ESA Table 13A-1
ESA Main (SF, MH)</t>
    </r>
    <r>
      <rPr>
        <vertAlign val="superscript"/>
        <sz val="10"/>
        <color theme="0"/>
        <rFont val="Arial"/>
        <family val="2"/>
      </rPr>
      <t xml:space="preserve"> [1]</t>
    </r>
  </si>
  <si>
    <t>Partner</t>
  </si>
  <si>
    <t>Brief Description of Effort</t>
  </si>
  <si>
    <t>Relationship outside of the IOU?</t>
  </si>
  <si>
    <t>MOU Present?</t>
  </si>
  <si>
    <r>
      <t>Amount of Dollars Saved</t>
    </r>
    <r>
      <rPr>
        <sz val="10"/>
        <color theme="0"/>
        <rFont val="Arial"/>
        <family val="2"/>
      </rPr>
      <t xml:space="preserve"> </t>
    </r>
    <r>
      <rPr>
        <vertAlign val="superscript"/>
        <sz val="10"/>
        <color theme="0"/>
        <rFont val="Arial"/>
        <family val="2"/>
      </rPr>
      <t>[2]</t>
    </r>
  </si>
  <si>
    <r>
      <t>Amount of Energy Savings</t>
    </r>
    <r>
      <rPr>
        <sz val="10"/>
        <color theme="0"/>
        <rFont val="Arial"/>
        <family val="2"/>
      </rPr>
      <t xml:space="preserve"> </t>
    </r>
    <r>
      <rPr>
        <vertAlign val="superscript"/>
        <sz val="10"/>
        <color theme="0"/>
        <rFont val="Arial"/>
        <family val="2"/>
      </rPr>
      <t>[3]</t>
    </r>
  </si>
  <si>
    <r>
      <t xml:space="preserve">Other Measurable Benefits </t>
    </r>
    <r>
      <rPr>
        <vertAlign val="superscript"/>
        <sz val="10"/>
        <color theme="0"/>
        <rFont val="Arial"/>
        <family val="2"/>
      </rPr>
      <t>[3]</t>
    </r>
  </si>
  <si>
    <r>
      <t xml:space="preserve">Enrollments Resulting from Leveraging Effort </t>
    </r>
    <r>
      <rPr>
        <vertAlign val="superscript"/>
        <sz val="10"/>
        <color theme="0"/>
        <rFont val="Arial"/>
        <family val="2"/>
      </rPr>
      <t>[4]</t>
    </r>
  </si>
  <si>
    <r>
      <t xml:space="preserve">Methodology </t>
    </r>
    <r>
      <rPr>
        <vertAlign val="superscript"/>
        <sz val="10"/>
        <color theme="0"/>
        <rFont val="Arial"/>
        <family val="2"/>
      </rPr>
      <t>[5]</t>
    </r>
  </si>
  <si>
    <t>Meets all Criteria</t>
  </si>
  <si>
    <t>If not, Explain</t>
  </si>
  <si>
    <t>Self Help Home Improvement Project (SHHIP)</t>
  </si>
  <si>
    <t xml:space="preserve">Coordination with LIHEAP </t>
  </si>
  <si>
    <t>Yes</t>
  </si>
  <si>
    <t>$           66,536.17</t>
  </si>
  <si>
    <t>Unknown</t>
  </si>
  <si>
    <t>Leveraging helps provide customers with the maximum number of measures possile to save energy bill.</t>
  </si>
  <si>
    <t>ESA Water-Energy Coordination Program</t>
  </si>
  <si>
    <t>This purpose of this effort is to allow ESA contractors to offer water conservation measures while they treat ESA customers.  Water Agencies select from a standardized menu of options that can include replacing toilets, leak detection, meter checks, etc. Water offerings are paid by each participating Water Agency.</t>
  </si>
  <si>
    <t> Yes</t>
  </si>
  <si>
    <t>No</t>
  </si>
  <si>
    <t xml:space="preserve">997,890 gallons water/year
5,699 kWh/year </t>
  </si>
  <si>
    <t> N/A</t>
  </si>
  <si>
    <t>558 homes received water measures in 2025</t>
  </si>
  <si>
    <t> CPUC water/energy calculator documented in the Water Energy Nexus workpaper</t>
  </si>
  <si>
    <t>Unknown amount of dollars saved</t>
  </si>
  <si>
    <t>ESA Table 13A-2
MF CAM and MFWB</t>
  </si>
  <si>
    <r>
      <t xml:space="preserve">Amount of Energy Savings </t>
    </r>
    <r>
      <rPr>
        <vertAlign val="superscript"/>
        <sz val="10"/>
        <color theme="0"/>
        <rFont val="Arial"/>
        <family val="2"/>
      </rPr>
      <t>[3]</t>
    </r>
  </si>
  <si>
    <t>3CE (CCCE) New Construction Electrification Program</t>
  </si>
  <si>
    <t>SPOC refers multifamily customers to relevant program offerings to maximize customer benefits and leverage additional programs</t>
  </si>
  <si>
    <t>3CE (CCCE) Electrify your Home</t>
  </si>
  <si>
    <t>3C-REN Multifamily Home Energy Savings</t>
  </si>
  <si>
    <t>Air District Programs</t>
  </si>
  <si>
    <t>SPOC referrals in 2025 to Air District Programs were limited in volume and these resources do not primarily serve multifamily customers in PG&amp;E territory, so SPOC did not request enrollment outcomes from the program implementers.</t>
  </si>
  <si>
    <t>BAAQMD Charge! Program</t>
  </si>
  <si>
    <t>SPOC did not collect enrollment data from BAAQMD Charge! Program in 2025 because the program was closed throughout the year.</t>
  </si>
  <si>
    <t>BayREN  BAMBE</t>
  </si>
  <si>
    <t>BayREN Home/ EASE</t>
  </si>
  <si>
    <t>BayREN Home relaunched as the EASE program in Q3 2025. SPOC did not collect enrollment data from this program in 2025.</t>
  </si>
  <si>
    <t>BUILD</t>
  </si>
  <si>
    <t>CalEHP</t>
  </si>
  <si>
    <t>CEDA</t>
  </si>
  <si>
    <t>Comfortable Homes Program</t>
  </si>
  <si>
    <t>SPOC did not collect enrollment data from the Comfortable Homes Program in 2025 because the program was closed throughout the year.</t>
  </si>
  <si>
    <t>Comfortably CA</t>
  </si>
  <si>
    <t>SPOC did not collect enrollment data from Comfortably CA in 2025 because projects were not referred to this resource.</t>
  </si>
  <si>
    <t>Demand Management Programs</t>
  </si>
  <si>
    <t>Energy Star Rebate Finder</t>
  </si>
  <si>
    <t>SPOC stopped sharing this tool with customers in 2025 because it does not list any rebate programs for California.</t>
  </si>
  <si>
    <t>Energy Smart Homes</t>
  </si>
  <si>
    <t xml:space="preserve">ESA Main </t>
  </si>
  <si>
    <t xml:space="preserve"> ESA MFES</t>
  </si>
  <si>
    <t xml:space="preserve"> GoGreen Financing</t>
  </si>
  <si>
    <t>LADWP Programs</t>
  </si>
  <si>
    <t>SPOC referrals in 2025 to LADWP Programs were limited in volume and these programs do not serve multifamily customers in PG&amp;E territory, so SPOC did not request enrollment outcomes from the program implementers.</t>
  </si>
  <si>
    <t>SPOC did not collect enrollment data from LIHEAP in 2025 because a small number of projects were referred to this resource and the program is implemented by several different local action agencies across different California counties.</t>
  </si>
  <si>
    <t>LIWP</t>
  </si>
  <si>
    <t>MCE MFES and LIFT programs</t>
  </si>
  <si>
    <t>MCE SEM</t>
  </si>
  <si>
    <t>MID Programs</t>
  </si>
  <si>
    <t>SPOC referrals in 2025 to MID Programs were limited in volume and this program does not primarily serve multifamily customers in PG&amp;E territory, so SPOC did not request enrollment outcomes from the program implementers.</t>
  </si>
  <si>
    <t>Non PG&amp;E EV Programs</t>
  </si>
  <si>
    <t>OBF</t>
  </si>
  <si>
    <t xml:space="preserve">Other Utility SPOC </t>
  </si>
  <si>
    <t>Peninsula Clean Energy Rebates</t>
  </si>
  <si>
    <t>SPOC did not collect enrollment data from Peninsula Clean Energy Rebates in 2025 because projects were not referred to this resource.</t>
  </si>
  <si>
    <t>Peninsula Clean Energy Zero Percent Loans</t>
  </si>
  <si>
    <t>SPOC did not collect enrollment data from Peninsula Clean Energy Zero Percent Loans in 2025 because projects were not referred to this resource.</t>
  </si>
  <si>
    <t xml:space="preserve"> PACE</t>
  </si>
  <si>
    <t>SPOC did not collect enrollment data from PACE in 2025 because projects were not referred to this resource.</t>
  </si>
  <si>
    <t>PG&amp;E EV Programs</t>
  </si>
  <si>
    <t>SPOC referrals in 2025 to PG&amp;E EV programs were limited in volume and these programs do not primarily serve multifamily customers, so SPOC did not request enrollment outcomes from the program implementers.</t>
  </si>
  <si>
    <t xml:space="preserve">PG&amp;E Market Place </t>
  </si>
  <si>
    <t xml:space="preserve">Rebate Catalogue </t>
  </si>
  <si>
    <t>SPOC did not collect enrollment data from the Rebate Catalog in 2025 because it was retired before the year started.</t>
  </si>
  <si>
    <t>SCE Programs</t>
  </si>
  <si>
    <t>SPOC did not collect enrollment data from SCE Programs in 2025 because projects were not referred to this resource.</t>
  </si>
  <si>
    <t>SCG Programs</t>
  </si>
  <si>
    <t>SPOC did not collect enrollment data from SCG Programs in 2025 because projects were not referred to this resource.</t>
  </si>
  <si>
    <t>SDG&amp;E Programs</t>
  </si>
  <si>
    <t>SPOC did not collect enrollment data from SDG&amp;E Programs in 2025 because projects were not referred to this resource.</t>
  </si>
  <si>
    <t>South West Gas programs</t>
  </si>
  <si>
    <t>SPOC did not collect enrollment data from South West Gas programs in 2025 because projects were not referred to this resource.</t>
  </si>
  <si>
    <t>SGIP</t>
  </si>
  <si>
    <t>SPOC did not collect enrollment data from SGIP in 2025 because projects were not referred to this resource.</t>
  </si>
  <si>
    <t>Silicon Valley Clean Energy FutureFit Homes</t>
  </si>
  <si>
    <t>Smart Energy Line</t>
  </si>
  <si>
    <t>SPOC did not collect enrollment data from the Smart Energy Line in 2025. Projects are only referred to this resource if they specifically request to speak with a representative via phone, and are usually referred to ESA Main instead.</t>
  </si>
  <si>
    <t>SMUD Home Performance Program</t>
  </si>
  <si>
    <t>SMUD Multifamily</t>
  </si>
  <si>
    <t>SMUD Neighborhood Solarshares</t>
  </si>
  <si>
    <t>SPOC did not collect enrollment data from SMUD Neighborhood Solarshares in 2025 because projects were not referred to this resource.</t>
  </si>
  <si>
    <t xml:space="preserve"> SMUD Smart Homes</t>
  </si>
  <si>
    <t>SoCalREN Multifamily Program</t>
  </si>
  <si>
    <t>SPOC did not collect enrollment data from the SoCalREN Multifamily Program in 2025 because projects were not referred to this resource.</t>
  </si>
  <si>
    <t xml:space="preserve"> SOMAH</t>
  </si>
  <si>
    <t>TECH</t>
  </si>
  <si>
    <t>TID Programs</t>
  </si>
  <si>
    <t>SPOC referrals in 2025 to TID Programs were limited in volume and SPOC has not yet established a point of contact with the program implementer, so SPOC did not request enrollment outcomes.</t>
  </si>
  <si>
    <t>Water District Programs</t>
  </si>
  <si>
    <t>SPOC referrals in 2025 to Water District Programs were limited in volume and these programs do not primarily serve multifamily customers in PG&amp;E territory, so SPOC did not request enrollment outcomes from the program implementers.</t>
  </si>
  <si>
    <t>HEEHRA Rebates</t>
  </si>
  <si>
    <t>ESA Table 13A-3
ESA Pilot Plus and Pilot Deep</t>
  </si>
  <si>
    <r>
      <t xml:space="preserve">Amount of Dollars Saved </t>
    </r>
    <r>
      <rPr>
        <b/>
        <vertAlign val="superscript"/>
        <sz val="10"/>
        <color theme="0"/>
        <rFont val="Arial"/>
        <family val="2"/>
      </rPr>
      <t>[2]</t>
    </r>
  </si>
  <si>
    <r>
      <t xml:space="preserve">Amount of Energy Savings </t>
    </r>
    <r>
      <rPr>
        <b/>
        <vertAlign val="superscript"/>
        <sz val="10"/>
        <color theme="0"/>
        <rFont val="Arial"/>
        <family val="2"/>
      </rPr>
      <t>[3]</t>
    </r>
  </si>
  <si>
    <r>
      <t xml:space="preserve">Other Measurable Benefits </t>
    </r>
    <r>
      <rPr>
        <b/>
        <vertAlign val="superscript"/>
        <sz val="10"/>
        <color theme="0"/>
        <rFont val="Arial"/>
        <family val="2"/>
      </rPr>
      <t>[3]</t>
    </r>
  </si>
  <si>
    <r>
      <t xml:space="preserve">Enrollments Resulting from Leveraging Effort </t>
    </r>
    <r>
      <rPr>
        <b/>
        <vertAlign val="superscript"/>
        <sz val="10"/>
        <color theme="0"/>
        <rFont val="Arial"/>
        <family val="2"/>
      </rPr>
      <t>[4]</t>
    </r>
  </si>
  <si>
    <r>
      <t xml:space="preserve">Methodology </t>
    </r>
    <r>
      <rPr>
        <b/>
        <vertAlign val="superscript"/>
        <sz val="10"/>
        <color theme="0"/>
        <rFont val="Arial"/>
        <family val="2"/>
      </rPr>
      <t>[5]</t>
    </r>
  </si>
  <si>
    <t>If not,  Explain</t>
  </si>
  <si>
    <t>GRID Alternatives</t>
  </si>
  <si>
    <t>Demonstrate and evaluate models for holistically serving low-income customers by leveraging no cost solar and storage programs alongside ESA PP/PD.</t>
  </si>
  <si>
    <t>ESA Table 13A-4
ESA Building Electrification (SCE Only)</t>
  </si>
  <si>
    <r>
      <t>Amount of Energy Savings</t>
    </r>
    <r>
      <rPr>
        <b/>
        <vertAlign val="superscript"/>
        <sz val="10"/>
        <color theme="0"/>
        <rFont val="Arial"/>
        <family val="2"/>
      </rPr>
      <t xml:space="preserve"> [3]</t>
    </r>
  </si>
  <si>
    <t>ESA Table 13A-5
ESA Clean Energy Homes (SCE Only)</t>
  </si>
  <si>
    <r>
      <t>Other Measurable Benefits</t>
    </r>
    <r>
      <rPr>
        <b/>
        <vertAlign val="superscript"/>
        <sz val="10"/>
        <color theme="0"/>
        <rFont val="Arial"/>
        <family val="2"/>
      </rPr>
      <t xml:space="preserve"> [3]</t>
    </r>
  </si>
  <si>
    <r>
      <t>Methodology</t>
    </r>
    <r>
      <rPr>
        <b/>
        <vertAlign val="superscript"/>
        <sz val="10"/>
        <color theme="0"/>
        <rFont val="Arial"/>
        <family val="2"/>
      </rPr>
      <t xml:space="preserve"> [5]</t>
    </r>
  </si>
  <si>
    <t xml:space="preserve">Summary data includes ESA Main Program (SF, MH), Pilot Plus and Pilot Deep, MF CAM and MF-In-Unit, Building Electrification, and Clean Energy Homes.  </t>
  </si>
  <si>
    <t>Fields not applicable to specific efforts are marked "N/A".</t>
  </si>
  <si>
    <t>ESA Table 13B -  ESA Clean Energy Referral, Leveraging, and Coordination</t>
  </si>
  <si>
    <t xml:space="preserve">When a home does not qualify for R&amp;R measures in ESA, contractors connect the customer to LIHEAP contractors.  </t>
  </si>
  <si>
    <t>CSD</t>
  </si>
  <si>
    <t xml:space="preserve">Coordination and collaboration with SPOC to support multifamily customers to learn about program opportunities applicable to multifamily properties. </t>
  </si>
  <si>
    <t>DAC-SASH</t>
  </si>
  <si>
    <t>Coordination with the DAC Single-family Affordable Solar Homes Program Administrator, GRID Alternatives, on referrals and homes treated.</t>
  </si>
  <si>
    <t>Allows ESA contractors to offer water conservation measures while they treat ESA customers.  Water Agencies select from a standardized menu of options that can include replacing toilets, leak detection, meter checks, etc. Water offerings are paid by each participating Water Agency.</t>
  </si>
  <si>
    <t>REACH</t>
  </si>
  <si>
    <t>REACH provides an energy credit for up to $300 based on the past due bill (energy credit support is subject to funding availability). A non-profit organization runs the REACH program from 170 offices in Northern and Central California.</t>
  </si>
  <si>
    <t>SoCal Gas ESA</t>
  </si>
  <si>
    <t>When a home is has PGE Electric Only and gas service is through SoCal Gas, contractors connect the customer to SoCal Gas ESA for additional assistance w/ ESA measures.</t>
  </si>
  <si>
    <t>SOMAH</t>
  </si>
  <si>
    <t>SOMAH benefits low-income and disadvantaged communities by incentivizing solar electric power.</t>
  </si>
  <si>
    <t>Note: Data reported by Implementers.</t>
  </si>
  <si>
    <t>ESA Table 14 -  ESA Expenditures for Pilots and Studies</t>
  </si>
  <si>
    <t>Authorized 2021-2026 Funding</t>
  </si>
  <si>
    <t>2025 Expenses</t>
  </si>
  <si>
    <t>Cycle to Date Expenses</t>
  </si>
  <si>
    <t>% of Budget Expensed</t>
  </si>
  <si>
    <r>
      <t>Virual Energy Coach (PG&amp;E only</t>
    </r>
    <r>
      <rPr>
        <sz val="9"/>
        <rFont val="Arial"/>
        <family val="2"/>
      </rPr>
      <t xml:space="preserve">) </t>
    </r>
    <r>
      <rPr>
        <vertAlign val="superscript"/>
        <sz val="10"/>
        <rFont val="Arial"/>
        <family val="2"/>
      </rPr>
      <t>[9]</t>
    </r>
    <r>
      <rPr>
        <sz val="9"/>
        <rFont val="Arial"/>
        <family val="2"/>
      </rPr>
      <t xml:space="preserve"> </t>
    </r>
  </si>
  <si>
    <t>Total Pilots</t>
  </si>
  <si>
    <r>
      <t xml:space="preserve">Studies </t>
    </r>
    <r>
      <rPr>
        <vertAlign val="superscript"/>
        <sz val="10"/>
        <rFont val="Arial"/>
        <family val="2"/>
      </rPr>
      <t>[1]</t>
    </r>
  </si>
  <si>
    <r>
      <t xml:space="preserve">Joint IOU - 2022 Low Income Needs Assessment (LINA) Study </t>
    </r>
    <r>
      <rPr>
        <b/>
        <vertAlign val="superscript"/>
        <sz val="10"/>
        <rFont val="Arial"/>
        <family val="2"/>
      </rPr>
      <t>[2]</t>
    </r>
  </si>
  <si>
    <r>
      <t xml:space="preserve">Joint IOU - 2025 Low Income Needs Assessment (LINA) Study </t>
    </r>
    <r>
      <rPr>
        <b/>
        <vertAlign val="superscript"/>
        <sz val="10"/>
        <rFont val="Arial"/>
        <family val="2"/>
      </rPr>
      <t>[3]</t>
    </r>
  </si>
  <si>
    <r>
      <t xml:space="preserve">Joint IOU - 2028 Low Income Needs Assessment (LINA) Study </t>
    </r>
    <r>
      <rPr>
        <vertAlign val="superscript"/>
        <sz val="10"/>
        <rFont val="Arial"/>
        <family val="2"/>
      </rPr>
      <t>[4]</t>
    </r>
  </si>
  <si>
    <r>
      <t xml:space="preserve">Joint IOU - Statewide CARE-ESA Categorical Study </t>
    </r>
    <r>
      <rPr>
        <vertAlign val="superscript"/>
        <sz val="10"/>
        <rFont val="Arial"/>
        <family val="2"/>
      </rPr>
      <t>[5]</t>
    </r>
  </si>
  <si>
    <r>
      <t xml:space="preserve">Joint IOU - Energy Impact Evaluations (2-4 Studies) </t>
    </r>
    <r>
      <rPr>
        <vertAlign val="superscript"/>
        <sz val="10"/>
        <rFont val="Arial"/>
        <family val="2"/>
      </rPr>
      <t>[6]</t>
    </r>
  </si>
  <si>
    <r>
      <t>Joint IOU - Non-Energy Benefits (NEBs) Study</t>
    </r>
    <r>
      <rPr>
        <b/>
        <vertAlign val="superscript"/>
        <sz val="10"/>
        <rFont val="Arial"/>
        <family val="2"/>
      </rPr>
      <t xml:space="preserve"> </t>
    </r>
    <r>
      <rPr>
        <vertAlign val="superscript"/>
        <sz val="10"/>
        <rFont val="Arial"/>
        <family val="2"/>
      </rPr>
      <t>[7]</t>
    </r>
  </si>
  <si>
    <r>
      <t>Joint IOU - Process Evaluation Studies (1-4 Studies)</t>
    </r>
    <r>
      <rPr>
        <b/>
        <vertAlign val="superscript"/>
        <sz val="10"/>
        <rFont val="Arial"/>
        <family val="2"/>
      </rPr>
      <t xml:space="preserve"> </t>
    </r>
    <r>
      <rPr>
        <vertAlign val="superscript"/>
        <sz val="10"/>
        <rFont val="Arial"/>
        <family val="2"/>
      </rPr>
      <t>[6]</t>
    </r>
  </si>
  <si>
    <r>
      <t>Rapid Feedback Research and Analysis</t>
    </r>
    <r>
      <rPr>
        <b/>
        <vertAlign val="superscript"/>
        <sz val="10"/>
        <rFont val="Arial"/>
        <family val="2"/>
      </rPr>
      <t xml:space="preserve"> </t>
    </r>
    <r>
      <rPr>
        <vertAlign val="superscript"/>
        <sz val="10"/>
        <rFont val="Arial"/>
        <family val="2"/>
      </rPr>
      <t>[8]</t>
    </r>
  </si>
  <si>
    <t xml:space="preserve">Total Studies </t>
  </si>
  <si>
    <r>
      <t>ESA Table 15 - Tribal Outreach</t>
    </r>
    <r>
      <rPr>
        <b/>
        <vertAlign val="superscript"/>
        <sz val="10"/>
        <rFont val="Arial"/>
        <family val="2"/>
      </rPr>
      <t>[1]</t>
    </r>
  </si>
  <si>
    <t>OUTREACH STATUS</t>
  </si>
  <si>
    <t>Quantity (Includes CARE, FERA, and ESA)</t>
  </si>
  <si>
    <t xml:space="preserve">List of Participating Tribes </t>
  </si>
  <si>
    <r>
      <t>Tribes completed ESA Meet &amp; Confer</t>
    </r>
    <r>
      <rPr>
        <vertAlign val="superscript"/>
        <sz val="10"/>
        <rFont val="Arial"/>
        <family val="2"/>
      </rPr>
      <t>[2]</t>
    </r>
  </si>
  <si>
    <t>Enterprise Rancheria of Maidu, Upper Lake Rancheria - Habematolel Pomo of Upper Lake, Big Valley Rancheria, Dry Creek Rancheria, Big Sandy Rancheria Band of the Western Mono Indians of California, Robinson Rancheria of Pomo Indians, Tejon Indian Tribe</t>
  </si>
  <si>
    <t>Tribes requested outreach materials or applications</t>
  </si>
  <si>
    <t>Enterprise Rancheria of Maidu, Upper Lake Rancheria - Habematolel Pomo of Upper Lake, Big Valley Rancheria, Dry Creek Rancheria, Big Sandy Rancheria Band of the Western Mono Indians of California, Prairie Band of Potawatomi Nation, Shelbeina Band of Mendocino Coast Pomo Indians, Wilton Rancheria, Stewarts Point Rancheria (Kashia Pomo), Sherwood Valley Rancheria of Pomo Indians, Robinson Rancheria of Pomo Indians, Middletown Rancheria, Fort Independence Reservation, Coyote Valley Band of Pomo Indians</t>
  </si>
  <si>
    <r>
      <t>Tribes who have not accepted offer to Meet and Confer</t>
    </r>
    <r>
      <rPr>
        <vertAlign val="superscript"/>
        <sz val="10"/>
        <rFont val="Arial"/>
        <family val="2"/>
      </rPr>
      <t>[2]</t>
    </r>
  </si>
  <si>
    <t>Middletown Rancheria of Pomo Indians</t>
  </si>
  <si>
    <r>
      <t>Non-Federally Recognized Tribes who participated in Meet &amp; Confer</t>
    </r>
    <r>
      <rPr>
        <vertAlign val="superscript"/>
        <sz val="10"/>
        <rFont val="Arial"/>
        <family val="2"/>
      </rPr>
      <t>[2]</t>
    </r>
  </si>
  <si>
    <t xml:space="preserve">Tribes and Housing Authority sites involved in Focused Project/ESA </t>
  </si>
  <si>
    <t>Enterprise Rancheria of Maidu, Upper Lake Rancheria - Habematolel Pomo of Upper Lake, Owens Valley Career Development Center, Big Valley Rancheria, Dry Creek Rancheria, Middletown Rancheria, Big Sandy Rancheria Band of the Western Mono Indians of California</t>
  </si>
  <si>
    <r>
      <t>Partnership offer on Tribal Lands</t>
    </r>
    <r>
      <rPr>
        <vertAlign val="superscript"/>
        <sz val="10"/>
        <rFont val="Arial"/>
        <family val="2"/>
      </rPr>
      <t>[3]</t>
    </r>
  </si>
  <si>
    <t xml:space="preserve">(Federally-Recognized Tribes) Enterprise Rancheria, Yocha Dehe Wintun Nation, Tuolumne Band of Me-Wuk Indians, Chicken Ranch Rancheria, Tule River Indian Reservation, Paskenta Band of Nomlaki Indians, Cloverdale Rancheria of Pomo Indians of California, Dry Creek Rancheria of Pomo Indians, Federated Indians of Graton Rancheria, Kashia Band of Pomo Indians of the Stewart’s Point Rancheria, Lytton Rancheria of California, Pit River Tribe, Redding Rancheria, Cahto Tribe (Laytonville), Coyote Valley Band of Pomo Indians, Guidiville Indian Rancheria, Hopland Band of Pomo Indians, Manchester Band of Pomo Indians, Pinoleville Pomo Nation, Potter Valley Tribe, Redwood Valley Little River Band of Rancheria of Pomo, Round Valley Reservation, Sherwood Valley Rancheria, United Auburn Indian Community, Greenville Rancheria, Wilton Rancheria, California Valley Miwok Tribe, Santa Ynez Band of Chumash Mission Indians, North Fork Rancheria, Picayune Rancheria of Chukchansi Indians, Susanville Indian Rancheria, Big Valley Band Rancheria, Elem Indian Colony, Habematolel Pomo of Upper Lake, Lower Lake (Koi Tribe), Middletown Rancheria of Pomo Indians, Robinson Rancheria, Scotts Valley Band of Pomo Indians, Tachi-Yokut Tribe (Santa Rosa Rancheria, Leemore, CA), Tejon Indian Tribe, Bear River Band of the Rohnerville Rancheria, Big Lagoon Rancheria, Blue Lake Rancheria, Trinidad Rancheria, Hoopa Valley Tribe, Karuk Tribe, Yurok Tribe, Wiyot Tribe, Grindstone Indian Rancheria, Big Sandy Rancheria, Cold Springs Rancheria, Table Mountain Rancheria, Shingle Springs Band of Miwok Indians, Cachil DeHe Band of Wintun Indians of the Colusa Indian Community, Cortina Rancheria, Tyme Maidu Tribe-Berry Creek Reservation, Mechoopda Indian Tribe, Mooretown Rancheria, Buena Vista Rancheria of Mi-Wuk Indians, Ione Band of Miwok Indians of California, Jackson band of Mi-Wuk Indians, Washoe Tribe of CA and NV                                         
(Non-Federally Recognized Tribes):  Calaveras Band of Mi-Wuk Indians, Nashville Enterprise Miwok-Maidu-Nishinam Tribe, Colfax-Todds Valley Consolidated Tribe, Northern Valley Yokut/Ohlone Tribe, Wuksachi Indian Tribe/Eshom Valley Band, Dumna Wo-Wah Tribal Government, Dunlap Band of Mono Indians, Nor-Rel-Muk Wintu Nation, North Fork Mono Tribe, Salinan Tribe of Monterey, San Luis Obispo Counties, Traditional Choinumni Tribe, Xolon-Salinan Tribe, Tsi Akim Maidu, Tsnungwe Council, Shasta Indian Nation, Chumash Council of Bakersfield, Coastal Band of the Chumash Nation, Kern Valley Indian Community, Kitanemuk &amp; Yowlumne Tejon Indians, Northern Chumash Tribal Council, San Fernando Band of Mission Indians, Tubatulabals of Kern Valley, yak tityu tityu yak tiłhini – Northern Chumash Tribe, Honey Lake Maidu, Southern Sierra Miwuk Nation, Muwekma Ohlone Indian Tribe of the SF Bay Area, Noyo River Indian Community, Yokayo Tribe, Amah Mutsun Tribal Band, Amah MutsunTribal Band of Mission San Juan Bautista, Costanoan Rumsen Carmel Tribe, Esselen Tribe of Monterey County, Indian Canyon Mutsun Band of Costanoan, KaKoon Ta Ruk Band of Ohlone-Costanoan Indians of the Big Sur Rancheria, Ohlone/Costanoan-Esselen Nation, Rumsen Am:a Tur:ataj Ohlone, Mishewal-Wappo Tribe of Alexander Valley, Nevada City Rancheria Nisenan Tribe, Confederated Villages of Lisjan Nation, Barbareno Band of Chumash Indians, Barbareño/Ventureño Band of Mission Indians, Gabrieleno Band of Mission Indians - Kizh Nation, Gabrielino Tongva Indians of California Tribal Council                             </t>
  </si>
  <si>
    <t>Housing Authority and Tribal Temporary Assistance for Needy Families (TANF) office  who received outreach (this includes email, U.S. mail, and/or phone calls)</t>
  </si>
  <si>
    <t xml:space="preserve">Housing Authority Offices: Bear River Band of Rohnerville Rancheria, Berry Creek Rancheria, Big Sandy Rancheria, Big Valley Rancheria, Cher-Ae Heights Indian Community of The Trinidad Rancheria, Cloverdale Rancheria, Dry Creek Rancheria, Elem Indian Colony, Enterprise Rancheria of Maidu Indians, Federated Indians of Graton Rancheria, Fort Independence Reservation, Greenville Rancheria, Hoopa Valley Tribe, Ione Band of Miwok Indians, Karuk Tribe, Laytonville Rancheria, North Fork Rancheria, Picayune Rancheria, Pinoleville Reservation, Pit River Tribes, Round Valley Reservation, Santa Rosa Rancheria Tachi-Yokut, Stewarts Point Rancheria (Kashaya Pomo), Susanville Indian Rancheria, Tejon Indian Tribe, Tule River Indian Tribe, Upper Lake Rancheria, Washoe Tribe, Wilton Rancheria, and Yurok Tribe.                                                                                                                                                         
TANF Offices: California Department of Social Services CALWORKS and Family Resilience Branch, Federated Indians of Graton Rancheria, Hoopa Valley Tribe, Karuk Tribe, North Fork Rancheria, Susanville Indian Rancheria, Tuolumne Rancheria, and Owens Valley Career Development Center. </t>
  </si>
  <si>
    <r>
      <t>Housing Authority and TANF offices who participated in Meet and Confer</t>
    </r>
    <r>
      <rPr>
        <vertAlign val="superscript"/>
        <sz val="10"/>
        <rFont val="Arial"/>
        <family val="2"/>
      </rPr>
      <t>[2]</t>
    </r>
  </si>
  <si>
    <t>Owens Valley Career Development Center</t>
  </si>
  <si>
    <t>ESA Table 16 -  ESA Customer Segments/Needs State by Demographic, Financial, Location, and Health Conditions*</t>
  </si>
  <si>
    <t>ESA Table 16A
 Main (SF, MH)</t>
  </si>
  <si>
    <t>Customer Segments</t>
  </si>
  <si>
    <t>Enrollment Rate =  (C/B)</t>
  </si>
  <si>
    <r>
      <t xml:space="preserve">Avg. Energy Savings (kWh) Per Treated Households (Energy Saving Measures only) </t>
    </r>
    <r>
      <rPr>
        <b/>
        <vertAlign val="superscript"/>
        <sz val="10"/>
        <color theme="0"/>
        <rFont val="Arial"/>
        <family val="2"/>
      </rPr>
      <t>[5][20]</t>
    </r>
  </si>
  <si>
    <r>
      <t>Avg. Peak Demand Savings (kW) Per Treated Household</t>
    </r>
    <r>
      <rPr>
        <b/>
        <vertAlign val="superscript"/>
        <sz val="10"/>
        <color theme="0"/>
        <rFont val="Arial"/>
        <family val="2"/>
      </rPr>
      <t>[20]</t>
    </r>
  </si>
  <si>
    <r>
      <t>Avg. Cost Per Treated Households</t>
    </r>
    <r>
      <rPr>
        <b/>
        <vertAlign val="superscript"/>
        <sz val="10"/>
        <color theme="0"/>
        <rFont val="Arial"/>
        <family val="2"/>
      </rPr>
      <t>[20]</t>
    </r>
  </si>
  <si>
    <t>Demographic</t>
  </si>
  <si>
    <t xml:space="preserve">   SF</t>
  </si>
  <si>
    <t xml:space="preserve">   MH</t>
  </si>
  <si>
    <t>Rent vs. Own</t>
  </si>
  <si>
    <t> </t>
  </si>
  <si>
    <t xml:space="preserve">   Own</t>
  </si>
  <si>
    <t xml:space="preserve">   Rent</t>
  </si>
  <si>
    <t>Previous vs. New Participant</t>
  </si>
  <si>
    <t>New</t>
  </si>
  <si>
    <t>Previous</t>
  </si>
  <si>
    <r>
      <t>Seniors</t>
    </r>
    <r>
      <rPr>
        <b/>
        <sz val="10"/>
        <color theme="1"/>
        <rFont val="Arial"/>
        <family val="2"/>
      </rPr>
      <t xml:space="preserve"> </t>
    </r>
    <r>
      <rPr>
        <vertAlign val="superscript"/>
        <sz val="10"/>
        <color theme="1"/>
        <rFont val="Arial"/>
        <family val="2"/>
      </rPr>
      <t>[6]</t>
    </r>
  </si>
  <si>
    <r>
      <t>Veterans</t>
    </r>
    <r>
      <rPr>
        <b/>
        <sz val="10"/>
        <color theme="1"/>
        <rFont val="Arial"/>
        <family val="2"/>
      </rPr>
      <t xml:space="preserve"> </t>
    </r>
  </si>
  <si>
    <r>
      <t>Hard-to-Reach</t>
    </r>
    <r>
      <rPr>
        <b/>
        <vertAlign val="superscript"/>
        <sz val="10"/>
        <color theme="1"/>
        <rFont val="Arial"/>
        <family val="2"/>
      </rPr>
      <t xml:space="preserve"> </t>
    </r>
    <r>
      <rPr>
        <vertAlign val="superscript"/>
        <sz val="10"/>
        <color theme="1"/>
        <rFont val="Arial"/>
        <family val="2"/>
      </rPr>
      <t>[7]</t>
    </r>
  </si>
  <si>
    <r>
      <t xml:space="preserve">Vulnerable </t>
    </r>
    <r>
      <rPr>
        <vertAlign val="superscript"/>
        <sz val="10"/>
        <color theme="1"/>
        <rFont val="Arial"/>
        <family val="2"/>
      </rPr>
      <t>[8]</t>
    </r>
  </si>
  <si>
    <t>Location</t>
  </si>
  <si>
    <t>DAC</t>
  </si>
  <si>
    <t>Rural</t>
  </si>
  <si>
    <r>
      <t xml:space="preserve">Tribal </t>
    </r>
    <r>
      <rPr>
        <vertAlign val="superscript"/>
        <sz val="10"/>
        <color theme="1"/>
        <rFont val="Arial"/>
        <family val="2"/>
      </rPr>
      <t>[19]</t>
    </r>
  </si>
  <si>
    <r>
      <t xml:space="preserve">PSPS Zone </t>
    </r>
    <r>
      <rPr>
        <vertAlign val="superscript"/>
        <sz val="10"/>
        <color theme="1"/>
        <rFont val="Arial"/>
        <family val="2"/>
      </rPr>
      <t>[21]</t>
    </r>
  </si>
  <si>
    <r>
      <t xml:space="preserve">Wildfire Zone </t>
    </r>
    <r>
      <rPr>
        <vertAlign val="superscript"/>
        <sz val="10"/>
        <color theme="1"/>
        <rFont val="Arial"/>
        <family val="2"/>
      </rPr>
      <t>[9]</t>
    </r>
  </si>
  <si>
    <t>Climate Zone 1 (PG&amp;E)</t>
  </si>
  <si>
    <t>Climate Zone 2 (PG&amp;E)</t>
  </si>
  <si>
    <t>Climate Zone 3 (PG&amp;E)</t>
  </si>
  <si>
    <t>Climate Zone 4 (PG&amp;E)</t>
  </si>
  <si>
    <t>Climate Zone 5 (PG&amp;E)</t>
  </si>
  <si>
    <t>Climate Zone 11 (PG&amp;E)</t>
  </si>
  <si>
    <t>Climate Zone 12 (PG&amp;E)</t>
  </si>
  <si>
    <t>Climate Zone 13 (PG&amp;E)</t>
  </si>
  <si>
    <t>Climate Zone 14 (PG&amp;E)</t>
  </si>
  <si>
    <t>Climate Zone 16 (PG&amp;E)</t>
  </si>
  <si>
    <r>
      <t xml:space="preserve">CARB Communities </t>
    </r>
    <r>
      <rPr>
        <b/>
        <vertAlign val="superscript"/>
        <sz val="10"/>
        <color theme="1"/>
        <rFont val="Arial"/>
        <family val="2"/>
      </rPr>
      <t>[10]</t>
    </r>
    <r>
      <rPr>
        <b/>
        <sz val="10"/>
        <color theme="1"/>
        <rFont val="Arial"/>
        <family val="2"/>
      </rPr>
      <t xml:space="preserve"> </t>
    </r>
  </si>
  <si>
    <t>Financial</t>
  </si>
  <si>
    <t>CARE</t>
  </si>
  <si>
    <t>FERA</t>
  </si>
  <si>
    <r>
      <t>Disconnected</t>
    </r>
    <r>
      <rPr>
        <b/>
        <sz val="10"/>
        <color theme="1"/>
        <rFont val="Arial"/>
        <family val="2"/>
      </rPr>
      <t xml:space="preserve"> </t>
    </r>
    <r>
      <rPr>
        <vertAlign val="superscript"/>
        <sz val="10"/>
        <color theme="1"/>
        <rFont val="Arial"/>
        <family val="2"/>
      </rPr>
      <t>[11]</t>
    </r>
  </si>
  <si>
    <r>
      <t>Arrearages</t>
    </r>
    <r>
      <rPr>
        <b/>
        <sz val="10"/>
        <color theme="1"/>
        <rFont val="Arial"/>
        <family val="2"/>
      </rPr>
      <t xml:space="preserve"> </t>
    </r>
    <r>
      <rPr>
        <vertAlign val="superscript"/>
        <sz val="10"/>
        <color theme="1"/>
        <rFont val="Arial"/>
        <family val="2"/>
      </rPr>
      <t>[12]</t>
    </r>
  </si>
  <si>
    <r>
      <t>High Usage</t>
    </r>
    <r>
      <rPr>
        <b/>
        <sz val="10"/>
        <color theme="1"/>
        <rFont val="Arial"/>
        <family val="2"/>
      </rPr>
      <t xml:space="preserve"> </t>
    </r>
    <r>
      <rPr>
        <vertAlign val="superscript"/>
        <sz val="10"/>
        <color theme="1"/>
        <rFont val="Arial"/>
        <family val="2"/>
      </rPr>
      <t>[13]</t>
    </r>
  </si>
  <si>
    <r>
      <t>High Energy Burden</t>
    </r>
    <r>
      <rPr>
        <b/>
        <sz val="10"/>
        <color theme="1"/>
        <rFont val="Arial"/>
        <family val="2"/>
      </rPr>
      <t xml:space="preserve"> </t>
    </r>
    <r>
      <rPr>
        <vertAlign val="superscript"/>
        <sz val="10"/>
        <color theme="1"/>
        <rFont val="Arial"/>
        <family val="2"/>
      </rPr>
      <t>[14]</t>
    </r>
  </si>
  <si>
    <r>
      <t xml:space="preserve">SEVI </t>
    </r>
    <r>
      <rPr>
        <vertAlign val="superscript"/>
        <sz val="10"/>
        <color theme="1"/>
        <rFont val="Arial"/>
        <family val="2"/>
      </rPr>
      <t>[15]</t>
    </r>
  </si>
  <si>
    <t>H</t>
  </si>
  <si>
    <t>M</t>
  </si>
  <si>
    <t>L</t>
  </si>
  <si>
    <r>
      <t xml:space="preserve">Affordability Ratio </t>
    </r>
    <r>
      <rPr>
        <vertAlign val="superscript"/>
        <sz val="10"/>
        <color theme="1"/>
        <rFont val="Arial"/>
        <family val="2"/>
      </rPr>
      <t>[16]</t>
    </r>
  </si>
  <si>
    <t>Health Condition</t>
  </si>
  <si>
    <r>
      <t>Medical Baseline</t>
    </r>
    <r>
      <rPr>
        <vertAlign val="superscript"/>
        <sz val="10"/>
        <color theme="1"/>
        <rFont val="Arial"/>
        <family val="2"/>
      </rPr>
      <t>[22]</t>
    </r>
  </si>
  <si>
    <r>
      <t xml:space="preserve">Respiratory (Asthma) </t>
    </r>
    <r>
      <rPr>
        <vertAlign val="superscript"/>
        <sz val="10"/>
        <color theme="1"/>
        <rFont val="Arial"/>
        <family val="2"/>
      </rPr>
      <t>[17]</t>
    </r>
  </si>
  <si>
    <t>Disabled</t>
  </si>
  <si>
    <t>[1] Eligibility estimates based on Athens research except where otherwise noted. PG&amp;E filed the 2025 Athens estimates on April 14, 2025.</t>
  </si>
  <si>
    <t>[2] Households treated data is not additive because customers may be represented in multiple categories. Data is compiled based on ESA measures received YTD,  and may include enrollments from prior years</t>
  </si>
  <si>
    <t>[3] The number of household contacted includes YTD leads and enrollments.</t>
  </si>
  <si>
    <t>[4] PG&amp;E has considered the energy savings associated with all ESA measures installed for this entry, regardless of whether the savings have a negative or positive value for kW, kWh, and/or Therms. Many measures offered in ESA provide Non-Energy Benefits (including Health, Comfort, and Safety (HCS)) in addition to energy savings, and some of these measures may be associated with a negative savings value.</t>
  </si>
  <si>
    <t>[5] PG&amp;E has considered only the energy savings associated with the ESA measures installed for this entry that have a positive value for  kWh and/or Therms. Installed ESA measures with a negative savings value for both kWh and Therms were excluded.</t>
  </si>
  <si>
    <t>[6] This represents the number of households with at least one member who is at least 60 years old at the time of data collection.</t>
  </si>
  <si>
    <t xml:space="preserve">[7] "Hard-to-reach" residential customers include “those customers who do not have easy access to program information or generally do not participate in energy efficiency programs due to a language, income, housing type, geographic, or home ownership (split incentives) barrier” (Advice Letter 4482-G/6314-E dated September 1, 2021). 
</t>
  </si>
  <si>
    <t>[9] Estimated eligibility is based on CARE/FERA households in Zone 3 (Tier 3) of the CPUC Fire-Threat Map</t>
  </si>
  <si>
    <t>[10] This reflects communities within PG&amp;E’s service territory that are identified by the California Air Resources Board (CARB) Community Air Protection Program as communities continue to experience environmental and health inequities from air pollution.</t>
  </si>
  <si>
    <t>[11] Rates are based on the previous year. Estimated eligibility is based on CARE/FERA households with disconnections in the prior year as reported in PG&amp;E's R.18-07-015 Monthly Disconnection Report through December 2024.</t>
  </si>
  <si>
    <t>[12] PG&amp;E defines arrearages as overdue balance greater than 30 days. Estimated eligibility is based on CARE/FERA households with arrearages in the prior year as reported in PG&amp;E's R.18-07-015 Monthly Disconnection Report through December 2024.</t>
  </si>
  <si>
    <t>[13] PG&amp;E defines high usage as at least 400% of baseline at least three times in 12-month period.</t>
  </si>
  <si>
    <t>[14] PG&amp;E utilizes the Low-Income Energy Affordability Data (LEAD) Tool developed DOE’s Office of Energy Efficiency &amp; Renewable Energy to identify census tracts with high energy burden for households at below 200 % Federal Poverty Level (FPL) that are in PG&amp;E’s service territory. The 2016 Needs Assessment for the Energy Savings Assistance and the California Alternate Rates for Energy Programs describes households that spent more 6.3% of their annual income on energy bills as having high energy burden (p.47).</t>
  </si>
  <si>
    <t>[15] The Socioeconomic Vulnerability Index (SEVI) metric represents the relative socioeconomic standing of census tracts, referred to as communities, in terms of poverty, unemployment, educational attainment, linguistic isolation, and percentage of income spent on housing. PG&amp;E utilizes the SEVI data provided by the CPUC to map its service territory by SEVI scores (L: 0 to 33; M: &gt;33 to 66; H: &gt;66).</t>
  </si>
  <si>
    <t>[16] The Affordability Ratio (AR) metric quantifies the percentage of a representative household’s income that would be used to pay for an essential utility service after non-discretionary expenses such as housing and other essential utility service charges are deducted from the household’s income. Using Gas AR20  and Electric AR20 data for 2023 (using 2022 base year) provided by the CPUC, PG&amp;E selects census tracts with Electric AR20  at above 15% or Gas AR20  above 10% to identify areas within its service territory as having high affordability ratio (CPUC 2022 Annual Affordability Report, pp 34, 44).</t>
  </si>
  <si>
    <t>[17] PG&amp;E utilizes the ‘Asthmas’ indicator in CalEnviroScreen 4.0 (published by the California Office of Environmental Health Hazard Assessment) as a proxy to identify locations with varying levels of respiratory conditions within its service territory. L: 0-33 percentile; M: &gt;33-66 percentile; L: &gt;66-100 percentile.</t>
  </si>
  <si>
    <t>[18] Rate of Uptake may be slighter greater than 100% as homes that have received treatment this year may have been enrolled/contacted in the prior year.</t>
  </si>
  <si>
    <t xml:space="preserve">[19] This data captures tribal households located on federally-recognized tribes whose trust lands are identified in the Bureau of Indian Affairs, and also includes ESA participants from non federally-recognized tribes or households that self-identified as Native American. </t>
  </si>
  <si>
    <t xml:space="preserve">[20] May include both completed and in-progress projects; and averages may be different from the average for only the completed projects in Column C. </t>
  </si>
  <si>
    <t>[21] Estimated eligibility is based on CARE/FERA households impacted by PSPS.</t>
  </si>
  <si>
    <t>[22] Estimated eligibility is based on CARE/FERA households enrolled in Medical Baseline.</t>
  </si>
  <si>
    <t>ESA Table 16B
ESA MFWB Whole Building</t>
  </si>
  <si>
    <t>Rate of Uptake =  (C/E)</t>
  </si>
  <si>
    <t>Avg. Peak Demand Savings (kW) Per Treated Properties</t>
  </si>
  <si>
    <t>Avg. Cost Per Treated Properties</t>
  </si>
  <si>
    <t>Tribal</t>
  </si>
  <si>
    <t>PSPS Zone</t>
  </si>
  <si>
    <t>Wildfire Zone[7]</t>
  </si>
  <si>
    <t xml:space="preserve">CARB Communities [8] </t>
  </si>
  <si>
    <t>Other</t>
  </si>
  <si>
    <t>Vulnerable [6]</t>
  </si>
  <si>
    <t>High Usage [13]</t>
  </si>
  <si>
    <t>High Energy Burden [9]</t>
  </si>
  <si>
    <t>SEVI [10]</t>
  </si>
  <si>
    <t>Affordability Ratio [11]</t>
  </si>
  <si>
    <t>Respiratory (Asthma) [12]</t>
  </si>
  <si>
    <t>[1] Eligibility estimates provided by Res-Intel.</t>
  </si>
  <si>
    <t xml:space="preserve">[2] Households treated data is not additive because customers may be represented in multiple categories. Data is compiled based on ESA measures received YTD, and may include enrollments from prior years. </t>
  </si>
  <si>
    <t>[3] The number of Properties Contacted (defined as properties with a Project Approval letter) is fully updated starting September 2025</t>
  </si>
  <si>
    <t>[6] Vulnerable refers to Disadvantaged Vulnerable Communities (DVC) which consist consists of communities in the 25% highest scoring census tracts according to the most current versions of the California Communities Environmental Health Screening Tool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</si>
  <si>
    <t>[7] Includes Zone 3 (Tier 3) of the CPUC Fire-Threat Map</t>
  </si>
  <si>
    <t>[8] This reflects communities within PG&amp;E’s service territory that are identified by the California Air Resources Board (CARB) Community Air Protection Program as communities continue to experience environmental and health inequities from air pollution.</t>
  </si>
  <si>
    <t>[9] PG&amp;E utilizes the Low-Income Energy Affordability Data (LEAD) Tool developed DOE’s Office of Energy Efficiency &amp; Renewable Energy to identify census tracts with high energy burden for households at below 200 % Federal Poverty Level (FPL) that are in PG&amp;E’s service territory. The 2016 Needs Assessment for the Energy Savings Assistance and the California Alternate Rates for Energy Programs describes households that spent more 6.3% of their annual income on energy bills as having high energy burden (p.47).</t>
  </si>
  <si>
    <t>[10] The Socioeconomic Vulnerability Index (SEVI) metric represents the relative socioeconomic standing of census tracts, referred to as communities, in terms of poverty, unemployment, educational attainment, linguistic isolation, and percentage of income spent on housing. PG&amp;E utilizes the SEVI data provided by the CPUC to map its service territory by SEVI scores (L: 0 to 33; M: &gt;33 to 66; H: &gt;66).</t>
  </si>
  <si>
    <t>[11] The Affordability Ratio (AR) metric quantifies the percentage of a representative household’s income that would be used to pay for an essential utility service after non-discretionary expenses such as housing and other essential utility service charges are deducted from the household’s income. Using Gas AR20  and Electric AR20 data for 2023 (using 2019 base year) provided by the CPUC, PG&amp;E selects census tracts with Electric AR20  at above 15% or Gas AR20  above 10% to identify areas within its service territory as having high affordability ratio (CPUC 2019 Annual Affordability Report, pp 34, 44).</t>
  </si>
  <si>
    <t>[12] PG&amp;E utilizes the ‘Asthmas’ indicator in CalEnviroScreen 4.0 (published by the California Office of Environmental Health Hazard Assessment) as a proxy to identify locations with varying levels of respiratory conditions within its service territory. L: 0-33 percentile; M: &gt;33-66 percentile; L: &gt;66-100 percentile.</t>
  </si>
  <si>
    <t>[14] PG&amp;E does not report the 2025 ratio of average whole building savings compared to annual energy use, due to limitations in compiling aggregated consumptation data related to complexities in meter and account arrangements at multi-family properties, which can skew the results. PG&amp;E anticipates aggregated whole building energy savings will be validated in the upcoming MFWB Impact and Process Evaluation.</t>
  </si>
  <si>
    <t>ESA Table 16C
ESA MFWB (MF In-unit)</t>
  </si>
  <si>
    <t># of UnitsTreated</t>
  </si>
  <si>
    <t xml:space="preserve"># of Units Contacted </t>
  </si>
  <si>
    <t xml:space="preserve">Rate of Uptake =  (C/E) </t>
  </si>
  <si>
    <t>Avg. Peak Demand Savings (kW) Per Treated Unit</t>
  </si>
  <si>
    <t>Avg. Cost Per Treated Unit</t>
  </si>
  <si>
    <t>Seniors [4]</t>
  </si>
  <si>
    <t xml:space="preserve">Veterans </t>
  </si>
  <si>
    <t>Hard-to-Reach [5]</t>
  </si>
  <si>
    <t xml:space="preserve">Tribal </t>
  </si>
  <si>
    <t xml:space="preserve">PSPS Zone </t>
  </si>
  <si>
    <t>Wildfire Zone [7]</t>
  </si>
  <si>
    <t xml:space="preserve">Disconnected </t>
  </si>
  <si>
    <t>Arrearages</t>
  </si>
  <si>
    <t>High Usage[9]</t>
  </si>
  <si>
    <t>High Energy Burden[10]</t>
  </si>
  <si>
    <t>SEVI [11]</t>
  </si>
  <si>
    <t xml:space="preserve">   High </t>
  </si>
  <si>
    <t xml:space="preserve">   Medium</t>
  </si>
  <si>
    <t xml:space="preserve">   Low</t>
  </si>
  <si>
    <t>Affordability Ratio [12]</t>
  </si>
  <si>
    <t>Medical Baseline</t>
  </si>
  <si>
    <t>Respiratory (Asthma) [13]</t>
  </si>
  <si>
    <t xml:space="preserve">[1] Households treated data is not additive because customers may be represented in multiple categories. Data is compiled based on ESA measures received YTD, and may include enrollments from prior years. </t>
  </si>
  <si>
    <t>[2] PG&amp;E has considered the energy savings associated with all ESA measures installed for this entry, regardless of whether the savings have a negative or positive value for kW, kWh, and/or Therms. Many measures offered in ESA provide Non-Energy Benefits (including Health, Comfort, and Safety (HCS)) in addition to energy savings, and some of these measures may be associated with a negative savings value.</t>
  </si>
  <si>
    <t>[3] PG&amp;E has considered only the energy savings associated with the ESA measures installed for this entry that have a positive value for  kWh and/or Therms. Installed ESA measures with a negative savings value for both kWh and Therms were excluded.</t>
  </si>
  <si>
    <t>[4] This represents the number of households with at least one member who is at least 60 years old at the time of data collection.</t>
  </si>
  <si>
    <t>[5] "Hard-to-reach" residential customers include “those customers who do not have easy access to program information or generally do not participate in energy efficiency programs due to a language, income, housing type, geographic, or home ownership (split incentives) barrier” (Advice Letter 4482-G/6314-E dated September 1, 2021). For the purpose of this reporting, PG&amp;E is defining ‘hard-to-reach” as those residential customer self-identified as not preferring or speaking English as the primary language because income, housing type, geographic, and homeownership information is reported elsewhere on this table.</t>
  </si>
  <si>
    <t>[9] PG&amp;E defines high usage as at least 400% of baseline at least three times in 12-month period.</t>
  </si>
  <si>
    <t>[10] PG&amp;E utilizes the Low-Income Energy Affordability Data (LEAD) Tool developed DOE’s Office of Energy Efficiency &amp; Renewable Energy to identify census tracts with high energy burden for households at below 200 % Federal Poverty Level (FPL) that are in PG&amp;E’s service territory. The 2016 Needs Assessment for the Energy Savings Assistance and the California Alternate Rates for Energy Programs describes households that spent more 6.3% of their annual income on energy bills as having high energy burden (p.47).</t>
  </si>
  <si>
    <t>[11] The Socioeconomic Vulnerability Index (SEVI) metric represents the relative socioeconomic standing of census tracts, referred to as communities, in terms of poverty, unemployment, educational attainment, linguistic isolation, and percentage of income spent on housing. PG&amp;E utilizes the SEVI data provided by the CPUC to map its service territory by SEVI scores (L: 0 to 33; M: &gt;33 to 66; H: &gt;66).</t>
  </si>
  <si>
    <t>[12] The Affordability Ratio (AR) metric quantifies the percentage of a representative household’s income that would be used to pay for an essential utility service after non-discretionary expenses such as housing and other essential utility service charges are deducted from the household’s income. Using Gas AR20  and Electric AR20 data for 2023 (using 2019 base year) provided by the CPUC, PG&amp;E selects census tracts with Electric AR20  at above 15% or Gas AR20  above 10% to identify areas within its service territory as having high affordability ratio (CPUC 2019 Annual Affordability Report, pp 34, 44).</t>
  </si>
  <si>
    <t>[13] PG&amp;E utilizes the ‘Asthmas’ indicator in CalEnviroScreen 4.0 (published by the California Office of Environmental Health Hazard Assessment) as a proxy to identify locations with varying levels of respiratory conditions within its service territory. L: 0-33 percentile; M: &gt;33-66 percentile; L: &gt;66-100 percentile.</t>
  </si>
  <si>
    <t>ESA Table 16D
Pilot Plus and Pilot Deep</t>
  </si>
  <si>
    <t>Avg. Peak Demand Savings (kW) Per Treated Household</t>
  </si>
  <si>
    <t>Avg. Cost Per Treated Households</t>
  </si>
  <si>
    <t xml:space="preserve">
Avg. HH Energy Savings (kWh) / Total Annual Energy Use (kWh)</t>
  </si>
  <si>
    <t xml:space="preserve">
Avg. HH Energy Savings (Therms) / Total Annual Energy Use (Therms)</t>
  </si>
  <si>
    <t>*</t>
  </si>
  <si>
    <t xml:space="preserve">   MF In-Unit</t>
  </si>
  <si>
    <t xml:space="preserve">  New</t>
  </si>
  <si>
    <t xml:space="preserve">  Previous</t>
  </si>
  <si>
    <t>Seniors[6]</t>
  </si>
  <si>
    <t>Veterans [17]</t>
  </si>
  <si>
    <t>Hard-to-Reach [7]</t>
  </si>
  <si>
    <t>Vulnerable [8]</t>
  </si>
  <si>
    <t>Tribal [19]</t>
  </si>
  <si>
    <t>Wildfire Zone [9]</t>
  </si>
  <si>
    <t xml:space="preserve">CARB Communities [10] </t>
  </si>
  <si>
    <t>Disconnected</t>
  </si>
  <si>
    <t>Arrearages [11]</t>
  </si>
  <si>
    <t>High Usage [12]</t>
  </si>
  <si>
    <t>High Energy Burden [13]</t>
  </si>
  <si>
    <t>SEVI [14]</t>
  </si>
  <si>
    <t>Affordability Ratio [15]</t>
  </si>
  <si>
    <t>Respiratory (Asthma) [16]</t>
  </si>
  <si>
    <t xml:space="preserve">[*] PG&amp;E is currently in the process of identifying method and updating its system/process to report on this customer segment. </t>
  </si>
  <si>
    <t>[1] The estimates for eligible households will be provided based on the 250% Federal Poverty Guidelines where applicable.</t>
  </si>
  <si>
    <t xml:space="preserve">[2] Households treated data is not additive because customers may be represented in multiple categories. Data is compiled based on projects closed YTD, and may include projects initiated in the previous year. </t>
  </si>
  <si>
    <t>[5] Energy savings are derived from energy modeling software. The energy modeling software computes savings with interactive effects. Negative savings, if present, relate to interactive effects between measures. Health, comfort and safety measures, or measures with negative savings, cannot be easily removed from the model.</t>
  </si>
  <si>
    <t>[6] This represents the number of households with at least one member who is at least 60 years old at the time of data collection. Data is sourced from US Census, and retreived from PG&amp;E databases, unless and until provided by Pilot participants in enrollment documents.</t>
  </si>
  <si>
    <t>[7] "Hard-to-reach" residential customers include “those customers who do not have easy access to program information or generally do not participate in energy efficiency programs due to a language, income, housing type, geographic, or home ownership (split incentives) barrier” (Advice Letter 4482-G/6314-E dated September 1, 2021). For the purpose of this reporting, PG&amp;E is defining ‘hard-to-reach” as those residential customer self-identified as not preferring or speaking English as the primary language; income, housing type, geographic, and homeownership information is reported elsewhere on this table. "Contacted" and "Treated" information is retreived from PG&amp;E databases, based either on prior ESA engagement or through other interactions with PG&amp;E, unless and until provided by Pilot participants in enrollment documents.</t>
  </si>
  <si>
    <t xml:space="preserve">[8] This data is obtained from PG&amp;E databases, and captures "vulnerable" designation from any PG&amp;E program that tracks vulnerability. The definition may vary by program. Vulnerable status is unknown if data was not collected or the customer does not volunteer the information. </t>
  </si>
  <si>
    <t>[9] Includes Zone 3 (Tier 3) of the CPUC Fire-Threat Map</t>
  </si>
  <si>
    <t>[12] PG&amp;E defines high usage as at least 400% of baseline at least three times in 12-month period.</t>
  </si>
  <si>
    <t>[13] PG&amp;E utilizes the Low-Income Energy Affordability Data (LEAD) Tool developed DOE’s Office of Energy Efficiency &amp; Renewable Energy to identify census tracts with high energy burden for households at below 200 % Federal Poverty Level (FPL) that are in PG&amp;E’s service territory. The 2016 Needs Assessment for the Energy Savings Assistance and the California Alternate Rates for Energy Programs describes households that spent more 6.3% of their annual income on energy bills as having high energy burden (p.47).</t>
  </si>
  <si>
    <t>[14] The Socioeconomic Vulnerability Index (SEVI) metric represents the relative socioeconomic standing of census tracts, referred to as communities, in terms of poverty, unemployment, educational attainment, linguistic isolation, and percentage of income spent on housing. PG&amp;E utilizes the SEVI data provided by the CPUC to map its service territory by SEVI scores (L: 0 to 33; M: &gt;33 to 66; H: &gt;66).</t>
  </si>
  <si>
    <t>[15] The Affordability Ratio (AR) metric quantifies the percentage of a representative household’s income that would be used to pay for an essential utility service after non-discretionary expenses such as housing and other essential utility service charges are deducted from the household’s income. Using Gas AR20  and Electric AR20 data for 2022 (using 2019 base year) provided by the CPUC, PG&amp;E selects census tracts with Electric AR20  at above 15% or Gas AR20  above 10% to identify areas within its service territory as having high affordability ratio (CPUC 2019 Annual Affordability Report, pp 34, 44).</t>
  </si>
  <si>
    <t>[16] PG&amp;E utilizes the ‘Asthmas’ indicator in CalEnviroScreen 4.0 (published by the California Office of Environmental Health Hazard Assessment) as a proxy to identify locations with varying levels of respiratory conditions within its service territory. L: 0-33 percentile; M: &gt;33-66 percentile; L: &gt;66-100 percentile.</t>
  </si>
  <si>
    <t xml:space="preserve">[17] PG&amp;E is currently updating its form/system to begin data collection for this segment. </t>
  </si>
  <si>
    <t>[19] Currently, this data only captures tribal households located on federally-recognized tribes whose trust lands are identified in the Bureau of Indian Affairs. This  data currently does not include ESA participants from non federally-recognized tribes or households that self-identified as Native American. PG&amp;E plans to incorporate self-reported information in this reporting in the future.</t>
  </si>
  <si>
    <t>ESA Table 16E
Building Electrification (SCE Only)</t>
  </si>
  <si>
    <t># of Households Eligible</t>
  </si>
  <si>
    <t># of Households Treated</t>
  </si>
  <si>
    <t># of Households Contacted</t>
  </si>
  <si>
    <t>Enrollment Rate =  (C/E)</t>
  </si>
  <si>
    <t>Avg. Energy Savings (kWh) Per Treated Households (Energy Saving and HCS Measures)</t>
  </si>
  <si>
    <t>Avg. Energy Savings (kWh) Per Treated Households (Energy Saving Measures only)</t>
  </si>
  <si>
    <t>Avg. Energy Savings (Therms) Per Treated Households (Energy Saving and HCS Measures)</t>
  </si>
  <si>
    <t>Avg. Energy Savings  (Therms) Per Treated Households (Energy Saving Measures only)</t>
  </si>
  <si>
    <t>Seniors</t>
  </si>
  <si>
    <t>Veterans</t>
  </si>
  <si>
    <t>Hard-to-Reach</t>
  </si>
  <si>
    <t>Vulnerable</t>
  </si>
  <si>
    <t>Wildfire Zone</t>
  </si>
  <si>
    <t>Climate Zone 7 (example)</t>
  </si>
  <si>
    <t>Climate Zone 10 (example)</t>
  </si>
  <si>
    <t>Climate Zone 14 (example)</t>
  </si>
  <si>
    <t>Climate Zone 15 (example)</t>
  </si>
  <si>
    <t>CARB Communities</t>
  </si>
  <si>
    <t>High Usage</t>
  </si>
  <si>
    <t>High Energy Burden</t>
  </si>
  <si>
    <t>SEVI</t>
  </si>
  <si>
    <t>Affordability Ratio</t>
  </si>
  <si>
    <t>Respiratory</t>
  </si>
  <si>
    <t>CARE Table 1 -  CARE Overall Program Expenses</t>
  </si>
  <si>
    <t>Category</t>
  </si>
  <si>
    <t xml:space="preserve">Overall Expenditures </t>
  </si>
  <si>
    <r>
      <t>Authorized Budget</t>
    </r>
    <r>
      <rPr>
        <b/>
        <vertAlign val="superscript"/>
        <sz val="10"/>
        <color theme="0"/>
        <rFont val="Arial"/>
        <family val="2"/>
      </rPr>
      <t xml:space="preserve"> </t>
    </r>
    <r>
      <rPr>
        <vertAlign val="superscript"/>
        <sz val="10"/>
        <color theme="0"/>
        <rFont val="Arial"/>
        <family val="2"/>
      </rPr>
      <t>[1]</t>
    </r>
  </si>
  <si>
    <t>% of Budget Spent</t>
  </si>
  <si>
    <r>
      <t xml:space="preserve">Total Shifted </t>
    </r>
    <r>
      <rPr>
        <vertAlign val="superscript"/>
        <sz val="10"/>
        <color theme="0"/>
        <rFont val="Arial"/>
        <family val="2"/>
      </rPr>
      <t>[5]</t>
    </r>
  </si>
  <si>
    <t>Shifted to/from?</t>
  </si>
  <si>
    <t>Outreach</t>
  </si>
  <si>
    <t>Shifted to IT Programming, CHANGES, Studies and Pilots, and Regulatory Compliance categories</t>
  </si>
  <si>
    <t>Processing, Certification, Recertification</t>
  </si>
  <si>
    <t>Post Enrollment Verification</t>
  </si>
  <si>
    <t>IT Programming</t>
  </si>
  <si>
    <t>Shifted from Outreach category</t>
  </si>
  <si>
    <r>
      <t>CHANGES Program</t>
    </r>
    <r>
      <rPr>
        <b/>
        <sz val="10"/>
        <color theme="1"/>
        <rFont val="Arial"/>
        <family val="2"/>
      </rPr>
      <t xml:space="preserve"> </t>
    </r>
    <r>
      <rPr>
        <vertAlign val="superscript"/>
        <sz val="10"/>
        <color theme="1"/>
        <rFont val="Arial"/>
        <family val="2"/>
      </rPr>
      <t>[2]</t>
    </r>
  </si>
  <si>
    <r>
      <t>Studies and Pilots</t>
    </r>
    <r>
      <rPr>
        <b/>
        <sz val="10"/>
        <color theme="1"/>
        <rFont val="Arial"/>
        <family val="2"/>
      </rPr>
      <t xml:space="preserve"> </t>
    </r>
    <r>
      <rPr>
        <vertAlign val="superscript"/>
        <sz val="10"/>
        <color theme="1"/>
        <rFont val="Arial"/>
        <family val="2"/>
      </rPr>
      <t>[3]</t>
    </r>
  </si>
  <si>
    <r>
      <t>Measurement &amp; Evaluation</t>
    </r>
    <r>
      <rPr>
        <b/>
        <sz val="10"/>
        <color theme="1"/>
        <rFont val="Arial"/>
        <family val="2"/>
      </rPr>
      <t xml:space="preserve"> </t>
    </r>
    <r>
      <rPr>
        <vertAlign val="superscript"/>
        <sz val="10"/>
        <color theme="1"/>
        <rFont val="Arial"/>
        <family val="2"/>
      </rPr>
      <t>[4]</t>
    </r>
  </si>
  <si>
    <t>TOTAL Program Costs</t>
  </si>
  <si>
    <r>
      <t xml:space="preserve">CARE Rate Discount </t>
    </r>
    <r>
      <rPr>
        <vertAlign val="superscript"/>
        <sz val="10"/>
        <color theme="1"/>
        <rFont val="Arial"/>
        <family val="2"/>
      </rPr>
      <t>[6]</t>
    </r>
  </si>
  <si>
    <t>Service Establishment Charge Discount</t>
  </si>
  <si>
    <r>
      <t xml:space="preserve">TOTAL PROGRAM COSTS &amp; CUSTOMER DISCOUNTS </t>
    </r>
    <r>
      <rPr>
        <b/>
        <vertAlign val="superscript"/>
        <sz val="10"/>
        <color theme="1"/>
        <rFont val="Arial"/>
        <family val="2"/>
      </rPr>
      <t>[6]</t>
    </r>
  </si>
  <si>
    <r>
      <rPr>
        <vertAlign val="superscript"/>
        <sz val="10"/>
        <color theme="1"/>
        <rFont val="Arial"/>
        <family val="2"/>
      </rPr>
      <t>[1]</t>
    </r>
    <r>
      <rPr>
        <b/>
        <sz val="9"/>
        <color theme="1"/>
        <rFont val="Arial"/>
        <family val="2"/>
      </rPr>
      <t xml:space="preserve"> </t>
    </r>
    <r>
      <rPr>
        <sz val="9"/>
        <color theme="1"/>
        <rFont val="Arial"/>
        <family val="2"/>
      </rPr>
      <t>Reflects total authorized funding approved in D.21-06-015, Attachment 1, Table 2.</t>
    </r>
  </si>
  <si>
    <r>
      <rPr>
        <vertAlign val="superscript"/>
        <sz val="10"/>
        <color theme="1"/>
        <rFont val="Arial"/>
        <family val="2"/>
      </rPr>
      <t>[2]</t>
    </r>
    <r>
      <rPr>
        <b/>
        <sz val="9"/>
        <color theme="1"/>
        <rFont val="Arial"/>
        <family val="2"/>
      </rPr>
      <t xml:space="preserve"> </t>
    </r>
    <r>
      <rPr>
        <sz val="9"/>
        <color theme="1"/>
        <rFont val="Arial"/>
        <family val="2"/>
      </rPr>
      <t xml:space="preserve">Decision 15-12-047 transitioned from CHANGES pilot to CHANGES program and funding for the effort is captured herein. D.21-06-015 approved funding for the CHANGES program through CARE program for PYs 2021-2026. </t>
    </r>
    <r>
      <rPr>
        <sz val="10"/>
        <color theme="1"/>
        <rFont val="Arial"/>
        <family val="2"/>
      </rPr>
      <t>CHANGES authorized budget for PY 2025 is $525,000.</t>
    </r>
  </si>
  <si>
    <r>
      <rPr>
        <vertAlign val="superscript"/>
        <sz val="10"/>
        <color theme="1"/>
        <rFont val="Arial"/>
        <family val="2"/>
      </rPr>
      <t>[3]</t>
    </r>
    <r>
      <rPr>
        <sz val="9"/>
        <color theme="1"/>
        <rFont val="Arial"/>
        <family val="2"/>
      </rPr>
      <t xml:space="preserve"> Reflects the budget and expenses for the CARE portion of the 2025 LINA Study.</t>
    </r>
  </si>
  <si>
    <r>
      <rPr>
        <vertAlign val="superscript"/>
        <sz val="10"/>
        <color theme="1"/>
        <rFont val="Arial"/>
        <family val="2"/>
      </rPr>
      <t>[4]</t>
    </r>
    <r>
      <rPr>
        <sz val="10"/>
        <color theme="1"/>
        <rFont val="Arial"/>
        <family val="2"/>
      </rPr>
      <t xml:space="preserve"> </t>
    </r>
    <r>
      <rPr>
        <sz val="9"/>
        <color theme="1"/>
        <rFont val="Arial"/>
        <family val="2"/>
      </rPr>
      <t>Reflects the budget and expenses for Annual Eligibility Estimates prepared by Athens Research on behalf of the utilities.</t>
    </r>
  </si>
  <si>
    <r>
      <rPr>
        <vertAlign val="superscript"/>
        <sz val="10"/>
        <color theme="1"/>
        <rFont val="Arial"/>
        <family val="2"/>
      </rPr>
      <t>[5]</t>
    </r>
    <r>
      <rPr>
        <b/>
        <sz val="9"/>
        <color theme="1"/>
        <rFont val="Arial"/>
        <family val="2"/>
      </rPr>
      <t xml:space="preserve"> </t>
    </r>
    <r>
      <rPr>
        <sz val="9"/>
        <color theme="1"/>
        <rFont val="Arial"/>
        <family val="2"/>
      </rPr>
      <t>Reflects fund shift in accordance with the rules set forth in D.08-11-031 as modified by D.10-10-008, D.16-11-022, D.17-12-009 and D.21-06-015, which granted the IOUs authority to shift funds between the CARE program categories.  The information in the "Total Shifted" and "Shifted to/from?" column is for illustrative purposes only, to disclose how funds from the overall authorized budget can be shifted between categories</t>
    </r>
  </si>
  <si>
    <r>
      <rPr>
        <vertAlign val="superscript"/>
        <sz val="10"/>
        <color theme="1"/>
        <rFont val="Arial"/>
        <family val="2"/>
      </rPr>
      <t>[6]</t>
    </r>
    <r>
      <rPr>
        <b/>
        <sz val="9"/>
        <color theme="1"/>
        <rFont val="Arial"/>
        <family val="2"/>
      </rPr>
      <t xml:space="preserve"> </t>
    </r>
    <r>
      <rPr>
        <sz val="9"/>
        <color theme="1"/>
        <rFont val="Arial"/>
        <family val="2"/>
      </rPr>
      <t xml:space="preserve">Total program administrative expenses did not exceed the overall authorized budget. The CARE discount exceeded the authorized amount by $501,605,567. Per D.02-09-021, PG&amp;E is authorized to recover the full value of the discount through the CARE two-way balancing account on an automatic pass-through basis. </t>
    </r>
  </si>
  <si>
    <t>CARE Table 2 -  CARE Enrollment, Recertification, Attrition, &amp; Penetration</t>
  </si>
  <si>
    <t>New Enrollment</t>
  </si>
  <si>
    <t>Recertification</t>
  </si>
  <si>
    <t>Attrition (Drop Offs)</t>
  </si>
  <si>
    <t>Enrollment</t>
  </si>
  <si>
    <r>
      <t xml:space="preserve">Total CARE Participants by Dwelling Type </t>
    </r>
    <r>
      <rPr>
        <b/>
        <vertAlign val="superscript"/>
        <sz val="10"/>
        <color theme="0"/>
        <rFont val="Arial"/>
        <family val="2"/>
      </rPr>
      <t>[6]</t>
    </r>
  </si>
  <si>
    <t>Total 
CARE 
Participants</t>
  </si>
  <si>
    <t xml:space="preserve">Estimated CARE Eligible </t>
  </si>
  <si>
    <t>Enrollment
Rate %
(Z/AA)</t>
  </si>
  <si>
    <t>Automatic Enrollment</t>
  </si>
  <si>
    <t>Self-Certification (Income or Categorical)</t>
  </si>
  <si>
    <t>Total New Enrollment
(E+J)</t>
  </si>
  <si>
    <t>Scheduled</t>
  </si>
  <si>
    <t>Non-Scheduled (Duplicates)</t>
  </si>
  <si>
    <t>Automatic</t>
  </si>
  <si>
    <t>Total Recertification (L+M+N)</t>
  </si>
  <si>
    <r>
      <t xml:space="preserve">No 
Response </t>
    </r>
    <r>
      <rPr>
        <b/>
        <vertAlign val="superscript"/>
        <sz val="10"/>
        <rFont val="Arial"/>
        <family val="2"/>
      </rPr>
      <t>[4]</t>
    </r>
  </si>
  <si>
    <t>Failed 
PEV</t>
  </si>
  <si>
    <t>Failed Recertification</t>
  </si>
  <si>
    <r>
      <t xml:space="preserve">Other </t>
    </r>
    <r>
      <rPr>
        <b/>
        <vertAlign val="superscript"/>
        <sz val="10"/>
        <rFont val="Arial"/>
        <family val="2"/>
      </rPr>
      <t>[5]</t>
    </r>
  </si>
  <si>
    <t>Total
Attrition
(P+Q+R+S)</t>
  </si>
  <si>
    <t>Gross
(K+O)</t>
  </si>
  <si>
    <t>Net Adjusted
(K-T)</t>
  </si>
  <si>
    <r>
      <t xml:space="preserve">Inter-Utility </t>
    </r>
    <r>
      <rPr>
        <vertAlign val="superscript"/>
        <sz val="10"/>
        <rFont val="Arial"/>
        <family val="2"/>
      </rPr>
      <t>[1]</t>
    </r>
  </si>
  <si>
    <r>
      <t xml:space="preserve">Intra-Utility </t>
    </r>
    <r>
      <rPr>
        <vertAlign val="superscript"/>
        <sz val="10"/>
        <rFont val="Arial"/>
        <family val="2"/>
      </rPr>
      <t>[2]</t>
    </r>
  </si>
  <si>
    <r>
      <t>Leveraging</t>
    </r>
    <r>
      <rPr>
        <sz val="10"/>
        <rFont val="Arial"/>
        <family val="2"/>
      </rPr>
      <t xml:space="preserve"> </t>
    </r>
    <r>
      <rPr>
        <vertAlign val="superscript"/>
        <sz val="10"/>
        <rFont val="Arial"/>
        <family val="2"/>
      </rPr>
      <t>[3]</t>
    </r>
  </si>
  <si>
    <t>Combined
(B+C+D)</t>
  </si>
  <si>
    <t>Online</t>
  </si>
  <si>
    <t>Paper</t>
  </si>
  <si>
    <t>Phone</t>
  </si>
  <si>
    <t>Capitation</t>
  </si>
  <si>
    <t>Combined (F+G+H+I)</t>
  </si>
  <si>
    <t>SF</t>
  </si>
  <si>
    <t>MF</t>
  </si>
  <si>
    <t>MH</t>
  </si>
  <si>
    <t>January</t>
  </si>
  <si>
    <t>n/a</t>
  </si>
  <si>
    <t>February</t>
  </si>
  <si>
    <t>March</t>
  </si>
  <si>
    <t>April</t>
  </si>
  <si>
    <t>May</t>
  </si>
  <si>
    <t>June</t>
  </si>
  <si>
    <t>July</t>
  </si>
  <si>
    <t>August</t>
  </si>
  <si>
    <t>September</t>
  </si>
  <si>
    <t>October</t>
  </si>
  <si>
    <t>November</t>
  </si>
  <si>
    <t>December</t>
  </si>
  <si>
    <t>YTD Total</t>
  </si>
  <si>
    <r>
      <rPr>
        <vertAlign val="superscript"/>
        <sz val="10"/>
        <rFont val="Arial"/>
        <family val="2"/>
      </rPr>
      <t>[1]</t>
    </r>
    <r>
      <rPr>
        <b/>
        <sz val="9"/>
        <rFont val="Arial"/>
        <family val="2"/>
      </rPr>
      <t xml:space="preserve"> </t>
    </r>
    <r>
      <rPr>
        <sz val="9"/>
        <rFont val="Arial"/>
        <family val="2"/>
      </rPr>
      <t>Enrollments via data sharing between the IOUs.</t>
    </r>
  </si>
  <si>
    <r>
      <rPr>
        <vertAlign val="superscript"/>
        <sz val="10"/>
        <rFont val="Arial"/>
        <family val="2"/>
      </rPr>
      <t>[2]</t>
    </r>
    <r>
      <rPr>
        <b/>
        <sz val="9"/>
        <rFont val="Arial"/>
        <family val="2"/>
      </rPr>
      <t xml:space="preserve"> </t>
    </r>
    <r>
      <rPr>
        <sz val="9"/>
        <rFont val="Arial"/>
        <family val="2"/>
      </rPr>
      <t>Enrollments via data sharing between departments and/or programs within the utility.</t>
    </r>
  </si>
  <si>
    <r>
      <rPr>
        <vertAlign val="superscript"/>
        <sz val="10"/>
        <rFont val="Arial"/>
        <family val="2"/>
      </rPr>
      <t>[3]</t>
    </r>
    <r>
      <rPr>
        <sz val="9"/>
        <rFont val="Arial"/>
        <family val="2"/>
      </rPr>
      <t xml:space="preserve"> Enrollments via data sharing with programs outside the IOU that serve low-income customers.</t>
    </r>
  </si>
  <si>
    <r>
      <rPr>
        <vertAlign val="superscript"/>
        <sz val="10"/>
        <rFont val="Arial"/>
        <family val="2"/>
      </rPr>
      <t xml:space="preserve">[4]  </t>
    </r>
    <r>
      <rPr>
        <sz val="9"/>
        <rFont val="Arial"/>
        <family val="2"/>
      </rPr>
      <t>PG&amp;E counts attrition due to no response in the Failed PEV and Failed Recertification columns, respectively.</t>
    </r>
  </si>
  <si>
    <r>
      <rPr>
        <vertAlign val="superscript"/>
        <sz val="10"/>
        <rFont val="Arial"/>
        <family val="2"/>
      </rPr>
      <t xml:space="preserve">[5] </t>
    </r>
    <r>
      <rPr>
        <vertAlign val="superscript"/>
        <sz val="9"/>
        <rFont val="Arial"/>
        <family val="2"/>
      </rPr>
      <t xml:space="preserve"> </t>
    </r>
    <r>
      <rPr>
        <sz val="9"/>
        <rFont val="Arial"/>
        <family val="2"/>
      </rPr>
      <t>Includes customers who closed their accounts, requested to be removed, or were otherwise ineligible for the program.</t>
    </r>
  </si>
  <si>
    <r>
      <rPr>
        <vertAlign val="superscript"/>
        <sz val="10"/>
        <rFont val="Arial"/>
        <family val="2"/>
      </rPr>
      <t xml:space="preserve">[6]  </t>
    </r>
    <r>
      <rPr>
        <sz val="9"/>
        <rFont val="Arial"/>
        <family val="2"/>
      </rPr>
      <t>Based on SF and MF structure configuration as noted in PG&amp;E's billing system; MH reflects sub-metered tenants</t>
    </r>
  </si>
  <si>
    <t>CARE Table 3 -  CARE Post-Enrollment Verification Results</t>
  </si>
  <si>
    <t xml:space="preserve">CARE Table 3A - Post-Enrollment Verification Results (Model) 2025  </t>
  </si>
  <si>
    <t>Month</t>
  </si>
  <si>
    <t>Total CARE Households Enrolled</t>
  </si>
  <si>
    <r>
      <t xml:space="preserve">Households Requested to Verify </t>
    </r>
    <r>
      <rPr>
        <b/>
        <vertAlign val="superscript"/>
        <sz val="10"/>
        <color theme="0"/>
        <rFont val="Arial"/>
        <family val="2"/>
      </rPr>
      <t>[1]</t>
    </r>
  </si>
  <si>
    <t>% of CARE Enrolled Requested to Verify Total</t>
  </si>
  <si>
    <t>% of Scheduled Customers not Responsive to the PEV Process</t>
  </si>
  <si>
    <t>% of Scheduled PEV Customers later verified as Income Eligible</t>
  </si>
  <si>
    <t>CARE  Households De-enrolled (Due to no response)</t>
  </si>
  <si>
    <r>
      <t xml:space="preserve">CARE Households De-enrolled (Verified as Ineligible) </t>
    </r>
    <r>
      <rPr>
        <b/>
        <vertAlign val="superscript"/>
        <sz val="10"/>
        <color theme="0"/>
        <rFont val="Arial"/>
        <family val="2"/>
      </rPr>
      <t>[2]</t>
    </r>
  </si>
  <si>
    <r>
      <t xml:space="preserve">Total Households De-enrolled </t>
    </r>
    <r>
      <rPr>
        <b/>
        <vertAlign val="superscript"/>
        <sz val="10"/>
        <color theme="0"/>
        <rFont val="Arial"/>
        <family val="2"/>
      </rPr>
      <t>[3]</t>
    </r>
  </si>
  <si>
    <r>
      <t xml:space="preserve">% De-enrolled through Post Enrollment Verification </t>
    </r>
    <r>
      <rPr>
        <b/>
        <vertAlign val="superscript"/>
        <sz val="10"/>
        <color theme="0"/>
        <rFont val="Arial"/>
        <family val="2"/>
      </rPr>
      <t>[4]</t>
    </r>
  </si>
  <si>
    <t>% of Total CARE Households  De-enrolled</t>
  </si>
  <si>
    <r>
      <rPr>
        <vertAlign val="superscript"/>
        <sz val="10"/>
        <rFont val="Arial"/>
        <family val="2"/>
      </rPr>
      <t xml:space="preserve">[1]  </t>
    </r>
    <r>
      <rPr>
        <sz val="9"/>
        <rFont val="Arial"/>
        <family val="2"/>
      </rPr>
      <t>Includes customers selected randomly or via PG&amp;E's CARE probability model.</t>
    </r>
  </si>
  <si>
    <r>
      <rPr>
        <vertAlign val="superscript"/>
        <sz val="10"/>
        <rFont val="Arial"/>
        <family val="2"/>
      </rPr>
      <t>[2]</t>
    </r>
    <r>
      <rPr>
        <b/>
        <sz val="9"/>
        <rFont val="Arial"/>
        <family val="2"/>
      </rPr>
      <t xml:space="preserve"> </t>
    </r>
    <r>
      <rPr>
        <sz val="9"/>
        <rFont val="Arial"/>
        <family val="2"/>
      </rPr>
      <t>Includes customers verified as over income or who requested to be de-enrolled.</t>
    </r>
  </si>
  <si>
    <r>
      <rPr>
        <vertAlign val="superscript"/>
        <sz val="10"/>
        <rFont val="Arial"/>
        <family val="2"/>
      </rPr>
      <t>[3]</t>
    </r>
    <r>
      <rPr>
        <sz val="10"/>
        <rFont val="Arial"/>
        <family val="2"/>
      </rPr>
      <t xml:space="preserve"> </t>
    </r>
    <r>
      <rPr>
        <sz val="9"/>
        <rFont val="Arial"/>
        <family val="2"/>
      </rPr>
      <t>Verification results are tied to the month initiated.</t>
    </r>
  </si>
  <si>
    <r>
      <rPr>
        <vertAlign val="superscript"/>
        <sz val="9"/>
        <rFont val="Arial"/>
        <family val="2"/>
      </rPr>
      <t>[4]</t>
    </r>
    <r>
      <rPr>
        <b/>
        <sz val="9"/>
        <rFont val="Arial"/>
        <family val="2"/>
      </rPr>
      <t xml:space="preserve"> </t>
    </r>
    <r>
      <rPr>
        <sz val="9"/>
        <rFont val="Arial"/>
        <family val="2"/>
      </rPr>
      <t xml:space="preserve">Percentage of customers dropped compared to the total participants requested to provide verification in that month. </t>
    </r>
  </si>
  <si>
    <t>CARE Table 3B - Post-Enrollment Verification Results (Electric only High Usage) 2025</t>
  </si>
  <si>
    <r>
      <t xml:space="preserve">Households
Requested 
to Verify </t>
    </r>
    <r>
      <rPr>
        <vertAlign val="superscript"/>
        <sz val="10"/>
        <color theme="0"/>
        <rFont val="Arial"/>
        <family val="2"/>
      </rPr>
      <t>[1]</t>
    </r>
  </si>
  <si>
    <t xml:space="preserve">% of 
CARE Enrolled Requested to Verify 
Total </t>
  </si>
  <si>
    <t xml:space="preserve">CARE  Households
De-enrolled
(Due to no response) </t>
  </si>
  <si>
    <r>
      <t>CARE Households 
De-enrolled 
(Verified as 
Ineligible)</t>
    </r>
    <r>
      <rPr>
        <b/>
        <vertAlign val="superscript"/>
        <sz val="10"/>
        <color theme="0"/>
        <rFont val="Arial"/>
        <family val="2"/>
      </rPr>
      <t xml:space="preserve"> </t>
    </r>
    <r>
      <rPr>
        <vertAlign val="superscript"/>
        <sz val="10"/>
        <color theme="0"/>
        <rFont val="Arial"/>
        <family val="2"/>
      </rPr>
      <t>[2]</t>
    </r>
  </si>
  <si>
    <r>
      <t>Total Households
De-enrolled</t>
    </r>
    <r>
      <rPr>
        <vertAlign val="superscript"/>
        <sz val="10"/>
        <color theme="0"/>
        <rFont val="Arial"/>
        <family val="2"/>
      </rPr>
      <t xml:space="preserve">  [3]</t>
    </r>
  </si>
  <si>
    <t xml:space="preserve">% De-enrolled through 
HUV Post Enrollment Verification  </t>
  </si>
  <si>
    <t xml:space="preserve">% of Total CARE Households  De-enrolled </t>
  </si>
  <si>
    <r>
      <rPr>
        <vertAlign val="superscript"/>
        <sz val="10"/>
        <rFont val="Arial"/>
        <family val="2"/>
      </rPr>
      <t>[2]</t>
    </r>
    <r>
      <rPr>
        <b/>
        <sz val="9"/>
        <rFont val="Arial"/>
        <family val="2"/>
      </rPr>
      <t xml:space="preserve"> </t>
    </r>
    <r>
      <rPr>
        <sz val="9"/>
        <rFont val="Arial"/>
        <family val="2"/>
      </rPr>
      <t>Includes customers verified as over income, who requested to be de-enrolled, did not reduce usage, or did not agree to be weatherized.</t>
    </r>
  </si>
  <si>
    <r>
      <rPr>
        <vertAlign val="superscript"/>
        <sz val="10"/>
        <rFont val="Arial"/>
        <family val="2"/>
      </rPr>
      <t>[3]</t>
    </r>
    <r>
      <rPr>
        <b/>
        <sz val="9"/>
        <rFont val="Arial"/>
        <family val="2"/>
      </rPr>
      <t xml:space="preserve"> </t>
    </r>
    <r>
      <rPr>
        <sz val="9"/>
        <rFont val="Arial"/>
        <family val="2"/>
      </rPr>
      <t>Verification results are tied to the month initiated.</t>
    </r>
  </si>
  <si>
    <t>CARE Table 3C - Post-Enrollment Verification Re-Enrollment Rates (Model) - 2025</t>
  </si>
  <si>
    <r>
      <t>Month Removed</t>
    </r>
    <r>
      <rPr>
        <vertAlign val="superscript"/>
        <sz val="10"/>
        <color theme="0"/>
        <rFont val="Arial"/>
        <family val="2"/>
      </rPr>
      <t xml:space="preserve"> [1]</t>
    </r>
  </si>
  <si>
    <t>Total Customers Removed</t>
  </si>
  <si>
    <t>Re-Enrolled by 6 Months</t>
  </si>
  <si>
    <t>6 Month Re-Enrollment Rate</t>
  </si>
  <si>
    <r>
      <t>Re-Enrolled by 12 Months</t>
    </r>
    <r>
      <rPr>
        <sz val="10"/>
        <color theme="0"/>
        <rFont val="Arial"/>
        <family val="2"/>
      </rPr>
      <t xml:space="preserve"> </t>
    </r>
    <r>
      <rPr>
        <vertAlign val="superscript"/>
        <sz val="10"/>
        <color theme="0"/>
        <rFont val="Arial"/>
        <family val="2"/>
      </rPr>
      <t>[2]</t>
    </r>
  </si>
  <si>
    <t>12 Month Re-Enrollment Rate</t>
  </si>
  <si>
    <r>
      <rPr>
        <vertAlign val="superscript"/>
        <sz val="9"/>
        <color theme="1"/>
        <rFont val="Arial"/>
        <family val="2"/>
      </rPr>
      <t>[1]</t>
    </r>
    <r>
      <rPr>
        <sz val="9"/>
        <color theme="1"/>
        <rFont val="Arial"/>
        <family val="2"/>
      </rPr>
      <t xml:space="preserve"> Reflects customers removed in the previous year to allow for the 12 month re-enrollment period.</t>
    </r>
  </si>
  <si>
    <r>
      <rPr>
        <vertAlign val="superscript"/>
        <sz val="10"/>
        <color theme="1"/>
        <rFont val="Arial"/>
        <family val="2"/>
      </rPr>
      <t>[2]</t>
    </r>
    <r>
      <rPr>
        <sz val="9"/>
        <color theme="1"/>
        <rFont val="Arial"/>
        <family val="2"/>
      </rPr>
      <t xml:space="preserve"> Includes customers re-enrolled by 6 months</t>
    </r>
  </si>
  <si>
    <t>CARE Table 3D - Post-Enrollment Verification Re-Enrollment Rates (High Usage) - 2025</t>
  </si>
  <si>
    <r>
      <t>Month Removed</t>
    </r>
    <r>
      <rPr>
        <b/>
        <vertAlign val="superscript"/>
        <sz val="10"/>
        <color theme="0"/>
        <rFont val="Arial"/>
        <family val="2"/>
      </rPr>
      <t xml:space="preserve"> [1]</t>
    </r>
  </si>
  <si>
    <r>
      <t xml:space="preserve">Re-Enrolled by 12 Months </t>
    </r>
    <r>
      <rPr>
        <b/>
        <vertAlign val="superscript"/>
        <sz val="10"/>
        <color theme="0"/>
        <rFont val="Arial"/>
        <family val="2"/>
      </rPr>
      <t>[2]</t>
    </r>
  </si>
  <si>
    <r>
      <rPr>
        <vertAlign val="superscript"/>
        <sz val="9"/>
        <color theme="1"/>
        <rFont val="Arial"/>
        <family val="2"/>
      </rPr>
      <t>[2]</t>
    </r>
    <r>
      <rPr>
        <sz val="9"/>
        <color theme="1"/>
        <rFont val="Arial"/>
        <family val="2"/>
      </rPr>
      <t xml:space="preserve"> Includes customers re-enrolled by 6 months</t>
    </r>
  </si>
  <si>
    <t>CARE Table 3C -  CARE Post-Enrollment Verification Re-Enrollment Rates</t>
  </si>
  <si>
    <t>Program Year 2024 Annual Report</t>
  </si>
  <si>
    <t>CARE Table 3C - Post-Enrollment Verification Re-Enrollment Rates (Model) - 2024</t>
  </si>
  <si>
    <t>January 2023</t>
  </si>
  <si>
    <t>February 2023</t>
  </si>
  <si>
    <t>March 2023</t>
  </si>
  <si>
    <t>April 2023</t>
  </si>
  <si>
    <t>May 2023</t>
  </si>
  <si>
    <t>June 2023</t>
  </si>
  <si>
    <t>July 2023</t>
  </si>
  <si>
    <t>August 2023</t>
  </si>
  <si>
    <t>September 2023</t>
  </si>
  <si>
    <t>October 2023</t>
  </si>
  <si>
    <t>November 2023</t>
  </si>
  <si>
    <t>December 2023</t>
  </si>
  <si>
    <t>CARE Table 3C-2 - Post-Enrollment Verification Re-Enrollment Rates (High Usage) - 2024</t>
  </si>
  <si>
    <r>
      <t>CARE Table 4 -  CARE Self-Certification and Self-Recertification Applications</t>
    </r>
    <r>
      <rPr>
        <sz val="10"/>
        <rFont val="Arial"/>
        <family val="2"/>
      </rPr>
      <t xml:space="preserve"> </t>
    </r>
    <r>
      <rPr>
        <vertAlign val="superscript"/>
        <sz val="10"/>
        <rFont val="Arial"/>
        <family val="2"/>
      </rPr>
      <t>[1]</t>
    </r>
  </si>
  <si>
    <r>
      <t>Provided</t>
    </r>
    <r>
      <rPr>
        <sz val="10"/>
        <color theme="0"/>
        <rFont val="Arial"/>
        <family val="2"/>
      </rPr>
      <t xml:space="preserve"> </t>
    </r>
    <r>
      <rPr>
        <vertAlign val="superscript"/>
        <sz val="10"/>
        <color theme="0"/>
        <rFont val="Arial"/>
        <family val="2"/>
      </rPr>
      <t>[2]</t>
    </r>
  </si>
  <si>
    <t>Received</t>
  </si>
  <si>
    <t>Approved</t>
  </si>
  <si>
    <t xml:space="preserve">Denied </t>
  </si>
  <si>
    <t xml:space="preserve">Pending/Never Completed </t>
  </si>
  <si>
    <t>Duplicates</t>
  </si>
  <si>
    <t xml:space="preserve">Total (Y-T-D) </t>
  </si>
  <si>
    <r>
      <t>Percentage</t>
    </r>
    <r>
      <rPr>
        <vertAlign val="superscript"/>
        <sz val="10"/>
        <rFont val="Arial"/>
        <family val="2"/>
      </rPr>
      <t xml:space="preserve"> [3]</t>
    </r>
  </si>
  <si>
    <r>
      <rPr>
        <vertAlign val="superscript"/>
        <sz val="10"/>
        <rFont val="Arial"/>
        <family val="2"/>
      </rPr>
      <t xml:space="preserve">[1] </t>
    </r>
    <r>
      <rPr>
        <sz val="9"/>
        <rFont val="Arial"/>
        <family val="2"/>
      </rPr>
      <t>Includes sub-metered customers.</t>
    </r>
  </si>
  <si>
    <r>
      <rPr>
        <vertAlign val="superscript"/>
        <sz val="10"/>
        <rFont val="Arial"/>
        <family val="2"/>
      </rPr>
      <t>[2]</t>
    </r>
    <r>
      <rPr>
        <sz val="10"/>
        <rFont val="Arial"/>
        <family val="2"/>
      </rPr>
      <t xml:space="preserve"> </t>
    </r>
    <r>
      <rPr>
        <sz val="9"/>
        <rFont val="Arial"/>
        <family val="2"/>
      </rPr>
      <t>Includes number of applications provided via direct mail campaigns, call centers, bill inserts and other outreach methods. Because there are other means by which customers obtain applications which are not counted, this number is only an approximation.</t>
    </r>
  </si>
  <si>
    <r>
      <rPr>
        <vertAlign val="superscript"/>
        <sz val="10"/>
        <rFont val="Arial"/>
        <family val="2"/>
      </rPr>
      <t>[3]</t>
    </r>
    <r>
      <rPr>
        <sz val="10"/>
        <rFont val="Arial"/>
        <family val="2"/>
      </rPr>
      <t xml:space="preserve"> </t>
    </r>
    <r>
      <rPr>
        <sz val="9"/>
        <rFont val="Arial"/>
        <family val="2"/>
      </rPr>
      <t>Percentage of Received.  Duplicates are also counted as Approved, so the total will not add up to 100%.</t>
    </r>
  </si>
  <si>
    <t>CARE Table 5 - CARE Enrollment by County</t>
  </si>
  <si>
    <t>Estimated Eligible</t>
  </si>
  <si>
    <t>Total Participants</t>
  </si>
  <si>
    <t>Urban</t>
  </si>
  <si>
    <r>
      <t>Rural</t>
    </r>
    <r>
      <rPr>
        <vertAlign val="superscript"/>
        <sz val="10"/>
        <rFont val="Arial"/>
        <family val="2"/>
      </rPr>
      <t xml:space="preserve"> [1]</t>
    </r>
  </si>
  <si>
    <r>
      <t>Rural</t>
    </r>
    <r>
      <rPr>
        <b/>
        <vertAlign val="superscript"/>
        <sz val="10"/>
        <rFont val="Arial"/>
        <family val="2"/>
      </rPr>
      <t xml:space="preserve"> </t>
    </r>
    <r>
      <rPr>
        <vertAlign val="superscript"/>
        <sz val="10"/>
        <rFont val="Arial"/>
        <family val="2"/>
      </rPr>
      <t>[1]</t>
    </r>
  </si>
  <si>
    <r>
      <rPr>
        <vertAlign val="superscript"/>
        <sz val="10"/>
        <rFont val="Arial"/>
        <family val="2"/>
      </rPr>
      <t>[1]</t>
    </r>
    <r>
      <rPr>
        <sz val="9"/>
        <rFont val="Arial"/>
        <family val="2"/>
      </rPr>
      <t xml:space="preserve"> Rural includes ZIP codes classified as such according to the Goldsmith modification that was developed to identify small towns and rural areas within large metropolitan counties.</t>
    </r>
  </si>
  <si>
    <r>
      <t xml:space="preserve">CARE Table 6 -  CARE Recertification Results </t>
    </r>
    <r>
      <rPr>
        <vertAlign val="superscript"/>
        <sz val="10"/>
        <rFont val="Arial"/>
        <family val="2"/>
      </rPr>
      <t>[5]</t>
    </r>
  </si>
  <si>
    <t>Total CARE Households</t>
  </si>
  <si>
    <r>
      <t xml:space="preserve">Households Requested to Recertify </t>
    </r>
    <r>
      <rPr>
        <b/>
        <vertAlign val="superscript"/>
        <sz val="10"/>
        <color theme="0"/>
        <rFont val="Arial"/>
        <family val="2"/>
      </rPr>
      <t xml:space="preserve"> </t>
    </r>
    <r>
      <rPr>
        <vertAlign val="superscript"/>
        <sz val="10"/>
        <color theme="0"/>
        <rFont val="Arial"/>
        <family val="2"/>
      </rPr>
      <t>[1]</t>
    </r>
  </si>
  <si>
    <t>% of Households Total
 (C/B)</t>
  </si>
  <si>
    <r>
      <t xml:space="preserve">Households Recertified </t>
    </r>
    <r>
      <rPr>
        <vertAlign val="superscript"/>
        <sz val="10"/>
        <color theme="0"/>
        <rFont val="Arial"/>
        <family val="2"/>
      </rPr>
      <t>[2]</t>
    </r>
  </si>
  <si>
    <r>
      <t xml:space="preserve">Households   De-enrolled </t>
    </r>
    <r>
      <rPr>
        <vertAlign val="superscript"/>
        <sz val="10"/>
        <color theme="0"/>
        <rFont val="Arial"/>
        <family val="2"/>
      </rPr>
      <t>[3]</t>
    </r>
  </si>
  <si>
    <r>
      <t xml:space="preserve">Recertification Rate % </t>
    </r>
    <r>
      <rPr>
        <sz val="10"/>
        <color theme="0"/>
        <rFont val="Arial"/>
        <family val="2"/>
      </rPr>
      <t xml:space="preserve"> </t>
    </r>
    <r>
      <rPr>
        <vertAlign val="superscript"/>
        <sz val="10"/>
        <color theme="0"/>
        <rFont val="Arial"/>
        <family val="2"/>
      </rPr>
      <t>[4]</t>
    </r>
    <r>
      <rPr>
        <b/>
        <sz val="10"/>
        <color theme="0"/>
        <rFont val="Arial"/>
        <family val="2"/>
      </rPr>
      <t xml:space="preserve">
(E/C)</t>
    </r>
  </si>
  <si>
    <t>% of Total Households De-enrolled 
(F/B)</t>
  </si>
  <si>
    <t>YTD</t>
  </si>
  <si>
    <r>
      <rPr>
        <vertAlign val="superscript"/>
        <sz val="10"/>
        <rFont val="Arial"/>
        <family val="2"/>
      </rPr>
      <t>[1]</t>
    </r>
    <r>
      <rPr>
        <sz val="10"/>
        <rFont val="Arial"/>
        <family val="2"/>
      </rPr>
      <t xml:space="preserve"> </t>
    </r>
    <r>
      <rPr>
        <sz val="9"/>
        <rFont val="Arial"/>
        <family val="2"/>
      </rPr>
      <t>Excludes count of customers recertified through the probability model.</t>
    </r>
  </si>
  <si>
    <r>
      <rPr>
        <vertAlign val="superscript"/>
        <sz val="10"/>
        <rFont val="Arial"/>
        <family val="2"/>
      </rPr>
      <t>[2]</t>
    </r>
    <r>
      <rPr>
        <sz val="10"/>
        <rFont val="Arial"/>
        <family val="2"/>
      </rPr>
      <t xml:space="preserve"> </t>
    </r>
    <r>
      <rPr>
        <sz val="9"/>
        <rFont val="Arial"/>
        <family val="2"/>
      </rPr>
      <t>Recertification results are tied to the month initiated.</t>
    </r>
  </si>
  <si>
    <r>
      <rPr>
        <vertAlign val="superscript"/>
        <sz val="10"/>
        <rFont val="Arial"/>
        <family val="2"/>
      </rPr>
      <t>[3]</t>
    </r>
    <r>
      <rPr>
        <sz val="10"/>
        <rFont val="Arial"/>
        <family val="2"/>
      </rPr>
      <t xml:space="preserve"> </t>
    </r>
    <r>
      <rPr>
        <sz val="9"/>
        <rFont val="Arial"/>
        <family val="2"/>
      </rPr>
      <t>Includes customers who did not respond or who requested to be de-enrolled.</t>
    </r>
  </si>
  <si>
    <r>
      <rPr>
        <vertAlign val="superscript"/>
        <sz val="10"/>
        <rFont val="Arial"/>
        <family val="2"/>
      </rPr>
      <t>[4]</t>
    </r>
    <r>
      <rPr>
        <b/>
        <sz val="9"/>
        <rFont val="Arial"/>
        <family val="2"/>
      </rPr>
      <t xml:space="preserve"> </t>
    </r>
    <r>
      <rPr>
        <sz val="9"/>
        <rFont val="Arial"/>
        <family val="2"/>
      </rPr>
      <t xml:space="preserve">Percentage of customers recertified compared to the total participants requested to recertify in that month. </t>
    </r>
  </si>
  <si>
    <r>
      <rPr>
        <vertAlign val="superscript"/>
        <sz val="10"/>
        <rFont val="Arial"/>
        <family val="2"/>
      </rPr>
      <t>[5]</t>
    </r>
    <r>
      <rPr>
        <sz val="10"/>
        <rFont val="Arial"/>
        <family val="2"/>
      </rPr>
      <t xml:space="preserve"> </t>
    </r>
    <r>
      <rPr>
        <sz val="9"/>
        <rFont val="Arial"/>
        <family val="2"/>
      </rPr>
      <t>Does not include sub-metered customers.</t>
    </r>
  </si>
  <si>
    <t>CARE Table 7 -  CARE Capitation Contractors</t>
  </si>
  <si>
    <r>
      <t xml:space="preserve">Contractor Name </t>
    </r>
    <r>
      <rPr>
        <vertAlign val="superscript"/>
        <sz val="10"/>
        <color theme="0"/>
        <rFont val="Arial"/>
        <family val="2"/>
      </rPr>
      <t>[1]</t>
    </r>
  </si>
  <si>
    <t>Contractor Type 
(Check one or more if applicable)</t>
  </si>
  <si>
    <r>
      <t xml:space="preserve">Enrollments </t>
    </r>
    <r>
      <rPr>
        <vertAlign val="superscript"/>
        <sz val="10"/>
        <color theme="0"/>
        <rFont val="Arial"/>
        <family val="2"/>
      </rPr>
      <t>[2]</t>
    </r>
  </si>
  <si>
    <r>
      <t xml:space="preserve">Total Expenditures </t>
    </r>
    <r>
      <rPr>
        <vertAlign val="superscript"/>
        <sz val="10"/>
        <color theme="0"/>
        <rFont val="Arial"/>
        <family val="2"/>
      </rPr>
      <t>[3]</t>
    </r>
  </si>
  <si>
    <t>Amador-Tuolumne Community Action Agency</t>
  </si>
  <si>
    <t>x </t>
  </si>
  <si>
    <t>x</t>
  </si>
  <si>
    <t>American GI Forum</t>
  </si>
  <si>
    <t>Asian American Pacific Islander Coalition of the North Bay</t>
  </si>
  <si>
    <t>Bay Area Community Health</t>
  </si>
  <si>
    <t>Breathe California</t>
  </si>
  <si>
    <t>CATHOLIC CHARITIES DIOCESE of Fresno</t>
  </si>
  <si>
    <t>Catholic Charities of East Bay (Oakland)</t>
  </si>
  <si>
    <t>Central Coast Energy Services</t>
  </si>
  <si>
    <t>Cesar Moncada (Moncada Outreach)</t>
  </si>
  <si>
    <t>Chacon Sytems Inc.</t>
  </si>
  <si>
    <t>Child Abuse Prevention Council of San Joaquin County</t>
  </si>
  <si>
    <t>Community Action Marin</t>
  </si>
  <si>
    <t>Community Action Partnership of Madera County</t>
  </si>
  <si>
    <t>Community Resource Project Inc</t>
  </si>
  <si>
    <t>Dignity Health</t>
  </si>
  <si>
    <t>Eden I &amp; R</t>
  </si>
  <si>
    <t>El Puente Comunitario</t>
  </si>
  <si>
    <t>Fresno EOC</t>
  </si>
  <si>
    <t>Independent Living Center of Kern County Inc</t>
  </si>
  <si>
    <t>Interfaith Food Bank &amp; Thrift Store of Amador County </t>
  </si>
  <si>
    <t>Merced County Community Action Agency</t>
  </si>
  <si>
    <t>Monument Crisis Center</t>
  </si>
  <si>
    <t>National Diversity Coalition (NDC)</t>
  </si>
  <si>
    <t>North Coast Energy Services, Inc</t>
  </si>
  <si>
    <t>Sacred Heart Community Service</t>
  </si>
  <si>
    <t>Spectrum Community Services</t>
  </si>
  <si>
    <t>Sacramento Municipal Utility District</t>
  </si>
  <si>
    <t>UpValley Family Centers</t>
  </si>
  <si>
    <t>Valley Clean Air</t>
  </si>
  <si>
    <t>Welcome Tech</t>
  </si>
  <si>
    <t>Total Enrollments and Expenditures</t>
  </si>
  <si>
    <r>
      <rPr>
        <vertAlign val="superscript"/>
        <sz val="10"/>
        <rFont val="Arial"/>
        <family val="2"/>
      </rPr>
      <t>[1]</t>
    </r>
    <r>
      <rPr>
        <sz val="10"/>
        <rFont val="Arial"/>
        <family val="2"/>
      </rPr>
      <t xml:space="preserve"> </t>
    </r>
    <r>
      <rPr>
        <sz val="9"/>
        <rFont val="Arial"/>
        <family val="2"/>
      </rPr>
      <t>All capitation contractors with current contracts are listed regardless of whether they have signed up customers or submitted invoices this year.</t>
    </r>
  </si>
  <si>
    <r>
      <rPr>
        <vertAlign val="superscript"/>
        <sz val="10"/>
        <rFont val="Arial"/>
        <family val="2"/>
      </rPr>
      <t>[2]</t>
    </r>
    <r>
      <rPr>
        <sz val="10"/>
        <rFont val="Arial"/>
        <family val="2"/>
      </rPr>
      <t xml:space="preserve"> </t>
    </r>
    <r>
      <rPr>
        <sz val="9"/>
        <rFont val="Arial"/>
        <family val="2"/>
      </rPr>
      <t>Enrollments reflect new enrollments only.</t>
    </r>
  </si>
  <si>
    <r>
      <rPr>
        <vertAlign val="superscript"/>
        <sz val="10"/>
        <rFont val="Arial"/>
        <family val="2"/>
      </rPr>
      <t>[3]</t>
    </r>
    <r>
      <rPr>
        <sz val="10"/>
        <rFont val="Arial"/>
        <family val="2"/>
      </rPr>
      <t xml:space="preserve"> </t>
    </r>
    <r>
      <rPr>
        <sz val="9"/>
        <rFont val="Arial"/>
        <family val="2"/>
      </rPr>
      <t>Expenditures reflect payments made in 2025 and may not correlate directly with enrollment numbers due to unsubmitted invoices or timing differences.</t>
    </r>
  </si>
  <si>
    <t>CARE Table 8 -  CARE Participants as of Month-End</t>
  </si>
  <si>
    <t>Gas and Electric</t>
  </si>
  <si>
    <t>Gas Only</t>
  </si>
  <si>
    <t>Electric Only</t>
  </si>
  <si>
    <t>Eligible Households</t>
  </si>
  <si>
    <t>% Change</t>
  </si>
  <si>
    <t>CARE Table 9 -  CARE Average Monthly Usage &amp; Bill</t>
  </si>
  <si>
    <r>
      <t xml:space="preserve">CARE Table 9A - Average Monthly Gas / Electric Usage
Residential Non-CARE vs. CARE Customers </t>
    </r>
    <r>
      <rPr>
        <vertAlign val="superscript"/>
        <sz val="10"/>
        <color theme="0"/>
        <rFont val="Arial"/>
        <family val="2"/>
      </rPr>
      <t>[1]</t>
    </r>
  </si>
  <si>
    <t>Gas Therms</t>
  </si>
  <si>
    <t>Tier 1</t>
  </si>
  <si>
    <t>Tier 2</t>
  </si>
  <si>
    <t>Non-CARE</t>
  </si>
  <si>
    <t>Electric KWh</t>
  </si>
  <si>
    <t>Tier 2 and Above</t>
  </si>
  <si>
    <r>
      <t xml:space="preserve">CARE Table 9B - Average Monthly Gas / Electric Bill </t>
    </r>
    <r>
      <rPr>
        <vertAlign val="superscript"/>
        <sz val="10"/>
        <color theme="0"/>
        <rFont val="Arial"/>
        <family val="2"/>
      </rPr>
      <t>[2]</t>
    </r>
    <r>
      <rPr>
        <b/>
        <sz val="10"/>
        <color theme="0"/>
        <rFont val="Arial"/>
        <family val="2"/>
      </rPr>
      <t xml:space="preserve">
Residential Non-CARE vs. CARE Customers </t>
    </r>
    <r>
      <rPr>
        <vertAlign val="superscript"/>
        <sz val="10"/>
        <color theme="0"/>
        <rFont val="Arial"/>
        <family val="2"/>
      </rPr>
      <t>[1]</t>
    </r>
  </si>
  <si>
    <t>(Dollars per Customer)</t>
  </si>
  <si>
    <r>
      <t>Electric</t>
    </r>
    <r>
      <rPr>
        <b/>
        <vertAlign val="superscript"/>
        <sz val="10"/>
        <rFont val="Arial"/>
        <family val="2"/>
      </rPr>
      <t xml:space="preserve"> [3]</t>
    </r>
  </si>
  <si>
    <r>
      <rPr>
        <vertAlign val="superscript"/>
        <sz val="10"/>
        <rFont val="Arial"/>
        <family val="2"/>
      </rPr>
      <t>[1]</t>
    </r>
    <r>
      <rPr>
        <b/>
        <vertAlign val="superscript"/>
        <sz val="9"/>
        <rFont val="Arial"/>
        <family val="2"/>
      </rPr>
      <t xml:space="preserve"> </t>
    </r>
    <r>
      <rPr>
        <sz val="9"/>
        <rFont val="Arial"/>
        <family val="2"/>
      </rPr>
      <t xml:space="preserve"> Excludes master-meter usage.</t>
    </r>
  </si>
  <si>
    <r>
      <rPr>
        <vertAlign val="superscript"/>
        <sz val="10"/>
        <rFont val="Arial"/>
        <family val="2"/>
      </rPr>
      <t>[2]</t>
    </r>
    <r>
      <rPr>
        <sz val="10"/>
        <rFont val="Arial"/>
        <family val="2"/>
      </rPr>
      <t xml:space="preserve"> </t>
    </r>
    <r>
      <rPr>
        <sz val="9"/>
        <rFont val="Arial"/>
        <family val="2"/>
      </rPr>
      <t xml:space="preserve"> Reflects 2025 total billed usage revenues divided by the average number of 2025 monthly bills. </t>
    </r>
  </si>
  <si>
    <r>
      <rPr>
        <vertAlign val="superscript"/>
        <sz val="10"/>
        <rFont val="Arial"/>
        <family val="2"/>
      </rPr>
      <t>[3]</t>
    </r>
    <r>
      <rPr>
        <sz val="10"/>
        <rFont val="Arial"/>
        <family val="2"/>
      </rPr>
      <t xml:space="preserve"> </t>
    </r>
    <r>
      <rPr>
        <sz val="9"/>
        <rFont val="Arial"/>
        <family val="2"/>
      </rPr>
      <t xml:space="preserve">Electric includes both bundled and DA/CCA customers. Revenues and associated bills are for </t>
    </r>
  </si>
  <si>
    <t xml:space="preserve">services provided by PG&amp;E only, and will be lower for DA/CCA customers because they exclude </t>
  </si>
  <si>
    <t>generation revenues.</t>
  </si>
  <si>
    <t>CARE Table 10 -  CARE Surcharge &amp; Revenue</t>
  </si>
  <si>
    <t>CARE Table 10A</t>
  </si>
  <si>
    <t>CARE Table 10B</t>
  </si>
  <si>
    <t>CARE Electric Surcharge and Revenue Collected by Customer Class</t>
  </si>
  <si>
    <t>CARE Gas Surcharge and Revenue Collected by Customer Class</t>
  </si>
  <si>
    <r>
      <t xml:space="preserve">Customer Class </t>
    </r>
    <r>
      <rPr>
        <vertAlign val="superscript"/>
        <sz val="10"/>
        <color rgb="FF000000"/>
        <rFont val="Arial"/>
        <family val="2"/>
      </rPr>
      <t>[1] [3]</t>
    </r>
  </si>
  <si>
    <t>Average Monthly</t>
  </si>
  <si>
    <t>CARE Surcharge</t>
  </si>
  <si>
    <t>Total CARE
Surcharge Revenue</t>
  </si>
  <si>
    <t>Percentage of
CARE Surcharge</t>
  </si>
  <si>
    <t>Monthly Bill</t>
  </si>
  <si>
    <t>as Percent of Bill</t>
  </si>
  <si>
    <t>Collected</t>
  </si>
  <si>
    <t>Revenue Collected</t>
  </si>
  <si>
    <r>
      <t xml:space="preserve">CARE Surcharge </t>
    </r>
    <r>
      <rPr>
        <vertAlign val="superscript"/>
        <sz val="10"/>
        <color rgb="FF000000"/>
        <rFont val="Arial"/>
        <family val="2"/>
      </rPr>
      <t>[2]</t>
    </r>
  </si>
  <si>
    <t>Residential</t>
  </si>
  <si>
    <t>Commercial</t>
  </si>
  <si>
    <t>Agricultural</t>
  </si>
  <si>
    <t>Natural Gas Vehicle</t>
  </si>
  <si>
    <t>Large/Indust</t>
  </si>
  <si>
    <r>
      <t>Industrial</t>
    </r>
    <r>
      <rPr>
        <b/>
        <sz val="10"/>
        <rFont val="Arial"/>
        <family val="2"/>
      </rPr>
      <t xml:space="preserve"> </t>
    </r>
    <r>
      <rPr>
        <b/>
        <vertAlign val="superscript"/>
        <sz val="10"/>
        <rFont val="Arial"/>
        <family val="2"/>
      </rPr>
      <t>[2]</t>
    </r>
  </si>
  <si>
    <r>
      <rPr>
        <vertAlign val="superscript"/>
        <sz val="10"/>
        <rFont val="Arial"/>
        <family val="2"/>
      </rPr>
      <t>[1]</t>
    </r>
    <r>
      <rPr>
        <b/>
        <sz val="9"/>
        <rFont val="Arial"/>
        <family val="2"/>
      </rPr>
      <t xml:space="preserve"> </t>
    </r>
    <r>
      <rPr>
        <sz val="9"/>
        <rFont val="Arial"/>
        <family val="2"/>
      </rPr>
      <t>Excludes CARE customers.</t>
    </r>
  </si>
  <si>
    <r>
      <rPr>
        <vertAlign val="superscript"/>
        <sz val="10"/>
        <rFont val="Arial"/>
        <family val="2"/>
      </rPr>
      <t>[2]</t>
    </r>
    <r>
      <rPr>
        <sz val="10"/>
        <rFont val="Arial"/>
        <family val="2"/>
      </rPr>
      <t xml:space="preserve"> </t>
    </r>
    <r>
      <rPr>
        <sz val="9"/>
        <rFont val="Arial"/>
        <family val="2"/>
      </rPr>
      <t>Industrial includes both G-NT(D), G-NT(T), G-NT(BB), and GNGV4 and is net of volumes qualifying for G-COG.</t>
    </r>
  </si>
  <si>
    <r>
      <rPr>
        <vertAlign val="superscript"/>
        <sz val="10"/>
        <rFont val="Arial"/>
        <family val="2"/>
      </rPr>
      <t>[3]</t>
    </r>
    <r>
      <rPr>
        <sz val="10"/>
        <rFont val="Arial"/>
        <family val="2"/>
      </rPr>
      <t xml:space="preserve"> </t>
    </r>
    <r>
      <rPr>
        <sz val="9"/>
        <rFont val="Arial"/>
        <family val="2"/>
      </rPr>
      <t>Includes both bundled and DA/CCA customers. Revenues and associated bills are for services provided by PG&amp;E only, and will be lower for DA/CCA customers because they exclude generation revenues.</t>
    </r>
  </si>
  <si>
    <r>
      <t xml:space="preserve">CARE Table 11 -  CARE Capitation Applications </t>
    </r>
    <r>
      <rPr>
        <vertAlign val="superscript"/>
        <sz val="10"/>
        <rFont val="Arial"/>
        <family val="2"/>
      </rPr>
      <t>[1]</t>
    </r>
  </si>
  <si>
    <t xml:space="preserve">Entity </t>
  </si>
  <si>
    <t>Total Received</t>
  </si>
  <si>
    <r>
      <t xml:space="preserve">Approved </t>
    </r>
    <r>
      <rPr>
        <vertAlign val="superscript"/>
        <sz val="10"/>
        <color theme="0"/>
        <rFont val="Arial"/>
        <family val="2"/>
      </rPr>
      <t>[2]</t>
    </r>
  </si>
  <si>
    <t>Denied</t>
  </si>
  <si>
    <t>Pending/ Never Completed</t>
  </si>
  <si>
    <t>Duplicate</t>
  </si>
  <si>
    <t>Child Abuse Prevention Council of SJC</t>
  </si>
  <si>
    <t>Community Resource Project</t>
  </si>
  <si>
    <t>Eden I&amp;R</t>
  </si>
  <si>
    <t>Independent Living Center of Kern</t>
  </si>
  <si>
    <t>Merced County Community Action</t>
  </si>
  <si>
    <t>North Coast Energy Services</t>
  </si>
  <si>
    <r>
      <rPr>
        <vertAlign val="superscript"/>
        <sz val="10"/>
        <rFont val="Arial"/>
        <family val="2"/>
      </rPr>
      <t>[1]</t>
    </r>
    <r>
      <rPr>
        <b/>
        <vertAlign val="superscript"/>
        <sz val="9"/>
        <rFont val="Arial"/>
        <family val="2"/>
      </rPr>
      <t xml:space="preserve"> </t>
    </r>
    <r>
      <rPr>
        <b/>
        <sz val="9"/>
        <rFont val="Arial"/>
        <family val="2"/>
      </rPr>
      <t xml:space="preserve"> </t>
    </r>
    <r>
      <rPr>
        <sz val="9"/>
        <rFont val="Arial"/>
        <family val="2"/>
      </rPr>
      <t>Includes sub-metered customers.</t>
    </r>
  </si>
  <si>
    <r>
      <rPr>
        <vertAlign val="superscript"/>
        <sz val="10"/>
        <rFont val="Arial"/>
        <family val="2"/>
      </rPr>
      <t xml:space="preserve">[2] </t>
    </r>
    <r>
      <rPr>
        <b/>
        <sz val="9"/>
        <rFont val="Arial"/>
        <family val="2"/>
      </rPr>
      <t xml:space="preserve"> </t>
    </r>
    <r>
      <rPr>
        <sz val="9"/>
        <rFont val="Arial"/>
        <family val="2"/>
      </rPr>
      <t>Includes new enrollments only.</t>
    </r>
  </si>
  <si>
    <t>CARE Table 12 -  CARE Expansion Program</t>
  </si>
  <si>
    <t>CARE Table 12A
Participating Facilities by Month</t>
  </si>
  <si>
    <t>CARE Residential Facilities</t>
  </si>
  <si>
    <t>CARE Commercial Facilities</t>
  </si>
  <si>
    <t>Total Gas</t>
  </si>
  <si>
    <t>Total Electric</t>
  </si>
  <si>
    <r>
      <t xml:space="preserve">CARE Table 12B
Average Monthly Gas / Electric Usage </t>
    </r>
    <r>
      <rPr>
        <vertAlign val="superscript"/>
        <sz val="10"/>
        <color theme="0"/>
        <rFont val="Arial"/>
        <family val="2"/>
      </rPr>
      <t>[1]</t>
    </r>
  </si>
  <si>
    <t>KWh</t>
  </si>
  <si>
    <t>Residential Facilities</t>
  </si>
  <si>
    <t>Commercial Facilities</t>
  </si>
  <si>
    <r>
      <rPr>
        <vertAlign val="superscript"/>
        <sz val="10"/>
        <rFont val="Arial"/>
        <family val="2"/>
      </rPr>
      <t>[1]</t>
    </r>
    <r>
      <rPr>
        <b/>
        <vertAlign val="superscript"/>
        <sz val="9"/>
        <rFont val="Arial"/>
        <family val="2"/>
      </rPr>
      <t xml:space="preserve"> </t>
    </r>
    <r>
      <rPr>
        <sz val="9"/>
        <rFont val="Arial"/>
        <family val="2"/>
      </rPr>
      <t>Excludes master meter usage.</t>
    </r>
  </si>
  <si>
    <t>CARE Table 12C
CARE Expansion Self-Certification and Self-Recertification Applications</t>
  </si>
  <si>
    <t>Pending/Never Completed</t>
  </si>
  <si>
    <t>Percentage</t>
  </si>
  <si>
    <r>
      <t xml:space="preserve">CARE Table 13 -  CARE High Usage Verification Results </t>
    </r>
    <r>
      <rPr>
        <vertAlign val="superscript"/>
        <sz val="10"/>
        <rFont val="Arial"/>
        <family val="2"/>
      </rPr>
      <t>[5]</t>
    </r>
  </si>
  <si>
    <t>Stage 1 - IRS Documentation and ESA Agreement</t>
  </si>
  <si>
    <r>
      <t xml:space="preserve">Stage 2 - ESA Participation </t>
    </r>
    <r>
      <rPr>
        <vertAlign val="superscript"/>
        <sz val="10"/>
        <color theme="0"/>
        <rFont val="Arial"/>
        <family val="2"/>
      </rPr>
      <t>[6]</t>
    </r>
  </si>
  <si>
    <t>Stage 3 - Usage Monitoring</t>
  </si>
  <si>
    <t>Households Requested to Verify</t>
  </si>
  <si>
    <t>Removed
(No Response)</t>
  </si>
  <si>
    <r>
      <t xml:space="preserve">Removed
(Verified Ineligible) </t>
    </r>
    <r>
      <rPr>
        <b/>
        <vertAlign val="superscript"/>
        <sz val="10"/>
        <color theme="1"/>
        <rFont val="Arial"/>
        <family val="2"/>
      </rPr>
      <t>[1]</t>
    </r>
  </si>
  <si>
    <t>Income Verified and Referred to ESA</t>
  </si>
  <si>
    <r>
      <t>Failed and 
Removed</t>
    </r>
    <r>
      <rPr>
        <sz val="10"/>
        <color theme="1"/>
        <rFont val="Arial"/>
        <family val="2"/>
      </rPr>
      <t xml:space="preserve"> </t>
    </r>
    <r>
      <rPr>
        <vertAlign val="superscript"/>
        <sz val="10"/>
        <color theme="1"/>
        <rFont val="Arial"/>
        <family val="2"/>
      </rPr>
      <t>[2]</t>
    </r>
  </si>
  <si>
    <r>
      <t>Ineligible</t>
    </r>
    <r>
      <rPr>
        <sz val="10"/>
        <color theme="1"/>
        <rFont val="Arial"/>
        <family val="2"/>
      </rPr>
      <t xml:space="preserve"> </t>
    </r>
    <r>
      <rPr>
        <vertAlign val="superscript"/>
        <sz val="10"/>
        <color theme="1"/>
        <rFont val="Arial"/>
        <family val="2"/>
      </rPr>
      <t>[3]</t>
    </r>
  </si>
  <si>
    <t>Completed</t>
  </si>
  <si>
    <r>
      <t xml:space="preserve">Removed </t>
    </r>
    <r>
      <rPr>
        <vertAlign val="superscript"/>
        <sz val="10"/>
        <color theme="1"/>
        <rFont val="Arial"/>
        <family val="2"/>
      </rPr>
      <t>[4]</t>
    </r>
  </si>
  <si>
    <t>Appeals
Denied</t>
  </si>
  <si>
    <t>Appeals
Approved</t>
  </si>
  <si>
    <r>
      <rPr>
        <vertAlign val="superscript"/>
        <sz val="10"/>
        <rFont val="Arial"/>
        <family val="2"/>
      </rPr>
      <t>[1]</t>
    </r>
    <r>
      <rPr>
        <b/>
        <vertAlign val="superscript"/>
        <sz val="9"/>
        <rFont val="Arial"/>
        <family val="2"/>
      </rPr>
      <t xml:space="preserve"> </t>
    </r>
    <r>
      <rPr>
        <vertAlign val="superscript"/>
        <sz val="9"/>
        <rFont val="Arial"/>
        <family val="2"/>
      </rPr>
      <t xml:space="preserve"> </t>
    </r>
    <r>
      <rPr>
        <sz val="9"/>
        <rFont val="Arial"/>
        <family val="2"/>
      </rPr>
      <t>Includes customers who were verified as over income, requested to be removed, or did not agree to participate in ESA Program.</t>
    </r>
  </si>
  <si>
    <r>
      <rPr>
        <vertAlign val="superscript"/>
        <sz val="10"/>
        <rFont val="Arial"/>
        <family val="2"/>
      </rPr>
      <t>[2]</t>
    </r>
    <r>
      <rPr>
        <sz val="10"/>
        <rFont val="Arial"/>
        <family val="2"/>
      </rPr>
      <t xml:space="preserve"> </t>
    </r>
    <r>
      <rPr>
        <sz val="9"/>
        <rFont val="Arial"/>
        <family val="2"/>
      </rPr>
      <t>Includes customers who declined to participate in ESA Program, failed to respond to appointment requests or missed multiple appointments, or denied access to all rooms.</t>
    </r>
  </si>
  <si>
    <r>
      <rPr>
        <vertAlign val="superscript"/>
        <sz val="10"/>
        <rFont val="Arial"/>
        <family val="2"/>
      </rPr>
      <t>[3]</t>
    </r>
    <r>
      <rPr>
        <sz val="10"/>
        <rFont val="Arial"/>
        <family val="2"/>
      </rPr>
      <t xml:space="preserve"> </t>
    </r>
    <r>
      <rPr>
        <sz val="9"/>
        <rFont val="Arial"/>
        <family val="2"/>
      </rPr>
      <t>Includes customers who previously participated in ESA Program, landlord refused, etc.  These customers move directly to Stage 3.</t>
    </r>
  </si>
  <si>
    <r>
      <rPr>
        <vertAlign val="superscript"/>
        <sz val="10"/>
        <rFont val="Arial"/>
        <family val="2"/>
      </rPr>
      <t>[4]</t>
    </r>
    <r>
      <rPr>
        <b/>
        <sz val="9"/>
        <rFont val="Arial"/>
        <family val="2"/>
      </rPr>
      <t xml:space="preserve"> </t>
    </r>
    <r>
      <rPr>
        <sz val="9"/>
        <rFont val="Arial"/>
        <family val="2"/>
      </rPr>
      <t>Customers removed for exceeding 600% of baseline in any monthly billing cycle, after the 90-day grace period following ESA Participation.</t>
    </r>
  </si>
  <si>
    <r>
      <rPr>
        <vertAlign val="superscript"/>
        <sz val="10"/>
        <rFont val="Arial"/>
        <family val="2"/>
      </rPr>
      <t>[5]</t>
    </r>
    <r>
      <rPr>
        <sz val="10"/>
        <rFont val="Arial"/>
        <family val="2"/>
      </rPr>
      <t xml:space="preserve">  </t>
    </r>
    <r>
      <rPr>
        <sz val="9"/>
        <rFont val="Arial"/>
        <family val="2"/>
      </rPr>
      <t>High usage is defined as electric customers with usage above 400% of baseline 3 times in a 12-month period. Results reflect status as of March 12, 2026.</t>
    </r>
  </si>
  <si>
    <r>
      <rPr>
        <vertAlign val="superscript"/>
        <sz val="10"/>
        <rFont val="Arial"/>
        <family val="2"/>
      </rPr>
      <t>[6]</t>
    </r>
    <r>
      <rPr>
        <sz val="10"/>
        <rFont val="Arial"/>
        <family val="2"/>
      </rPr>
      <t xml:space="preserve"> </t>
    </r>
    <r>
      <rPr>
        <sz val="9"/>
        <rFont val="Arial"/>
        <family val="2"/>
      </rPr>
      <t xml:space="preserve"> Does not include 5,894 customers still pending ESA participation.</t>
    </r>
  </si>
  <si>
    <t>CARE Table 14 -  CARE Customer Usage and ESA Program Treatment</t>
  </si>
  <si>
    <r>
      <t xml:space="preserve"># of CARE customers at or above 90th Percentile of Usage Not subject to High Usage PEV </t>
    </r>
    <r>
      <rPr>
        <vertAlign val="superscript"/>
        <sz val="10"/>
        <color theme="0"/>
        <rFont val="Arial"/>
        <family val="2"/>
      </rPr>
      <t>[1]</t>
    </r>
  </si>
  <si>
    <r>
      <t xml:space="preserve">Percent of those CARE customers Not served by ESA Program </t>
    </r>
    <r>
      <rPr>
        <vertAlign val="superscript"/>
        <sz val="10"/>
        <color theme="0"/>
        <rFont val="Arial"/>
        <family val="2"/>
      </rPr>
      <t>[2]</t>
    </r>
  </si>
  <si>
    <t xml:space="preserve"># of Enrollments led to ESA Program measure Installations </t>
  </si>
  <si>
    <t xml:space="preserve"># of Long-Term tenancy CARE customers who have Not applied for ESA Program </t>
  </si>
  <si>
    <r>
      <t>Energy Usage of Long-Term Tenancy CARE Customers
 who Accept ESA Program Treatment</t>
    </r>
    <r>
      <rPr>
        <sz val="10"/>
        <color theme="0"/>
        <rFont val="Arial"/>
        <family val="2"/>
      </rPr>
      <t xml:space="preserve"> </t>
    </r>
    <r>
      <rPr>
        <vertAlign val="superscript"/>
        <sz val="10"/>
        <color theme="0"/>
        <rFont val="Arial"/>
        <family val="2"/>
      </rPr>
      <t>[3]</t>
    </r>
  </si>
  <si>
    <r>
      <t xml:space="preserve">Energy Usage of CARE customers who do Not accept ESA Program treatment </t>
    </r>
    <r>
      <rPr>
        <vertAlign val="superscript"/>
        <sz val="10"/>
        <color theme="0"/>
        <rFont val="Arial"/>
        <family val="2"/>
      </rPr>
      <t>[3]</t>
    </r>
  </si>
  <si>
    <t>Energy Usage before ESA Program treatment</t>
  </si>
  <si>
    <t xml:space="preserve">Energy Usage within
 3-months of ESA Program treatment </t>
  </si>
  <si>
    <t>Energy Usage within
 6-months of ESA Program treatment</t>
  </si>
  <si>
    <t xml:space="preserve">Energy Usage within 12-months of ESA Program treatment </t>
  </si>
  <si>
    <r>
      <rPr>
        <vertAlign val="superscript"/>
        <sz val="10"/>
        <rFont val="Arial"/>
        <family val="2"/>
      </rPr>
      <t>[1]</t>
    </r>
    <r>
      <rPr>
        <sz val="10"/>
        <rFont val="Arial"/>
        <family val="2"/>
      </rPr>
      <t xml:space="preserve"> </t>
    </r>
    <r>
      <rPr>
        <sz val="9"/>
        <rFont val="Arial"/>
        <family val="2"/>
      </rPr>
      <t>Those CARE customers who have been on the CARE rate at the same meter for at least six years; 90th percentile of usage determined at the customer level after applying tenancy and HU PEV filters</t>
    </r>
  </si>
  <si>
    <r>
      <rPr>
        <vertAlign val="superscript"/>
        <sz val="10"/>
        <rFont val="Arial"/>
        <family val="2"/>
      </rPr>
      <t>[2]</t>
    </r>
    <r>
      <rPr>
        <sz val="10"/>
        <rFont val="Arial"/>
        <family val="2"/>
      </rPr>
      <t xml:space="preserve"> </t>
    </r>
    <r>
      <rPr>
        <sz val="9"/>
        <rFont val="Arial"/>
        <family val="2"/>
      </rPr>
      <t>Customers who have not participated in ESA since 2020</t>
    </r>
  </si>
  <si>
    <r>
      <rPr>
        <vertAlign val="superscript"/>
        <sz val="10"/>
        <rFont val="Arial"/>
        <family val="2"/>
      </rPr>
      <t>[3]</t>
    </r>
    <r>
      <rPr>
        <sz val="10"/>
        <rFont val="Arial"/>
        <family val="2"/>
      </rPr>
      <t xml:space="preserve"> </t>
    </r>
    <r>
      <rPr>
        <sz val="9"/>
        <rFont val="Arial"/>
        <family val="2"/>
      </rPr>
      <t>Reflects average monthly kWh usage</t>
    </r>
  </si>
  <si>
    <t>CARE Table 15 -  CARE Categorical Enrollment</t>
  </si>
  <si>
    <r>
      <t>Number of Customer Enrollments</t>
    </r>
    <r>
      <rPr>
        <b/>
        <vertAlign val="superscript"/>
        <sz val="10"/>
        <color theme="0"/>
        <rFont val="Arial"/>
        <family val="2"/>
      </rPr>
      <t xml:space="preserve"> </t>
    </r>
    <r>
      <rPr>
        <vertAlign val="superscript"/>
        <sz val="10"/>
        <color theme="0"/>
        <rFont val="Arial"/>
        <family val="2"/>
      </rPr>
      <t>[1]</t>
    </r>
  </si>
  <si>
    <r>
      <t xml:space="preserve">CalWORKs/Temporary Assistance for Needy Families (TANF) </t>
    </r>
    <r>
      <rPr>
        <vertAlign val="superscript"/>
        <sz val="10"/>
        <rFont val="Arial"/>
        <family val="2"/>
      </rPr>
      <t>[2]</t>
    </r>
  </si>
  <si>
    <t>Medicaid/Medi-Cal</t>
  </si>
  <si>
    <r>
      <t xml:space="preserve">Tribal TANF </t>
    </r>
    <r>
      <rPr>
        <vertAlign val="superscript"/>
        <sz val="10"/>
        <rFont val="Arial"/>
        <family val="2"/>
      </rPr>
      <t>[2]</t>
    </r>
  </si>
  <si>
    <r>
      <rPr>
        <vertAlign val="superscript"/>
        <sz val="10"/>
        <rFont val="Arial"/>
        <family val="2"/>
      </rPr>
      <t>[1]</t>
    </r>
    <r>
      <rPr>
        <b/>
        <sz val="9"/>
        <rFont val="Arial"/>
        <family val="2"/>
      </rPr>
      <t xml:space="preserve"> </t>
    </r>
    <r>
      <rPr>
        <sz val="9"/>
        <rFont val="Arial"/>
        <family val="2"/>
      </rPr>
      <t>Number of customers enrolled reflects categorical programs selected by customer.  Customers may select more than one eligible program for a single account. Counts include both new enrollments and recertifications.</t>
    </r>
  </si>
  <si>
    <r>
      <rPr>
        <vertAlign val="superscript"/>
        <sz val="10"/>
        <rFont val="Arial"/>
        <family val="2"/>
      </rPr>
      <t>[2]</t>
    </r>
    <r>
      <rPr>
        <sz val="10"/>
        <rFont val="Arial"/>
        <family val="2"/>
      </rPr>
      <t xml:space="preserve">  </t>
    </r>
    <r>
      <rPr>
        <sz val="9"/>
        <rFont val="Arial"/>
        <family val="2"/>
      </rPr>
      <t>CalWORKS and Tribal TANF are combined categorical programs with no distinction between the two programs.</t>
    </r>
  </si>
  <si>
    <t>CARE Table 16 - CARE and Disadvantaged Communities Enrollment Rate for ZIP Codes</t>
  </si>
  <si>
    <r>
      <t>CARE Enrollment Rate for ZIP Codes That Have 10% or More Disconnections</t>
    </r>
    <r>
      <rPr>
        <sz val="10"/>
        <rFont val="Arial"/>
        <family val="2"/>
      </rPr>
      <t xml:space="preserve"> </t>
    </r>
    <r>
      <rPr>
        <vertAlign val="superscript"/>
        <sz val="10"/>
        <rFont val="Arial"/>
        <family val="2"/>
      </rPr>
      <t>[1]</t>
    </r>
  </si>
  <si>
    <r>
      <t xml:space="preserve">CARE Enrollment Rate for ZIP Codes in High Poverty (Income Less than 100% FPG) </t>
    </r>
    <r>
      <rPr>
        <vertAlign val="superscript"/>
        <sz val="10"/>
        <rFont val="Arial"/>
        <family val="2"/>
      </rPr>
      <t>[2]</t>
    </r>
  </si>
  <si>
    <r>
      <t>CARE Enrollment Rate for ZIP Codes in High Poverty (with 70% or Less CARE Penetration)</t>
    </r>
    <r>
      <rPr>
        <b/>
        <vertAlign val="superscript"/>
        <sz val="10"/>
        <rFont val="Arial"/>
        <family val="2"/>
      </rPr>
      <t xml:space="preserve"> </t>
    </r>
    <r>
      <rPr>
        <vertAlign val="superscript"/>
        <sz val="10"/>
        <rFont val="Arial"/>
        <family val="2"/>
      </rPr>
      <t>[2]</t>
    </r>
  </si>
  <si>
    <r>
      <t xml:space="preserve">CARE Enrollment Rate for DAC (ZIP/Census Tract) Codes in High Poverty (with 70% or Less CARE Enrollment Rate) </t>
    </r>
    <r>
      <rPr>
        <vertAlign val="superscript"/>
        <sz val="10"/>
        <rFont val="Arial"/>
        <family val="2"/>
      </rPr>
      <t>[2]</t>
    </r>
    <r>
      <rPr>
        <sz val="10"/>
        <rFont val="Arial"/>
        <family val="2"/>
      </rPr>
      <t xml:space="preserve"> </t>
    </r>
    <r>
      <rPr>
        <vertAlign val="superscript"/>
        <sz val="10"/>
        <rFont val="Arial"/>
        <family val="2"/>
      </rPr>
      <t>[3]</t>
    </r>
  </si>
  <si>
    <r>
      <rPr>
        <vertAlign val="superscript"/>
        <sz val="9"/>
        <rFont val="Arial"/>
        <family val="2"/>
      </rPr>
      <t xml:space="preserve">[1] </t>
    </r>
    <r>
      <rPr>
        <sz val="9"/>
        <rFont val="Arial"/>
        <family val="2"/>
      </rPr>
      <t>Disconnection Rates are based on the previous year. No ZIP codes with over 100 customers had 10% or more disconnections.</t>
    </r>
  </si>
  <si>
    <r>
      <rPr>
        <vertAlign val="superscript"/>
        <sz val="9"/>
        <rFont val="Arial"/>
        <family val="2"/>
      </rPr>
      <t xml:space="preserve">[2] </t>
    </r>
    <r>
      <rPr>
        <sz val="9"/>
        <rFont val="Arial"/>
        <family val="2"/>
      </rPr>
      <t>Includes ZIP codes with &gt;25% of customers with incomes less than 100% FPG.</t>
    </r>
  </si>
  <si>
    <r>
      <rPr>
        <vertAlign val="superscript"/>
        <sz val="9"/>
        <rFont val="Arial"/>
        <family val="2"/>
      </rPr>
      <t>[3]</t>
    </r>
    <r>
      <rPr>
        <b/>
        <vertAlign val="superscript"/>
        <sz val="9"/>
        <rFont val="Arial"/>
        <family val="2"/>
      </rPr>
      <t xml:space="preserve"> </t>
    </r>
    <r>
      <rPr>
        <sz val="9"/>
        <rFont val="Arial"/>
        <family val="2"/>
      </rPr>
      <t>DACs are defined at the census tract level. Corresponding ZIP codes are provided for the purpose of this table; however, the entire ZIP code listed may not be considered a DAC.</t>
    </r>
  </si>
  <si>
    <t xml:space="preserve">* ZIP codes with fewer than 100 customers are excluded for privacy reasons. </t>
  </si>
  <si>
    <t>* Penetration Rate and Enrollment Rate are the same value.</t>
  </si>
  <si>
    <t>FERA Table 1 -  FERA Overall Program Expenses</t>
  </si>
  <si>
    <r>
      <t xml:space="preserve">Authorized Budget </t>
    </r>
    <r>
      <rPr>
        <b/>
        <vertAlign val="superscript"/>
        <sz val="10"/>
        <color theme="0"/>
        <rFont val="Arial"/>
        <family val="2"/>
      </rPr>
      <t>[1]</t>
    </r>
  </si>
  <si>
    <r>
      <t xml:space="preserve">Total Shifted </t>
    </r>
    <r>
      <rPr>
        <b/>
        <vertAlign val="superscript"/>
        <sz val="10"/>
        <color theme="0"/>
        <rFont val="Arial"/>
        <family val="2"/>
      </rPr>
      <t>[2]</t>
    </r>
  </si>
  <si>
    <t>Marketing, Education, and Outreach</t>
  </si>
  <si>
    <t>Measurement &amp; Evaluation</t>
  </si>
  <si>
    <r>
      <t xml:space="preserve">FERA Rate Discount </t>
    </r>
    <r>
      <rPr>
        <vertAlign val="superscript"/>
        <sz val="10"/>
        <color theme="1"/>
        <rFont val="Arial"/>
        <family val="2"/>
      </rPr>
      <t>[3]</t>
    </r>
  </si>
  <si>
    <r>
      <t xml:space="preserve">TOTAL PROGRAM COSTS &amp; CUSTOMER DISCOUNTS </t>
    </r>
    <r>
      <rPr>
        <b/>
        <vertAlign val="superscript"/>
        <sz val="10"/>
        <color theme="1"/>
        <rFont val="Arial"/>
        <family val="2"/>
      </rPr>
      <t>[3]</t>
    </r>
  </si>
  <si>
    <r>
      <rPr>
        <vertAlign val="superscript"/>
        <sz val="10"/>
        <color theme="1"/>
        <rFont val="Arial"/>
        <family val="2"/>
      </rPr>
      <t>[1]</t>
    </r>
    <r>
      <rPr>
        <b/>
        <sz val="9"/>
        <color theme="1"/>
        <rFont val="Arial"/>
        <family val="2"/>
      </rPr>
      <t xml:space="preserve"> </t>
    </r>
    <r>
      <rPr>
        <sz val="9"/>
        <color theme="1"/>
        <rFont val="Arial"/>
        <family val="2"/>
      </rPr>
      <t>Reflects total authorized funding approved in D.21-06-015, Attachment 1, Table 4.</t>
    </r>
  </si>
  <si>
    <r>
      <rPr>
        <vertAlign val="superscript"/>
        <sz val="10"/>
        <color theme="1"/>
        <rFont val="Arial"/>
        <family val="2"/>
      </rPr>
      <t>[2</t>
    </r>
    <r>
      <rPr>
        <b/>
        <vertAlign val="superscript"/>
        <sz val="10"/>
        <color theme="1"/>
        <rFont val="Arial"/>
        <family val="2"/>
      </rPr>
      <t>]</t>
    </r>
    <r>
      <rPr>
        <sz val="9"/>
        <color theme="1"/>
        <rFont val="Arial"/>
        <family val="2"/>
      </rPr>
      <t xml:space="preserve"> Reflects fund shift in accordance with the rules set forth in D.21-06-015, which granted the IOUs authority to shift funds between the FERA program categories. The information in the "Total Shifted" and "Shifted to/from?" column is for illustrative purposes only, to disclose how funds from the overall authorized budget can be shifted between categories</t>
    </r>
  </si>
  <si>
    <r>
      <rPr>
        <vertAlign val="superscript"/>
        <sz val="10"/>
        <color theme="1"/>
        <rFont val="Arial"/>
        <family val="2"/>
      </rPr>
      <t>[3]</t>
    </r>
    <r>
      <rPr>
        <sz val="10"/>
        <color theme="1"/>
        <rFont val="Arial"/>
        <family val="2"/>
      </rPr>
      <t xml:space="preserve"> </t>
    </r>
    <r>
      <rPr>
        <sz val="9"/>
        <color theme="1"/>
        <rFont val="Arial"/>
        <family val="2"/>
      </rPr>
      <t xml:space="preserve">Total program administrative expenses did not exceed the overall authorized budget. The FERA discount exceeded the authorized amount by $362,433. Per D.21-06-015, PG&amp;E is authorized to recover the full value of the discount through the FERA two-way balancing account on an automatic pass-through basis. </t>
    </r>
  </si>
  <si>
    <t>FERA Table 2 -  FERA Enrollment, Recertification, Attrition, &amp; Penetration</t>
  </si>
  <si>
    <r>
      <t>Total FERA Participants by Dwelling Type</t>
    </r>
    <r>
      <rPr>
        <sz val="10"/>
        <color theme="0"/>
        <rFont val="Arial"/>
        <family val="2"/>
      </rPr>
      <t xml:space="preserve"> </t>
    </r>
    <r>
      <rPr>
        <vertAlign val="superscript"/>
        <sz val="10"/>
        <color theme="0"/>
        <rFont val="Arial"/>
        <family val="2"/>
      </rPr>
      <t>[6]</t>
    </r>
  </si>
  <si>
    <t>Total 
FERA 
Participants</t>
  </si>
  <si>
    <t xml:space="preserve">Estimated FERA Eligible </t>
  </si>
  <si>
    <t>Enrollment
Rate %
(W/X)</t>
  </si>
  <si>
    <r>
      <t xml:space="preserve">No 
Response </t>
    </r>
    <r>
      <rPr>
        <b/>
        <vertAlign val="superscript"/>
        <sz val="11"/>
        <rFont val="Arial"/>
        <family val="2"/>
      </rPr>
      <t>[4]</t>
    </r>
  </si>
  <si>
    <r>
      <t>Other</t>
    </r>
    <r>
      <rPr>
        <sz val="10"/>
        <rFont val="Arial"/>
        <family val="2"/>
      </rPr>
      <t xml:space="preserve"> </t>
    </r>
    <r>
      <rPr>
        <vertAlign val="superscript"/>
        <sz val="10"/>
        <rFont val="Arial"/>
        <family val="2"/>
      </rPr>
      <t>[5]</t>
    </r>
  </si>
  <si>
    <r>
      <t>Inter-Utility</t>
    </r>
    <r>
      <rPr>
        <sz val="10"/>
        <rFont val="Arial"/>
        <family val="2"/>
      </rPr>
      <t xml:space="preserve"> </t>
    </r>
    <r>
      <rPr>
        <vertAlign val="superscript"/>
        <sz val="10"/>
        <rFont val="Arial"/>
        <family val="2"/>
      </rPr>
      <t>[1]</t>
    </r>
  </si>
  <si>
    <r>
      <t>Intra-Utility</t>
    </r>
    <r>
      <rPr>
        <sz val="10"/>
        <rFont val="Arial"/>
        <family val="2"/>
      </rPr>
      <t xml:space="preserve"> </t>
    </r>
    <r>
      <rPr>
        <vertAlign val="superscript"/>
        <sz val="10"/>
        <rFont val="Arial"/>
        <family val="2"/>
      </rPr>
      <t>[2]</t>
    </r>
  </si>
  <si>
    <r>
      <t xml:space="preserve">Leveraging </t>
    </r>
    <r>
      <rPr>
        <vertAlign val="superscript"/>
        <sz val="10"/>
        <rFont val="Arial"/>
        <family val="2"/>
      </rPr>
      <t>[3]</t>
    </r>
  </si>
  <si>
    <r>
      <rPr>
        <vertAlign val="superscript"/>
        <sz val="10"/>
        <rFont val="Arial"/>
        <family val="2"/>
      </rPr>
      <t>[2]</t>
    </r>
    <r>
      <rPr>
        <sz val="10"/>
        <rFont val="Arial"/>
        <family val="2"/>
      </rPr>
      <t xml:space="preserve"> </t>
    </r>
    <r>
      <rPr>
        <sz val="9"/>
        <rFont val="Arial"/>
        <family val="2"/>
      </rPr>
      <t>Enrollments via data sharing between departments and/or programs within the utility.</t>
    </r>
  </si>
  <si>
    <r>
      <rPr>
        <vertAlign val="superscript"/>
        <sz val="10"/>
        <rFont val="Arial"/>
        <family val="2"/>
      </rPr>
      <t>[3]</t>
    </r>
    <r>
      <rPr>
        <sz val="10"/>
        <rFont val="Arial"/>
        <family val="2"/>
      </rPr>
      <t xml:space="preserve"> </t>
    </r>
    <r>
      <rPr>
        <sz val="9"/>
        <rFont val="Arial"/>
        <family val="2"/>
      </rPr>
      <t>Enrollments via data sharing with programs outside the IOU that serve low-income customers.</t>
    </r>
  </si>
  <si>
    <r>
      <rPr>
        <vertAlign val="superscript"/>
        <sz val="10"/>
        <rFont val="Arial"/>
        <family val="2"/>
      </rPr>
      <t xml:space="preserve">[4] </t>
    </r>
    <r>
      <rPr>
        <sz val="9"/>
        <rFont val="Arial"/>
        <family val="2"/>
      </rPr>
      <t>PG&amp;E counts attrition due to no response in the Failed PEV and Failed Recertification columns, respectively.</t>
    </r>
  </si>
  <si>
    <r>
      <rPr>
        <vertAlign val="superscript"/>
        <sz val="10"/>
        <rFont val="Arial"/>
        <family val="2"/>
      </rPr>
      <t xml:space="preserve">[5]  </t>
    </r>
    <r>
      <rPr>
        <sz val="10"/>
        <rFont val="Arial"/>
        <family val="2"/>
      </rPr>
      <t>I</t>
    </r>
    <r>
      <rPr>
        <sz val="9"/>
        <rFont val="Arial"/>
        <family val="2"/>
      </rPr>
      <t>ncludes customers who closed their accounts, requested to be removed, or were otherwise ineligible for the program.</t>
    </r>
  </si>
  <si>
    <r>
      <rPr>
        <vertAlign val="superscript"/>
        <sz val="10"/>
        <rFont val="Arial"/>
        <family val="2"/>
      </rPr>
      <t xml:space="preserve">[6]  </t>
    </r>
    <r>
      <rPr>
        <sz val="9"/>
        <rFont val="Arial"/>
        <family val="2"/>
      </rPr>
      <t>Based on SF and MF structure configuration as noted in PG&amp;E's billing system; does not include sub-metered tenants.</t>
    </r>
  </si>
  <si>
    <t>FERA Table 3 -  FERA Post-Enrollment Verification Results</t>
  </si>
  <si>
    <t>FERA Table 3A
Post-Enrollment Verification Results (Model) 2025</t>
  </si>
  <si>
    <t>Total FERA Households Enrolled</t>
  </si>
  <si>
    <r>
      <t xml:space="preserve">Households Requested to Verify </t>
    </r>
    <r>
      <rPr>
        <vertAlign val="superscript"/>
        <sz val="10"/>
        <color theme="0"/>
        <rFont val="Arial"/>
        <family val="2"/>
      </rPr>
      <t>[1]</t>
    </r>
  </si>
  <si>
    <t>% of FERA Enrolled Requested to Verify Total</t>
  </si>
  <si>
    <t>FERA Households De-enrolled (Due to no response)</t>
  </si>
  <si>
    <r>
      <t xml:space="preserve">FERA Households De-enrolled (Verified as Ineligible) </t>
    </r>
    <r>
      <rPr>
        <vertAlign val="superscript"/>
        <sz val="10"/>
        <color theme="0"/>
        <rFont val="Arial"/>
        <family val="2"/>
      </rPr>
      <t>[2]</t>
    </r>
  </si>
  <si>
    <r>
      <t>Total Households De-enrolled</t>
    </r>
    <r>
      <rPr>
        <sz val="10"/>
        <color theme="0"/>
        <rFont val="Arial"/>
        <family val="2"/>
      </rPr>
      <t xml:space="preserve"> </t>
    </r>
    <r>
      <rPr>
        <vertAlign val="superscript"/>
        <sz val="10"/>
        <color theme="0"/>
        <rFont val="Arial"/>
        <family val="2"/>
      </rPr>
      <t>[3]</t>
    </r>
  </si>
  <si>
    <r>
      <t>% De-enrolled through Post Enrollment Verification</t>
    </r>
    <r>
      <rPr>
        <sz val="10"/>
        <color theme="0"/>
        <rFont val="Arial"/>
        <family val="2"/>
      </rPr>
      <t xml:space="preserve"> </t>
    </r>
    <r>
      <rPr>
        <vertAlign val="superscript"/>
        <sz val="10"/>
        <color theme="0"/>
        <rFont val="Arial"/>
        <family val="2"/>
      </rPr>
      <t>[4]</t>
    </r>
  </si>
  <si>
    <t>% of Total FERA Households  De-enrolled</t>
  </si>
  <si>
    <r>
      <rPr>
        <vertAlign val="superscript"/>
        <sz val="10"/>
        <rFont val="Arial"/>
        <family val="2"/>
      </rPr>
      <t xml:space="preserve">[1] </t>
    </r>
    <r>
      <rPr>
        <b/>
        <vertAlign val="superscript"/>
        <sz val="9"/>
        <rFont val="Arial"/>
        <family val="2"/>
      </rPr>
      <t xml:space="preserve"> </t>
    </r>
    <r>
      <rPr>
        <sz val="9"/>
        <rFont val="Arial"/>
        <family val="2"/>
      </rPr>
      <t>Includes customers selected randomly.</t>
    </r>
  </si>
  <si>
    <r>
      <rPr>
        <vertAlign val="superscript"/>
        <sz val="10"/>
        <rFont val="Arial"/>
        <family val="2"/>
      </rPr>
      <t>[4]</t>
    </r>
    <r>
      <rPr>
        <b/>
        <sz val="9"/>
        <rFont val="Arial"/>
        <family val="2"/>
      </rPr>
      <t xml:space="preserve"> </t>
    </r>
    <r>
      <rPr>
        <sz val="9"/>
        <rFont val="Arial"/>
        <family val="2"/>
      </rPr>
      <t xml:space="preserve">Percentage of customers dropped compared to the total participants requested to provide verification in that month. </t>
    </r>
  </si>
  <si>
    <t>FERA Table 3B
Post-Enrollment Verification Results (Electric only High Usage) 2025</t>
  </si>
  <si>
    <r>
      <t>Households Requested to Verify</t>
    </r>
    <r>
      <rPr>
        <sz val="10"/>
        <color theme="0"/>
        <rFont val="Arial"/>
        <family val="2"/>
      </rPr>
      <t xml:space="preserve"> </t>
    </r>
    <r>
      <rPr>
        <vertAlign val="superscript"/>
        <sz val="10"/>
        <color theme="0"/>
        <rFont val="Arial"/>
        <family val="2"/>
      </rPr>
      <t>[1]</t>
    </r>
  </si>
  <si>
    <r>
      <t xml:space="preserve">Total Households De-enrolled </t>
    </r>
    <r>
      <rPr>
        <vertAlign val="superscript"/>
        <sz val="10"/>
        <color theme="0"/>
        <rFont val="Arial"/>
        <family val="2"/>
      </rPr>
      <t>[3]</t>
    </r>
  </si>
  <si>
    <t xml:space="preserve">% De-enrolled through Post Enrollment Verification </t>
  </si>
  <si>
    <r>
      <rPr>
        <vertAlign val="superscript"/>
        <sz val="10"/>
        <rFont val="Arial"/>
        <family val="2"/>
      </rPr>
      <t>[1]</t>
    </r>
    <r>
      <rPr>
        <vertAlign val="superscript"/>
        <sz val="9"/>
        <rFont val="Arial"/>
        <family val="2"/>
      </rPr>
      <t xml:space="preserve"> </t>
    </r>
    <r>
      <rPr>
        <sz val="9"/>
        <rFont val="Arial"/>
        <family val="2"/>
      </rPr>
      <t xml:space="preserve">Includes all participants who were selected for high usage verification process. </t>
    </r>
  </si>
  <si>
    <r>
      <rPr>
        <vertAlign val="superscript"/>
        <sz val="10"/>
        <rFont val="Arial"/>
        <family val="2"/>
      </rPr>
      <t>[2]</t>
    </r>
    <r>
      <rPr>
        <sz val="9"/>
        <rFont val="Arial"/>
        <family val="2"/>
      </rPr>
      <t xml:space="preserve"> Includes customers verified as over income or who requested to be de-enrolled.</t>
    </r>
  </si>
  <si>
    <t>FERA Table 3C - Post-Enrollment Verification Re-Enrollment Rates (Model) - 2025</t>
  </si>
  <si>
    <t>FERA Table 3D - Post-Enrollment Verification Re-Enrollment Rates (High Usage) - 2025</t>
  </si>
  <si>
    <r>
      <t xml:space="preserve">FERA Table 4 - FERA Self-Certification and Self-Recertification Applications </t>
    </r>
    <r>
      <rPr>
        <vertAlign val="superscript"/>
        <sz val="10"/>
        <rFont val="Arial"/>
        <family val="2"/>
      </rPr>
      <t>[1]</t>
    </r>
  </si>
  <si>
    <r>
      <t xml:space="preserve">FERA Table 4A
Self-Certification and Self-Recertification Applications </t>
    </r>
    <r>
      <rPr>
        <b/>
        <vertAlign val="superscript"/>
        <sz val="10"/>
        <color theme="0"/>
        <rFont val="Arial"/>
        <family val="2"/>
      </rPr>
      <t>[1]</t>
    </r>
  </si>
  <si>
    <r>
      <t xml:space="preserve">Provided </t>
    </r>
    <r>
      <rPr>
        <b/>
        <vertAlign val="superscript"/>
        <sz val="10"/>
        <rFont val="Arial"/>
        <family val="2"/>
      </rPr>
      <t>[2]</t>
    </r>
  </si>
  <si>
    <r>
      <t>Percentage</t>
    </r>
    <r>
      <rPr>
        <b/>
        <sz val="10"/>
        <rFont val="Arial"/>
        <family val="2"/>
      </rPr>
      <t xml:space="preserve"> </t>
    </r>
    <r>
      <rPr>
        <b/>
        <vertAlign val="superscript"/>
        <sz val="10"/>
        <rFont val="Arial"/>
        <family val="2"/>
      </rPr>
      <t>[3]</t>
    </r>
  </si>
  <si>
    <r>
      <rPr>
        <vertAlign val="superscript"/>
        <sz val="10"/>
        <rFont val="Arial"/>
        <family val="2"/>
      </rPr>
      <t>[3]</t>
    </r>
    <r>
      <rPr>
        <sz val="9"/>
        <rFont val="Arial"/>
        <family val="2"/>
      </rPr>
      <t xml:space="preserve"> Percentage of Received.  Duplicates are also counted as Approved, so the total will not add up to 100%.</t>
    </r>
  </si>
  <si>
    <r>
      <t xml:space="preserve">FERA Table 4B
Post-Enrollment Verification </t>
    </r>
    <r>
      <rPr>
        <vertAlign val="superscript"/>
        <sz val="10"/>
        <color theme="0"/>
        <rFont val="Arial"/>
        <family val="2"/>
      </rPr>
      <t>[1]</t>
    </r>
  </si>
  <si>
    <t>Requested</t>
  </si>
  <si>
    <t>FERA Table 5 -  FERA Enrollment by County</t>
  </si>
  <si>
    <r>
      <t>Rural</t>
    </r>
    <r>
      <rPr>
        <vertAlign val="superscript"/>
        <sz val="10"/>
        <color theme="0"/>
        <rFont val="Arial"/>
        <family val="2"/>
      </rPr>
      <t xml:space="preserve"> [1]</t>
    </r>
  </si>
  <si>
    <r>
      <rPr>
        <vertAlign val="superscript"/>
        <sz val="10"/>
        <rFont val="Arial"/>
        <family val="2"/>
      </rPr>
      <t>[1]</t>
    </r>
    <r>
      <rPr>
        <sz val="10"/>
        <rFont val="Arial"/>
        <family val="2"/>
      </rPr>
      <t xml:space="preserve"> </t>
    </r>
    <r>
      <rPr>
        <sz val="9"/>
        <rFont val="Arial"/>
        <family val="2"/>
      </rPr>
      <t>Rural includes ZIP codes classified as such according to the Goldsmith modification that was developed to identify small towns and rural areas within large metropolitan counties.</t>
    </r>
  </si>
  <si>
    <t>FERA Table 6 -  FERA Recertification Results</t>
  </si>
  <si>
    <t>Total FERA Households</t>
  </si>
  <si>
    <r>
      <t>Households Requested to Recertify</t>
    </r>
    <r>
      <rPr>
        <sz val="10"/>
        <color theme="0"/>
        <rFont val="Arial"/>
        <family val="2"/>
      </rPr>
      <t xml:space="preserve"> </t>
    </r>
    <r>
      <rPr>
        <vertAlign val="superscript"/>
        <sz val="10"/>
        <color theme="0"/>
        <rFont val="Arial"/>
        <family val="2"/>
      </rPr>
      <t xml:space="preserve"> [1]</t>
    </r>
  </si>
  <si>
    <r>
      <t xml:space="preserve">Households Recertified </t>
    </r>
    <r>
      <rPr>
        <vertAlign val="superscript"/>
        <sz val="10"/>
        <color theme="0"/>
        <rFont val="Arial"/>
        <family val="2"/>
      </rPr>
      <t>[2] [5]</t>
    </r>
  </si>
  <si>
    <r>
      <rPr>
        <vertAlign val="superscript"/>
        <sz val="10"/>
        <rFont val="Arial"/>
        <family val="2"/>
      </rPr>
      <t>[2]</t>
    </r>
    <r>
      <rPr>
        <sz val="10"/>
        <rFont val="Arial"/>
        <family val="2"/>
      </rPr>
      <t xml:space="preserve"> </t>
    </r>
    <r>
      <rPr>
        <sz val="9"/>
        <rFont val="Arial"/>
        <family val="2"/>
      </rPr>
      <t xml:space="preserve">Recertification results are tied to the month initiated.  </t>
    </r>
  </si>
  <si>
    <r>
      <rPr>
        <vertAlign val="superscript"/>
        <sz val="10"/>
        <rFont val="Arial"/>
        <family val="2"/>
      </rPr>
      <t>[3]</t>
    </r>
    <r>
      <rPr>
        <sz val="9"/>
        <rFont val="Arial"/>
        <family val="2"/>
      </rPr>
      <t xml:space="preserve"> Includes customers who did not respond or who requested to be de-enrolled.</t>
    </r>
  </si>
  <si>
    <r>
      <rPr>
        <vertAlign val="superscript"/>
        <sz val="10"/>
        <rFont val="Arial"/>
        <family val="2"/>
      </rPr>
      <t>[4]</t>
    </r>
    <r>
      <rPr>
        <sz val="10"/>
        <rFont val="Arial"/>
        <family val="2"/>
      </rPr>
      <t xml:space="preserve"> </t>
    </r>
    <r>
      <rPr>
        <sz val="9"/>
        <rFont val="Arial"/>
        <family val="2"/>
      </rPr>
      <t xml:space="preserve">Percentage of customers recertified compared to the total participants requested to recertify in that month. </t>
    </r>
  </si>
  <si>
    <t>FERA Table 7 - FERA Capitation Contractors</t>
  </si>
  <si>
    <r>
      <t xml:space="preserve">Contractor Name </t>
    </r>
    <r>
      <rPr>
        <b/>
        <vertAlign val="superscript"/>
        <sz val="10"/>
        <color theme="0"/>
        <rFont val="Arial"/>
        <family val="2"/>
      </rPr>
      <t>[1]</t>
    </r>
  </si>
  <si>
    <r>
      <t xml:space="preserve">Enrollments </t>
    </r>
    <r>
      <rPr>
        <b/>
        <vertAlign val="superscript"/>
        <sz val="10"/>
        <color theme="0"/>
        <rFont val="Arial"/>
        <family val="2"/>
      </rPr>
      <t>[2]</t>
    </r>
  </si>
  <si>
    <t>AAPI</t>
  </si>
  <si>
    <t>Arriba Juntos</t>
  </si>
  <si>
    <t>Catholic Charities of the East Bay</t>
  </si>
  <si>
    <t>Catholic Daisies of Fresno</t>
  </si>
  <si>
    <t>Central Coast Energy Services Inc</t>
  </si>
  <si>
    <t>Cesar A Moncada DBA Moncada Outreach</t>
  </si>
  <si>
    <t>Resources for Independence Central Valley</t>
  </si>
  <si>
    <r>
      <rPr>
        <vertAlign val="superscript"/>
        <sz val="10"/>
        <rFont val="Arial"/>
        <family val="2"/>
      </rPr>
      <t>[2]</t>
    </r>
    <r>
      <rPr>
        <b/>
        <sz val="9"/>
        <rFont val="Arial"/>
        <family val="2"/>
      </rPr>
      <t xml:space="preserve"> </t>
    </r>
    <r>
      <rPr>
        <sz val="9"/>
        <rFont val="Arial"/>
        <family val="2"/>
      </rPr>
      <t>Enrollments reflect new enrollments only.</t>
    </r>
  </si>
  <si>
    <t>FERA Table 8 - FERA Average Monthly Usage &amp; Bill</t>
  </si>
  <si>
    <t>FERA Table 8A - Average Monthly Electric Usage
Residential Non-FERA vs. FERA Customers</t>
  </si>
  <si>
    <t>Non-FERA</t>
  </si>
  <si>
    <r>
      <t xml:space="preserve">FERA Table 8B - Average Monthly Electric Bill
Residential Non-FERA vs. FERA Customers </t>
    </r>
    <r>
      <rPr>
        <vertAlign val="superscript"/>
        <sz val="10"/>
        <color theme="0"/>
        <rFont val="Arial"/>
        <family val="2"/>
      </rPr>
      <t>[1]</t>
    </r>
    <r>
      <rPr>
        <b/>
        <vertAlign val="superscript"/>
        <sz val="10"/>
        <color theme="0"/>
        <rFont val="Arial"/>
        <family val="2"/>
      </rPr>
      <t xml:space="preserve">
</t>
    </r>
    <r>
      <rPr>
        <b/>
        <sz val="10"/>
        <color theme="0"/>
        <rFont val="Arial"/>
        <family val="2"/>
      </rPr>
      <t>(Dollars per Customer)</t>
    </r>
  </si>
  <si>
    <r>
      <rPr>
        <vertAlign val="superscript"/>
        <sz val="10"/>
        <rFont val="Arial"/>
        <family val="2"/>
      </rPr>
      <t xml:space="preserve">[1] </t>
    </r>
    <r>
      <rPr>
        <sz val="9"/>
        <rFont val="Arial"/>
        <family val="2"/>
      </rPr>
      <t>Excludes master-meter usage.</t>
    </r>
  </si>
  <si>
    <t xml:space="preserve">FERA Table X - FERA Post-Enrollment Verification Results  </t>
  </si>
  <si>
    <t xml:space="preserve">(UTILITY NAME) </t>
  </si>
  <si>
    <t xml:space="preserve">FERA Table XA - Post-Enrollment Verification Results (Model) 2024  </t>
  </si>
  <si>
    <r>
      <t>Households Requested to Verify</t>
    </r>
    <r>
      <rPr>
        <b/>
        <vertAlign val="superscript"/>
        <sz val="12"/>
        <rFont val="Times New Roman"/>
        <family val="1"/>
      </rPr>
      <t>1</t>
    </r>
  </si>
  <si>
    <t>% of De-enrolled Customer Later Re-enrolled by Six Months</t>
  </si>
  <si>
    <t>% of De-enrolled Customer Later Re-enrolled by Twelve Months</t>
  </si>
  <si>
    <t>FERA  Households De-enrolled (Due to no response)</t>
  </si>
  <si>
    <t>FERA Households De-enrolled (Verified as Ineligible)2</t>
  </si>
  <si>
    <r>
      <t>Total Households De-enrolled</t>
    </r>
    <r>
      <rPr>
        <b/>
        <vertAlign val="superscript"/>
        <sz val="12"/>
        <rFont val="Times New Roman"/>
        <family val="1"/>
      </rPr>
      <t>3</t>
    </r>
  </si>
  <si>
    <r>
      <t>% De-enrolled through Post Enrollment Verification</t>
    </r>
    <r>
      <rPr>
        <b/>
        <vertAlign val="superscript"/>
        <sz val="12"/>
        <rFont val="Times New Roman"/>
        <family val="1"/>
      </rPr>
      <t>4</t>
    </r>
  </si>
  <si>
    <t>1  Includes all customers who failed SDG&amp;E's FERA eligibility probability model.</t>
  </si>
  <si>
    <r>
      <t>2</t>
    </r>
    <r>
      <rPr>
        <sz val="12"/>
        <rFont val="Times New Roman"/>
        <family val="1"/>
      </rPr>
      <t xml:space="preserve"> Includes customers verified as over income or who requested to be de-enrolled.</t>
    </r>
  </si>
  <si>
    <r>
      <rPr>
        <vertAlign val="superscript"/>
        <sz val="12"/>
        <rFont val="Times New Roman"/>
        <family val="1"/>
      </rPr>
      <t>3</t>
    </r>
    <r>
      <rPr>
        <sz val="12"/>
        <rFont val="Times New Roman"/>
        <family val="1"/>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</si>
  <si>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2"/>
        <rFont val="Times New Roman"/>
        <family val="1"/>
      </rPr>
      <t>4</t>
    </r>
    <r>
      <rPr>
        <b/>
        <sz val="12"/>
        <rFont val="Times New Roman"/>
        <family val="1"/>
      </rPr>
      <t xml:space="preserve"> </t>
    </r>
    <r>
      <rPr>
        <sz val="12"/>
        <rFont val="Times New Roman"/>
        <family val="1"/>
      </rPr>
      <t xml:space="preserve">Percentage of customers dropped compared to the total participants requested to provide verification in that month. </t>
    </r>
  </si>
  <si>
    <t xml:space="preserve">Note: The IOUs are working to determine feasibility of the Working Group reporting recommendations, therefore there may be no data to report for columns E through H during this reporting period. </t>
  </si>
  <si>
    <t xml:space="preserve">FERA Table 3B Post-Enrollment Verification Results (Electric only High Usage)  </t>
  </si>
  <si>
    <r>
      <t xml:space="preserve">Households
Requested 
to Verify </t>
    </r>
    <r>
      <rPr>
        <b/>
        <vertAlign val="superscript"/>
        <sz val="12"/>
        <rFont val="Times New Roman"/>
        <family val="1"/>
      </rPr>
      <t>1</t>
    </r>
  </si>
  <si>
    <t xml:space="preserve">% of 
FERA Enrolled Requested to Verify 
Total </t>
  </si>
  <si>
    <t xml:space="preserve">FERA  Households
De-enrolled
(Due to no response) </t>
  </si>
  <si>
    <t>FERA Households 
De-enrolled 
(Verified as 
Ineligible) 2</t>
  </si>
  <si>
    <r>
      <t>Total Households
De-enrolled</t>
    </r>
    <r>
      <rPr>
        <b/>
        <vertAlign val="superscript"/>
        <sz val="12"/>
        <rFont val="Times New Roman"/>
        <family val="1"/>
      </rPr>
      <t xml:space="preserve"> 3</t>
    </r>
  </si>
  <si>
    <t xml:space="preserve">% of Total FERA Households  De-enrolled </t>
  </si>
  <si>
    <r>
      <t xml:space="preserve">1 </t>
    </r>
    <r>
      <rPr>
        <sz val="12"/>
        <rFont val="Times New Roman"/>
        <family val="1"/>
      </rPr>
      <t xml:space="preserve">Includes all participants who were selected for high usage verification process. </t>
    </r>
  </si>
  <si>
    <r>
      <t>2</t>
    </r>
    <r>
      <rPr>
        <sz val="12"/>
        <rFont val="Times New Roman"/>
        <family val="1"/>
      </rPr>
      <t xml:space="preserve"> Includes customers verified as over income, who requested to be de-enrolled, did not reduce usage, or did not agree to be weatherized.</t>
    </r>
  </si>
  <si>
    <r>
      <rPr>
        <vertAlign val="superscript"/>
        <sz val="12"/>
        <rFont val="Times New Roman"/>
        <family val="1"/>
      </rPr>
      <t>3</t>
    </r>
    <r>
      <rPr>
        <sz val="12"/>
        <rFont val="Times New Roman"/>
        <family val="1"/>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</si>
  <si>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t>FERA Table (xx)A - Post-Enrollment Verification Re-Enrollment Rates (Model) - 2024</t>
  </si>
  <si>
    <t>Month Removed</t>
  </si>
  <si>
    <t>Re-Enrolled by 12 Months</t>
  </si>
  <si>
    <t>FERA Table (xx)B - Post-Enrollment Verification Re-Enrollment Rates (High Usage) - 2023</t>
  </si>
  <si>
    <t>Electric Panel Upgrade</t>
  </si>
  <si>
    <t xml:space="preserve">Climate Zone 13 (PG&amp;E) </t>
  </si>
  <si>
    <t>Climate Zone 12 (PG&amp;E) [18]</t>
  </si>
  <si>
    <t>[8] Vulnerable refers to Disadvantaged Vulnerable Communities (DVC) which consist consists of communities in the 25% highest scoring census tracts according to the most current versions of the California Communities Environmental Health Screening Tool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</si>
  <si>
    <t>[11] Estimated eligibility is based on CARE/FERA households with arrearages (defined as overdue balance greater than 30 days) in the prior year as reported in PG&amp;E's R.18-07-015 Monthly Disconnection Report through Decemeber 2021. For "Contacted" and "Treated" data, Arrearages is defined as any customer who qualifies for the Arrearages Management Plan (AMP). Eligibility criteria are described here: https://www.pge.com/en_US/residential/save-energy-money/help-paying-your-bill/payment-assistance-overview/payment-assistance-overview.page</t>
  </si>
  <si>
    <r>
      <t xml:space="preserve"># of Households Eligible </t>
    </r>
    <r>
      <rPr>
        <b/>
        <vertAlign val="superscript"/>
        <sz val="10"/>
        <color theme="0"/>
        <rFont val="Arial"/>
        <family val="2"/>
      </rPr>
      <t>[1]</t>
    </r>
  </si>
  <si>
    <r>
      <t># of Households Treated</t>
    </r>
    <r>
      <rPr>
        <b/>
        <vertAlign val="superscript"/>
        <sz val="10"/>
        <color theme="0"/>
        <rFont val="Arial"/>
        <family val="2"/>
      </rPr>
      <t xml:space="preserve"> [2]</t>
    </r>
  </si>
  <si>
    <r>
      <t xml:space="preserve"># of Households Contacted </t>
    </r>
    <r>
      <rPr>
        <b/>
        <vertAlign val="superscript"/>
        <sz val="10"/>
        <color theme="0"/>
        <rFont val="Arial"/>
        <family val="2"/>
      </rPr>
      <t>[3]</t>
    </r>
  </si>
  <si>
    <r>
      <t xml:space="preserve">Rate of Uptake =  (C/E) </t>
    </r>
    <r>
      <rPr>
        <b/>
        <vertAlign val="superscript"/>
        <sz val="10"/>
        <color theme="0"/>
        <rFont val="Arial"/>
        <family val="2"/>
      </rPr>
      <t>[18]</t>
    </r>
  </si>
  <si>
    <r>
      <t>Avg. Energy Savings (kWh) Per Treated Households (Energy Saving and HCS Measures)</t>
    </r>
    <r>
      <rPr>
        <b/>
        <vertAlign val="superscript"/>
        <sz val="10"/>
        <color theme="0"/>
        <rFont val="Arial"/>
        <family val="2"/>
      </rPr>
      <t xml:space="preserve"> [4][20]</t>
    </r>
  </si>
  <si>
    <r>
      <t xml:space="preserve">Avg. Energy Savings  (Therms) Per Treated Households (Energy Saving Measures only) </t>
    </r>
    <r>
      <rPr>
        <b/>
        <vertAlign val="superscript"/>
        <sz val="10"/>
        <color theme="0"/>
        <rFont val="Arial"/>
        <family val="2"/>
      </rPr>
      <t>[5][20]</t>
    </r>
  </si>
  <si>
    <r>
      <t xml:space="preserve">Avg. HH Energy Savings (kWh) / Total Annual Energy Use (kWh) </t>
    </r>
    <r>
      <rPr>
        <b/>
        <vertAlign val="superscript"/>
        <sz val="10"/>
        <color theme="0"/>
        <rFont val="Arial"/>
        <family val="2"/>
      </rPr>
      <t>[20]</t>
    </r>
  </si>
  <si>
    <r>
      <t xml:space="preserve">Avg. HH Energy Savings (Therms) / Total Annual Energy Use (Therms) </t>
    </r>
    <r>
      <rPr>
        <b/>
        <vertAlign val="superscript"/>
        <sz val="10"/>
        <color theme="0"/>
        <rFont val="Arial"/>
        <family val="2"/>
      </rPr>
      <t>[20]</t>
    </r>
  </si>
  <si>
    <r>
      <t xml:space="preserve">Avg. Energy Savings (Therms) Per Treated Households (Energy Saving and HCS Measures) </t>
    </r>
    <r>
      <rPr>
        <b/>
        <vertAlign val="superscript"/>
        <sz val="10"/>
        <color theme="0"/>
        <rFont val="Arial"/>
        <family val="2"/>
      </rPr>
      <t>[4][20]</t>
    </r>
  </si>
  <si>
    <t>Avg. Properties Energy Savings (Therms) / Total Annual Energy Use (Therms)</t>
  </si>
  <si>
    <t>Avg. Properties Energy Savings (kWh) / Total Annual Energy Use (kWh)</t>
  </si>
  <si>
    <r>
      <t xml:space="preserve"># of Units Eligible </t>
    </r>
    <r>
      <rPr>
        <b/>
        <vertAlign val="superscript"/>
        <sz val="10"/>
        <color theme="0"/>
        <rFont val="Arial"/>
        <family val="2"/>
      </rPr>
      <t>[1]</t>
    </r>
  </si>
  <si>
    <t>Enrollment Rate = (C/B)</t>
  </si>
  <si>
    <r>
      <t xml:space="preserve">Avg. Energy Savings (kWh) Per Treated Unit (Energy Saving and HCS Measures) </t>
    </r>
    <r>
      <rPr>
        <b/>
        <vertAlign val="superscript"/>
        <sz val="10"/>
        <color theme="0"/>
        <rFont val="Arial"/>
        <family val="2"/>
      </rPr>
      <t>[2]</t>
    </r>
  </si>
  <si>
    <r>
      <t xml:space="preserve">Avg. Energy Savings (kWh) Per Treated Unit (Energy Saving Measures only) </t>
    </r>
    <r>
      <rPr>
        <b/>
        <vertAlign val="superscript"/>
        <sz val="10"/>
        <color theme="0"/>
        <rFont val="Arial"/>
        <family val="2"/>
      </rPr>
      <t>[3]</t>
    </r>
  </si>
  <si>
    <r>
      <t xml:space="preserve">Avg. Energy Savings (Therms) Per Treated Unit (Energy Saving and HCS Measures) </t>
    </r>
    <r>
      <rPr>
        <b/>
        <vertAlign val="superscript"/>
        <sz val="10"/>
        <color theme="0"/>
        <rFont val="Arial"/>
        <family val="2"/>
      </rPr>
      <t>[2]</t>
    </r>
  </si>
  <si>
    <r>
      <t xml:space="preserve">Avg. Energy Savings  (Therms) Per Treated Unit (Energy Saving Measures only) </t>
    </r>
    <r>
      <rPr>
        <b/>
        <vertAlign val="superscript"/>
        <sz val="10"/>
        <color theme="0"/>
        <rFont val="Arial"/>
        <family val="2"/>
      </rPr>
      <t>[3]</t>
    </r>
  </si>
  <si>
    <r>
      <t># of Properties Eligible</t>
    </r>
    <r>
      <rPr>
        <b/>
        <vertAlign val="superscript"/>
        <sz val="10"/>
        <color theme="0"/>
        <rFont val="Arial"/>
        <family val="2"/>
      </rPr>
      <t>[1]</t>
    </r>
  </si>
  <si>
    <r>
      <t># of Properties Treated</t>
    </r>
    <r>
      <rPr>
        <b/>
        <vertAlign val="superscript"/>
        <sz val="10"/>
        <color theme="0"/>
        <rFont val="Arial"/>
        <family val="2"/>
      </rPr>
      <t>[2]</t>
    </r>
  </si>
  <si>
    <r>
      <t xml:space="preserve"># of Properties Contacted </t>
    </r>
    <r>
      <rPr>
        <b/>
        <vertAlign val="superscript"/>
        <sz val="10"/>
        <color theme="0"/>
        <rFont val="Arial"/>
        <family val="2"/>
      </rPr>
      <t>[3]</t>
    </r>
  </si>
  <si>
    <r>
      <t>Avg. Energy Savings (kWh) Per Treated Properties (Energy Saving and HCS Measures)</t>
    </r>
    <r>
      <rPr>
        <b/>
        <vertAlign val="superscript"/>
        <sz val="10"/>
        <color theme="0"/>
        <rFont val="Arial"/>
        <family val="2"/>
      </rPr>
      <t>[4]</t>
    </r>
  </si>
  <si>
    <r>
      <t>Avg. Energy Savings (kWh) Per Treated Properties (Energy Saving Measures only)</t>
    </r>
    <r>
      <rPr>
        <b/>
        <vertAlign val="superscript"/>
        <sz val="10"/>
        <color theme="0"/>
        <rFont val="Arial"/>
        <family val="2"/>
      </rPr>
      <t>[5]</t>
    </r>
  </si>
  <si>
    <r>
      <t>Avg. Energy Savings (Therms) Per Treated Properties (Energy Saving and HCS Measures)</t>
    </r>
    <r>
      <rPr>
        <b/>
        <vertAlign val="superscript"/>
        <sz val="10"/>
        <color theme="0"/>
        <rFont val="Arial"/>
        <family val="2"/>
      </rPr>
      <t>[4]</t>
    </r>
  </si>
  <si>
    <r>
      <t>Avg. Energy Savings  (Therms) Per Treated Properties (Energy Saving Measures only)</t>
    </r>
    <r>
      <rPr>
        <b/>
        <vertAlign val="superscript"/>
        <sz val="10"/>
        <color theme="0"/>
        <rFont val="Arial"/>
        <family val="2"/>
      </rPr>
      <t>[5]</t>
    </r>
  </si>
  <si>
    <r>
      <t xml:space="preserve">Avg. Properties Energy Savings (kWh) / Total Annual Energy Use (kWh) </t>
    </r>
    <r>
      <rPr>
        <b/>
        <vertAlign val="superscript"/>
        <sz val="10"/>
        <color theme="0"/>
        <rFont val="Arial"/>
        <family val="2"/>
      </rPr>
      <t>[14]</t>
    </r>
  </si>
  <si>
    <r>
      <t xml:space="preserve">Avg. Properties Energy Savings (Therms) / Total Annual Energy Use (Therms) </t>
    </r>
    <r>
      <rPr>
        <b/>
        <vertAlign val="superscript"/>
        <sz val="10"/>
        <color theme="0"/>
        <rFont val="Arial"/>
        <family val="2"/>
      </rPr>
      <t>[14]</t>
    </r>
  </si>
  <si>
    <t>Avg. HH Energy Savings (kWh) / Total Annual Energy Use (kWh)</t>
  </si>
  <si>
    <t>Avg. HH Energy Savings (Therms) / Total Annual Energy Use (Therms)</t>
  </si>
  <si>
    <r>
      <t xml:space="preserve"># of Households Treated </t>
    </r>
    <r>
      <rPr>
        <b/>
        <vertAlign val="superscript"/>
        <sz val="10"/>
        <color theme="0"/>
        <rFont val="Arial"/>
        <family val="2"/>
      </rPr>
      <t>[2]</t>
    </r>
  </si>
  <si>
    <r>
      <t xml:space="preserve">Avg. Energy Savings (kWh) Per Treated Households (Energy Saving and HCS Measures) </t>
    </r>
    <r>
      <rPr>
        <b/>
        <vertAlign val="superscript"/>
        <sz val="10"/>
        <color theme="0"/>
        <rFont val="Arial"/>
        <family val="2"/>
      </rPr>
      <t>[4]</t>
    </r>
  </si>
  <si>
    <r>
      <t xml:space="preserve">Avg. Energy Savings (kWh) Per Treated Households (Energy Saving Measures only) </t>
    </r>
    <r>
      <rPr>
        <b/>
        <vertAlign val="superscript"/>
        <sz val="10"/>
        <color theme="0"/>
        <rFont val="Arial"/>
        <family val="2"/>
      </rPr>
      <t>[5]</t>
    </r>
  </si>
  <si>
    <r>
      <t xml:space="preserve">Avg. Energy Savings (Therms) Per Treated Households (Energy Saving and HCS Measures) </t>
    </r>
    <r>
      <rPr>
        <b/>
        <vertAlign val="superscript"/>
        <sz val="10"/>
        <color theme="0"/>
        <rFont val="Arial"/>
        <family val="2"/>
      </rPr>
      <t>[4]</t>
    </r>
  </si>
  <si>
    <r>
      <t xml:space="preserve">Avg. Energy Savings  (Therms) Per Treated Households (Energy Saving Measures only) </t>
    </r>
    <r>
      <rPr>
        <b/>
        <vertAlign val="superscript"/>
        <sz val="10"/>
        <color theme="0"/>
        <rFont val="Arial"/>
        <family val="2"/>
      </rPr>
      <t>[5]</t>
    </r>
  </si>
  <si>
    <r>
      <t xml:space="preserve"># of Referrals </t>
    </r>
    <r>
      <rPr>
        <b/>
        <vertAlign val="superscript"/>
        <sz val="10"/>
        <color theme="0"/>
        <rFont val="Arial"/>
        <family val="2"/>
      </rPr>
      <t>[1]</t>
    </r>
  </si>
  <si>
    <r>
      <t xml:space="preserve"># of Leveraging </t>
    </r>
    <r>
      <rPr>
        <b/>
        <vertAlign val="superscript"/>
        <sz val="10"/>
        <color theme="0"/>
        <rFont val="Arial"/>
        <family val="2"/>
      </rPr>
      <t>[2]</t>
    </r>
  </si>
  <si>
    <r>
      <t xml:space="preserve"># of Coordination Efforts </t>
    </r>
    <r>
      <rPr>
        <b/>
        <vertAlign val="superscript"/>
        <sz val="10"/>
        <color theme="0"/>
        <rFont val="Arial"/>
        <family val="2"/>
      </rPr>
      <t>[3]</t>
    </r>
  </si>
  <si>
    <r>
      <t xml:space="preserve"># of Leads </t>
    </r>
    <r>
      <rPr>
        <b/>
        <vertAlign val="superscript"/>
        <sz val="10"/>
        <color theme="0"/>
        <rFont val="Arial"/>
        <family val="2"/>
      </rPr>
      <t>[4]</t>
    </r>
  </si>
  <si>
    <r>
      <t xml:space="preserve"># of Enrollments from Successful Leads </t>
    </r>
    <r>
      <rPr>
        <b/>
        <vertAlign val="superscript"/>
        <sz val="10"/>
        <color theme="0"/>
        <rFont val="Arial"/>
        <family val="2"/>
      </rPr>
      <t>[5]</t>
    </r>
  </si>
  <si>
    <r>
      <rPr>
        <vertAlign val="superscript"/>
        <sz val="9"/>
        <color theme="1"/>
        <rFont val="Arial"/>
        <family val="2"/>
      </rPr>
      <t>[2]</t>
    </r>
    <r>
      <rPr>
        <sz val="9"/>
        <color theme="1"/>
        <rFont val="Arial"/>
        <family val="2"/>
      </rPr>
      <t xml:space="preserve"> PG&amp;E used the CET 2026 Avoided Cost Calculator, as required by D.16-06-007 for cost-effectiveness analysis.</t>
    </r>
  </si>
  <si>
    <r>
      <rPr>
        <vertAlign val="superscript"/>
        <sz val="9"/>
        <rFont val="Arial"/>
        <family val="2"/>
      </rPr>
      <t>[8]</t>
    </r>
    <r>
      <rPr>
        <sz val="9"/>
        <rFont val="Arial"/>
        <family val="2"/>
      </rPr>
      <t xml:space="preserve"> Administrative includes expenses from Training Center, Inspections, Marketing and Outreach, Studies, Regulatory Compliance, General 
Administrative, and CPUC Energy Division categories.</t>
    </r>
  </si>
  <si>
    <t xml:space="preserve">[1] Budget authorized in D.21-06-015, Attachment 1, Table 8. </t>
  </si>
  <si>
    <t>[3] D.21-06-015, OP 112 - Pacific Gas and Electric Company, Southern California Edison Company, Southern California Gas Company and San Diego Gas &amp; Electric Company’s Energy Savings Assistance (ESA) program administrative expenses are capped at either 10 percent of total program costs, or the Utility’s historical five-year average spend on administrative costs as a percentage of total program costs, whichever is greater. The use of the historical five-year average spend will be phased out such that the Utilities must propose to spend no more than 10 percent of total program costs on administrative costs starting in program year 2024. The definition and categorization of administrative cost for the ESA program will be consistent with that of the main energy efficiency program.</t>
  </si>
  <si>
    <r>
      <rPr>
        <vertAlign val="superscript"/>
        <sz val="9"/>
        <rFont val="Arial"/>
        <family val="2"/>
      </rPr>
      <t>[9]</t>
    </r>
    <r>
      <rPr>
        <sz val="9"/>
        <rFont val="Arial"/>
        <family val="2"/>
      </rPr>
      <t xml:space="preserve"> Direct Implementation (Non-Incentive) includes expenses from Implementation category. </t>
    </r>
  </si>
  <si>
    <r>
      <rPr>
        <vertAlign val="superscript"/>
        <sz val="9"/>
        <rFont val="Arial"/>
        <family val="2"/>
      </rPr>
      <t>[10]</t>
    </r>
    <r>
      <rPr>
        <sz val="9"/>
        <rFont val="Arial"/>
        <family val="2"/>
      </rPr>
      <t xml:space="preserve"> Direct Implementation includes expenses from Appliances, Domestic Hot Water, Enclosure, HVAC, Lighting, Miscellaneous, Customer 
Enrollment, In-Home Education, Safety Unexpected Overhead Costs, including accrual and shipping costs that are not reflected in the Expenses column in Table 2. </t>
    </r>
  </si>
  <si>
    <r>
      <rPr>
        <vertAlign val="superscript"/>
        <sz val="9"/>
        <color theme="1"/>
        <rFont val="Arial"/>
        <family val="2"/>
      </rPr>
      <t>[1]</t>
    </r>
    <r>
      <rPr>
        <sz val="9"/>
        <color theme="1"/>
        <rFont val="Arial"/>
        <family val="2"/>
      </rPr>
      <t xml:space="preserve">  Envelope and Air Sealing Measures may include outlet cover plate gaskets, attic access weatherization, weatherstripping - door, caulking and minor home repairs.  Minor home repairs predominantly are door jamb repair / replacement, door repair, and window putty.</t>
    </r>
  </si>
  <si>
    <r>
      <rPr>
        <vertAlign val="superscript"/>
        <sz val="9"/>
        <color theme="1"/>
        <rFont val="Arial"/>
        <family val="2"/>
      </rPr>
      <t>[3]</t>
    </r>
    <r>
      <rPr>
        <sz val="9"/>
        <color theme="1"/>
        <rFont val="Arial"/>
        <family val="2"/>
      </rPr>
      <t xml:space="preserve">  Based on D.21-06-015 Attachment 1, Table 6 targets.</t>
    </r>
  </si>
  <si>
    <r>
      <rPr>
        <vertAlign val="superscript"/>
        <sz val="9"/>
        <color theme="1"/>
        <rFont val="Arial"/>
        <family val="2"/>
      </rPr>
      <t>[5]</t>
    </r>
    <r>
      <rPr>
        <sz val="9"/>
        <color theme="1"/>
        <rFont val="Arial"/>
        <family val="2"/>
      </rPr>
      <t xml:space="preserve"> Other Domestic Hot Water includes the following parts: Faucet Aerator, Low Flow Showerhead, and Thermostatic shower valve.</t>
    </r>
  </si>
  <si>
    <r>
      <rPr>
        <vertAlign val="superscript"/>
        <sz val="9"/>
        <color rgb="FF000000"/>
        <rFont val="Arial"/>
        <family val="2"/>
      </rPr>
      <t>[6]</t>
    </r>
    <r>
      <rPr>
        <sz val="9"/>
        <color rgb="FF000000"/>
        <rFont val="Arial"/>
        <family val="2"/>
      </rPr>
      <t xml:space="preserve"> Savings for HVAC measures vary by CZ and is averaged in these tables.</t>
    </r>
  </si>
  <si>
    <r>
      <rPr>
        <vertAlign val="superscript"/>
        <sz val="9"/>
        <color theme="1"/>
        <rFont val="Arial"/>
        <family val="2"/>
      </rPr>
      <t>[2]</t>
    </r>
    <r>
      <rPr>
        <sz val="9"/>
        <color theme="1"/>
        <rFont val="Arial"/>
        <family val="2"/>
      </rPr>
      <t xml:space="preserve">  Weatherization may consist of attic insulation, attic access weatherization, weatherstripping - door, caulking, &amp; minor home repairs.</t>
    </r>
  </si>
  <si>
    <r>
      <rPr>
        <vertAlign val="superscript"/>
        <sz val="9"/>
        <color theme="1"/>
        <rFont val="Arial"/>
        <family val="2"/>
      </rPr>
      <t>[4]</t>
    </r>
    <r>
      <rPr>
        <sz val="9"/>
        <color theme="1"/>
        <rFont val="Arial"/>
        <family val="2"/>
      </rPr>
      <t xml:space="preserve">  Savings estimates are sourced from the most recent ESA Impact Evaluation; measures not included in the Impact Evaluation utilize values from workpapers.</t>
    </r>
  </si>
  <si>
    <t>ESA Main Program Totals
2025 Completed &amp; Expensed Installation</t>
  </si>
  <si>
    <r>
      <t xml:space="preserve">Table 2A-1 ESA Multifamily Whole Building Program Totals
</t>
    </r>
    <r>
      <rPr>
        <b/>
        <sz val="12"/>
        <color theme="0"/>
        <rFont val="Arial"/>
        <family val="2"/>
      </rPr>
      <t>2025 Completed &amp; Expensed Installation</t>
    </r>
  </si>
  <si>
    <r>
      <rPr>
        <vertAlign val="superscript"/>
        <sz val="9"/>
        <rFont val="Arial"/>
        <family val="2"/>
      </rPr>
      <t>[1]</t>
    </r>
    <r>
      <rPr>
        <sz val="9"/>
        <rFont val="Arial"/>
        <family val="2"/>
      </rPr>
      <t xml:space="preserve"> Multifamily properties are sites with at least five (5) or more dwelling units. The properties may have multiple buildings. </t>
    </r>
  </si>
  <si>
    <r>
      <rPr>
        <vertAlign val="superscript"/>
        <sz val="9"/>
        <rFont val="Arial"/>
        <family val="2"/>
      </rPr>
      <t xml:space="preserve">[2] </t>
    </r>
    <r>
      <rPr>
        <sz val="9"/>
        <rFont val="Arial"/>
        <family val="2"/>
      </rPr>
      <t>Multifamily tenant units are the number of dwelling units located within properties treated.  This number does not represent the same number of dwellings treated as captured in table 2A.</t>
    </r>
  </si>
  <si>
    <r>
      <rPr>
        <vertAlign val="superscript"/>
        <sz val="9"/>
        <rFont val="Arial"/>
        <family val="2"/>
      </rPr>
      <t xml:space="preserve">[3] </t>
    </r>
    <r>
      <rPr>
        <sz val="9"/>
        <rFont val="Arial"/>
        <family val="2"/>
      </rPr>
      <t xml:space="preserve">This represents the unit of measure such as Cap Tons and Cap kBTUh. It is not a count of each measure installed or each home the measure was installed in. </t>
    </r>
  </si>
  <si>
    <r>
      <rPr>
        <vertAlign val="superscript"/>
        <sz val="9"/>
        <rFont val="Arial"/>
        <family val="2"/>
      </rPr>
      <t xml:space="preserve">[4] </t>
    </r>
    <r>
      <rPr>
        <sz val="9"/>
        <rFont val="Arial"/>
        <family val="2"/>
      </rPr>
      <t>Audit costs may be covered by other programs or projects may utilize previous audits. Not all participants will have an audit cost associated with their project.</t>
    </r>
  </si>
  <si>
    <r>
      <rPr>
        <vertAlign val="superscript"/>
        <sz val="9"/>
        <rFont val="Arial"/>
        <family val="2"/>
      </rPr>
      <t xml:space="preserve">[5] </t>
    </r>
    <r>
      <rPr>
        <sz val="9"/>
        <rFont val="Arial"/>
        <family val="2"/>
      </rPr>
      <t>Added new row for Duct Testing and Sealing for In-Units</t>
    </r>
  </si>
  <si>
    <r>
      <rPr>
        <vertAlign val="superscript"/>
        <sz val="9"/>
        <rFont val="Arial"/>
        <family val="2"/>
      </rPr>
      <t xml:space="preserve">[6] </t>
    </r>
    <r>
      <rPr>
        <sz val="9"/>
        <rFont val="Arial"/>
        <family val="2"/>
      </rPr>
      <t>For the purpose of this table, "Central A/C Tune-up refers to "Lifecycle Refrigerant Management"</t>
    </r>
  </si>
  <si>
    <r>
      <rPr>
        <vertAlign val="superscript"/>
        <sz val="9"/>
        <rFont val="Arial"/>
        <family val="2"/>
      </rPr>
      <t xml:space="preserve">[7]  </t>
    </r>
    <r>
      <rPr>
        <sz val="9"/>
        <rFont val="Arial"/>
        <family val="2"/>
      </rPr>
      <t>These measures meet the current definition of Health, Comfort, and Safety (HCS) measures, which are characterized by estimated energy savings of less than 1 therm or 1 kWh. Although currently designated as HCS measures, the majority of ESA measures also provide non-energy benefits (NEBs)—including HCS-related benefits—in addition to delivering energy savings</t>
    </r>
  </si>
  <si>
    <r>
      <t xml:space="preserve">2025 Completed &amp; Expensed Installation </t>
    </r>
    <r>
      <rPr>
        <b/>
        <vertAlign val="superscript"/>
        <sz val="10"/>
        <color theme="0"/>
        <rFont val="Arial"/>
        <family val="2"/>
      </rPr>
      <t>[1]</t>
    </r>
  </si>
  <si>
    <r>
      <rPr>
        <vertAlign val="superscript"/>
        <sz val="9"/>
        <rFont val="Arial"/>
        <family val="2"/>
      </rPr>
      <t>[1]</t>
    </r>
    <r>
      <rPr>
        <sz val="9"/>
        <rFont val="Arial"/>
        <family val="2"/>
      </rPr>
      <t xml:space="preserve"> "Completed and Expensed Installation" project savings and expenses will be reported when projects have been fully closed (i.e. inspected, issues resolved, permits closed as applicable) and reported by Pilot Implementer to PG&amp;E. All measures and savings from a project will be reported as either Pilot Plus or Pilot Deep. Savings from a single project will not span both tables.</t>
    </r>
  </si>
  <si>
    <r>
      <rPr>
        <vertAlign val="superscript"/>
        <sz val="9"/>
        <rFont val="Arial"/>
        <family val="2"/>
      </rPr>
      <t>[2]</t>
    </r>
    <r>
      <rPr>
        <sz val="9"/>
        <rFont val="Arial"/>
        <family val="2"/>
      </rPr>
      <t xml:space="preserve"> The measure list for PG&amp;E Pilot Plus and Deep is unique to the pilot and differs from ESA Main. </t>
    </r>
  </si>
  <si>
    <r>
      <rPr>
        <vertAlign val="superscript"/>
        <sz val="9"/>
        <rFont val="Arial"/>
        <family val="2"/>
      </rPr>
      <t>[3]</t>
    </r>
    <r>
      <rPr>
        <sz val="9"/>
        <rFont val="Arial"/>
        <family val="2"/>
      </rPr>
      <t xml:space="preserve"> Energy savings are reported based on best available information at the time. Pre- and post-installation savings are derived from energy modeling software. The energy modeling software estimates savings within +/- 10% certainty. PG&amp;E intends to report the lower value in this range as interim savings until meter-based savings estimates are reportable (typically 12 months post installation).</t>
    </r>
  </si>
  <si>
    <r>
      <rPr>
        <vertAlign val="superscript"/>
        <sz val="9"/>
        <rFont val="Arial"/>
        <family val="2"/>
      </rPr>
      <t>[4]</t>
    </r>
    <r>
      <rPr>
        <sz val="9"/>
        <rFont val="Arial"/>
        <family val="2"/>
      </rPr>
      <t xml:space="preserve"> In the PG&amp;E Pilot Plus and Deep delivery model, the home assessment, enrollment, and customer energy education occur at the same visit. Cost tracking between "ESA Outreach &amp; Assessment" and "ESA In-Home Energy Education" cannot be precisely tracked. Rather, the full cost of the visit will be tracked as ESA Outreach &amp; Assessment.</t>
    </r>
  </si>
  <si>
    <r>
      <rPr>
        <vertAlign val="superscript"/>
        <sz val="9"/>
        <rFont val="Arial"/>
        <family val="2"/>
      </rPr>
      <t>[5]</t>
    </r>
    <r>
      <rPr>
        <sz val="9"/>
        <rFont val="Arial"/>
        <family val="2"/>
      </rPr>
      <t xml:space="preserve"> Final, disaggregated costs for measure installations will be reported in Table 2C once projects are fully completed and billed to PG&amp;E by the Pilot Implementer.</t>
    </r>
  </si>
  <si>
    <r>
      <rPr>
        <vertAlign val="superscript"/>
        <sz val="9"/>
        <rFont val="Arial"/>
        <family val="2"/>
      </rPr>
      <t>[6]</t>
    </r>
    <r>
      <rPr>
        <sz val="9"/>
        <rFont val="Arial"/>
        <family val="2"/>
      </rPr>
      <t xml:space="preserve"> Total ESA Pilot Plus and Pilot Deep YTD expenses may contain a combination of expenses and accrued expenses as reported in ESA Table 1A.</t>
    </r>
  </si>
  <si>
    <r>
      <rPr>
        <vertAlign val="superscript"/>
        <sz val="9"/>
        <rFont val="Arial"/>
        <family val="2"/>
      </rPr>
      <t>[7]</t>
    </r>
    <r>
      <rPr>
        <sz val="9"/>
        <rFont val="Arial"/>
        <family val="2"/>
      </rPr>
      <t xml:space="preserve"> Administration includes expenses from the following categories: General Administration, Regulatory Compliance, Training, Inspections, Marketing and Outreach, and Evaluation.</t>
    </r>
  </si>
  <si>
    <r>
      <rPr>
        <vertAlign val="superscript"/>
        <sz val="9"/>
        <rFont val="Arial"/>
        <family val="2"/>
      </rPr>
      <t>[8]</t>
    </r>
    <r>
      <rPr>
        <sz val="9"/>
        <rFont val="Arial"/>
        <family val="2"/>
      </rPr>
      <t xml:space="preserve"> Direct Implementation (Non-Incentive) includes expenses for Implementer Administration and Marketing.</t>
    </r>
  </si>
  <si>
    <r>
      <rPr>
        <vertAlign val="superscript"/>
        <sz val="9"/>
        <rFont val="Arial"/>
        <family val="2"/>
      </rPr>
      <t>[9]</t>
    </r>
    <r>
      <rPr>
        <sz val="9"/>
        <rFont val="Arial"/>
        <family val="2"/>
      </rPr>
      <t xml:space="preserve"> Direct Implementation includes expenses for measures delivery.</t>
    </r>
  </si>
  <si>
    <r>
      <rPr>
        <vertAlign val="superscript"/>
        <sz val="9"/>
        <rFont val="Arial"/>
        <family val="2"/>
      </rPr>
      <t>[10]</t>
    </r>
    <r>
      <rPr>
        <sz val="9"/>
        <rFont val="Arial"/>
        <family val="2"/>
      </rPr>
      <t xml:space="preserve"> Ex-ante savings are based on model savings. The model has limited inputs, and program defaults for certain measures are out of alignment with manual input assumptions resulting in negative energy savings for certain measures. </t>
    </r>
  </si>
  <si>
    <r>
      <rPr>
        <vertAlign val="superscript"/>
        <sz val="9"/>
        <rFont val="Arial"/>
        <family val="2"/>
      </rPr>
      <t xml:space="preserve">[11] </t>
    </r>
    <r>
      <rPr>
        <sz val="9"/>
        <rFont val="Arial"/>
        <family val="2"/>
      </rPr>
      <t>D.21-06-015 did not specify annual home treatment or savings targets for Pilot Plus/Deep.</t>
    </r>
  </si>
  <si>
    <r>
      <rPr>
        <vertAlign val="superscript"/>
        <sz val="9"/>
        <rFont val="Arial"/>
        <family val="2"/>
      </rPr>
      <t xml:space="preserve">[12] </t>
    </r>
    <r>
      <rPr>
        <sz val="9"/>
        <rFont val="Arial"/>
        <family val="2"/>
      </rPr>
      <t>These measures meet the current definition of Health, Comfort, and Safety (HCS) measures, which are characterized by estimated energy savings of less than 1 therm or 1 kWh. Although currently designated as HCS measures, the majority of ESA measures also provide non-energy benefits (NEBs)—including HCS-related benefits—in addition to delivering energy savings.</t>
    </r>
  </si>
  <si>
    <r>
      <t xml:space="preserve">[1] </t>
    </r>
    <r>
      <rPr>
        <sz val="9"/>
        <color theme="1"/>
        <rFont val="Arial"/>
        <family val="2"/>
      </rPr>
      <t>Pilot Plus/Deep cost-effectiveness calculations skew low in part because savings only reflect 360 fully closed projects, whereas costs include accruals and actual expense for projects installed in 2025 but not closed as of December 31.</t>
    </r>
  </si>
  <si>
    <r>
      <t>[1]</t>
    </r>
    <r>
      <rPr>
        <sz val="9"/>
        <color theme="1"/>
        <rFont val="Arial"/>
        <family val="2"/>
      </rPr>
      <t xml:space="preserve"> Summary data which includes ESA Main Program (SF, MH), MF CAM, MFWB, Pilot Plus and Pilot Deep, CSD Leveraging. Pilot Plus/Deep estimated energy savings are included in this table, but do not count toward PG&amp;E's ESA Program energy savings goal in D.21-06-015 Table 5.</t>
    </r>
  </si>
  <si>
    <r>
      <rPr>
        <vertAlign val="superscript"/>
        <sz val="9"/>
        <color theme="1"/>
        <rFont val="Arial"/>
        <family val="2"/>
      </rPr>
      <t xml:space="preserve">[2]  </t>
    </r>
    <r>
      <rPr>
        <sz val="9"/>
        <color theme="1"/>
        <rFont val="Arial"/>
        <family val="2"/>
      </rPr>
      <t>Savings estimates are sourced from the most recent ESA Impact Evaluation; measures not included in the Impact Evaluation utilize values from workpapers.</t>
    </r>
  </si>
  <si>
    <r>
      <rPr>
        <vertAlign val="superscript"/>
        <sz val="9"/>
        <color rgb="FF000000"/>
        <rFont val="Arial"/>
        <family val="2"/>
      </rPr>
      <t xml:space="preserve">[3] </t>
    </r>
    <r>
      <rPr>
        <sz val="9"/>
        <color rgb="FF000000"/>
        <rFont val="Arial"/>
        <family val="2"/>
      </rPr>
      <t>Column header is "MMTherms" which does not match the IOU Approved template header of "(mTherms)" because MMTherms is the accurate representation of million Therms.</t>
    </r>
  </si>
  <si>
    <r>
      <rPr>
        <vertAlign val="superscript"/>
        <sz val="9"/>
        <color rgb="FF000000"/>
        <rFont val="Arial"/>
        <family val="2"/>
      </rPr>
      <t>[1]</t>
    </r>
    <r>
      <rPr>
        <sz val="9"/>
        <color rgb="FF000000"/>
        <rFont val="Arial"/>
        <family val="2"/>
      </rPr>
      <t xml:space="preserve"> Summary data which includes ESA Main Program (SF, MH). Pilot Plus/Deep and MFWB are ommitted as those programs install different measure packages. </t>
    </r>
  </si>
  <si>
    <r>
      <rPr>
        <vertAlign val="superscript"/>
        <sz val="9"/>
        <rFont val="Arial"/>
        <family val="2"/>
      </rPr>
      <t>[1]</t>
    </r>
    <r>
      <rPr>
        <sz val="9"/>
        <rFont val="Arial"/>
        <family val="2"/>
      </rPr>
      <t xml:space="preserve"> Labor costs include any internal direct costs (administrative and/or implementation), burdened by overhead, that represents person hours.</t>
    </r>
  </si>
  <si>
    <r>
      <rPr>
        <vertAlign val="superscript"/>
        <sz val="9"/>
        <rFont val="Arial"/>
        <family val="2"/>
      </rPr>
      <t>[2]</t>
    </r>
    <r>
      <rPr>
        <sz val="9"/>
        <rFont val="Arial"/>
        <family val="2"/>
      </rPr>
      <t xml:space="preserve"> Non-Labor costs include all internal direct costs (administrative and/or implementation) not covered under labor.</t>
    </r>
  </si>
  <si>
    <r>
      <rPr>
        <vertAlign val="superscript"/>
        <sz val="9"/>
        <rFont val="Arial"/>
        <family val="2"/>
      </rPr>
      <t>[4]</t>
    </r>
    <r>
      <rPr>
        <sz val="9"/>
        <rFont val="Arial"/>
        <family val="2"/>
      </rPr>
      <t xml:space="preserve"> This budget category includes the primary Implementer(s) administrative fee for ESA Main.</t>
    </r>
  </si>
  <si>
    <r>
      <rPr>
        <vertAlign val="superscript"/>
        <sz val="9"/>
        <rFont val="Arial"/>
        <family val="2"/>
      </rPr>
      <t>[3]</t>
    </r>
    <r>
      <rPr>
        <sz val="9"/>
        <rFont val="Arial"/>
        <family val="2"/>
      </rPr>
      <t xml:space="preserve"> Contract costs include all outsourced costs (administrative and/or implementation). Contract costs do not need to be further broken out by labor/non-labor. </t>
    </r>
  </si>
  <si>
    <r>
      <rPr>
        <vertAlign val="superscript"/>
        <sz val="9"/>
        <rFont val="Arial"/>
        <family val="2"/>
      </rPr>
      <t>[1]</t>
    </r>
    <r>
      <rPr>
        <sz val="9"/>
        <rFont val="Arial"/>
        <family val="2"/>
      </rPr>
      <t xml:space="preserve"> An additional 27 ESA Pilot Plus/Deep applicants were logged as unwilling/unable to participate, but without associated location. This may be a result of incomplete applications. These values are not included in the table, as the table is organized by county.</t>
    </r>
  </si>
  <si>
    <r>
      <rPr>
        <vertAlign val="superscript"/>
        <sz val="9"/>
        <rFont val="Arial"/>
        <family val="2"/>
      </rPr>
      <t xml:space="preserve">[2] </t>
    </r>
    <r>
      <rPr>
        <sz val="9"/>
        <rFont val="Arial"/>
        <family val="2"/>
      </rPr>
      <t>ESA Pilot Plus and Pilot Deep tracks under "Other Infeasible/Ineligible" the customers unable to participate due to their homes or savings potential not meeting pilot criteria.</t>
    </r>
  </si>
  <si>
    <r>
      <rPr>
        <vertAlign val="superscript"/>
        <sz val="9"/>
        <rFont val="Arial"/>
        <family val="2"/>
      </rPr>
      <t>[3]</t>
    </r>
    <r>
      <rPr>
        <sz val="9"/>
        <rFont val="Arial"/>
        <family val="2"/>
      </rPr>
      <t xml:space="preserve"> Summary data which includes ESA Main Program (SF, MH), MF CAM, MFWB, Pilot Plus and Pilot Deep, CSD Leveraging, and Building Electrification. </t>
    </r>
  </si>
  <si>
    <r>
      <rPr>
        <vertAlign val="superscript"/>
        <sz val="9"/>
        <rFont val="Arial"/>
        <family val="2"/>
      </rPr>
      <t>[1]</t>
    </r>
    <r>
      <rPr>
        <sz val="9"/>
        <rFont val="Arial"/>
        <family val="2"/>
      </rPr>
      <t xml:space="preserve"> For 2025, this table shows the average costs per kWh and therms of savings measures, respective of their Expected Useful Life (EUL). Costs are calculated using a discount rate of 7.27%.</t>
    </r>
  </si>
  <si>
    <r>
      <rPr>
        <vertAlign val="superscript"/>
        <sz val="9"/>
        <color rgb="FF000000"/>
        <rFont val="Arial"/>
        <family val="2"/>
      </rPr>
      <t>[1]</t>
    </r>
    <r>
      <rPr>
        <sz val="9"/>
        <color rgb="FF000000"/>
        <rFont val="Arial"/>
        <family val="2"/>
      </rPr>
      <t xml:space="preserve"> MFWB in 2024 and 2025 combines estimated bill savings for in-units and whole building projects. MFWB launched in 2023.</t>
    </r>
  </si>
  <si>
    <t>Note: 
*Data for program years prior to 2022 is not applicable as program not authorized until D.21-06-015.</t>
  </si>
  <si>
    <r>
      <rPr>
        <vertAlign val="superscript"/>
        <sz val="9"/>
        <rFont val="Arial"/>
        <family val="2"/>
      </rPr>
      <t xml:space="preserve">[2] </t>
    </r>
    <r>
      <rPr>
        <sz val="9"/>
        <rFont val="Arial"/>
        <family val="2"/>
      </rPr>
      <t xml:space="preserve">Shifted a total of $18,768,092 from electric budget categories to electric budget categories.  Shifted a total of $9,134,654 from gas budget categories to gas budget categories. </t>
    </r>
  </si>
  <si>
    <r>
      <rPr>
        <vertAlign val="superscript"/>
        <sz val="9"/>
        <rFont val="Arial"/>
        <family val="2"/>
      </rPr>
      <t xml:space="preserve">[3] </t>
    </r>
    <r>
      <rPr>
        <sz val="9"/>
        <rFont val="Arial"/>
        <family val="2"/>
      </rPr>
      <t>Carried forward a total of $90,033,178 from 2025 to 2026. Carried forward budget categories include Studies, MFWB (includes SPOC, In-Unit, CAM and WB, CSD Leveraging, and Implementer administrative budget categories), Pilot Plus and Pilot Deep, and  SASH/MASH Unspent Funds.</t>
    </r>
  </si>
  <si>
    <r>
      <rPr>
        <vertAlign val="superscript"/>
        <sz val="9"/>
        <rFont val="Arial"/>
        <family val="2"/>
      </rPr>
      <t xml:space="preserve">[4] </t>
    </r>
    <r>
      <rPr>
        <sz val="9"/>
        <rFont val="Arial"/>
        <family val="2"/>
      </rPr>
      <t>Per D.21-06-015, OP 181, any remaining uncommitted and unspent funds that were not allowed to carry forward to 2026 will be used to offset future collection. PG&amp;E requested to use $4.8 million in ESA electric unspent fund and $4.8 million in ESA gas unspent fund to off set 2026 collection, submitted via PG&amp;E's Annual Electric True-Up Advice Letter 7797-E and Annual Gas True-Up Advice Letter 5160-G .</t>
    </r>
  </si>
  <si>
    <r>
      <rPr>
        <vertAlign val="superscript"/>
        <sz val="9"/>
        <rFont val="Arial"/>
        <family val="2"/>
      </rPr>
      <t xml:space="preserve">[1] </t>
    </r>
    <r>
      <rPr>
        <sz val="9"/>
        <rFont val="Arial"/>
        <family val="2"/>
      </rPr>
      <t>Included carry forward unspent fund for a total of $72,290,003 from 2024 to 2025. Carried forward budget categories include Studies, MFWB (includes SPOC, In-Unit, CAM and WB, CSD Leveraging, and Implementer administrative budget categories), Pilot Plus and Pilot Deep, and  SASH/MASH Unspent Funds.</t>
    </r>
  </si>
  <si>
    <r>
      <rPr>
        <vertAlign val="superscript"/>
        <sz val="9"/>
        <rFont val="Arial"/>
        <family val="2"/>
      </rPr>
      <t>[1]</t>
    </r>
    <r>
      <rPr>
        <sz val="9"/>
        <rFont val="Arial"/>
        <family val="2"/>
      </rPr>
      <t xml:space="preserve"> Summary data only includes ESA Main Program (SF and MH), and does not include MFWB. </t>
    </r>
  </si>
  <si>
    <r>
      <rPr>
        <vertAlign val="superscript"/>
        <sz val="9"/>
        <rFont val="Arial"/>
        <family val="2"/>
      </rPr>
      <t>[2]</t>
    </r>
    <r>
      <rPr>
        <sz val="9"/>
        <rFont val="Arial"/>
        <family val="2"/>
      </rPr>
      <t xml:space="preserve"> Pursuant to D.01-03-028 OP 3(a) which is applicable to master-metered as well as individual metered 
homes which allows treatment of property when 80% of tenants are income qualified for ESA Program.</t>
    </r>
  </si>
  <si>
    <r>
      <rPr>
        <vertAlign val="superscript"/>
        <sz val="9"/>
        <rFont val="Arial"/>
        <family val="2"/>
      </rPr>
      <t xml:space="preserve">[1] </t>
    </r>
    <r>
      <rPr>
        <sz val="9"/>
        <rFont val="Arial"/>
        <family val="2"/>
      </rPr>
      <t>Leveraging, Interdepartmental integration, Program Coordination, Data Sharing, ME&amp;O, etc.</t>
    </r>
  </si>
  <si>
    <r>
      <rPr>
        <vertAlign val="superscript"/>
        <sz val="9"/>
        <rFont val="Arial"/>
        <family val="2"/>
      </rPr>
      <t>[2]</t>
    </r>
    <r>
      <rPr>
        <sz val="9"/>
        <rFont val="Arial"/>
        <family val="2"/>
      </rPr>
      <t xml:space="preserve"> Leveraging and Integration efforts are measurable and quantifiable in terms of dollars saved by the IOU (Shared/contributed/donated resources, shared marketing materials, shared information technology, shared programmatic infrastructure, among others are just some examples of cost and/or resource savings to the IOU). </t>
    </r>
  </si>
  <si>
    <r>
      <rPr>
        <vertAlign val="superscript"/>
        <sz val="9"/>
        <rFont val="Arial"/>
        <family val="2"/>
      </rPr>
      <t xml:space="preserve">[4] </t>
    </r>
    <r>
      <rPr>
        <sz val="9"/>
        <rFont val="Arial"/>
        <family val="2"/>
      </rPr>
      <t>Enrollment increases. Leveraging efforts are measurable and quantifiable in terms of program enrollment increases and/or customers served.</t>
    </r>
  </si>
  <si>
    <r>
      <rPr>
        <vertAlign val="superscript"/>
        <sz val="9"/>
        <rFont val="Arial"/>
        <family val="2"/>
      </rPr>
      <t xml:space="preserve">[3] </t>
    </r>
    <r>
      <rPr>
        <sz val="9"/>
        <rFont val="Arial"/>
        <family val="2"/>
      </rPr>
      <t>Annual Energy savings/benefits for measures installation.  Leveraging efforts are measurable and quantifiable in terms of home energy benefits/ savings to the eligible households.</t>
    </r>
  </si>
  <si>
    <r>
      <rPr>
        <vertAlign val="superscript"/>
        <sz val="9"/>
        <rFont val="Arial"/>
        <family val="2"/>
      </rPr>
      <t>[5]</t>
    </r>
    <r>
      <rPr>
        <sz val="9"/>
        <rFont val="Arial"/>
        <family val="2"/>
      </rPr>
      <t xml:space="preserve"> This section provides information on methodology used to calculate cost and/or resource savings.</t>
    </r>
  </si>
  <si>
    <r>
      <rPr>
        <vertAlign val="superscript"/>
        <sz val="9"/>
        <rFont val="Arial"/>
        <family val="2"/>
      </rPr>
      <t xml:space="preserve">[4] </t>
    </r>
    <r>
      <rPr>
        <sz val="9"/>
        <rFont val="Arial"/>
        <family val="2"/>
      </rPr>
      <t># of customer leads provided to ESA by Partner Program.</t>
    </r>
  </si>
  <si>
    <r>
      <rPr>
        <vertAlign val="superscript"/>
        <sz val="9"/>
        <color rgb="FF000000"/>
        <rFont val="Arial"/>
        <family val="2"/>
      </rPr>
      <t>[5]</t>
    </r>
    <r>
      <rPr>
        <sz val="9"/>
        <color rgb="FF000000"/>
        <rFont val="Arial"/>
        <family val="2"/>
      </rPr>
      <t xml:space="preserve"> This includes customer leads that result in actual ESA enrollments/treatment in PY 2025. It does not include leads that are in the intake process or have been treated in prior years.</t>
    </r>
  </si>
  <si>
    <t xml:space="preserve">2025 Notes: Pilot Plus/Deep additionally referred 364 customers to LIHEAP, though partnerships with local LIHEAP agencies were not formalized. Pilot Plus/Deep also referred 821 customers to CSD, 1 to SASH, 85 to CARE/Medical Baseline/High Usage, and 822 to ESA Main. LIHEAP referred 1 customer to Pilot Plus/Deep that was successfully enrolled and CARE/Medical Baseline/High Usage referred 274 customers that were also successfully enrolled. </t>
  </si>
  <si>
    <r>
      <rPr>
        <vertAlign val="superscript"/>
        <sz val="9"/>
        <rFont val="Arial"/>
        <family val="2"/>
      </rPr>
      <t xml:space="preserve">[1] </t>
    </r>
    <r>
      <rPr>
        <sz val="9"/>
        <rFont val="Arial"/>
        <family val="2"/>
      </rPr>
      <t># of referral includes leads provided to a Partner Program by ESA.</t>
    </r>
  </si>
  <si>
    <r>
      <rPr>
        <vertAlign val="superscript"/>
        <sz val="9"/>
        <rFont val="Arial"/>
        <family val="2"/>
      </rPr>
      <t>[3]</t>
    </r>
    <r>
      <rPr>
        <sz val="9"/>
        <rFont val="Arial"/>
        <family val="2"/>
      </rPr>
      <t xml:space="preserve"> # of coordination efforts include joint marketing activities by ESA and its Partner Program. These joint marketing activities may include social media, leave behinds, customer outreach events and activities.</t>
    </r>
  </si>
  <si>
    <r>
      <rPr>
        <vertAlign val="superscript"/>
        <sz val="9"/>
        <rFont val="Arial"/>
        <family val="2"/>
      </rPr>
      <t>[2]</t>
    </r>
    <r>
      <rPr>
        <sz val="9"/>
        <rFont val="Arial"/>
        <family val="2"/>
      </rPr>
      <t xml:space="preserve"> # of leveraging accounts for households that have received  treatments by both ESA and the Partner Program where there were shared resources/cost, such as CSD, Water Energy, etc.</t>
    </r>
  </si>
  <si>
    <r>
      <rPr>
        <vertAlign val="superscript"/>
        <sz val="9"/>
        <rFont val="Arial"/>
        <family val="2"/>
      </rPr>
      <t xml:space="preserve">[1] </t>
    </r>
    <r>
      <rPr>
        <sz val="9"/>
        <rFont val="Arial"/>
        <family val="2"/>
      </rPr>
      <t xml:space="preserve">Authorized per D.21-06-015, funds for pilots and studies may be rolled over to the next program year or borrowed from a future program year within the cycle, to allow for flexibility in scheduling changes with these efforts. Funding for studies is not solely supported via the ESA program budget; some studies are jointly supported via the CARE budget. Funding amounts listed reflect PG&amp;E's 30% allocation among the IOUs, except for PG&amp;E-only studies including the "Rapid Feedback Research and Analysis". Final authorized budgets may be adjusted by the ESA/CARE Study Working Group per D.21-06-015. </t>
    </r>
  </si>
  <si>
    <r>
      <rPr>
        <vertAlign val="superscript"/>
        <sz val="9"/>
        <rFont val="Arial"/>
        <family val="2"/>
      </rPr>
      <t xml:space="preserve">[2] </t>
    </r>
    <r>
      <rPr>
        <sz val="9"/>
        <rFont val="Arial"/>
        <family val="2"/>
      </rPr>
      <t xml:space="preserve">PG&amp;E's Advice Letter 4193-G/5718-E approved the Joint Utilities' 2022 LINA Study with a budget of $500,000. SCE held the statewide contract for this co-funded study, which was completed in December 2022. PG&amp;E's 30% budget allocation is $150,000, funded 50/50 via ESA and CARE budgets. </t>
    </r>
  </si>
  <si>
    <r>
      <rPr>
        <vertAlign val="superscript"/>
        <sz val="9"/>
        <rFont val="Arial"/>
        <family val="2"/>
      </rPr>
      <t>[3]</t>
    </r>
    <r>
      <rPr>
        <sz val="9"/>
        <rFont val="Arial"/>
        <family val="2"/>
      </rPr>
      <t xml:space="preserve"> Authorized per D.21-06-015, the 2025 LINA is required to be completed by Dec 2025. SCG held the statewide contract for this co-funded study. PG&amp;E's 30% budget allocation is $150,000, funded 50/50 via ESA and CARE budgets.</t>
    </r>
  </si>
  <si>
    <r>
      <rPr>
        <vertAlign val="superscript"/>
        <sz val="9"/>
        <rFont val="Arial"/>
        <family val="2"/>
      </rPr>
      <t>[4]</t>
    </r>
    <r>
      <rPr>
        <sz val="9"/>
        <rFont val="Arial"/>
        <family val="2"/>
      </rPr>
      <t xml:space="preserve"> Authorized per D.21-06-015, the 2028 LINA is required to be completed by Dec 2028 and is funded 50/50 via ESA and CARE budgets.</t>
    </r>
  </si>
  <si>
    <r>
      <rPr>
        <vertAlign val="superscript"/>
        <sz val="9"/>
        <rFont val="Arial"/>
        <family val="2"/>
      </rPr>
      <t xml:space="preserve">[5] </t>
    </r>
    <r>
      <rPr>
        <sz val="9"/>
        <rFont val="Arial"/>
        <family val="2"/>
      </rPr>
      <t>Authorized per D.21-06-015, the Categorical Study is funded 50/50 via ESA and CARE budgets. SDG&amp;E held the statewide contract for this co-funded study, which was completed in June 2023. PG&amp;E's 30% budget allocation is $45,000, of which $22,500 is the ESA funded portion.</t>
    </r>
  </si>
  <si>
    <r>
      <rPr>
        <vertAlign val="superscript"/>
        <sz val="9"/>
        <rFont val="Arial"/>
        <family val="2"/>
      </rPr>
      <t xml:space="preserve">[6] </t>
    </r>
    <r>
      <rPr>
        <sz val="9"/>
        <rFont val="Arial"/>
        <family val="2"/>
      </rPr>
      <t>Authorized per D.21-06-015, the Joint Utilities' Energy Impact and Process Evaluations are funded by the ESA portfolio budget.</t>
    </r>
  </si>
  <si>
    <r>
      <rPr>
        <vertAlign val="superscript"/>
        <sz val="9"/>
        <rFont val="Arial"/>
        <family val="2"/>
      </rPr>
      <t xml:space="preserve">[7] </t>
    </r>
    <r>
      <rPr>
        <sz val="9"/>
        <rFont val="Arial"/>
        <family val="2"/>
      </rPr>
      <t xml:space="preserve">Authorized per D.21-06-015, the NEBs Study is required to be completed by June 2025 and is funded by the ESA portfolio budget. SCE held the statewide contract for this co-funded study. PG&amp;E's 30% budget allocation is $150,000.  </t>
    </r>
  </si>
  <si>
    <r>
      <rPr>
        <vertAlign val="superscript"/>
        <sz val="9"/>
        <rFont val="Arial"/>
        <family val="2"/>
      </rPr>
      <t xml:space="preserve">[8] </t>
    </r>
    <r>
      <rPr>
        <sz val="9"/>
        <rFont val="Arial"/>
        <family val="2"/>
      </rPr>
      <t>Authorized per D.21-06-015, to be used for IOU-specific studies as needed. Unused annual budget may be carried forward until the end of the program cycle.</t>
    </r>
  </si>
  <si>
    <r>
      <rPr>
        <vertAlign val="superscript"/>
        <sz val="9"/>
        <rFont val="Arial"/>
        <family val="2"/>
      </rPr>
      <t>[9]</t>
    </r>
    <r>
      <rPr>
        <sz val="9"/>
        <rFont val="Arial"/>
        <family val="2"/>
      </rPr>
      <t xml:space="preserve"> The total authorized budget for the VEC Pilot is $1.3M ($325K annually, 2021-2024). Cycle to date expense is $-563; incurred $76,562 in 2021, $152,563 in 2022, and a refund credit of $-229,688 in 2023 when the implementer contract was cancelled and the Pilot stopped. Any unspent funds after 2024 was used to off-set collection. </t>
    </r>
  </si>
  <si>
    <r>
      <rPr>
        <vertAlign val="superscript"/>
        <sz val="9"/>
        <rFont val="Arial"/>
        <family val="2"/>
      </rPr>
      <t>[1]</t>
    </r>
    <r>
      <rPr>
        <sz val="9"/>
        <rFont val="Arial"/>
        <family val="2"/>
      </rPr>
      <t xml:space="preserve"> Summary data which includes Tribal outreach as related to all programs in the ESA portfolio, including ESA Main Program (SF, MH), Pilot Plus and Pilot Deep, MFWB (CAM and MF-In-Unit), and CSD Leveraging.</t>
    </r>
  </si>
  <si>
    <r>
      <rPr>
        <vertAlign val="superscript"/>
        <sz val="9"/>
        <color rgb="FF000000"/>
        <rFont val="Arial"/>
        <family val="2"/>
      </rPr>
      <t>[2]</t>
    </r>
    <r>
      <rPr>
        <sz val="9"/>
        <color rgb="FF000000"/>
        <rFont val="Arial"/>
        <family val="2"/>
      </rPr>
      <t xml:space="preserve"> Meet and confer was only offered to Tribes in focused ESA projects. Only one Tribe did not accept in the 2025 calendar year.</t>
    </r>
  </si>
  <si>
    <r>
      <rPr>
        <vertAlign val="superscript"/>
        <sz val="9"/>
        <color rgb="FF000000"/>
        <rFont val="Arial"/>
        <family val="2"/>
      </rPr>
      <t>[3]</t>
    </r>
    <r>
      <rPr>
        <sz val="9"/>
        <color rgb="FF000000"/>
        <rFont val="Arial"/>
        <family val="2"/>
      </rPr>
      <t xml:space="preserve"> Partnerships/Tribal outreach grant opportunities for the 2025-2027 grant cycle were offered to all Tribes in PG&amp;E territory, only six new Tribes were awarded grants. </t>
    </r>
  </si>
  <si>
    <r>
      <rPr>
        <vertAlign val="superscript"/>
        <sz val="10"/>
        <rFont val="Arial"/>
        <family val="2"/>
      </rPr>
      <t xml:space="preserve">[1] </t>
    </r>
    <r>
      <rPr>
        <sz val="9"/>
        <rFont val="Arial"/>
        <family val="2"/>
      </rPr>
      <t xml:space="preserve">Includes all participants who were selected for high usage verification process.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</si>
</sst>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 numFmtId="167" formatCode="yymmmmdd"/>
    <numFmt numFmtId="168" formatCode="#,##0.00&quot; $&quot;;\-#,##0.00&quot; $&quot;"/>
    <numFmt numFmtId="169" formatCode=";;;"/>
    <numFmt numFmtId="170" formatCode="dd/mm/yy"/>
    <numFmt numFmtId="171" formatCode="0.0%"/>
    <numFmt numFmtId="172" formatCode="[$-409]mmm\-yy;@"/>
    <numFmt numFmtId="173" formatCode="0.0"/>
    <numFmt numFmtId="174" formatCode="General_)"/>
    <numFmt numFmtId="175" formatCode="[$-409]mmmm\ d\,\ yyyy;@"/>
    <numFmt numFmtId="176" formatCode="#,##0.00;[Red]#,##0.00"/>
    <numFmt numFmtId="177" formatCode="_([$$-409]* #,##0_);_([$$-409]* \(#,##0\);_([$$-409]* &quot;-&quot;??_);_(@_)"/>
    <numFmt numFmtId="178" formatCode="0.0000"/>
    <numFmt numFmtId="179" formatCode="0.00000"/>
    <numFmt numFmtId="180" formatCode="_(* #,##0.0_);_(* \(#,##0.0\);_(* &quot;-&quot;??_);_(@_)"/>
    <numFmt numFmtId="181" formatCode="_(* #,##0.0_);_(* \(#,##0.0\);_(* &quot;-&quot;_);_(@_)"/>
    <numFmt numFmtId="182" formatCode="#,##0.0"/>
  </numFmts>
  <fonts count="17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2"/>
      <name val="Arial"/>
      <family val="2"/>
    </font>
    <font>
      <sz val="11"/>
      <name val="Arial"/>
      <family val="2"/>
    </font>
    <font>
      <sz val="12"/>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vertAlign val="superscript"/>
      <sz val="1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b/>
      <sz val="8"/>
      <color indexed="8"/>
      <name val="Arial"/>
      <family val="2"/>
    </font>
    <font>
      <b/>
      <vertAlign val="superscript"/>
      <sz val="10"/>
      <name val="Arial"/>
      <family val="2"/>
    </font>
    <font>
      <b/>
      <sz val="11"/>
      <color indexed="8"/>
      <name val="Calibri"/>
      <family val="2"/>
    </font>
    <font>
      <b/>
      <sz val="18"/>
      <color indexed="62"/>
      <name val="Cambria"/>
      <family val="2"/>
    </font>
    <font>
      <sz val="11"/>
      <name val="Interstate-LightCondensed"/>
      <family val="2"/>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sz val="11"/>
      <color rgb="FFFF0000"/>
      <name val="Arial"/>
      <family val="2"/>
    </font>
    <font>
      <strike/>
      <sz val="10"/>
      <name val="Arial"/>
      <family val="2"/>
    </font>
    <font>
      <sz val="12"/>
      <name val="Times New Roman"/>
      <family val="1"/>
    </font>
    <font>
      <b/>
      <sz val="11"/>
      <name val="Times New Roman"/>
      <family val="1"/>
    </font>
    <font>
      <sz val="11"/>
      <name val="Times New Roman"/>
      <family val="1"/>
    </font>
    <font>
      <sz val="10"/>
      <name val="Times New Roman"/>
      <family val="1"/>
    </font>
    <font>
      <b/>
      <sz val="12"/>
      <name val="Times New Roman"/>
      <family val="1"/>
    </font>
    <font>
      <b/>
      <sz val="10"/>
      <name val="Times New Roman"/>
      <family val="1"/>
    </font>
    <font>
      <sz val="10"/>
      <name val="Arial"/>
      <family val="2"/>
    </font>
    <font>
      <sz val="11"/>
      <name val="Calibri"/>
      <family val="2"/>
      <scheme val="minor"/>
    </font>
    <font>
      <u/>
      <sz val="11"/>
      <color theme="10"/>
      <name val="Calibri"/>
      <family val="2"/>
      <scheme val="minor"/>
    </font>
    <font>
      <sz val="14"/>
      <name val="Arial"/>
      <family val="2"/>
    </font>
    <font>
      <sz val="20"/>
      <name val="Arial"/>
      <family val="2"/>
    </font>
    <font>
      <b/>
      <strike/>
      <sz val="16"/>
      <name val="Times New Roman"/>
      <family val="1"/>
    </font>
    <font>
      <b/>
      <sz val="16"/>
      <name val="Times New Roman"/>
      <family val="1"/>
    </font>
    <font>
      <i/>
      <sz val="10"/>
      <name val="Arial"/>
      <family val="2"/>
    </font>
    <font>
      <vertAlign val="superscript"/>
      <sz val="10"/>
      <name val="Arial"/>
      <family val="2"/>
    </font>
    <font>
      <b/>
      <sz val="12"/>
      <color theme="0"/>
      <name val="Arial"/>
      <family val="2"/>
    </font>
    <font>
      <b/>
      <sz val="14"/>
      <color theme="0"/>
      <name val="Arial"/>
      <family val="2"/>
    </font>
    <font>
      <b/>
      <vertAlign val="superscript"/>
      <sz val="12"/>
      <color theme="0"/>
      <name val="Arial"/>
      <family val="2"/>
    </font>
    <font>
      <b/>
      <sz val="10"/>
      <color theme="0"/>
      <name val="Arial"/>
      <family val="2"/>
    </font>
    <font>
      <b/>
      <strike/>
      <sz val="16"/>
      <name val="Arial"/>
      <family val="2"/>
    </font>
    <font>
      <sz val="10"/>
      <color theme="0"/>
      <name val="Arial"/>
      <family val="2"/>
    </font>
    <font>
      <b/>
      <vertAlign val="superscript"/>
      <sz val="10"/>
      <color theme="0"/>
      <name val="Arial"/>
      <family val="2"/>
    </font>
    <font>
      <b/>
      <vertAlign val="superscript"/>
      <sz val="12"/>
      <name val="Arial"/>
      <family val="2"/>
    </font>
    <font>
      <b/>
      <strike/>
      <sz val="10"/>
      <name val="Arial"/>
      <family val="2"/>
    </font>
    <font>
      <strike/>
      <sz val="12"/>
      <name val="Arial"/>
      <family val="2"/>
    </font>
    <font>
      <b/>
      <sz val="11"/>
      <color theme="0"/>
      <name val="Arial"/>
      <family val="2"/>
    </font>
    <font>
      <sz val="10"/>
      <color rgb="FFFF0000"/>
      <name val="Arial"/>
      <family val="2"/>
    </font>
    <font>
      <b/>
      <sz val="10"/>
      <color rgb="FFFF0000"/>
      <name val="Arial"/>
      <family val="2"/>
    </font>
    <font>
      <sz val="11"/>
      <color theme="1"/>
      <name val="Arial"/>
      <family val="2"/>
    </font>
    <font>
      <b/>
      <sz val="10"/>
      <color theme="1"/>
      <name val="Arial"/>
      <family val="2"/>
    </font>
    <font>
      <b/>
      <vertAlign val="superscript"/>
      <sz val="10"/>
      <color theme="1"/>
      <name val="Arial"/>
      <family val="2"/>
    </font>
    <font>
      <i/>
      <sz val="11"/>
      <color rgb="FFFF0000"/>
      <name val="Arial"/>
      <family val="2"/>
    </font>
    <font>
      <sz val="8"/>
      <color rgb="FFFF0000"/>
      <name val="Arial"/>
      <family val="2"/>
    </font>
    <font>
      <i/>
      <sz val="11"/>
      <name val="Arial"/>
      <family val="2"/>
    </font>
    <font>
      <sz val="8"/>
      <name val="Times New Roman"/>
      <family val="1"/>
    </font>
    <font>
      <sz val="9"/>
      <color theme="0"/>
      <name val="Arial"/>
      <family val="2"/>
    </font>
    <font>
      <b/>
      <vertAlign val="superscript"/>
      <sz val="9"/>
      <name val="Arial"/>
      <family val="2"/>
    </font>
    <font>
      <sz val="9"/>
      <color rgb="FFFF0000"/>
      <name val="Arial"/>
      <family val="2"/>
    </font>
    <font>
      <strike/>
      <sz val="10"/>
      <color rgb="FFFF0000"/>
      <name val="Arial"/>
      <family val="2"/>
    </font>
    <font>
      <sz val="12"/>
      <color theme="0"/>
      <name val="Arial"/>
      <family val="2"/>
    </font>
    <font>
      <vertAlign val="superscript"/>
      <sz val="9"/>
      <name val="Arial"/>
      <family val="2"/>
    </font>
    <font>
      <b/>
      <sz val="9"/>
      <color theme="1"/>
      <name val="Arial"/>
      <family val="2"/>
    </font>
    <font>
      <sz val="9"/>
      <color theme="1"/>
      <name val="Arial"/>
      <family val="2"/>
    </font>
    <font>
      <vertAlign val="superscript"/>
      <sz val="10"/>
      <color theme="1"/>
      <name val="Arial"/>
      <family val="2"/>
    </font>
    <font>
      <sz val="10"/>
      <color rgb="FF000000"/>
      <name val="Arial"/>
      <family val="2"/>
    </font>
    <font>
      <sz val="10"/>
      <color rgb="FFC00000"/>
      <name val="Arial"/>
      <family val="2"/>
    </font>
    <font>
      <sz val="10"/>
      <color theme="1"/>
      <name val="Calibri"/>
      <family val="2"/>
    </font>
    <font>
      <b/>
      <sz val="12"/>
      <color theme="1"/>
      <name val="Arial"/>
      <family val="2"/>
    </font>
    <font>
      <vertAlign val="superscript"/>
      <sz val="9"/>
      <color theme="1"/>
      <name val="Arial"/>
      <family val="2"/>
    </font>
    <font>
      <sz val="9"/>
      <color rgb="FF000000"/>
      <name val="Arial"/>
      <family val="2"/>
    </font>
    <font>
      <b/>
      <sz val="11"/>
      <color theme="1"/>
      <name val="Calibri"/>
      <family val="2"/>
      <scheme val="minor"/>
    </font>
    <font>
      <strike/>
      <sz val="10"/>
      <color theme="1"/>
      <name val="Arial"/>
      <family val="2"/>
    </font>
    <font>
      <b/>
      <sz val="12"/>
      <color rgb="FFFF0000"/>
      <name val="Times New Roman"/>
      <family val="1"/>
    </font>
    <font>
      <b/>
      <vertAlign val="superscript"/>
      <sz val="12"/>
      <name val="Times New Roman"/>
      <family val="1"/>
    </font>
    <font>
      <b/>
      <strike/>
      <sz val="12"/>
      <color rgb="FFFF0000"/>
      <name val="Times New Roman"/>
      <family val="1"/>
    </font>
    <font>
      <strike/>
      <sz val="12"/>
      <color rgb="FFFF0000"/>
      <name val="Times New Roman"/>
      <family val="1"/>
    </font>
    <font>
      <vertAlign val="superscript"/>
      <sz val="12"/>
      <name val="Times New Roman"/>
      <family val="1"/>
    </font>
    <font>
      <b/>
      <sz val="10"/>
      <color theme="1"/>
      <name val="Calibri"/>
      <family val="2"/>
      <scheme val="minor"/>
    </font>
    <font>
      <sz val="10"/>
      <color theme="1"/>
      <name val="Calibri"/>
      <family val="2"/>
      <scheme val="minor"/>
    </font>
    <font>
      <sz val="11"/>
      <name val="Calibri"/>
      <family val="2"/>
    </font>
    <font>
      <sz val="11"/>
      <color indexed="8"/>
      <name val="Calibri"/>
      <family val="2"/>
      <scheme val="minor"/>
    </font>
    <font>
      <b/>
      <sz val="42"/>
      <color theme="7"/>
      <name val="Cambria"/>
      <family val="2"/>
      <scheme val="major"/>
    </font>
    <font>
      <i/>
      <sz val="11"/>
      <color theme="7"/>
      <name val="Calibri"/>
      <family val="2"/>
      <scheme val="minor"/>
    </font>
    <font>
      <b/>
      <sz val="11"/>
      <color theme="1" tint="0.24994659260841701"/>
      <name val="Calibri"/>
      <family val="2"/>
      <scheme val="minor"/>
    </font>
    <font>
      <sz val="12"/>
      <color theme="1" tint="0.24994659260841701"/>
      <name val="Cambria"/>
      <family val="2"/>
      <scheme val="major"/>
    </font>
    <font>
      <sz val="11"/>
      <color theme="1" tint="0.24994659260841701"/>
      <name val="Cambria"/>
      <family val="2"/>
      <scheme val="major"/>
    </font>
    <font>
      <sz val="14"/>
      <color theme="1" tint="0.24994659260841701"/>
      <name val="Calibri"/>
      <family val="2"/>
      <scheme val="minor"/>
    </font>
    <font>
      <b/>
      <sz val="11"/>
      <color theme="1" tint="0.34998626667073579"/>
      <name val="Calibri"/>
      <family val="2"/>
      <scheme val="minor"/>
    </font>
    <font>
      <b/>
      <sz val="13"/>
      <color theme="1" tint="0.24994659260841701"/>
      <name val="Cambria"/>
      <family val="2"/>
      <scheme val="major"/>
    </font>
    <font>
      <b/>
      <sz val="13"/>
      <color theme="7"/>
      <name val="Cambria"/>
      <family val="2"/>
      <scheme val="major"/>
    </font>
    <font>
      <vertAlign val="superscript"/>
      <sz val="10"/>
      <color rgb="FF000000"/>
      <name val="Arial"/>
      <family val="2"/>
    </font>
    <font>
      <vertAlign val="superscript"/>
      <sz val="10"/>
      <color theme="0"/>
      <name val="Arial"/>
      <family val="2"/>
    </font>
    <font>
      <vertAlign val="superscript"/>
      <sz val="9"/>
      <color rgb="FF000000"/>
      <name val="Arial"/>
      <family val="2"/>
    </font>
    <font>
      <b/>
      <sz val="12"/>
      <color rgb="FFFFFFFF"/>
      <name val="Arial"/>
      <family val="2"/>
    </font>
    <font>
      <sz val="12"/>
      <name val="Aptos"/>
      <family val="2"/>
    </font>
  </fonts>
  <fills count="8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31"/>
        <bgColor indexed="64"/>
      </patternFill>
    </fill>
    <fill>
      <patternFill patternType="solid">
        <fgColor indexed="44"/>
        <bgColor indexed="64"/>
      </patternFill>
    </fill>
    <fill>
      <patternFill patternType="solid">
        <fgColor indexed="21"/>
        <bgColor indexed="64"/>
      </patternFill>
    </fill>
    <fill>
      <patternFill patternType="solid">
        <fgColor indexed="37"/>
        <bgColor indexed="64"/>
      </patternFill>
    </fill>
    <fill>
      <patternFill patternType="solid">
        <fgColor indexed="30"/>
        <bgColor indexed="64"/>
      </patternFill>
    </fill>
    <fill>
      <patternFill patternType="solid">
        <fgColor indexed="22"/>
        <bgColor indexed="64"/>
      </patternFill>
    </fill>
    <fill>
      <patternFill patternType="solid">
        <fgColor indexed="50"/>
        <bgColor indexed="64"/>
      </patternFill>
    </fill>
    <fill>
      <patternFill patternType="lightUp">
        <fgColor indexed="48"/>
        <bgColor indexed="22"/>
      </patternFill>
    </fill>
    <fill>
      <patternFill patternType="solid">
        <fgColor indexed="54"/>
        <bgColor indexed="64"/>
      </patternFill>
    </fill>
    <fill>
      <patternFill patternType="solid">
        <fgColor indexed="40"/>
        <bgColor indexed="64"/>
      </patternFill>
    </fill>
    <fill>
      <patternFill patternType="solid">
        <fgColor indexed="9"/>
        <bgColor indexed="64"/>
      </patternFill>
    </fill>
    <fill>
      <patternFill patternType="solid">
        <fgColor indexed="31"/>
        <bgColor indexed="64"/>
      </patternFill>
    </fill>
    <fill>
      <patternFill patternType="solid">
        <fgColor indexed="41"/>
        <bgColor indexed="64"/>
      </patternFill>
    </fill>
    <fill>
      <patternFill patternType="solid">
        <fgColor indexed="35"/>
        <bgColor indexed="64"/>
      </patternFill>
    </fill>
    <fill>
      <patternFill patternType="solid">
        <fgColor indexed="30"/>
        <bgColor indexed="64"/>
      </patternFill>
    </fill>
    <fill>
      <patternFill patternType="solid">
        <fgColor indexed="14"/>
        <bgColor indexed="64"/>
      </patternFill>
    </fill>
    <fill>
      <patternFill patternType="solid">
        <fgColor indexed="44"/>
        <bgColor indexed="64"/>
      </patternFill>
    </fill>
    <fill>
      <patternFill patternType="solid">
        <fgColor indexed="54"/>
        <bgColor indexed="64"/>
      </patternFill>
    </fill>
    <fill>
      <patternFill patternType="solid">
        <fgColor indexed="24"/>
        <bgColor indexed="64"/>
      </patternFill>
    </fill>
    <fill>
      <patternFill patternType="solid">
        <fgColor indexed="15"/>
        <bgColor indexed="64"/>
      </patternFill>
    </fill>
    <fill>
      <patternFill patternType="solid">
        <fgColor indexed="45"/>
        <bgColor indexed="64"/>
      </patternFill>
    </fill>
    <fill>
      <patternFill patternType="solid">
        <fgColor indexed="55"/>
        <bgColor indexed="64"/>
      </patternFill>
    </fill>
    <fill>
      <patternFill patternType="solid">
        <fgColor indexed="41"/>
        <bgColor indexed="64"/>
      </patternFill>
    </fill>
    <fill>
      <patternFill patternType="solid">
        <fgColor indexed="40"/>
        <bgColor indexed="64"/>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54"/>
        <bgColor indexed="41"/>
      </patternFill>
    </fill>
    <fill>
      <patternFill patternType="solid">
        <fgColor theme="4" tint="0.79995117038483843"/>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24988555558946501"/>
        <bgColor indexed="64"/>
      </patternFill>
    </fill>
    <fill>
      <patternFill patternType="solid">
        <fgColor theme="0" tint="-0.249977111117893"/>
        <bgColor indexed="64"/>
      </patternFill>
    </fill>
    <fill>
      <patternFill patternType="solid">
        <fgColor rgb="FFFFFFFF"/>
        <bgColor rgb="FF000000"/>
      </patternFill>
    </fill>
    <fill>
      <patternFill patternType="solid">
        <fgColor rgb="FF0070C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499984740745262"/>
        <bgColor indexed="64"/>
      </patternFill>
    </fill>
    <fill>
      <patternFill patternType="solid">
        <fgColor rgb="FFBDD9F1"/>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0691854609822"/>
        <bgColor indexed="64"/>
      </patternFill>
    </fill>
    <fill>
      <patternFill patternType="solid">
        <fgColor rgb="FFBFBFBF"/>
        <bgColor rgb="FF000000"/>
      </patternFill>
    </fill>
    <fill>
      <patternFill patternType="solid">
        <fgColor rgb="FFD9D9D9"/>
        <bgColor rgb="FF000000"/>
      </patternFill>
    </fill>
    <fill>
      <patternFill patternType="solid">
        <fgColor theme="9" tint="0.59996337778862885"/>
        <bgColor indexed="64"/>
      </patternFill>
    </fill>
    <fill>
      <patternFill patternType="lightUp">
        <fgColor theme="7"/>
      </patternFill>
    </fill>
    <fill>
      <patternFill patternType="lightUp">
        <fgColor theme="7"/>
        <bgColor theme="9" tint="0.59996337778862885"/>
      </patternFill>
    </fill>
    <fill>
      <patternFill patternType="solid">
        <fgColor theme="9"/>
        <bgColor indexed="64"/>
      </patternFill>
    </fill>
    <fill>
      <patternFill patternType="solid">
        <fgColor rgb="FF0089C4"/>
        <bgColor indexed="64"/>
      </patternFill>
    </fill>
    <fill>
      <patternFill patternType="solid">
        <fgColor rgb="FFABE1FA"/>
        <bgColor indexed="64"/>
      </patternFill>
    </fill>
    <fill>
      <patternFill patternType="solid">
        <fgColor rgb="FFABE1FA"/>
        <bgColor rgb="FF000000"/>
      </patternFill>
    </fill>
  </fills>
  <borders count="188">
    <border>
      <left/>
      <right/>
      <top/>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medium">
        <color indexed="30"/>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medium">
        <color auto="1"/>
      </bottom>
      <diagonal/>
    </border>
    <border>
      <left style="medium">
        <color auto="1"/>
      </left>
      <right style="thin">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right/>
      <top style="medium">
        <color auto="1"/>
      </top>
      <bottom/>
      <diagonal/>
    </border>
    <border>
      <left style="thin">
        <color auto="1"/>
      </left>
      <right style="thin">
        <color auto="1"/>
      </right>
      <top/>
      <bottom style="medium">
        <color auto="1"/>
      </bottom>
      <diagonal/>
    </border>
    <border>
      <left/>
      <right style="thin">
        <color auto="1"/>
      </right>
      <top/>
      <bottom/>
      <diagonal/>
    </border>
    <border>
      <left/>
      <right/>
      <top style="thin">
        <color auto="1"/>
      </top>
      <bottom/>
      <diagonal/>
    </border>
    <border>
      <left style="medium">
        <color auto="1"/>
      </left>
      <right/>
      <top/>
      <bottom style="thin">
        <color auto="1"/>
      </bottom>
      <diagonal/>
    </border>
    <border>
      <left style="medium">
        <color auto="1"/>
      </left>
      <right style="medium">
        <color auto="1"/>
      </right>
      <top/>
      <bottom/>
      <diagonal/>
    </border>
    <border>
      <left/>
      <right style="medium">
        <color auto="1"/>
      </right>
      <top/>
      <bottom style="medium">
        <color auto="1"/>
      </bottom>
      <diagonal/>
    </border>
    <border>
      <left style="thin">
        <color auto="1"/>
      </left>
      <right/>
      <top/>
      <bottom style="medium">
        <color auto="1"/>
      </bottom>
      <diagonal/>
    </border>
    <border>
      <left/>
      <right/>
      <top/>
      <bottom style="thin">
        <color auto="1"/>
      </bottom>
      <diagonal/>
    </border>
    <border>
      <left/>
      <right style="thin">
        <color auto="1"/>
      </right>
      <top/>
      <bottom style="thin">
        <color auto="1"/>
      </bottom>
      <diagonal/>
    </border>
    <border>
      <left/>
      <right style="thin">
        <color auto="1"/>
      </right>
      <top/>
      <bottom style="medium">
        <color auto="1"/>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auto="1"/>
      </right>
      <top/>
      <bottom style="thin">
        <color auto="1"/>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top style="medium">
        <color indexed="64"/>
      </top>
      <bottom style="medium">
        <color auto="1"/>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indexed="64"/>
      </top>
      <bottom style="medium">
        <color indexed="64"/>
      </bottom>
      <diagonal/>
    </border>
    <border>
      <left style="medium">
        <color auto="1"/>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indexed="64"/>
      </top>
      <bottom style="medium">
        <color indexed="64"/>
      </bottom>
      <diagonal/>
    </border>
    <border>
      <left style="medium">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right style="thin">
        <color auto="1"/>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thin">
        <color auto="1"/>
      </top>
      <bottom style="thin">
        <color auto="1"/>
      </bottom>
      <diagonal/>
    </border>
    <border>
      <left style="medium">
        <color indexed="64"/>
      </left>
      <right style="medium">
        <color auto="1"/>
      </right>
      <top style="medium">
        <color indexed="64"/>
      </top>
      <bottom/>
      <diagonal/>
    </border>
    <border>
      <left style="thick">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
      <left/>
      <right style="medium">
        <color indexed="64"/>
      </right>
      <top style="thin">
        <color indexed="64"/>
      </top>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auto="1"/>
      </left>
      <right style="medium">
        <color auto="1"/>
      </right>
      <top style="thin">
        <color indexed="64"/>
      </top>
      <bottom style="double">
        <color indexed="64"/>
      </bottom>
      <diagonal/>
    </border>
    <border>
      <left/>
      <right style="thin">
        <color indexed="64"/>
      </right>
      <top style="thin">
        <color indexed="64"/>
      </top>
      <bottom style="double">
        <color indexed="64"/>
      </bottom>
      <diagonal/>
    </border>
    <border>
      <left style="medium">
        <color auto="1"/>
      </left>
      <right/>
      <top style="medium">
        <color auto="1"/>
      </top>
      <bottom style="double">
        <color indexed="64"/>
      </bottom>
      <diagonal/>
    </border>
    <border>
      <left/>
      <right/>
      <top style="medium">
        <color auto="1"/>
      </top>
      <bottom style="double">
        <color indexed="64"/>
      </bottom>
      <diagonal/>
    </border>
    <border>
      <left/>
      <right style="medium">
        <color auto="1"/>
      </right>
      <top style="medium">
        <color auto="1"/>
      </top>
      <bottom style="double">
        <color indexed="64"/>
      </bottom>
      <diagonal/>
    </border>
    <border>
      <left style="medium">
        <color auto="1"/>
      </left>
      <right/>
      <top/>
      <bottom style="double">
        <color indexed="64"/>
      </bottom>
      <diagonal/>
    </border>
    <border>
      <left style="thin">
        <color auto="1"/>
      </left>
      <right style="thin">
        <color auto="1"/>
      </right>
      <top/>
      <bottom style="double">
        <color indexed="64"/>
      </bottom>
      <diagonal/>
    </border>
    <border>
      <left/>
      <right style="medium">
        <color auto="1"/>
      </right>
      <top/>
      <bottom style="double">
        <color indexed="64"/>
      </bottom>
      <diagonal/>
    </border>
    <border>
      <left style="medium">
        <color auto="1"/>
      </left>
      <right style="thin">
        <color auto="1"/>
      </right>
      <top/>
      <bottom style="double">
        <color indexed="64"/>
      </bottom>
      <diagonal/>
    </border>
    <border>
      <left style="thin">
        <color auto="1"/>
      </left>
      <right style="medium">
        <color auto="1"/>
      </right>
      <top/>
      <bottom style="double">
        <color indexed="64"/>
      </bottom>
      <diagonal/>
    </border>
    <border>
      <left/>
      <right style="thin">
        <color rgb="FF000000"/>
      </right>
      <top/>
      <bottom style="medium">
        <color indexed="64"/>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indexed="64"/>
      </right>
      <top/>
      <bottom style="medium">
        <color rgb="FF000000"/>
      </bottom>
      <diagonal/>
    </border>
    <border>
      <left style="thin">
        <color auto="1"/>
      </left>
      <right style="double">
        <color indexed="64"/>
      </right>
      <top style="medium">
        <color auto="1"/>
      </top>
      <bottom style="medium">
        <color auto="1"/>
      </bottom>
      <diagonal/>
    </border>
    <border>
      <left style="thin">
        <color auto="1"/>
      </left>
      <right style="double">
        <color indexed="64"/>
      </right>
      <top style="medium">
        <color auto="1"/>
      </top>
      <bottom style="thin">
        <color auto="1"/>
      </bottom>
      <diagonal/>
    </border>
    <border>
      <left style="thin">
        <color auto="1"/>
      </left>
      <right style="double">
        <color indexed="64"/>
      </right>
      <top style="thin">
        <color indexed="64"/>
      </top>
      <bottom style="thin">
        <color indexed="64"/>
      </bottom>
      <diagonal/>
    </border>
    <border>
      <left style="thin">
        <color auto="1"/>
      </left>
      <right style="double">
        <color indexed="64"/>
      </right>
      <top style="thin">
        <color indexed="64"/>
      </top>
      <bottom style="medium">
        <color auto="1"/>
      </bottom>
      <diagonal/>
    </border>
    <border>
      <left style="medium">
        <color rgb="FF000000"/>
      </left>
      <right style="thin">
        <color rgb="FF000000"/>
      </right>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double">
        <color indexed="64"/>
      </bottom>
      <diagonal/>
    </border>
    <border>
      <left style="medium">
        <color indexed="64"/>
      </left>
      <right/>
      <top/>
      <bottom style="medium">
        <color auto="1"/>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bottom style="medium">
        <color indexed="64"/>
      </bottom>
      <diagonal/>
    </border>
    <border>
      <left/>
      <right style="double">
        <color indexed="64"/>
      </right>
      <top style="thin">
        <color indexed="64"/>
      </top>
      <bottom style="medium">
        <color auto="1"/>
      </bottom>
      <diagonal/>
    </border>
    <border>
      <left/>
      <right style="double">
        <color indexed="64"/>
      </right>
      <top style="thin">
        <color indexed="64"/>
      </top>
      <bottom style="thin">
        <color indexed="64"/>
      </bottom>
      <diagonal/>
    </border>
    <border>
      <left style="medium">
        <color indexed="64"/>
      </left>
      <right style="double">
        <color indexed="64"/>
      </right>
      <top style="thin">
        <color auto="1"/>
      </top>
      <bottom style="thin">
        <color auto="1"/>
      </bottom>
      <diagonal/>
    </border>
    <border>
      <left style="medium">
        <color indexed="64"/>
      </left>
      <right style="double">
        <color indexed="64"/>
      </right>
      <top/>
      <bottom style="medium">
        <color indexed="64"/>
      </bottom>
      <diagonal/>
    </border>
    <border>
      <left style="medium">
        <color indexed="64"/>
      </left>
      <right style="double">
        <color indexed="64"/>
      </right>
      <top style="thin">
        <color indexed="64"/>
      </top>
      <bottom style="double">
        <color indexed="64"/>
      </bottom>
      <diagonal/>
    </border>
    <border>
      <left style="thin">
        <color rgb="FF000000"/>
      </left>
      <right style="medium">
        <color rgb="FF000000"/>
      </right>
      <top/>
      <bottom style="medium">
        <color rgb="FF000000"/>
      </bottom>
      <diagonal/>
    </border>
    <border>
      <left style="thin">
        <color indexed="64"/>
      </left>
      <right style="thin">
        <color indexed="64"/>
      </right>
      <top style="medium">
        <color auto="1"/>
      </top>
      <bottom style="double">
        <color indexed="64"/>
      </bottom>
      <diagonal/>
    </border>
    <border>
      <left style="medium">
        <color auto="1"/>
      </left>
      <right style="thin">
        <color auto="1"/>
      </right>
      <top style="medium">
        <color indexed="64"/>
      </top>
      <bottom style="double">
        <color indexed="64"/>
      </bottom>
      <diagonal/>
    </border>
    <border>
      <left style="thin">
        <color auto="1"/>
      </left>
      <right style="medium">
        <color indexed="64"/>
      </right>
      <top style="medium">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auto="1"/>
      </right>
      <top style="double">
        <color indexed="64"/>
      </top>
      <bottom style="thin">
        <color auto="1"/>
      </bottom>
      <diagonal/>
    </border>
    <border>
      <left style="thin">
        <color indexed="64"/>
      </left>
      <right/>
      <top style="thin">
        <color indexed="64"/>
      </top>
      <bottom style="double">
        <color indexed="64"/>
      </bottom>
      <diagonal/>
    </border>
    <border>
      <left style="thin">
        <color auto="1"/>
      </left>
      <right style="double">
        <color indexed="64"/>
      </right>
      <top/>
      <bottom style="medium">
        <color auto="1"/>
      </bottom>
      <diagonal/>
    </border>
    <border>
      <left style="medium">
        <color indexed="64"/>
      </left>
      <right style="thin">
        <color indexed="64"/>
      </right>
      <top style="double">
        <color indexed="64"/>
      </top>
      <bottom style="medium">
        <color indexed="64"/>
      </bottom>
      <diagonal/>
    </border>
    <border>
      <left style="thin">
        <color auto="1"/>
      </left>
      <right style="double">
        <color indexed="64"/>
      </right>
      <top/>
      <bottom style="thin">
        <color auto="1"/>
      </bottom>
      <diagonal/>
    </border>
    <border>
      <left style="thin">
        <color auto="1"/>
      </left>
      <right style="double">
        <color indexed="64"/>
      </right>
      <top style="thin">
        <color auto="1"/>
      </top>
      <bottom/>
      <diagonal/>
    </border>
    <border>
      <left style="double">
        <color indexed="64"/>
      </left>
      <right style="medium">
        <color auto="1"/>
      </right>
      <top style="medium">
        <color indexed="64"/>
      </top>
      <bottom/>
      <diagonal/>
    </border>
    <border>
      <left style="double">
        <color indexed="64"/>
      </left>
      <right style="medium">
        <color auto="1"/>
      </right>
      <top/>
      <bottom style="double">
        <color indexed="64"/>
      </bottom>
      <diagonal/>
    </border>
    <border>
      <left style="medium">
        <color auto="1"/>
      </left>
      <right style="thin">
        <color rgb="FF000000"/>
      </right>
      <top style="medium">
        <color auto="1"/>
      </top>
      <bottom style="medium">
        <color auto="1"/>
      </bottom>
      <diagonal/>
    </border>
    <border>
      <left style="thin">
        <color auto="1"/>
      </left>
      <right style="thin">
        <color rgb="FF000000"/>
      </right>
      <top/>
      <bottom style="thin">
        <color auto="1"/>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thin">
        <color auto="1"/>
      </left>
      <right style="thin">
        <color auto="1"/>
      </right>
      <top style="double">
        <color indexed="64"/>
      </top>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thin">
        <color auto="1"/>
      </left>
      <right/>
      <top style="double">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rgb="FF000000"/>
      </left>
      <right style="thin">
        <color rgb="FF000000"/>
      </right>
      <top style="double">
        <color indexed="64"/>
      </top>
      <bottom style="medium">
        <color indexed="64"/>
      </bottom>
      <diagonal/>
    </border>
    <border>
      <left style="double">
        <color rgb="FF000000"/>
      </left>
      <right style="medium">
        <color rgb="FF000000"/>
      </right>
      <top style="double">
        <color indexed="64"/>
      </top>
      <bottom style="medium">
        <color indexed="64"/>
      </bottom>
      <diagonal/>
    </border>
    <border>
      <left style="thin">
        <color rgb="FF000000"/>
      </left>
      <right/>
      <top style="double">
        <color indexed="64"/>
      </top>
      <bottom style="medium">
        <color indexed="64"/>
      </bottom>
      <diagonal/>
    </border>
    <border>
      <left style="thin">
        <color auto="1"/>
      </left>
      <right/>
      <top style="medium">
        <color auto="1"/>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top style="thin">
        <color auto="1"/>
      </top>
      <bottom/>
      <diagonal/>
    </border>
    <border>
      <left/>
      <right style="thin">
        <color indexed="64"/>
      </right>
      <top style="thin">
        <color indexed="64"/>
      </top>
      <bottom/>
      <diagonal/>
    </border>
    <border>
      <left style="thin">
        <color auto="1"/>
      </left>
      <right style="medium">
        <color auto="1"/>
      </right>
      <top style="thin">
        <color indexed="64"/>
      </top>
      <bottom/>
      <diagonal/>
    </border>
    <border>
      <left style="thin">
        <color indexed="64"/>
      </left>
      <right style="thin">
        <color indexed="64"/>
      </right>
      <top style="thin">
        <color indexed="64"/>
      </top>
      <bottom/>
      <diagonal/>
    </border>
    <border>
      <left/>
      <right/>
      <top style="thin">
        <color theme="9" tint="-0.24994659260841701"/>
      </top>
      <bottom style="thin">
        <color theme="9" tint="-0.24994659260841701"/>
      </bottom>
      <diagonal/>
    </border>
    <border>
      <left style="thick">
        <color theme="0"/>
      </left>
      <right style="thick">
        <color theme="0"/>
      </right>
      <top style="thin">
        <color theme="0"/>
      </top>
      <bottom style="thick">
        <color theme="0"/>
      </bottom>
      <diagonal/>
    </border>
    <border>
      <left style="thick">
        <color theme="0"/>
      </left>
      <right style="thick">
        <color theme="0"/>
      </right>
      <top style="thick">
        <color theme="0"/>
      </top>
      <bottom style="thick">
        <color theme="0"/>
      </bottom>
      <diagonal/>
    </border>
    <border>
      <left/>
      <right/>
      <top/>
      <bottom style="thin">
        <color theme="7"/>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thin">
        <color indexed="64"/>
      </left>
      <right/>
      <top style="medium">
        <color auto="1"/>
      </top>
      <bottom style="double">
        <color indexed="64"/>
      </bottom>
      <diagonal/>
    </border>
    <border>
      <left/>
      <right style="thin">
        <color indexed="64"/>
      </right>
      <top style="medium">
        <color auto="1"/>
      </top>
      <bottom style="double">
        <color indexed="64"/>
      </bottom>
      <diagonal/>
    </border>
    <border>
      <left style="thin">
        <color indexed="64"/>
      </left>
      <right/>
      <top style="double">
        <color indexed="64"/>
      </top>
      <bottom style="thin">
        <color auto="1"/>
      </bottom>
      <diagonal/>
    </border>
    <border>
      <left style="medium">
        <color rgb="FF000000"/>
      </left>
      <right/>
      <top/>
      <bottom style="medium">
        <color indexed="64"/>
      </bottom>
      <diagonal/>
    </border>
    <border>
      <left/>
      <right style="medium">
        <color rgb="FF000000"/>
      </right>
      <top/>
      <bottom style="medium">
        <color indexed="64"/>
      </bottom>
      <diagonal/>
    </border>
    <border>
      <left/>
      <right style="thin">
        <color auto="1"/>
      </right>
      <top style="double">
        <color indexed="64"/>
      </top>
      <bottom style="medium">
        <color indexed="64"/>
      </bottom>
      <diagonal/>
    </border>
    <border>
      <left style="thin">
        <color auto="1"/>
      </left>
      <right style="thin">
        <color rgb="FF000000"/>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s>
  <cellStyleXfs count="31049">
    <xf numFmtId="0" fontId="0" fillId="0" borderId="0"/>
    <xf numFmtId="9" fontId="105" fillId="0" borderId="0" applyFont="0" applyFill="0" applyBorder="0" applyAlignment="0" applyProtection="0"/>
    <xf numFmtId="44" fontId="105" fillId="0" borderId="0" applyFont="0" applyFill="0" applyBorder="0" applyAlignment="0" applyProtection="0"/>
    <xf numFmtId="42" fontId="105" fillId="0" borderId="0" applyFont="0" applyFill="0" applyBorder="0" applyAlignment="0" applyProtection="0"/>
    <xf numFmtId="43" fontId="105" fillId="0" borderId="0" applyFont="0" applyFill="0" applyBorder="0" applyAlignment="0" applyProtection="0"/>
    <xf numFmtId="41" fontId="105" fillId="0" borderId="0" applyFont="0" applyFill="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167" fontId="20" fillId="8" borderId="1">
      <alignment horizontal="center" vertical="center"/>
    </xf>
    <xf numFmtId="167" fontId="20" fillId="8" borderId="1">
      <alignment horizontal="center" vertical="center"/>
    </xf>
    <xf numFmtId="167" fontId="20" fillId="8" borderId="1">
      <alignment horizontal="center" vertical="center"/>
    </xf>
    <xf numFmtId="0" fontId="33" fillId="3" borderId="0" applyNumberFormat="0" applyBorder="0" applyAlignment="0" applyProtection="0"/>
    <xf numFmtId="0" fontId="34" fillId="20" borderId="2" applyNumberFormat="0" applyAlignment="0" applyProtection="0"/>
    <xf numFmtId="0" fontId="35" fillId="21" borderId="3" applyNumberFormat="0" applyAlignment="0" applyProtection="0"/>
    <xf numFmtId="41"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0" fontId="36" fillId="0" borderId="0" applyNumberForma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0" fontId="37" fillId="4"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22" fillId="0" borderId="0" applyNumberFormat="0" applyFill="0" applyBorder="0" applyAlignment="0" applyProtection="0"/>
    <xf numFmtId="0" fontId="17" fillId="0" borderId="4" applyNumberFormat="0" applyProtection="0"/>
    <xf numFmtId="0" fontId="17" fillId="0" borderId="5">
      <alignment horizontal="left" vertical="center"/>
    </xf>
    <xf numFmtId="0" fontId="23" fillId="0" borderId="0" applyNumberFormat="0" applyFont="0" applyFill="0" applyBorder="0" applyProtection="0"/>
    <xf numFmtId="0" fontId="23" fillId="0" borderId="0" applyNumberFormat="0" applyFont="0" applyFill="0" applyBorder="0" applyProtection="0"/>
    <xf numFmtId="0" fontId="17" fillId="0" borderId="0" applyNumberFormat="0" applyFont="0" applyFill="0" applyBorder="0" applyProtection="0"/>
    <xf numFmtId="0" fontId="17" fillId="0" borderId="0" applyNumberFormat="0" applyFont="0" applyFill="0" applyBorder="0" applyProtection="0"/>
    <xf numFmtId="0" fontId="17" fillId="0" borderId="0" applyNumberFormat="0" applyFont="0" applyFill="0" applyBorder="0" applyProtection="0"/>
    <xf numFmtId="0" fontId="17" fillId="0" borderId="0" applyNumberFormat="0" applyFont="0" applyFill="0" applyBorder="0" applyProtection="0"/>
    <xf numFmtId="0" fontId="38" fillId="0" borderId="6" applyNumberFormat="0" applyFill="0" applyAlignment="0" applyProtection="0"/>
    <xf numFmtId="0" fontId="38" fillId="0" borderId="0" applyNumberFormat="0" applyFill="0" applyBorder="0" applyAlignment="0" applyProtection="0"/>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9" fontId="105" fillId="0" borderId="0" applyFont="0" applyFill="0" applyBorder="0" applyProtection="0"/>
    <xf numFmtId="0" fontId="24" fillId="0" borderId="7" applyNumberFormat="0" applyFill="0" applyAlignment="0" applyProtection="0"/>
    <xf numFmtId="0" fontId="39" fillId="7" borderId="2" applyNumberFormat="0" applyAlignment="0" applyProtection="0"/>
    <xf numFmtId="0" fontId="16" fillId="22" borderId="8" applyNumberFormat="0" applyBorder="0" applyAlignment="0" applyProtection="0"/>
    <xf numFmtId="0" fontId="16" fillId="22" borderId="8" applyNumberFormat="0" applyBorder="0" applyAlignment="0" applyProtection="0"/>
    <xf numFmtId="0" fontId="16" fillId="22" borderId="8" applyNumberFormat="0" applyBorder="0" applyAlignment="0" applyProtection="0"/>
    <xf numFmtId="0" fontId="40" fillId="0" borderId="9" applyNumberFormat="0" applyFill="0" applyAlignment="0" applyProtection="0"/>
    <xf numFmtId="0" fontId="41" fillId="23" borderId="0" applyNumberFormat="0" applyBorder="0" applyAlignment="0" applyProtection="0"/>
    <xf numFmtId="37" fontId="25" fillId="0" borderId="0"/>
    <xf numFmtId="37" fontId="25" fillId="0" borderId="0"/>
    <xf numFmtId="37" fontId="25" fillId="0" borderId="0"/>
    <xf numFmtId="170" fontId="19" fillId="0" borderId="0"/>
    <xf numFmtId="170" fontId="19" fillId="0" borderId="0"/>
    <xf numFmtId="170" fontId="19" fillId="0" borderId="0"/>
    <xf numFmtId="0" fontId="15" fillId="0" borderId="0"/>
    <xf numFmtId="0" fontId="56" fillId="0" borderId="0"/>
    <xf numFmtId="0" fontId="105" fillId="0" borderId="0"/>
    <xf numFmtId="0" fontId="68" fillId="0" borderId="0"/>
    <xf numFmtId="0" fontId="68" fillId="0" borderId="0"/>
    <xf numFmtId="0" fontId="68" fillId="0" borderId="0"/>
    <xf numFmtId="0" fontId="105" fillId="0" borderId="0"/>
    <xf numFmtId="0" fontId="56" fillId="0" borderId="0"/>
    <xf numFmtId="0" fontId="56" fillId="0" borderId="0"/>
    <xf numFmtId="0" fontId="56" fillId="0" borderId="0"/>
    <xf numFmtId="0" fontId="105" fillId="22" borderId="10" applyNumberFormat="0" applyFont="0" applyAlignment="0" applyProtection="0"/>
    <xf numFmtId="0" fontId="105" fillId="22" borderId="10" applyNumberFormat="0" applyFont="0" applyAlignment="0" applyProtection="0"/>
    <xf numFmtId="0" fontId="42" fillId="20" borderId="11" applyNumberFormat="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21" fillId="23" borderId="11" applyNumberFormat="0" applyProtection="0">
      <alignment vertical="center"/>
    </xf>
    <xf numFmtId="0" fontId="21" fillId="23" borderId="11" applyNumberFormat="0" applyProtection="0">
      <alignment vertical="center"/>
    </xf>
    <xf numFmtId="0" fontId="69" fillId="24" borderId="8" applyNumberFormat="0" applyProtection="0">
      <alignment horizontal="right" vertical="center" wrapText="1"/>
    </xf>
    <xf numFmtId="0" fontId="21" fillId="23" borderId="11" applyNumberFormat="0" applyProtection="0">
      <alignment vertical="center"/>
    </xf>
    <xf numFmtId="0" fontId="70" fillId="25" borderId="8" applyNumberFormat="0" applyProtection="0">
      <alignment horizontal="right" vertical="center" wrapText="1"/>
    </xf>
    <xf numFmtId="0" fontId="69" fillId="24" borderId="8" applyNumberFormat="0" applyProtection="0">
      <alignment horizontal="right" vertical="center" wrapText="1"/>
    </xf>
    <xf numFmtId="0" fontId="48" fillId="23" borderId="12" applyNumberFormat="0" applyProtection="0">
      <alignment vertical="center"/>
    </xf>
    <xf numFmtId="4" fontId="49" fillId="26" borderId="13">
      <alignment vertical="center"/>
    </xf>
    <xf numFmtId="4" fontId="50" fillId="26" borderId="13">
      <alignment vertical="center"/>
    </xf>
    <xf numFmtId="4" fontId="49" fillId="27" borderId="13">
      <alignment vertical="center"/>
    </xf>
    <xf numFmtId="4" fontId="50" fillId="27" borderId="13">
      <alignment vertical="center"/>
    </xf>
    <xf numFmtId="0" fontId="21" fillId="23" borderId="11" applyNumberFormat="0" applyProtection="0">
      <alignment horizontal="left" vertical="center" indent="1"/>
    </xf>
    <xf numFmtId="0" fontId="21" fillId="23" borderId="11" applyNumberFormat="0" applyProtection="0">
      <alignment horizontal="left" vertical="center" indent="1"/>
    </xf>
    <xf numFmtId="0" fontId="69" fillId="24" borderId="8" applyNumberFormat="0" applyProtection="0">
      <alignment horizontal="left" vertical="center" indent="1"/>
    </xf>
    <xf numFmtId="0" fontId="21" fillId="23" borderId="11" applyNumberFormat="0" applyProtection="0">
      <alignment horizontal="left" vertical="center" indent="1"/>
    </xf>
    <xf numFmtId="0" fontId="70" fillId="25" borderId="8" applyNumberFormat="0" applyProtection="0">
      <alignment horizontal="left" vertical="center" indent="1"/>
    </xf>
    <xf numFmtId="0" fontId="69" fillId="24" borderId="8" applyNumberFormat="0" applyProtection="0">
      <alignment horizontal="left" vertical="center" indent="1"/>
    </xf>
    <xf numFmtId="0" fontId="46" fillId="23" borderId="12" applyNumberFormat="0" applyProtection="0">
      <alignment horizontal="left" vertical="top" indent="1"/>
    </xf>
    <xf numFmtId="0" fontId="51" fillId="28" borderId="8" applyNumberFormat="0" applyProtection="0">
      <alignment horizontal="left" vertical="center"/>
    </xf>
    <xf numFmtId="0" fontId="51" fillId="29" borderId="8" applyNumberFormat="0" applyProtection="0">
      <alignment horizontal="center" vertical="center"/>
    </xf>
    <xf numFmtId="0" fontId="52" fillId="21" borderId="8" applyNumberFormat="0">
      <alignment horizontal="right" vertical="center"/>
    </xf>
    <xf numFmtId="0" fontId="21" fillId="3" borderId="12" applyNumberFormat="0" applyProtection="0">
      <alignment horizontal="right" vertical="center"/>
    </xf>
    <xf numFmtId="0" fontId="21" fillId="3" borderId="12" applyNumberFormat="0" applyProtection="0">
      <alignment horizontal="right" vertical="center"/>
    </xf>
    <xf numFmtId="0" fontId="21" fillId="9" borderId="12" applyNumberFormat="0" applyProtection="0">
      <alignment horizontal="right" vertical="center"/>
    </xf>
    <xf numFmtId="0" fontId="21" fillId="9" borderId="12" applyNumberFormat="0" applyProtection="0">
      <alignment horizontal="right" vertical="center"/>
    </xf>
    <xf numFmtId="0" fontId="21" fillId="17" borderId="12" applyNumberFormat="0" applyProtection="0">
      <alignment horizontal="right" vertical="center"/>
    </xf>
    <xf numFmtId="0" fontId="21" fillId="17" borderId="12" applyNumberFormat="0" applyProtection="0">
      <alignment horizontal="right" vertical="center"/>
    </xf>
    <xf numFmtId="0" fontId="21" fillId="11" borderId="12" applyNumberFormat="0" applyProtection="0">
      <alignment horizontal="right" vertical="center"/>
    </xf>
    <xf numFmtId="0" fontId="21" fillId="11" borderId="12" applyNumberFormat="0" applyProtection="0">
      <alignment horizontal="right" vertical="center"/>
    </xf>
    <xf numFmtId="0" fontId="21" fillId="15" borderId="12" applyNumberFormat="0" applyProtection="0">
      <alignment horizontal="right" vertical="center"/>
    </xf>
    <xf numFmtId="0" fontId="21" fillId="15" borderId="12" applyNumberFormat="0" applyProtection="0">
      <alignment horizontal="right" vertical="center"/>
    </xf>
    <xf numFmtId="0" fontId="21" fillId="19" borderId="12" applyNumberFormat="0" applyProtection="0">
      <alignment horizontal="right" vertical="center"/>
    </xf>
    <xf numFmtId="0" fontId="21" fillId="19" borderId="12" applyNumberFormat="0" applyProtection="0">
      <alignment horizontal="right" vertical="center"/>
    </xf>
    <xf numFmtId="0" fontId="21" fillId="18" borderId="12" applyNumberFormat="0" applyProtection="0">
      <alignment horizontal="right" vertical="center"/>
    </xf>
    <xf numFmtId="0" fontId="21" fillId="18" borderId="12" applyNumberFormat="0" applyProtection="0">
      <alignment horizontal="right" vertical="center"/>
    </xf>
    <xf numFmtId="0" fontId="21" fillId="30" borderId="12" applyNumberFormat="0" applyProtection="0">
      <alignment horizontal="right" vertical="center"/>
    </xf>
    <xf numFmtId="0" fontId="21" fillId="30" borderId="12" applyNumberFormat="0" applyProtection="0">
      <alignment horizontal="right" vertical="center"/>
    </xf>
    <xf numFmtId="0" fontId="21" fillId="10" borderId="12" applyNumberFormat="0" applyProtection="0">
      <alignment horizontal="right" vertical="center"/>
    </xf>
    <xf numFmtId="0" fontId="21" fillId="10" borderId="12" applyNumberFormat="0" applyProtection="0">
      <alignment horizontal="right" vertical="center"/>
    </xf>
    <xf numFmtId="0" fontId="46" fillId="0" borderId="8" applyNumberFormat="0" applyProtection="0">
      <alignment horizontal="left" vertical="center" indent="1"/>
    </xf>
    <xf numFmtId="0" fontId="46" fillId="31" borderId="8" applyNumberFormat="0" applyProtection="0">
      <alignment horizontal="left" vertical="center" indent="1"/>
    </xf>
    <xf numFmtId="0" fontId="21" fillId="0" borderId="8" applyNumberFormat="0" applyProtection="0">
      <alignment horizontal="left" vertical="center" indent="1"/>
    </xf>
    <xf numFmtId="0" fontId="21" fillId="0" borderId="8" applyNumberFormat="0" applyProtection="0">
      <alignment horizontal="left" vertical="center" indent="1"/>
    </xf>
    <xf numFmtId="0" fontId="21" fillId="20" borderId="8" applyNumberFormat="0" applyProtection="0">
      <alignment horizontal="left" vertical="center" indent="1"/>
    </xf>
    <xf numFmtId="0" fontId="21" fillId="0" borderId="8" applyNumberFormat="0" applyProtection="0">
      <alignment horizontal="left" vertical="center" indent="1"/>
    </xf>
    <xf numFmtId="0" fontId="53" fillId="32" borderId="0" applyNumberFormat="0" applyProtection="0">
      <alignment horizontal="left" vertical="center" indent="1"/>
    </xf>
    <xf numFmtId="0" fontId="53" fillId="32" borderId="0" applyNumberFormat="0" applyProtection="0">
      <alignment horizontal="left" vertical="center" indent="1"/>
    </xf>
    <xf numFmtId="0" fontId="53" fillId="32" borderId="0" applyNumberFormat="0" applyProtection="0">
      <alignment horizontal="left" vertical="center" indent="1"/>
    </xf>
    <xf numFmtId="0" fontId="53" fillId="32" borderId="0" applyNumberFormat="0" applyProtection="0">
      <alignment horizontal="left" vertical="center" indent="1"/>
    </xf>
    <xf numFmtId="0" fontId="54" fillId="20" borderId="12" applyNumberFormat="0" applyProtection="0">
      <alignment horizontal="center" vertical="center"/>
    </xf>
    <xf numFmtId="0" fontId="21" fillId="33" borderId="12" applyNumberFormat="0" applyProtection="0">
      <alignment horizontal="right" vertical="center"/>
    </xf>
    <xf numFmtId="4" fontId="55" fillId="34" borderId="14">
      <alignment horizontal="left" vertical="center" indent="1"/>
    </xf>
    <xf numFmtId="0" fontId="51" fillId="0" borderId="0" applyNumberFormat="0" applyProtection="0">
      <alignment horizontal="left" vertical="center" indent="1"/>
    </xf>
    <xf numFmtId="0" fontId="51" fillId="0" borderId="0" applyNumberFormat="0" applyProtection="0">
      <alignment horizontal="left" vertical="center" indent="1"/>
    </xf>
    <xf numFmtId="0" fontId="51" fillId="0" borderId="0" applyNumberFormat="0" applyProtection="0">
      <alignment horizontal="left" vertical="center" indent="1"/>
    </xf>
    <xf numFmtId="0" fontId="56" fillId="0" borderId="0" applyNumberFormat="0" applyProtection="0">
      <alignment horizontal="left" vertical="center" indent="1"/>
    </xf>
    <xf numFmtId="0" fontId="51" fillId="0" borderId="0" applyNumberFormat="0" applyProtection="0">
      <alignment horizontal="left" vertical="center" indent="1"/>
    </xf>
    <xf numFmtId="0" fontId="51" fillId="0" borderId="0" applyNumberFormat="0" applyProtection="0">
      <alignment horizontal="left" vertical="center" indent="1"/>
    </xf>
    <xf numFmtId="0" fontId="51" fillId="0" borderId="0" applyNumberFormat="0" applyProtection="0">
      <alignment horizontal="left" vertical="center" indent="1"/>
    </xf>
    <xf numFmtId="0" fontId="51" fillId="0" borderId="0" applyNumberFormat="0" applyProtection="0">
      <alignment horizontal="left" vertical="center" indent="1"/>
    </xf>
    <xf numFmtId="0" fontId="51" fillId="0" borderId="0" applyNumberFormat="0" applyProtection="0">
      <alignment horizontal="left" vertical="center" indent="1"/>
    </xf>
    <xf numFmtId="0" fontId="51" fillId="0" borderId="0" applyNumberFormat="0" applyProtection="0">
      <alignment horizontal="left" vertical="center" indent="1"/>
    </xf>
    <xf numFmtId="0" fontId="51" fillId="35" borderId="8" applyNumberFormat="0" applyProtection="0">
      <alignment horizontal="left" vertical="center" indent="2"/>
    </xf>
    <xf numFmtId="0" fontId="51" fillId="35" borderId="8" applyNumberFormat="0" applyProtection="0">
      <alignment horizontal="left" vertical="center" indent="2"/>
    </xf>
    <xf numFmtId="0" fontId="51" fillId="35" borderId="8" applyNumberFormat="0" applyProtection="0">
      <alignment horizontal="left" vertical="center" indent="2"/>
    </xf>
    <xf numFmtId="0" fontId="56" fillId="0" borderId="8" applyNumberFormat="0" applyProtection="0">
      <alignment horizontal="left" vertical="center" indent="2"/>
    </xf>
    <xf numFmtId="0" fontId="51" fillId="35" borderId="8" applyNumberFormat="0" applyProtection="0">
      <alignment horizontal="left" vertical="center" indent="2"/>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21" fillId="22" borderId="12" applyNumberFormat="0" applyProtection="0">
      <alignment vertical="center"/>
    </xf>
    <xf numFmtId="0" fontId="21" fillId="22" borderId="12" applyNumberFormat="0" applyProtection="0">
      <alignment vertical="center"/>
    </xf>
    <xf numFmtId="0" fontId="57" fillId="22" borderId="12" applyNumberFormat="0" applyProtection="0">
      <alignment vertical="center"/>
    </xf>
    <xf numFmtId="4" fontId="58" fillId="26" borderId="14">
      <alignment vertical="center"/>
    </xf>
    <xf numFmtId="4" fontId="59" fillId="26" borderId="14">
      <alignment vertical="center"/>
    </xf>
    <xf numFmtId="4" fontId="58" fillId="27" borderId="14">
      <alignment vertical="center"/>
    </xf>
    <xf numFmtId="4" fontId="59" fillId="27" borderId="14">
      <alignment vertical="center"/>
    </xf>
    <xf numFmtId="0" fontId="60" fillId="0" borderId="0" applyNumberFormat="0" applyProtection="0">
      <alignment horizontal="left" vertical="center" indent="1"/>
    </xf>
    <xf numFmtId="0" fontId="21" fillId="22" borderId="12" applyNumberFormat="0" applyProtection="0">
      <alignment horizontal="left" vertical="top" indent="1"/>
    </xf>
    <xf numFmtId="0" fontId="21" fillId="22" borderId="12" applyNumberFormat="0" applyProtection="0">
      <alignment horizontal="left" vertical="top" indent="1"/>
    </xf>
    <xf numFmtId="0" fontId="52" fillId="21" borderId="8" applyNumberFormat="0">
      <alignment horizontal="left" vertical="center"/>
    </xf>
    <xf numFmtId="0" fontId="16" fillId="0" borderId="8" applyNumberFormat="0" applyProtection="0">
      <alignment horizontal="left" vertical="center" indent="1"/>
    </xf>
    <xf numFmtId="0" fontId="21" fillId="37" borderId="11" applyNumberFormat="0" applyProtection="0">
      <alignment horizontal="right" vertical="center"/>
    </xf>
    <xf numFmtId="0" fontId="21" fillId="37" borderId="11" applyNumberFormat="0" applyProtection="0">
      <alignment horizontal="right" vertical="center"/>
    </xf>
    <xf numFmtId="0" fontId="68" fillId="0" borderId="8" applyNumberFormat="0" applyProtection="0">
      <alignment horizontal="right" vertical="center" wrapText="1"/>
    </xf>
    <xf numFmtId="0" fontId="21" fillId="37" borderId="11" applyNumberFormat="0" applyProtection="0">
      <alignment horizontal="right" vertical="center"/>
    </xf>
    <xf numFmtId="0" fontId="68" fillId="0" borderId="8" applyNumberFormat="0" applyProtection="0">
      <alignment horizontal="right" vertical="center" wrapText="1"/>
    </xf>
    <xf numFmtId="0" fontId="57" fillId="36" borderId="12" applyNumberFormat="0" applyProtection="0">
      <alignment horizontal="right" vertical="center"/>
    </xf>
    <xf numFmtId="4" fontId="61" fillId="26" borderId="14">
      <alignment vertical="center"/>
    </xf>
    <xf numFmtId="4" fontId="62" fillId="26" borderId="14">
      <alignment vertical="center"/>
    </xf>
    <xf numFmtId="4" fontId="61" fillId="27" borderId="14">
      <alignment vertical="center"/>
    </xf>
    <xf numFmtId="4" fontId="62" fillId="17" borderId="14">
      <alignment vertical="center"/>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68" fillId="0" borderId="8"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68" fillId="0" borderId="8" applyNumberFormat="0" applyProtection="0">
      <alignment horizontal="left" vertical="center" indent="1"/>
    </xf>
    <xf numFmtId="0" fontId="51" fillId="38" borderId="8" applyNumberFormat="0" applyProtection="0">
      <alignment horizontal="center" vertical="top" wrapText="1"/>
    </xf>
    <xf numFmtId="0" fontId="51" fillId="29" borderId="8" applyNumberFormat="0" applyProtection="0">
      <alignment horizontal="center" vertical="center" wrapText="1"/>
    </xf>
    <xf numFmtId="4" fontId="63" fillId="34" borderId="15">
      <alignment vertical="center"/>
    </xf>
    <xf numFmtId="4" fontId="64" fillId="34" borderId="15">
      <alignment vertical="center"/>
    </xf>
    <xf numFmtId="4" fontId="49" fillId="26" borderId="15">
      <alignment vertical="center"/>
    </xf>
    <xf numFmtId="4" fontId="50" fillId="26" borderId="15">
      <alignment vertical="center"/>
    </xf>
    <xf numFmtId="4" fontId="49" fillId="27" borderId="14">
      <alignment vertical="center"/>
    </xf>
    <xf numFmtId="4" fontId="50" fillId="27" borderId="14">
      <alignment vertical="center"/>
    </xf>
    <xf numFmtId="4" fontId="65" fillId="22" borderId="15">
      <alignment horizontal="left" vertical="center" indent="1"/>
    </xf>
    <xf numFmtId="0" fontId="45" fillId="0" borderId="0" applyNumberFormat="0" applyProtection="0">
      <alignment vertical="center"/>
    </xf>
    <xf numFmtId="0" fontId="66" fillId="0" borderId="12" applyNumberFormat="0" applyProtection="0">
      <alignment horizontal="right" vertical="center"/>
    </xf>
    <xf numFmtId="0" fontId="66" fillId="36" borderId="12" applyNumberFormat="0" applyProtection="0">
      <alignment horizontal="right" vertical="center"/>
    </xf>
    <xf numFmtId="0" fontId="67" fillId="34" borderId="16">
      <protection locked="0"/>
    </xf>
    <xf numFmtId="0" fontId="67" fillId="39" borderId="0"/>
    <xf numFmtId="0" fontId="47" fillId="0" borderId="0"/>
    <xf numFmtId="0" fontId="26" fillId="0" borderId="0" applyNumberFormat="0" applyFont="0" applyFill="0" applyBorder="0" applyAlignment="0" applyProtection="0"/>
    <xf numFmtId="0" fontId="26" fillId="0" borderId="0" applyNumberFormat="0" applyFont="0" applyFill="0" applyBorder="0" applyAlignment="0" applyProtection="0"/>
    <xf numFmtId="0" fontId="43" fillId="0" borderId="0"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37" fontId="16" fillId="0" borderId="0"/>
    <xf numFmtId="37" fontId="16" fillId="0" borderId="0"/>
    <xf numFmtId="37" fontId="16" fillId="0" borderId="0"/>
    <xf numFmtId="37" fontId="16" fillId="0" borderId="0"/>
    <xf numFmtId="3" fontId="27" fillId="0" borderId="7" applyProtection="0"/>
    <xf numFmtId="0" fontId="44" fillId="0" borderId="0" applyNumberFormat="0" applyFill="0" applyBorder="0" applyAlignment="0" applyProtection="0"/>
    <xf numFmtId="0" fontId="105" fillId="0" borderId="0"/>
    <xf numFmtId="9" fontId="105" fillId="0" borderId="0" applyFont="0" applyFill="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2"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2"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2" fillId="48"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2" fillId="48"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2" fillId="41" borderId="0" applyNumberFormat="0" applyBorder="0" applyAlignment="0" applyProtection="0"/>
    <xf numFmtId="0" fontId="31" fillId="49" borderId="0" applyNumberFormat="0" applyBorder="0" applyAlignment="0" applyProtection="0"/>
    <xf numFmtId="0" fontId="31" fillId="44" borderId="0" applyNumberFormat="0" applyBorder="0" applyAlignment="0" applyProtection="0"/>
    <xf numFmtId="0" fontId="32" fillId="50" borderId="0" applyNumberFormat="0" applyBorder="0" applyAlignment="0" applyProtection="0"/>
    <xf numFmtId="0" fontId="72" fillId="51" borderId="0" applyNumberFormat="0" applyBorder="0" applyAlignment="0" applyProtection="0"/>
    <xf numFmtId="0" fontId="72" fillId="52" borderId="0" applyNumberFormat="0" applyBorder="0" applyAlignment="0" applyProtection="0"/>
    <xf numFmtId="0" fontId="72" fillId="53" borderId="0" applyNumberFormat="0" applyBorder="0" applyAlignment="0" applyProtection="0"/>
    <xf numFmtId="0" fontId="105" fillId="34" borderId="8" applyNumberFormat="0">
      <protection locked="0"/>
    </xf>
    <xf numFmtId="0" fontId="73" fillId="0" borderId="0" applyNumberFormat="0" applyFill="0" applyBorder="0" applyAlignment="0" applyProtection="0"/>
    <xf numFmtId="41"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9" fontId="105" fillId="0" borderId="0" applyFont="0" applyFill="0" applyBorder="0" applyProtection="0"/>
    <xf numFmtId="0" fontId="15" fillId="0" borderId="0"/>
    <xf numFmtId="0" fontId="105" fillId="0" borderId="0"/>
    <xf numFmtId="0" fontId="105" fillId="0" borderId="0"/>
    <xf numFmtId="0" fontId="105" fillId="0" borderId="0"/>
    <xf numFmtId="0" fontId="56" fillId="0" borderId="0"/>
    <xf numFmtId="0" fontId="56" fillId="0" borderId="0"/>
    <xf numFmtId="0" fontId="56" fillId="0" borderId="0"/>
    <xf numFmtId="0" fontId="105" fillId="22" borderId="10" applyNumberFormat="0" applyFont="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53" fillId="32" borderId="0" applyNumberFormat="0" applyProtection="0">
      <alignment horizontal="left" vertical="center" indent="1"/>
    </xf>
    <xf numFmtId="0" fontId="56" fillId="0" borderId="0" applyNumberFormat="0" applyProtection="0">
      <alignment horizontal="left" vertical="center" indent="1"/>
    </xf>
    <xf numFmtId="0" fontId="51" fillId="0" borderId="0" applyNumberFormat="0" applyProtection="0">
      <alignment horizontal="left" vertical="center" indent="1"/>
    </xf>
    <xf numFmtId="0" fontId="56" fillId="0" borderId="8" applyNumberFormat="0" applyProtection="0">
      <alignment horizontal="left" vertical="center" indent="2"/>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56" fillId="0" borderId="8" applyNumberFormat="0" applyProtection="0">
      <alignment horizontal="left" vertical="center" indent="2"/>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56" fillId="0" borderId="8" applyNumberFormat="0" applyProtection="0">
      <alignment horizontal="left" vertical="center" indent="2"/>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56" fillId="0" borderId="8" applyNumberFormat="0" applyProtection="0">
      <alignment horizontal="left" vertical="center" indent="2"/>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74" fillId="0" borderId="0"/>
    <xf numFmtId="43" fontId="74" fillId="0" borderId="0" applyFont="0" applyFill="0" applyBorder="0" applyAlignment="0" applyProtection="0"/>
    <xf numFmtId="0" fontId="75" fillId="0" borderId="18" applyNumberFormat="0" applyFill="0" applyAlignment="0" applyProtection="0"/>
    <xf numFmtId="0" fontId="76" fillId="0" borderId="13" applyNumberFormat="0" applyFill="0" applyAlignment="0" applyProtection="0"/>
    <xf numFmtId="0" fontId="74" fillId="22" borderId="10" applyNumberFormat="0" applyFont="0" applyAlignment="0" applyProtection="0"/>
    <xf numFmtId="9" fontId="74" fillId="0" borderId="0" applyFont="0" applyFill="0" applyBorder="0" applyAlignment="0" applyProtection="0"/>
    <xf numFmtId="0" fontId="72" fillId="0" borderId="19" applyNumberFormat="0" applyFill="0" applyAlignment="0" applyProtection="0"/>
    <xf numFmtId="0" fontId="15" fillId="0" borderId="0"/>
    <xf numFmtId="174" fontId="78" fillId="0" borderId="0"/>
    <xf numFmtId="4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9" fontId="105" fillId="0" borderId="0" applyFont="0" applyFill="0" applyBorder="0" applyProtection="0"/>
    <xf numFmtId="0" fontId="105" fillId="0" borderId="0"/>
    <xf numFmtId="0" fontId="105" fillId="0" borderId="0"/>
    <xf numFmtId="9"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79" fillId="23" borderId="20" applyNumberFormat="0" applyProtection="0">
      <alignment vertical="center"/>
    </xf>
    <xf numFmtId="0" fontId="80" fillId="23" borderId="20" applyNumberFormat="0" applyProtection="0">
      <alignment vertical="center"/>
    </xf>
    <xf numFmtId="0" fontId="81" fillId="23" borderId="20" applyNumberFormat="0" applyProtection="0">
      <alignment horizontal="left" vertical="center" indent="1"/>
    </xf>
    <xf numFmtId="0" fontId="82" fillId="32" borderId="20" applyNumberFormat="0" applyProtection="0">
      <alignment horizontal="left" vertical="center" indent="1"/>
    </xf>
    <xf numFmtId="0" fontId="61" fillId="17" borderId="20" applyNumberFormat="0" applyProtection="0">
      <alignment vertical="center"/>
    </xf>
    <xf numFmtId="0" fontId="18" fillId="7" borderId="20" applyNumberFormat="0" applyProtection="0">
      <alignment vertical="center"/>
    </xf>
    <xf numFmtId="0" fontId="61" fillId="26" borderId="20" applyNumberFormat="0" applyProtection="0">
      <alignment vertical="center"/>
    </xf>
    <xf numFmtId="0" fontId="49" fillId="17" borderId="20" applyNumberFormat="0" applyProtection="0">
      <alignment vertical="center"/>
    </xf>
    <xf numFmtId="0" fontId="65" fillId="54" borderId="20" applyNumberFormat="0" applyProtection="0">
      <alignment horizontal="left" vertical="center" indent="1"/>
    </xf>
    <xf numFmtId="0" fontId="65" fillId="36" borderId="20" applyNumberFormat="0" applyProtection="0">
      <alignment horizontal="left" vertical="center" indent="1"/>
    </xf>
    <xf numFmtId="0" fontId="83" fillId="32" borderId="20" applyNumberFormat="0" applyProtection="0">
      <alignment horizontal="left" vertical="center" indent="1"/>
    </xf>
    <xf numFmtId="0" fontId="84" fillId="8" borderId="20" applyNumberFormat="0" applyProtection="0">
      <alignment vertical="center"/>
    </xf>
    <xf numFmtId="0" fontId="55" fillId="34" borderId="20" applyNumberFormat="0" applyProtection="0">
      <alignment horizontal="left" vertical="center" indent="1"/>
    </xf>
    <xf numFmtId="0" fontId="85" fillId="36" borderId="20" applyNumberFormat="0" applyProtection="0">
      <alignment horizontal="left" vertical="center" indent="1"/>
    </xf>
    <xf numFmtId="0" fontId="86" fillId="32" borderId="20"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87" fillId="34" borderId="20" applyNumberFormat="0" applyProtection="0">
      <alignment vertical="center"/>
    </xf>
    <xf numFmtId="0" fontId="88" fillId="34" borderId="20" applyNumberFormat="0" applyProtection="0">
      <alignment vertical="center"/>
    </xf>
    <xf numFmtId="0" fontId="65" fillId="36" borderId="20" applyNumberFormat="0" applyProtection="0">
      <alignment horizontal="left" vertical="center" indent="1"/>
    </xf>
    <xf numFmtId="0" fontId="89" fillId="34" borderId="20" applyNumberFormat="0" applyProtection="0">
      <alignment vertical="center"/>
    </xf>
    <xf numFmtId="0" fontId="90" fillId="34" borderId="20" applyNumberFormat="0" applyProtection="0">
      <alignment vertical="center"/>
    </xf>
    <xf numFmtId="0" fontId="65" fillId="36" borderId="20" applyNumberFormat="0" applyProtection="0">
      <alignment horizontal="left" vertical="center" indent="1"/>
    </xf>
    <xf numFmtId="0" fontId="21" fillId="33" borderId="12" applyNumberFormat="0" applyProtection="0">
      <alignment horizontal="left" vertical="top" indent="1"/>
    </xf>
    <xf numFmtId="0" fontId="21" fillId="33" borderId="12" applyNumberFormat="0" applyProtection="0">
      <alignment horizontal="left" vertical="top" indent="1"/>
    </xf>
    <xf numFmtId="0" fontId="63" fillId="34" borderId="20" applyNumberFormat="0" applyProtection="0">
      <alignment vertical="center"/>
    </xf>
    <xf numFmtId="0" fontId="64" fillId="34" borderId="20" applyNumberFormat="0" applyProtection="0">
      <alignment vertical="center"/>
    </xf>
    <xf numFmtId="0" fontId="65" fillId="22" borderId="20" applyNumberFormat="0" applyProtection="0">
      <alignment horizontal="left" vertical="center" indent="1"/>
    </xf>
    <xf numFmtId="0" fontId="91" fillId="8" borderId="20" applyNumberFormat="0" applyProtection="0">
      <alignment horizontal="left" indent="1"/>
    </xf>
    <xf numFmtId="0" fontId="77" fillId="34" borderId="20" applyNumberFormat="0" applyProtection="0">
      <alignment vertical="center"/>
    </xf>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5" fillId="0" borderId="0"/>
    <xf numFmtId="0" fontId="15" fillId="0" borderId="0"/>
    <xf numFmtId="4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9" fontId="105" fillId="0" borderId="0" applyFont="0" applyFill="0" applyBorder="0" applyProtection="0"/>
    <xf numFmtId="0" fontId="105" fillId="0" borderId="0"/>
    <xf numFmtId="0" fontId="105" fillId="0" borderId="0"/>
    <xf numFmtId="0" fontId="105" fillId="0" borderId="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74"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2" applyNumberFormat="0" applyAlignment="0" applyProtection="0"/>
    <xf numFmtId="0" fontId="35" fillId="21" borderId="3" applyNumberFormat="0" applyAlignment="0" applyProtection="0"/>
    <xf numFmtId="43" fontId="74"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75" fillId="0" borderId="18" applyNumberFormat="0" applyFill="0" applyAlignment="0" applyProtection="0"/>
    <xf numFmtId="0" fontId="76" fillId="0" borderId="13"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39" fillId="7" borderId="2" applyNumberFormat="0" applyAlignment="0" applyProtection="0"/>
    <xf numFmtId="0" fontId="40" fillId="0" borderId="9" applyNumberFormat="0" applyFill="0" applyAlignment="0" applyProtection="0"/>
    <xf numFmtId="0" fontId="41" fillId="23" borderId="0" applyNumberFormat="0" applyBorder="0" applyAlignment="0" applyProtection="0"/>
    <xf numFmtId="0" fontId="74" fillId="22" borderId="10" applyNumberFormat="0" applyFont="0" applyAlignment="0" applyProtection="0"/>
    <xf numFmtId="0" fontId="42" fillId="20" borderId="11" applyNumberFormat="0" applyAlignment="0" applyProtection="0"/>
    <xf numFmtId="9" fontId="74" fillId="0" borderId="0" applyFont="0" applyFill="0" applyBorder="0" applyAlignment="0" applyProtection="0"/>
    <xf numFmtId="0" fontId="43" fillId="0" borderId="0" applyNumberFormat="0" applyFill="0" applyBorder="0" applyAlignment="0" applyProtection="0"/>
    <xf numFmtId="0" fontId="72" fillId="0" borderId="19" applyNumberFormat="0" applyFill="0" applyAlignment="0" applyProtection="0"/>
    <xf numFmtId="0" fontId="44"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1"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3" fontId="105" fillId="0" borderId="0" applyFont="0" applyFill="0" applyBorder="0" applyAlignment="0" applyProtection="0"/>
    <xf numFmtId="0" fontId="105" fillId="0" borderId="0" applyFont="0" applyFill="0" applyBorder="0" applyAlignment="0" applyProtection="0"/>
    <xf numFmtId="14" fontId="105" fillId="0" borderId="0" applyFont="0" applyFill="0" applyBorder="0" applyAlignment="0" applyProtection="0"/>
    <xf numFmtId="2" fontId="105" fillId="0" borderId="0" applyFont="0" applyFill="0" applyBorder="0" applyAlignment="0" applyProtection="0"/>
    <xf numFmtId="168" fontId="105" fillId="0" borderId="0">
      <protection locked="0"/>
    </xf>
    <xf numFmtId="168" fontId="105" fillId="0" borderId="0">
      <protection locked="0"/>
    </xf>
    <xf numFmtId="0" fontId="15" fillId="0" borderId="0"/>
    <xf numFmtId="0" fontId="56" fillId="0" borderId="0"/>
    <xf numFmtId="0" fontId="68" fillId="0" borderId="0"/>
    <xf numFmtId="0" fontId="68" fillId="0" borderId="0"/>
    <xf numFmtId="0" fontId="68" fillId="0" borderId="0"/>
    <xf numFmtId="0" fontId="105" fillId="0" borderId="0"/>
    <xf numFmtId="0" fontId="56" fillId="0" borderId="0"/>
    <xf numFmtId="0" fontId="56" fillId="0" borderId="0"/>
    <xf numFmtId="0" fontId="56" fillId="0" borderId="0"/>
    <xf numFmtId="0" fontId="105" fillId="22" borderId="10" applyNumberFormat="0" applyFont="0" applyAlignment="0" applyProtection="0"/>
    <xf numFmtId="0" fontId="105" fillId="22" borderId="10" applyNumberFormat="0" applyFont="0" applyAlignment="0" applyProtection="0"/>
    <xf numFmtId="9" fontId="105" fillId="0" borderId="0" applyFont="0" applyFill="0" applyBorder="0" applyAlignment="0" applyProtection="0"/>
    <xf numFmtId="10"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21" fillId="23" borderId="11" applyNumberFormat="0" applyProtection="0">
      <alignment vertical="center"/>
    </xf>
    <xf numFmtId="9" fontId="74" fillId="0" borderId="0" applyFont="0" applyFill="0" applyBorder="0" applyAlignment="0" applyProtection="0"/>
    <xf numFmtId="0" fontId="48" fillId="23" borderId="12" applyNumberFormat="0" applyProtection="0">
      <alignment vertical="center"/>
    </xf>
    <xf numFmtId="0" fontId="21" fillId="23" borderId="11" applyNumberFormat="0" applyProtection="0">
      <alignment horizontal="left" vertical="center" indent="1"/>
    </xf>
    <xf numFmtId="0" fontId="51" fillId="28" borderId="8" applyNumberFormat="0" applyProtection="0">
      <alignment horizontal="left" vertical="center"/>
    </xf>
    <xf numFmtId="43" fontId="74" fillId="0" borderId="0" applyFont="0" applyFill="0" applyBorder="0" applyAlignment="0" applyProtection="0"/>
    <xf numFmtId="0" fontId="46" fillId="0" borderId="8" applyNumberFormat="0" applyProtection="0">
      <alignment horizontal="left" vertical="center" indent="1"/>
    </xf>
    <xf numFmtId="0" fontId="21" fillId="0" borderId="8" applyNumberFormat="0" applyProtection="0">
      <alignment horizontal="left" vertical="center" indent="1"/>
    </xf>
    <xf numFmtId="0" fontId="53" fillId="32" borderId="0" applyNumberFormat="0" applyProtection="0">
      <alignment horizontal="left" vertical="center" indent="1"/>
    </xf>
    <xf numFmtId="0" fontId="53" fillId="32" borderId="0" applyNumberFormat="0" applyProtection="0">
      <alignment horizontal="left" vertical="center" indent="1"/>
    </xf>
    <xf numFmtId="0" fontId="54" fillId="20" borderId="12" applyNumberFormat="0" applyProtection="0">
      <alignment horizontal="center" vertical="center"/>
    </xf>
    <xf numFmtId="4" fontId="55" fillId="34" borderId="14">
      <alignment horizontal="left" vertical="center" indent="1"/>
    </xf>
    <xf numFmtId="0" fontId="51" fillId="0" borderId="0" applyNumberFormat="0" applyProtection="0">
      <alignment horizontal="left" vertical="center" indent="1"/>
    </xf>
    <xf numFmtId="0" fontId="74" fillId="0" borderId="0"/>
    <xf numFmtId="0" fontId="56" fillId="0" borderId="0" applyNumberFormat="0" applyProtection="0">
      <alignment horizontal="left" vertical="center" indent="1"/>
    </xf>
    <xf numFmtId="0" fontId="51" fillId="0" borderId="0" applyNumberFormat="0" applyProtection="0">
      <alignment horizontal="left" vertical="center" indent="1"/>
    </xf>
    <xf numFmtId="0" fontId="51" fillId="0" borderId="0" applyNumberFormat="0" applyProtection="0">
      <alignment horizontal="left" vertical="center" indent="1"/>
    </xf>
    <xf numFmtId="0" fontId="51" fillId="35" borderId="8" applyNumberFormat="0" applyProtection="0">
      <alignment horizontal="left" vertical="center" indent="2"/>
    </xf>
    <xf numFmtId="0" fontId="51" fillId="35" borderId="8" applyNumberFormat="0" applyProtection="0">
      <alignment horizontal="left" vertical="center" indent="2"/>
    </xf>
    <xf numFmtId="0" fontId="51" fillId="35" borderId="8" applyNumberFormat="0" applyProtection="0">
      <alignment horizontal="left" vertical="center" indent="2"/>
    </xf>
    <xf numFmtId="0" fontId="56" fillId="0" borderId="8" applyNumberFormat="0" applyProtection="0">
      <alignment horizontal="left" vertical="center" indent="2"/>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21" fillId="22" borderId="12" applyNumberFormat="0" applyProtection="0">
      <alignment vertical="center"/>
    </xf>
    <xf numFmtId="0" fontId="57" fillId="22" borderId="12" applyNumberFormat="0" applyProtection="0">
      <alignment vertical="center"/>
    </xf>
    <xf numFmtId="0" fontId="60" fillId="0" borderId="0" applyNumberFormat="0" applyProtection="0">
      <alignment horizontal="left" vertical="center" indent="1"/>
    </xf>
    <xf numFmtId="0" fontId="21" fillId="37" borderId="11" applyNumberFormat="0" applyProtection="0">
      <alignment horizontal="right" vertical="center"/>
    </xf>
    <xf numFmtId="0" fontId="57" fillId="36" borderId="12" applyNumberFormat="0" applyProtection="0">
      <alignment horizontal="right" vertical="center"/>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51" fillId="38" borderId="8" applyNumberFormat="0" applyProtection="0">
      <alignment horizontal="center" vertical="top" wrapText="1"/>
    </xf>
    <xf numFmtId="0" fontId="51" fillId="29" borderId="8" applyNumberFormat="0" applyProtection="0">
      <alignment horizontal="center" vertical="center" wrapText="1"/>
    </xf>
    <xf numFmtId="4" fontId="63" fillId="34" borderId="15">
      <alignment vertical="center"/>
    </xf>
    <xf numFmtId="4" fontId="64" fillId="34" borderId="15">
      <alignment vertical="center"/>
    </xf>
    <xf numFmtId="4" fontId="65" fillId="22" borderId="15">
      <alignment horizontal="left" vertical="center" indent="1"/>
    </xf>
    <xf numFmtId="0" fontId="45" fillId="0" borderId="0" applyNumberFormat="0" applyProtection="0">
      <alignment vertical="center"/>
    </xf>
    <xf numFmtId="0" fontId="66" fillId="0" borderId="12" applyNumberFormat="0" applyProtection="0">
      <alignment horizontal="right" vertical="center"/>
    </xf>
    <xf numFmtId="0" fontId="105" fillId="0" borderId="0"/>
    <xf numFmtId="0" fontId="74" fillId="0" borderId="0"/>
    <xf numFmtId="9" fontId="74" fillId="0" borderId="0" applyFont="0" applyFill="0" applyBorder="0" applyAlignment="0" applyProtection="0"/>
    <xf numFmtId="43" fontId="74" fillId="0" borderId="0" applyFont="0" applyFill="0" applyBorder="0" applyAlignment="0" applyProtection="0"/>
    <xf numFmtId="0" fontId="105"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167" fontId="20" fillId="8" borderId="1">
      <alignment horizontal="center" vertical="center"/>
    </xf>
    <xf numFmtId="0" fontId="33" fillId="3" borderId="0" applyNumberFormat="0" applyBorder="0" applyAlignment="0" applyProtection="0"/>
    <xf numFmtId="0" fontId="34" fillId="20" borderId="2" applyNumberFormat="0" applyAlignment="0" applyProtection="0"/>
    <xf numFmtId="0" fontId="35" fillId="21" borderId="3" applyNumberFormat="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4" fontId="105" fillId="0" borderId="0" applyFont="0" applyFill="0" applyBorder="0" applyAlignment="0" applyProtection="0"/>
    <xf numFmtId="175" fontId="105" fillId="0" borderId="0" applyFont="0" applyFill="0" applyBorder="0" applyAlignment="0" applyProtection="0"/>
    <xf numFmtId="175" fontId="105" fillId="0" borderId="0" applyFont="0" applyFill="0" applyBorder="0" applyAlignment="0" applyProtection="0"/>
    <xf numFmtId="175" fontId="105" fillId="0" borderId="0" applyFont="0" applyFill="0" applyBorder="0" applyAlignment="0" applyProtection="0"/>
    <xf numFmtId="175" fontId="105"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22" fillId="0" borderId="0" applyNumberFormat="0" applyFill="0" applyBorder="0" applyAlignment="0" applyProtection="0"/>
    <xf numFmtId="0" fontId="17" fillId="0" borderId="4" applyNumberFormat="0" applyProtection="0"/>
    <xf numFmtId="175" fontId="17" fillId="0" borderId="5">
      <alignment horizontal="left" vertical="center"/>
    </xf>
    <xf numFmtId="0" fontId="23" fillId="0" borderId="0" applyNumberFormat="0" applyFont="0" applyFill="0" applyBorder="0" applyProtection="0"/>
    <xf numFmtId="0" fontId="23" fillId="0" borderId="0" applyNumberFormat="0" applyFont="0" applyFill="0" applyBorder="0" applyProtection="0"/>
    <xf numFmtId="0" fontId="23" fillId="0" borderId="0" applyNumberFormat="0" applyFont="0" applyFill="0" applyBorder="0" applyProtection="0"/>
    <xf numFmtId="0" fontId="17" fillId="0" borderId="0" applyNumberFormat="0" applyFont="0" applyFill="0" applyBorder="0" applyProtection="0"/>
    <xf numFmtId="0" fontId="17" fillId="0" borderId="0" applyNumberFormat="0" applyFont="0" applyFill="0" applyBorder="0" applyProtection="0"/>
    <xf numFmtId="0" fontId="17" fillId="0" borderId="0" applyNumberFormat="0" applyFont="0" applyFill="0" applyBorder="0" applyProtection="0"/>
    <xf numFmtId="0" fontId="38" fillId="0" borderId="6" applyNumberFormat="0" applyFill="0" applyAlignment="0" applyProtection="0"/>
    <xf numFmtId="0" fontId="38" fillId="0" borderId="0" applyNumberFormat="0" applyFill="0" applyBorder="0" applyAlignment="0" applyProtection="0"/>
    <xf numFmtId="0" fontId="24" fillId="0" borderId="7" applyNumberFormat="0" applyFill="0" applyAlignment="0" applyProtection="0"/>
    <xf numFmtId="0" fontId="92" fillId="0" borderId="0" applyNumberFormat="0" applyFill="0" applyBorder="0">
      <protection locked="0"/>
    </xf>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40" fillId="0" borderId="9" applyNumberFormat="0" applyFill="0" applyAlignment="0" applyProtection="0"/>
    <xf numFmtId="0" fontId="41" fillId="23" borderId="0" applyNumberFormat="0" applyBorder="0" applyAlignment="0" applyProtection="0"/>
    <xf numFmtId="37" fontId="25" fillId="0" borderId="0"/>
    <xf numFmtId="170" fontId="1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5" fontId="105" fillId="0" borderId="0"/>
    <xf numFmtId="175" fontId="56" fillId="0" borderId="0"/>
    <xf numFmtId="175" fontId="56" fillId="0" borderId="0"/>
    <xf numFmtId="0" fontId="105" fillId="0" borderId="0"/>
    <xf numFmtId="0" fontId="105" fillId="0" borderId="0"/>
    <xf numFmtId="0" fontId="105" fillId="0" borderId="0"/>
    <xf numFmtId="0" fontId="105" fillId="0" borderId="0"/>
    <xf numFmtId="0" fontId="105" fillId="0" borderId="0"/>
    <xf numFmtId="0" fontId="105" fillId="0" borderId="0"/>
    <xf numFmtId="175" fontId="105" fillId="0" borderId="0"/>
    <xf numFmtId="0" fontId="105" fillId="0" borderId="0"/>
    <xf numFmtId="175" fontId="105" fillId="0" borderId="0"/>
    <xf numFmtId="0" fontId="105" fillId="0" borderId="0"/>
    <xf numFmtId="175" fontId="105" fillId="0" borderId="0"/>
    <xf numFmtId="0" fontId="105" fillId="0" borderId="0"/>
    <xf numFmtId="175" fontId="105" fillId="0" borderId="0"/>
    <xf numFmtId="0" fontId="105" fillId="0" borderId="0"/>
    <xf numFmtId="175" fontId="105" fillId="0" borderId="0"/>
    <xf numFmtId="175" fontId="68" fillId="0" borderId="0"/>
    <xf numFmtId="175" fontId="105" fillId="0" borderId="0"/>
    <xf numFmtId="0" fontId="105" fillId="0" borderId="0"/>
    <xf numFmtId="0" fontId="105" fillId="0" borderId="0"/>
    <xf numFmtId="0" fontId="105" fillId="0" borderId="0"/>
    <xf numFmtId="0" fontId="105" fillId="0" borderId="0"/>
    <xf numFmtId="0" fontId="105" fillId="0" borderId="0"/>
    <xf numFmtId="0" fontId="93" fillId="0" borderId="0"/>
    <xf numFmtId="0" fontId="93" fillId="0" borderId="0"/>
    <xf numFmtId="0" fontId="93" fillId="0" borderId="0"/>
    <xf numFmtId="0" fontId="93" fillId="0" borderId="0"/>
    <xf numFmtId="0" fontId="93" fillId="0" borderId="0"/>
    <xf numFmtId="175" fontId="68"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68" fillId="0" borderId="0"/>
    <xf numFmtId="175" fontId="105" fillId="0" borderId="0"/>
    <xf numFmtId="175" fontId="105" fillId="0" borderId="0"/>
    <xf numFmtId="175" fontId="105" fillId="0" borderId="0"/>
    <xf numFmtId="0" fontId="105" fillId="0" borderId="0"/>
    <xf numFmtId="0" fontId="105" fillId="22" borderId="10" applyNumberFormat="0" applyFont="0" applyAlignment="0" applyProtection="0"/>
    <xf numFmtId="0" fontId="42" fillId="20" borderId="11"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46" fillId="23" borderId="12" applyNumberFormat="0" applyProtection="0">
      <alignment horizontal="left" vertical="top" indent="1"/>
    </xf>
    <xf numFmtId="0" fontId="53" fillId="32" borderId="0" applyNumberFormat="0" applyProtection="0">
      <alignment horizontal="left" vertical="center" indent="1"/>
    </xf>
    <xf numFmtId="0" fontId="51" fillId="35" borderId="8" applyNumberFormat="0" applyProtection="0">
      <alignment horizontal="left" vertical="center" indent="2"/>
    </xf>
    <xf numFmtId="0" fontId="51" fillId="35" borderId="8" applyNumberFormat="0" applyProtection="0">
      <alignment horizontal="left" vertical="center" indent="2"/>
    </xf>
    <xf numFmtId="0" fontId="51" fillId="35" borderId="8" applyNumberFormat="0" applyProtection="0">
      <alignment horizontal="left" vertical="center" indent="2"/>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56" fillId="0" borderId="8" applyNumberFormat="0" applyProtection="0">
      <alignment horizontal="left" vertical="center" indent="2"/>
    </xf>
    <xf numFmtId="0" fontId="56" fillId="0" borderId="8" applyNumberFormat="0" applyProtection="0">
      <alignment horizontal="left" vertical="center" indent="2"/>
    </xf>
    <xf numFmtId="0" fontId="56" fillId="0" borderId="8" applyNumberFormat="0" applyProtection="0">
      <alignment horizontal="left" vertical="center" indent="2"/>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21" fillId="22" borderId="12" applyNumberFormat="0" applyProtection="0">
      <alignment horizontal="left" vertical="top" indent="1"/>
    </xf>
    <xf numFmtId="0" fontId="21" fillId="22" borderId="12" applyNumberFormat="0" applyProtection="0">
      <alignment horizontal="left" vertical="top"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105" fillId="2" borderId="11" applyNumberFormat="0" applyProtection="0">
      <alignment horizontal="left" vertical="center" indent="1"/>
    </xf>
    <xf numFmtId="0" fontId="51" fillId="38" borderId="8" applyNumberFormat="0" applyProtection="0">
      <alignment horizontal="center" vertical="top" wrapText="1"/>
    </xf>
    <xf numFmtId="0" fontId="66" fillId="0" borderId="12" applyNumberFormat="0" applyProtection="0">
      <alignment horizontal="right" vertical="center"/>
    </xf>
    <xf numFmtId="175" fontId="67" fillId="34" borderId="16">
      <protection locked="0"/>
    </xf>
    <xf numFmtId="175" fontId="67" fillId="39" borderId="0"/>
    <xf numFmtId="175" fontId="47" fillId="0" borderId="0"/>
    <xf numFmtId="0" fontId="26" fillId="0" borderId="0" applyNumberFormat="0" applyFont="0" applyFill="0" applyBorder="0" applyAlignment="0" applyProtection="0"/>
    <xf numFmtId="0" fontId="26" fillId="0" borderId="0" applyNumberFormat="0" applyFont="0" applyFill="0" applyBorder="0" applyAlignment="0" applyProtection="0"/>
    <xf numFmtId="0" fontId="26" fillId="0" borderId="0" applyNumberFormat="0" applyFont="0" applyFill="0" applyBorder="0" applyAlignment="0" applyProtection="0"/>
    <xf numFmtId="0" fontId="43" fillId="0" borderId="0"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44" fillId="0" borderId="0" applyNumberFormat="0" applyFill="0" applyBorder="0" applyAlignment="0" applyProtection="0"/>
    <xf numFmtId="0" fontId="93" fillId="0" borderId="0"/>
    <xf numFmtId="0" fontId="93" fillId="0" borderId="0"/>
    <xf numFmtId="0" fontId="66" fillId="0" borderId="12" applyNumberFormat="0" applyProtection="0">
      <alignment horizontal="right" vertical="center"/>
    </xf>
    <xf numFmtId="0" fontId="105" fillId="0" borderId="0"/>
    <xf numFmtId="0" fontId="105" fillId="0" borderId="0"/>
    <xf numFmtId="0" fontId="105" fillId="0" borderId="0"/>
    <xf numFmtId="0" fontId="105" fillId="0" borderId="0"/>
    <xf numFmtId="0" fontId="105" fillId="0" borderId="0"/>
    <xf numFmtId="0" fontId="93" fillId="0" borderId="0"/>
    <xf numFmtId="0" fontId="93" fillId="0" borderId="0"/>
    <xf numFmtId="0" fontId="93" fillId="0" borderId="0"/>
    <xf numFmtId="0" fontId="15" fillId="0" borderId="0"/>
    <xf numFmtId="0" fontId="74"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4" fillId="20" borderId="2" applyNumberFormat="0" applyAlignment="0" applyProtection="0"/>
    <xf numFmtId="0" fontId="35" fillId="21" borderId="3" applyNumberFormat="0" applyAlignment="0" applyProtection="0"/>
    <xf numFmtId="43" fontId="74" fillId="0" borderId="0" applyFont="0" applyFill="0" applyBorder="0" applyAlignment="0" applyProtection="0"/>
    <xf numFmtId="0" fontId="36" fillId="0" borderId="0" applyNumberFormat="0" applyFill="0" applyBorder="0" applyAlignment="0" applyProtection="0"/>
    <xf numFmtId="0" fontId="37" fillId="4" borderId="0" applyNumberFormat="0" applyBorder="0" applyAlignment="0" applyProtection="0"/>
    <xf numFmtId="0" fontId="75" fillId="0" borderId="18"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39" fillId="7" borderId="2" applyNumberFormat="0" applyAlignment="0" applyProtection="0"/>
    <xf numFmtId="0" fontId="40" fillId="0" borderId="9" applyNumberFormat="0" applyFill="0" applyAlignment="0" applyProtection="0"/>
    <xf numFmtId="0" fontId="41" fillId="23" borderId="0" applyNumberFormat="0" applyBorder="0" applyAlignment="0" applyProtection="0"/>
    <xf numFmtId="0" fontId="74" fillId="22" borderId="10" applyNumberFormat="0" applyFont="0" applyAlignment="0" applyProtection="0"/>
    <xf numFmtId="0" fontId="42" fillId="20" borderId="11" applyNumberFormat="0" applyAlignment="0" applyProtection="0"/>
    <xf numFmtId="9" fontId="74"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15" fillId="0" borderId="0"/>
    <xf numFmtId="0" fontId="105" fillId="0" borderId="0"/>
    <xf numFmtId="0" fontId="105" fillId="0" borderId="0" applyFont="0" applyFill="0" applyBorder="0" applyAlignment="0" applyProtection="0"/>
    <xf numFmtId="0" fontId="15" fillId="0" borderId="0"/>
    <xf numFmtId="0" fontId="22" fillId="0" borderId="0" applyNumberFormat="0" applyFill="0" applyBorder="0" applyAlignment="0" applyProtection="0"/>
    <xf numFmtId="0" fontId="17" fillId="0" borderId="4" applyNumberFormat="0" applyProtection="0"/>
    <xf numFmtId="0" fontId="17" fillId="0" borderId="5">
      <alignment horizontal="left" vertical="center"/>
    </xf>
    <xf numFmtId="0" fontId="23" fillId="0" borderId="0" applyNumberFormat="0" applyFont="0" applyFill="0" applyBorder="0" applyProtection="0"/>
    <xf numFmtId="0" fontId="17" fillId="0" borderId="0" applyNumberFormat="0" applyFont="0" applyFill="0" applyBorder="0" applyProtection="0"/>
    <xf numFmtId="0" fontId="17" fillId="0" borderId="0" applyNumberFormat="0" applyFont="0" applyFill="0" applyBorder="0" applyProtection="0"/>
    <xf numFmtId="0" fontId="24" fillId="0" borderId="7" applyNumberFormat="0" applyFill="0" applyAlignment="0" applyProtection="0"/>
    <xf numFmtId="0" fontId="105" fillId="0" borderId="0"/>
    <xf numFmtId="0" fontId="105" fillId="0" borderId="0"/>
    <xf numFmtId="0" fontId="15" fillId="0" borderId="0"/>
    <xf numFmtId="0" fontId="79" fillId="23" borderId="20" applyNumberFormat="0" applyProtection="0">
      <alignment vertical="center"/>
    </xf>
    <xf numFmtId="0" fontId="80" fillId="23" borderId="20" applyNumberFormat="0" applyProtection="0">
      <alignment vertical="center"/>
    </xf>
    <xf numFmtId="0" fontId="81" fillId="23" borderId="20" applyNumberFormat="0" applyProtection="0">
      <alignment horizontal="left" vertical="center" indent="1"/>
    </xf>
    <xf numFmtId="0" fontId="46" fillId="23" borderId="12" applyNumberFormat="0" applyProtection="0">
      <alignment horizontal="left" vertical="top" indent="1"/>
    </xf>
    <xf numFmtId="0" fontId="82" fillId="32" borderId="20" applyNumberFormat="0" applyProtection="0">
      <alignment horizontal="left" vertical="center" indent="1"/>
    </xf>
    <xf numFmtId="0" fontId="65" fillId="54" borderId="20" applyNumberFormat="0" applyProtection="0">
      <alignment horizontal="left" vertical="center" indent="1"/>
    </xf>
    <xf numFmtId="0" fontId="65" fillId="36" borderId="20" applyNumberFormat="0" applyProtection="0">
      <alignment horizontal="left" vertical="center" indent="1"/>
    </xf>
    <xf numFmtId="0" fontId="83" fillId="32" borderId="20" applyNumberFormat="0" applyProtection="0">
      <alignment horizontal="left" vertical="center" indent="1"/>
    </xf>
    <xf numFmtId="0" fontId="84" fillId="8" borderId="20" applyNumberFormat="0" applyProtection="0">
      <alignment vertical="center"/>
    </xf>
    <xf numFmtId="0" fontId="55" fillId="34" borderId="20" applyNumberFormat="0" applyProtection="0">
      <alignment horizontal="left" vertical="center" indent="1"/>
    </xf>
    <xf numFmtId="0" fontId="85" fillId="36" borderId="20" applyNumberFormat="0" applyProtection="0">
      <alignment horizontal="left" vertical="center" indent="1"/>
    </xf>
    <xf numFmtId="0" fontId="86" fillId="32" borderId="20"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top"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top"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top"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top" indent="1"/>
    </xf>
    <xf numFmtId="0" fontId="87" fillId="34" borderId="20" applyNumberFormat="0" applyProtection="0">
      <alignment vertical="center"/>
    </xf>
    <xf numFmtId="0" fontId="88" fillId="34" borderId="20" applyNumberFormat="0" applyProtection="0">
      <alignment vertical="center"/>
    </xf>
    <xf numFmtId="0" fontId="65" fillId="36" borderId="20" applyNumberFormat="0" applyProtection="0">
      <alignment horizontal="left" vertical="center" indent="1"/>
    </xf>
    <xf numFmtId="0" fontId="21" fillId="22" borderId="12" applyNumberFormat="0" applyProtection="0">
      <alignment horizontal="left" vertical="top" indent="1"/>
    </xf>
    <xf numFmtId="0" fontId="21" fillId="22" borderId="12" applyNumberFormat="0" applyProtection="0">
      <alignment horizontal="left" vertical="top" indent="1"/>
    </xf>
    <xf numFmtId="0" fontId="89" fillId="34" borderId="20" applyNumberFormat="0" applyProtection="0">
      <alignment vertical="center"/>
    </xf>
    <xf numFmtId="0" fontId="90" fillId="34" borderId="20" applyNumberFormat="0" applyProtection="0">
      <alignment vertical="center"/>
    </xf>
    <xf numFmtId="0" fontId="65" fillId="36" borderId="20" applyNumberFormat="0" applyProtection="0">
      <alignment horizontal="left" vertical="center" indent="1"/>
    </xf>
    <xf numFmtId="0" fontId="21" fillId="33" borderId="12" applyNumberFormat="0" applyProtection="0">
      <alignment horizontal="left" vertical="top" indent="1"/>
    </xf>
    <xf numFmtId="0" fontId="63" fillId="34" borderId="20" applyNumberFormat="0" applyProtection="0">
      <alignment vertical="center"/>
    </xf>
    <xf numFmtId="0" fontId="64" fillId="34" borderId="20" applyNumberFormat="0" applyProtection="0">
      <alignment vertical="center"/>
    </xf>
    <xf numFmtId="0" fontId="65" fillId="22" borderId="20" applyNumberFormat="0" applyProtection="0">
      <alignment horizontal="left" vertical="center" indent="1"/>
    </xf>
    <xf numFmtId="0" fontId="91" fillId="8" borderId="20" applyNumberFormat="0" applyProtection="0">
      <alignment horizontal="left" indent="1"/>
    </xf>
    <xf numFmtId="0" fontId="77" fillId="34" borderId="20" applyNumberFormat="0" applyProtection="0">
      <alignment vertical="center"/>
    </xf>
    <xf numFmtId="0" fontId="26" fillId="0" borderId="0" applyNumberFormat="0" applyFont="0" applyFill="0" applyBorder="0" applyAlignment="0" applyProtection="0"/>
    <xf numFmtId="0" fontId="105" fillId="0" borderId="17" applyNumberFormat="0" applyFill="0" applyBorder="0" applyAlignment="0" applyProtection="0"/>
    <xf numFmtId="0" fontId="15" fillId="0" borderId="0"/>
    <xf numFmtId="0" fontId="15" fillId="0" borderId="0"/>
    <xf numFmtId="0" fontId="105" fillId="0" borderId="0"/>
    <xf numFmtId="0" fontId="105" fillId="32" borderId="12" applyNumberFormat="0" applyProtection="0">
      <alignment horizontal="left" vertical="top" indent="1"/>
    </xf>
    <xf numFmtId="0" fontId="105" fillId="33" borderId="12" applyNumberFormat="0" applyProtection="0">
      <alignment horizontal="left" vertical="top" indent="1"/>
    </xf>
    <xf numFmtId="0" fontId="105" fillId="8" borderId="12" applyNumberFormat="0" applyProtection="0">
      <alignment horizontal="left" vertical="top" indent="1"/>
    </xf>
    <xf numFmtId="0" fontId="105" fillId="36" borderId="12" applyNumberFormat="0" applyProtection="0">
      <alignment horizontal="left" vertical="top" indent="1"/>
    </xf>
    <xf numFmtId="0" fontId="15" fillId="0" borderId="0"/>
    <xf numFmtId="0" fontId="105" fillId="0" borderId="0"/>
    <xf numFmtId="0" fontId="31" fillId="7" borderId="0" applyNumberFormat="0" applyBorder="0" applyAlignment="0" applyProtection="0"/>
    <xf numFmtId="0" fontId="31" fillId="7" borderId="0" applyNumberFormat="0" applyBorder="0" applyAlignment="0" applyProtection="0"/>
    <xf numFmtId="0" fontId="31" fillId="2"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3"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5"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8"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0"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1"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0"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4" fillId="34" borderId="2" applyNumberFormat="0" applyAlignment="0" applyProtection="0"/>
    <xf numFmtId="0" fontId="34" fillId="34" borderId="2" applyNumberFormat="0" applyAlignment="0" applyProtection="0"/>
    <xf numFmtId="0" fontId="34" fillId="20" borderId="2" applyNumberFormat="0" applyAlignment="0" applyProtection="0"/>
    <xf numFmtId="0" fontId="34" fillId="34" borderId="2" applyNumberFormat="0" applyAlignment="0" applyProtection="0"/>
    <xf numFmtId="0" fontId="34" fillId="34" borderId="2" applyNumberFormat="0" applyAlignment="0" applyProtection="0"/>
    <xf numFmtId="0" fontId="34" fillId="34" borderId="2" applyNumberFormat="0" applyAlignment="0" applyProtection="0"/>
    <xf numFmtId="43" fontId="1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05"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31"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44"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14"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2" fontId="105" fillId="0" borderId="0" applyFont="0" applyFill="0" applyBorder="0" applyAlignment="0" applyProtection="0"/>
    <xf numFmtId="0" fontId="95" fillId="0" borderId="21" applyNumberFormat="0" applyFill="0" applyAlignment="0" applyProtection="0"/>
    <xf numFmtId="0" fontId="95" fillId="0" borderId="21" applyNumberFormat="0" applyFill="0" applyAlignment="0" applyProtection="0"/>
    <xf numFmtId="0" fontId="75" fillId="0" borderId="18"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23" fillId="0" borderId="0" applyNumberFormat="0" applyFont="0" applyFill="0" applyBorder="0" applyProtection="0"/>
    <xf numFmtId="0" fontId="23" fillId="0" borderId="0" applyNumberFormat="0" applyFont="0" applyFill="0" applyBorder="0" applyProtection="0"/>
    <xf numFmtId="0" fontId="23" fillId="0" borderId="0" applyNumberFormat="0" applyFont="0" applyFill="0" applyBorder="0" applyProtection="0"/>
    <xf numFmtId="0" fontId="23" fillId="0" borderId="0" applyNumberFormat="0" applyFont="0" applyFill="0" applyBorder="0" applyProtection="0"/>
    <xf numFmtId="0" fontId="23" fillId="0" borderId="0" applyNumberFormat="0" applyFont="0" applyFill="0" applyBorder="0" applyProtection="0"/>
    <xf numFmtId="0" fontId="23" fillId="0" borderId="0" applyNumberFormat="0" applyFont="0" applyFill="0" applyBorder="0" applyProtection="0"/>
    <xf numFmtId="0" fontId="17" fillId="0" borderId="0" applyNumberFormat="0" applyFont="0" applyFill="0" applyBorder="0" applyProtection="0"/>
    <xf numFmtId="0" fontId="96" fillId="0" borderId="13" applyNumberFormat="0" applyFill="0" applyAlignment="0" applyProtection="0"/>
    <xf numFmtId="0" fontId="96" fillId="0" borderId="13" applyNumberFormat="0" applyFill="0" applyAlignment="0" applyProtection="0"/>
    <xf numFmtId="0" fontId="7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17" fillId="0" borderId="0" applyNumberFormat="0" applyFont="0" applyFill="0" applyBorder="0" applyProtection="0"/>
    <xf numFmtId="0" fontId="17" fillId="0" borderId="0" applyNumberFormat="0" applyFont="0" applyFill="0" applyBorder="0" applyProtection="0"/>
    <xf numFmtId="0" fontId="17" fillId="0" borderId="0" applyNumberFormat="0" applyFont="0" applyFill="0" applyBorder="0" applyProtection="0"/>
    <xf numFmtId="0" fontId="17" fillId="0" borderId="0" applyNumberFormat="0" applyFont="0" applyFill="0" applyBorder="0" applyProtection="0"/>
    <xf numFmtId="0" fontId="17" fillId="0" borderId="0" applyNumberFormat="0" applyFont="0" applyFill="0" applyBorder="0" applyProtection="0"/>
    <xf numFmtId="0" fontId="94" fillId="0" borderId="22" applyNumberFormat="0" applyFill="0" applyAlignment="0" applyProtection="0"/>
    <xf numFmtId="0" fontId="94" fillId="0" borderId="22" applyNumberFormat="0" applyFill="0" applyAlignment="0" applyProtection="0"/>
    <xf numFmtId="0" fontId="38" fillId="0" borderId="6"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3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168" fontId="105" fillId="0" borderId="0">
      <protection locked="0"/>
    </xf>
    <xf numFmtId="0" fontId="39" fillId="23" borderId="2" applyNumberFormat="0" applyAlignment="0" applyProtection="0"/>
    <xf numFmtId="0" fontId="39" fillId="23" borderId="2" applyNumberFormat="0" applyAlignment="0" applyProtection="0"/>
    <xf numFmtId="0" fontId="39" fillId="7" borderId="2" applyNumberFormat="0" applyAlignment="0" applyProtection="0"/>
    <xf numFmtId="0" fontId="39" fillId="23" borderId="2" applyNumberFormat="0" applyAlignment="0" applyProtection="0"/>
    <xf numFmtId="0" fontId="39" fillId="23" borderId="2" applyNumberFormat="0" applyAlignment="0" applyProtection="0"/>
    <xf numFmtId="0" fontId="39" fillId="23"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74" fillId="0" borderId="0"/>
    <xf numFmtId="0" fontId="105" fillId="0" borderId="0"/>
    <xf numFmtId="0" fontId="10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05" fillId="0" borderId="0"/>
    <xf numFmtId="0" fontId="105" fillId="0" borderId="0"/>
    <xf numFmtId="0" fontId="105" fillId="0" borderId="0"/>
    <xf numFmtId="0"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05" fillId="0" borderId="0"/>
    <xf numFmtId="0" fontId="105" fillId="0" borderId="0"/>
    <xf numFmtId="0" fontId="15" fillId="0" borderId="0"/>
    <xf numFmtId="0" fontId="15" fillId="0" borderId="0"/>
    <xf numFmtId="0" fontId="15" fillId="0" borderId="0"/>
    <xf numFmtId="0" fontId="105" fillId="0" borderId="0"/>
    <xf numFmtId="0" fontId="105" fillId="0" borderId="0"/>
    <xf numFmtId="0" fontId="15" fillId="0" borderId="0"/>
    <xf numFmtId="0" fontId="15" fillId="0" borderId="0"/>
    <xf numFmtId="0" fontId="15" fillId="0" borderId="0"/>
    <xf numFmtId="0" fontId="105" fillId="0" borderId="0"/>
    <xf numFmtId="0" fontId="74" fillId="0" borderId="0"/>
    <xf numFmtId="0" fontId="105" fillId="0" borderId="0"/>
    <xf numFmtId="0" fontId="105" fillId="0" borderId="0"/>
    <xf numFmtId="0" fontId="15" fillId="0" borderId="0"/>
    <xf numFmtId="0" fontId="105" fillId="0" borderId="0"/>
    <xf numFmtId="0" fontId="105" fillId="0" borderId="0"/>
    <xf numFmtId="0" fontId="15" fillId="0" borderId="0"/>
    <xf numFmtId="0" fontId="105" fillId="0" borderId="0"/>
    <xf numFmtId="0" fontId="105" fillId="0" borderId="0"/>
    <xf numFmtId="0" fontId="105" fillId="0" borderId="0"/>
    <xf numFmtId="0" fontId="15" fillId="0" borderId="0"/>
    <xf numFmtId="0" fontId="105" fillId="0" borderId="0"/>
    <xf numFmtId="0" fontId="105" fillId="0" borderId="0"/>
    <xf numFmtId="0" fontId="105" fillId="0" borderId="0"/>
    <xf numFmtId="0" fontId="105" fillId="0" borderId="0"/>
    <xf numFmtId="0" fontId="74" fillId="0" borderId="0"/>
    <xf numFmtId="0" fontId="15" fillId="0" borderId="0"/>
    <xf numFmtId="0" fontId="15" fillId="0" borderId="0"/>
    <xf numFmtId="0" fontId="15" fillId="0" borderId="0"/>
    <xf numFmtId="0" fontId="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5" fillId="0" borderId="0"/>
    <xf numFmtId="0" fontId="105" fillId="0" borderId="0"/>
    <xf numFmtId="0" fontId="74" fillId="0" borderId="0"/>
    <xf numFmtId="0" fontId="15" fillId="0" borderId="0"/>
    <xf numFmtId="0" fontId="15" fillId="0" borderId="0"/>
    <xf numFmtId="0" fontId="15" fillId="0" borderId="0"/>
    <xf numFmtId="0" fontId="15" fillId="0" borderId="0"/>
    <xf numFmtId="0" fontId="105" fillId="0" borderId="0"/>
    <xf numFmtId="0" fontId="15" fillId="0" borderId="0"/>
    <xf numFmtId="0" fontId="15" fillId="0" borderId="0"/>
    <xf numFmtId="0" fontId="105" fillId="0" borderId="0"/>
    <xf numFmtId="0" fontId="74" fillId="0" borderId="0"/>
    <xf numFmtId="0" fontId="105" fillId="0" borderId="0"/>
    <xf numFmtId="0" fontId="105" fillId="22" borderId="10" applyNumberFormat="0" applyFont="0" applyAlignment="0" applyProtection="0"/>
    <xf numFmtId="0" fontId="105" fillId="22" borderId="10" applyNumberFormat="0" applyFont="0" applyAlignment="0" applyProtection="0"/>
    <xf numFmtId="0" fontId="105" fillId="22" borderId="10" applyNumberFormat="0" applyFont="0" applyAlignment="0" applyProtection="0"/>
    <xf numFmtId="0" fontId="105" fillId="22" borderId="10" applyNumberFormat="0" applyFont="0" applyAlignment="0" applyProtection="0"/>
    <xf numFmtId="0" fontId="42" fillId="34" borderId="11" applyNumberFormat="0" applyAlignment="0" applyProtection="0"/>
    <xf numFmtId="0" fontId="42" fillId="34" borderId="11" applyNumberFormat="0" applyAlignment="0" applyProtection="0"/>
    <xf numFmtId="0" fontId="42" fillId="20" borderId="11" applyNumberFormat="0" applyAlignment="0" applyProtection="0"/>
    <xf numFmtId="0" fontId="42" fillId="34" borderId="11" applyNumberFormat="0" applyAlignment="0" applyProtection="0"/>
    <xf numFmtId="0" fontId="42" fillId="34" borderId="11" applyNumberFormat="0" applyAlignment="0" applyProtection="0"/>
    <xf numFmtId="0" fontId="42" fillId="34" borderId="11" applyNumberFormat="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10"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74"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74"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74" fillId="0" borderId="0" applyFont="0" applyFill="0" applyBorder="0" applyAlignment="0" applyProtection="0"/>
    <xf numFmtId="9" fontId="105" fillId="0" borderId="0" applyFont="0" applyFill="0" applyBorder="0" applyAlignment="0" applyProtection="0"/>
    <xf numFmtId="9" fontId="74" fillId="0" borderId="0" applyFont="0" applyFill="0" applyBorder="0" applyAlignment="0" applyProtection="0"/>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center"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2" borderId="12" applyNumberFormat="0" applyProtection="0">
      <alignment horizontal="left" vertical="top"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center"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33" borderId="12" applyNumberFormat="0" applyProtection="0">
      <alignment horizontal="left" vertical="top"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center"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8" borderId="12" applyNumberFormat="0" applyProtection="0">
      <alignment horizontal="left" vertical="top"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center"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105" fillId="36" borderId="12" applyNumberFormat="0" applyProtection="0">
      <alignment horizontal="left" vertical="top" indent="1"/>
    </xf>
    <xf numFmtId="0" fontId="73" fillId="0" borderId="0" applyNumberFormat="0" applyFill="0" applyBorder="0" applyAlignment="0" applyProtection="0"/>
    <xf numFmtId="0" fontId="73" fillId="0" borderId="0" applyNumberFormat="0" applyFill="0" applyBorder="0" applyAlignment="0" applyProtection="0"/>
    <xf numFmtId="0" fontId="4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19"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05" fillId="0" borderId="17"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05"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9" fontId="74" fillId="0" borderId="0" applyFont="0" applyFill="0" applyBorder="0" applyAlignment="0" applyProtection="0"/>
    <xf numFmtId="0" fontId="39" fillId="7" borderId="2" applyNumberFormat="0" applyAlignment="0" applyProtection="0"/>
    <xf numFmtId="43" fontId="74" fillId="0" borderId="0" applyFont="0" applyFill="0" applyBorder="0" applyAlignment="0" applyProtection="0"/>
    <xf numFmtId="0" fontId="74" fillId="0" borderId="0"/>
    <xf numFmtId="43"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9"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9" fontId="10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05" fillId="0" borderId="0" applyFont="0" applyFill="0" applyBorder="0" applyAlignment="0" applyProtection="0"/>
    <xf numFmtId="0" fontId="15" fillId="0" borderId="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5" fillId="0" borderId="0"/>
    <xf numFmtId="9" fontId="105" fillId="0" borderId="0" applyFont="0" applyFill="0" applyBorder="0" applyAlignment="0" applyProtection="0"/>
    <xf numFmtId="0" fontId="105" fillId="0" borderId="0"/>
    <xf numFmtId="9" fontId="105" fillId="0" borderId="0" applyFont="0" applyFill="0" applyBorder="0" applyAlignment="0" applyProtection="0"/>
    <xf numFmtId="0" fontId="15" fillId="0" borderId="0"/>
    <xf numFmtId="0"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9" fontId="74" fillId="0" borderId="0" applyFont="0" applyFill="0" applyBorder="0" applyAlignment="0" applyProtection="0"/>
    <xf numFmtId="43" fontId="74" fillId="0" borderId="0" applyFont="0" applyFill="0" applyBorder="0" applyAlignment="0" applyProtection="0"/>
    <xf numFmtId="0" fontId="74" fillId="0" borderId="0"/>
    <xf numFmtId="9" fontId="74" fillId="0" borderId="0" applyFont="0" applyFill="0" applyBorder="0" applyAlignment="0" applyProtection="0"/>
    <xf numFmtId="43" fontId="74" fillId="0" borderId="0" applyFont="0" applyFill="0" applyBorder="0" applyAlignment="0" applyProtection="0"/>
    <xf numFmtId="0" fontId="39" fillId="7" borderId="2" applyNumberFormat="0" applyAlignment="0" applyProtection="0"/>
    <xf numFmtId="0" fontId="74" fillId="0" borderId="0"/>
    <xf numFmtId="0" fontId="39" fillId="7" borderId="2" applyNumberFormat="0" applyAlignment="0" applyProtection="0"/>
    <xf numFmtId="43"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9" fontId="105" fillId="0" borderId="0" applyFont="0" applyFill="0" applyBorder="0" applyAlignment="0" applyProtection="0"/>
    <xf numFmtId="43" fontId="105" fillId="0" borderId="0" applyFont="0" applyFill="0" applyBorder="0" applyAlignment="0" applyProtection="0"/>
    <xf numFmtId="0" fontId="105" fillId="0" borderId="0"/>
    <xf numFmtId="9"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0" fontId="105" fillId="0" borderId="0"/>
    <xf numFmtId="9" fontId="105" fillId="0" borderId="0" applyFont="0" applyFill="0" applyBorder="0" applyAlignment="0" applyProtection="0"/>
    <xf numFmtId="9" fontId="105" fillId="0" borderId="0" applyFont="0" applyFill="0" applyBorder="0" applyAlignment="0" applyProtection="0"/>
    <xf numFmtId="43"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5" fillId="0" borderId="0" applyFont="0" applyFill="0" applyBorder="0" applyAlignment="0" applyProtection="0"/>
    <xf numFmtId="9"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xf numFmtId="0" fontId="15" fillId="0" borderId="0"/>
    <xf numFmtId="0" fontId="15" fillId="0" borderId="0"/>
    <xf numFmtId="43" fontId="1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5" fillId="0" borderId="0"/>
    <xf numFmtId="0" fontId="15" fillId="0" borderId="0"/>
    <xf numFmtId="0" fontId="15" fillId="0" borderId="0"/>
    <xf numFmtId="0" fontId="15" fillId="0" borderId="0"/>
    <xf numFmtId="0" fontId="15" fillId="55" borderId="0" applyNumberForma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7" fillId="0" borderId="0" applyNumberFormat="0" applyFill="0" applyBorder="0" applyAlignment="0" applyProtection="0"/>
    <xf numFmtId="0" fontId="56" fillId="0" borderId="0"/>
    <xf numFmtId="0" fontId="14" fillId="0" borderId="0"/>
    <xf numFmtId="0" fontId="14" fillId="0" borderId="0"/>
    <xf numFmtId="0" fontId="13"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0" fontId="159" fillId="0" borderId="0"/>
    <xf numFmtId="0" fontId="162" fillId="75" borderId="169" applyNumberFormat="0" applyProtection="0">
      <alignment horizontal="left" vertical="center"/>
    </xf>
    <xf numFmtId="1" fontId="163" fillId="75" borderId="169">
      <alignment horizontal="center" vertical="center"/>
    </xf>
    <xf numFmtId="0" fontId="164" fillId="76" borderId="170" applyNumberFormat="0" applyFont="0" applyAlignment="0">
      <alignment horizontal="center"/>
    </xf>
    <xf numFmtId="0" fontId="165" fillId="0" borderId="0" applyNumberFormat="0" applyFill="0" applyBorder="0" applyProtection="0">
      <alignment horizontal="left" vertical="center"/>
    </xf>
    <xf numFmtId="0" fontId="164" fillId="77" borderId="171" applyNumberFormat="0" applyFont="0" applyAlignment="0">
      <alignment horizontal="center"/>
    </xf>
    <xf numFmtId="0" fontId="164" fillId="78" borderId="171" applyNumberFormat="0" applyFont="0" applyAlignment="0">
      <alignment horizontal="center"/>
    </xf>
    <xf numFmtId="0" fontId="166" fillId="0" borderId="0" applyFill="0" applyBorder="0" applyProtection="0">
      <alignment horizontal="center" wrapText="1"/>
    </xf>
    <xf numFmtId="3" fontId="166" fillId="0" borderId="172" applyFill="0" applyProtection="0">
      <alignment horizontal="center"/>
    </xf>
    <xf numFmtId="0" fontId="167" fillId="0" borderId="0" applyFill="0" applyBorder="0" applyProtection="0">
      <alignment horizontal="left" wrapText="1"/>
    </xf>
    <xf numFmtId="9" fontId="168" fillId="0" borderId="0" applyFill="0" applyBorder="0" applyProtection="0">
      <alignment horizontal="center" vertical="center"/>
    </xf>
    <xf numFmtId="0" fontId="164" fillId="0" borderId="0" applyNumberFormat="0" applyFill="0" applyBorder="0" applyProtection="0">
      <alignment horizontal="center" vertical="center"/>
    </xf>
    <xf numFmtId="0" fontId="160" fillId="0" borderId="0" applyNumberFormat="0" applyFill="0" applyBorder="0" applyProtection="0">
      <alignment vertical="center"/>
    </xf>
    <xf numFmtId="0" fontId="160" fillId="0" borderId="0" applyNumberFormat="0" applyFill="0" applyBorder="0" applyAlignment="0" applyProtection="0"/>
    <xf numFmtId="0" fontId="161" fillId="0" borderId="0" applyNumberFormat="0" applyFill="0" applyBorder="0" applyProtection="0">
      <alignment vertical="center"/>
    </xf>
    <xf numFmtId="0" fontId="166" fillId="0" borderId="0" applyFill="0" applyProtection="0">
      <alignment horizontal="center" vertical="center" wrapText="1"/>
    </xf>
    <xf numFmtId="0" fontId="166" fillId="0" borderId="0" applyFill="0" applyProtection="0">
      <alignment horizontal="left"/>
    </xf>
    <xf numFmtId="0" fontId="166" fillId="0" borderId="0" applyFill="0" applyProtection="0">
      <alignment vertical="center"/>
    </xf>
    <xf numFmtId="0" fontId="16" fillId="0" borderId="0">
      <alignment horizontal="left" vertical="center" wrapText="1"/>
    </xf>
    <xf numFmtId="0" fontId="158" fillId="0" borderId="0"/>
    <xf numFmtId="0" fontId="158" fillId="0" borderId="0"/>
    <xf numFmtId="0" fontId="158" fillId="0" borderId="0"/>
    <xf numFmtId="0" fontId="158" fillId="0" borderId="0"/>
    <xf numFmtId="0" fontId="26" fillId="0" borderId="0"/>
    <xf numFmtId="0" fontId="158" fillId="0" borderId="0"/>
    <xf numFmtId="0" fontId="158" fillId="0" borderId="0"/>
    <xf numFmtId="0" fontId="158" fillId="0" borderId="0"/>
    <xf numFmtId="0" fontId="26" fillId="0" borderId="0"/>
    <xf numFmtId="0" fontId="105" fillId="0" borderId="0"/>
    <xf numFmtId="0" fontId="26" fillId="0" borderId="0"/>
    <xf numFmtId="0" fontId="7" fillId="0" borderId="0"/>
    <xf numFmtId="0" fontId="26" fillId="0" borderId="0"/>
    <xf numFmtId="0" fontId="26" fillId="0" borderId="0"/>
    <xf numFmtId="0" fontId="7" fillId="0" borderId="0"/>
    <xf numFmtId="0" fontId="159" fillId="0" borderId="0"/>
    <xf numFmtId="0" fontId="159" fillId="0" borderId="0"/>
    <xf numFmtId="44" fontId="2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43" fontId="1" fillId="0" borderId="0" applyFont="0" applyFill="0" applyBorder="0" applyAlignment="0" applyProtection="0"/>
    <xf numFmtId="44" fontId="1" fillId="0" borderId="0" applyFont="0" applyFill="0" applyBorder="0" applyAlignment="0" applyProtection="0"/>
    <xf numFmtId="0" fontId="1" fillId="0" borderId="0"/>
  </cellStyleXfs>
  <cellXfs count="3168">
    <xf numFmtId="0" fontId="0" fillId="0" borderId="0" xfId="0"/>
    <xf numFmtId="0" fontId="56" fillId="56" borderId="27" xfId="0" applyFont="1" applyFill="1" applyBorder="1" applyAlignment="1">
      <alignment vertical="center"/>
    </xf>
    <xf numFmtId="0" fontId="56" fillId="56" borderId="0" xfId="0" applyFont="1" applyFill="1" applyAlignment="1">
      <alignment vertical="center"/>
    </xf>
    <xf numFmtId="0" fontId="134" fillId="0" borderId="0" xfId="0" applyFont="1" applyAlignment="1">
      <alignment vertical="center"/>
    </xf>
    <xf numFmtId="0" fontId="56" fillId="56" borderId="26" xfId="0" applyFont="1" applyFill="1" applyBorder="1" applyAlignment="1">
      <alignment vertical="center"/>
    </xf>
    <xf numFmtId="0" fontId="28" fillId="0" borderId="0" xfId="0" applyFont="1"/>
    <xf numFmtId="3" fontId="18" fillId="0" borderId="0" xfId="0" applyNumberFormat="1" applyFont="1"/>
    <xf numFmtId="0" fontId="18" fillId="0" borderId="0" xfId="0" applyFont="1"/>
    <xf numFmtId="0" fontId="97" fillId="0" borderId="0" xfId="0" applyFont="1"/>
    <xf numFmtId="0" fontId="98" fillId="0" borderId="0" xfId="0" applyFont="1"/>
    <xf numFmtId="0" fontId="18" fillId="0" borderId="0" xfId="0" applyFont="1" applyAlignment="1">
      <alignment horizontal="center"/>
    </xf>
    <xf numFmtId="0" fontId="18" fillId="0" borderId="0" xfId="0" applyFont="1" applyAlignment="1">
      <alignment vertical="center"/>
    </xf>
    <xf numFmtId="0" fontId="18" fillId="0" borderId="0" xfId="0" applyFont="1" applyAlignment="1">
      <alignment wrapText="1" readingOrder="1"/>
    </xf>
    <xf numFmtId="165" fontId="18" fillId="0" borderId="0" xfId="4" applyNumberFormat="1" applyFont="1"/>
    <xf numFmtId="0" fontId="18" fillId="56" borderId="0" xfId="0" applyFont="1" applyFill="1"/>
    <xf numFmtId="166" fontId="18" fillId="0" borderId="0" xfId="2" applyNumberFormat="1" applyFont="1"/>
    <xf numFmtId="44" fontId="18" fillId="0" borderId="0" xfId="2" applyFont="1"/>
    <xf numFmtId="0" fontId="18" fillId="0" borderId="0" xfId="0" applyFont="1" applyAlignment="1">
      <alignment wrapText="1"/>
    </xf>
    <xf numFmtId="164" fontId="18" fillId="0" borderId="0" xfId="0" applyNumberFormat="1" applyFont="1"/>
    <xf numFmtId="43" fontId="18" fillId="0" borderId="0" xfId="4" applyFont="1"/>
    <xf numFmtId="0" fontId="56" fillId="0" borderId="0" xfId="0" applyFont="1"/>
    <xf numFmtId="0" fontId="51" fillId="0" borderId="0" xfId="0" applyFont="1"/>
    <xf numFmtId="0" fontId="100" fillId="0" borderId="0" xfId="0" applyFont="1"/>
    <xf numFmtId="0" fontId="101" fillId="0" borderId="0" xfId="0" applyFont="1"/>
    <xf numFmtId="0" fontId="102" fillId="0" borderId="0" xfId="0" applyFont="1"/>
    <xf numFmtId="3" fontId="101" fillId="0" borderId="0" xfId="0" applyNumberFormat="1" applyFont="1"/>
    <xf numFmtId="0" fontId="104" fillId="0" borderId="0" xfId="0" applyFont="1"/>
    <xf numFmtId="0" fontId="100" fillId="0" borderId="0" xfId="0" applyFont="1" applyAlignment="1">
      <alignment wrapText="1"/>
    </xf>
    <xf numFmtId="0" fontId="30" fillId="0" borderId="0" xfId="0" applyFont="1" applyAlignment="1">
      <alignment horizontal="center" wrapText="1"/>
    </xf>
    <xf numFmtId="49" fontId="17" fillId="0" borderId="0" xfId="0" applyNumberFormat="1" applyFont="1" applyAlignment="1">
      <alignment horizontal="center"/>
    </xf>
    <xf numFmtId="0" fontId="99" fillId="0" borderId="0" xfId="0" applyFont="1"/>
    <xf numFmtId="0" fontId="103" fillId="0" borderId="0" xfId="0" applyFont="1" applyAlignment="1">
      <alignment horizontal="centerContinuous"/>
    </xf>
    <xf numFmtId="0" fontId="19" fillId="0" borderId="0" xfId="0" applyFont="1"/>
    <xf numFmtId="0" fontId="103" fillId="0" borderId="0" xfId="0" applyFont="1" applyAlignment="1">
      <alignment vertical="center"/>
    </xf>
    <xf numFmtId="0" fontId="19" fillId="0" borderId="0" xfId="0" applyFont="1" applyAlignment="1">
      <alignment horizontal="center"/>
    </xf>
    <xf numFmtId="166" fontId="56" fillId="0" borderId="0" xfId="0" applyNumberFormat="1" applyFont="1"/>
    <xf numFmtId="0" fontId="105" fillId="0" borderId="0" xfId="0" applyFont="1"/>
    <xf numFmtId="43" fontId="18" fillId="0" borderId="0" xfId="0" applyNumberFormat="1" applyFont="1"/>
    <xf numFmtId="41" fontId="56" fillId="0" borderId="0" xfId="0" applyNumberFormat="1" applyFont="1"/>
    <xf numFmtId="166" fontId="56" fillId="0" borderId="0" xfId="2" applyNumberFormat="1" applyFont="1"/>
    <xf numFmtId="166" fontId="51" fillId="0" borderId="0" xfId="2" applyNumberFormat="1" applyFont="1"/>
    <xf numFmtId="0" fontId="30" fillId="56" borderId="52" xfId="0" applyFont="1" applyFill="1" applyBorder="1"/>
    <xf numFmtId="0" fontId="30" fillId="56" borderId="47" xfId="0" applyFont="1" applyFill="1" applyBorder="1"/>
    <xf numFmtId="0" fontId="0" fillId="0" borderId="28" xfId="30925" applyFont="1" applyBorder="1"/>
    <xf numFmtId="0" fontId="0" fillId="0" borderId="52" xfId="30925" applyFont="1" applyBorder="1"/>
    <xf numFmtId="0" fontId="0" fillId="0" borderId="52" xfId="30925" applyFont="1" applyBorder="1" applyAlignment="1">
      <alignment wrapText="1"/>
    </xf>
    <xf numFmtId="0" fontId="0" fillId="0" borderId="47" xfId="30925" applyFont="1" applyBorder="1"/>
    <xf numFmtId="0" fontId="109" fillId="0" borderId="0" xfId="0" applyFont="1" applyAlignment="1">
      <alignment horizontal="center" wrapText="1"/>
    </xf>
    <xf numFmtId="0" fontId="30" fillId="0" borderId="0" xfId="0" applyFont="1"/>
    <xf numFmtId="0" fontId="108" fillId="0" borderId="0" xfId="0" applyFont="1"/>
    <xf numFmtId="0" fontId="17" fillId="0" borderId="0" xfId="0" applyFont="1"/>
    <xf numFmtId="0" fontId="17" fillId="0" borderId="0" xfId="0" applyFont="1" applyAlignment="1">
      <alignment horizontal="center" vertical="center" wrapText="1"/>
    </xf>
    <xf numFmtId="0" fontId="19" fillId="0" borderId="0" xfId="0" applyFont="1" applyAlignment="1">
      <alignment wrapText="1"/>
    </xf>
    <xf numFmtId="0" fontId="17" fillId="0" borderId="0" xfId="0" applyFont="1" applyAlignment="1">
      <alignment horizontal="center"/>
    </xf>
    <xf numFmtId="0" fontId="17" fillId="0" borderId="24" xfId="0" applyFont="1" applyBorder="1" applyAlignment="1">
      <alignment horizontal="center"/>
    </xf>
    <xf numFmtId="42" fontId="105" fillId="0" borderId="0" xfId="0" applyNumberFormat="1" applyFont="1"/>
    <xf numFmtId="0" fontId="110" fillId="0" borderId="0" xfId="0" applyFont="1" applyAlignment="1">
      <alignment horizontal="centerContinuous" vertical="center" wrapText="1"/>
    </xf>
    <xf numFmtId="166" fontId="0" fillId="0" borderId="0" xfId="0" applyNumberFormat="1"/>
    <xf numFmtId="6" fontId="0" fillId="0" borderId="0" xfId="0" applyNumberFormat="1"/>
    <xf numFmtId="0" fontId="111" fillId="0" borderId="0" xfId="0" applyFont="1" applyAlignment="1">
      <alignment horizontal="centerContinuous" vertical="center" wrapText="1"/>
    </xf>
    <xf numFmtId="0" fontId="0" fillId="56" borderId="0" xfId="0" applyFill="1"/>
    <xf numFmtId="10" fontId="0" fillId="0" borderId="0" xfId="0" applyNumberFormat="1"/>
    <xf numFmtId="0" fontId="112" fillId="0" borderId="0" xfId="0" applyFont="1"/>
    <xf numFmtId="0" fontId="0" fillId="0" borderId="51" xfId="0" applyBorder="1"/>
    <xf numFmtId="0" fontId="30" fillId="0" borderId="0" xfId="0" applyFont="1" applyAlignment="1">
      <alignment wrapText="1"/>
    </xf>
    <xf numFmtId="0" fontId="0" fillId="0" borderId="0" xfId="0" applyAlignment="1">
      <alignment wrapText="1"/>
    </xf>
    <xf numFmtId="0" fontId="109" fillId="0" borderId="0" xfId="0" applyFont="1" applyAlignment="1">
      <alignment horizontal="left"/>
    </xf>
    <xf numFmtId="0" fontId="0" fillId="0" borderId="0" xfId="0" applyAlignment="1">
      <alignment horizontal="center"/>
    </xf>
    <xf numFmtId="0" fontId="0" fillId="0" borderId="52" xfId="0" applyBorder="1"/>
    <xf numFmtId="0" fontId="0" fillId="0" borderId="0" xfId="0" applyAlignment="1">
      <alignment horizontal="left" wrapText="1"/>
    </xf>
    <xf numFmtId="165" fontId="0" fillId="0" borderId="0" xfId="0" applyNumberFormat="1"/>
    <xf numFmtId="0" fontId="28" fillId="0" borderId="0" xfId="0" applyFont="1" applyAlignment="1">
      <alignment vertical="center"/>
    </xf>
    <xf numFmtId="0" fontId="30" fillId="62" borderId="25" xfId="0" applyFont="1" applyFill="1" applyBorder="1" applyAlignment="1">
      <alignment horizontal="center" wrapText="1"/>
    </xf>
    <xf numFmtId="0" fontId="30" fillId="62" borderId="44" xfId="0" applyFont="1" applyFill="1" applyBorder="1" applyAlignment="1">
      <alignment horizontal="center" wrapText="1"/>
    </xf>
    <xf numFmtId="41" fontId="0" fillId="0" borderId="0" xfId="0" applyNumberFormat="1"/>
    <xf numFmtId="0" fontId="0" fillId="0" borderId="28" xfId="0" applyBorder="1"/>
    <xf numFmtId="0" fontId="0" fillId="0" borderId="41" xfId="0" applyBorder="1" applyAlignment="1">
      <alignment horizontal="left" vertical="center" wrapText="1"/>
    </xf>
    <xf numFmtId="0" fontId="105" fillId="0" borderId="0" xfId="0" applyFont="1" applyAlignment="1">
      <alignment vertical="center"/>
    </xf>
    <xf numFmtId="9" fontId="105" fillId="0" borderId="0" xfId="0" applyNumberFormat="1" applyFont="1"/>
    <xf numFmtId="0" fontId="45" fillId="0" borderId="0" xfId="0" applyFont="1" applyAlignment="1">
      <alignment vertical="center"/>
    </xf>
    <xf numFmtId="9" fontId="19" fillId="0" borderId="0" xfId="0" applyNumberFormat="1" applyFont="1" applyAlignment="1">
      <alignment horizontal="center" vertical="center"/>
    </xf>
    <xf numFmtId="0" fontId="19" fillId="0" borderId="0" xfId="0" quotePrefix="1" applyFont="1" applyAlignment="1">
      <alignment horizontal="left" vertical="center" wrapText="1"/>
    </xf>
    <xf numFmtId="0" fontId="17" fillId="0" borderId="0" xfId="0" applyFont="1" applyAlignment="1">
      <alignment vertical="center"/>
    </xf>
    <xf numFmtId="3" fontId="19" fillId="0" borderId="0" xfId="0" applyNumberFormat="1" applyFont="1" applyAlignment="1">
      <alignment horizontal="center" vertical="center"/>
    </xf>
    <xf numFmtId="0" fontId="18" fillId="0" borderId="0" xfId="0" applyFont="1" applyAlignment="1">
      <alignment horizontal="left" wrapText="1"/>
    </xf>
    <xf numFmtId="0" fontId="118" fillId="0" borderId="24" xfId="0" applyFont="1" applyBorder="1" applyAlignment="1">
      <alignment horizontal="centerContinuous" vertical="center" wrapText="1"/>
    </xf>
    <xf numFmtId="0" fontId="17" fillId="0" borderId="24" xfId="0" applyFont="1" applyBorder="1" applyAlignment="1">
      <alignment horizontal="center" vertical="center" wrapText="1"/>
    </xf>
    <xf numFmtId="0" fontId="19" fillId="0" borderId="24" xfId="0" applyFont="1" applyBorder="1" applyAlignment="1">
      <alignment horizontal="center" vertical="center" wrapText="1"/>
    </xf>
    <xf numFmtId="42" fontId="30" fillId="0" borderId="0" xfId="2" applyNumberFormat="1" applyFont="1" applyFill="1" applyBorder="1" applyAlignment="1">
      <alignment vertical="top"/>
    </xf>
    <xf numFmtId="9" fontId="105" fillId="0" borderId="0" xfId="1" applyFont="1" applyFill="1" applyBorder="1"/>
    <xf numFmtId="0" fontId="30" fillId="0" borderId="0" xfId="0" quotePrefix="1" applyFont="1" applyAlignment="1">
      <alignment horizontal="left" wrapText="1"/>
    </xf>
    <xf numFmtId="42" fontId="30" fillId="0" borderId="0" xfId="2" applyNumberFormat="1" applyFont="1" applyBorder="1" applyAlignment="1">
      <alignment vertical="top"/>
    </xf>
    <xf numFmtId="9" fontId="105" fillId="0" borderId="0" xfId="1" applyFont="1" applyBorder="1"/>
    <xf numFmtId="0" fontId="16" fillId="0" borderId="0" xfId="0" applyFont="1"/>
    <xf numFmtId="0" fontId="0" fillId="0" borderId="26" xfId="0" applyBorder="1"/>
    <xf numFmtId="0" fontId="117" fillId="64" borderId="30" xfId="0" applyFont="1" applyFill="1" applyBorder="1" applyAlignment="1">
      <alignment horizontal="center" vertical="center" wrapText="1"/>
    </xf>
    <xf numFmtId="0" fontId="117" fillId="64" borderId="29" xfId="0" applyFont="1" applyFill="1" applyBorder="1" applyAlignment="1">
      <alignment horizontal="center" vertical="center"/>
    </xf>
    <xf numFmtId="9" fontId="0" fillId="0" borderId="0" xfId="1" applyFont="1" applyFill="1"/>
    <xf numFmtId="165" fontId="0" fillId="0" borderId="0" xfId="4" applyNumberFormat="1" applyFont="1" applyFill="1" applyBorder="1"/>
    <xf numFmtId="176" fontId="103" fillId="0" borderId="0" xfId="0" applyNumberFormat="1" applyFont="1"/>
    <xf numFmtId="49" fontId="0" fillId="0" borderId="0" xfId="0" applyNumberFormat="1" applyAlignment="1">
      <alignment horizontal="center"/>
    </xf>
    <xf numFmtId="0" fontId="98" fillId="57" borderId="34" xfId="0" applyFont="1" applyFill="1" applyBorder="1"/>
    <xf numFmtId="0" fontId="98" fillId="0" borderId="0" xfId="0" applyFont="1" applyAlignment="1">
      <alignment horizontal="left"/>
    </xf>
    <xf numFmtId="0" fontId="0" fillId="0" borderId="24" xfId="0" applyBorder="1"/>
    <xf numFmtId="165" fontId="0" fillId="0" borderId="24" xfId="4" applyNumberFormat="1" applyFont="1" applyBorder="1"/>
    <xf numFmtId="0" fontId="16" fillId="0" borderId="0" xfId="0" applyFont="1" applyAlignment="1">
      <alignment horizontal="left" wrapText="1"/>
    </xf>
    <xf numFmtId="0" fontId="16" fillId="0" borderId="0" xfId="0" applyFont="1" applyAlignment="1">
      <alignment wrapText="1"/>
    </xf>
    <xf numFmtId="176" fontId="19" fillId="0" borderId="0" xfId="0" applyNumberFormat="1" applyFont="1"/>
    <xf numFmtId="176" fontId="19" fillId="0" borderId="0" xfId="0" applyNumberFormat="1" applyFont="1" applyAlignment="1">
      <alignment horizontal="center"/>
    </xf>
    <xf numFmtId="0" fontId="17" fillId="0" borderId="0" xfId="0" applyFont="1" applyAlignment="1">
      <alignment horizontal="center" vertical="top" wrapText="1"/>
    </xf>
    <xf numFmtId="165" fontId="19" fillId="0" borderId="0" xfId="4" applyNumberFormat="1" applyFont="1" applyFill="1"/>
    <xf numFmtId="165" fontId="17" fillId="0" borderId="0" xfId="0" applyNumberFormat="1" applyFont="1"/>
    <xf numFmtId="0" fontId="19" fillId="0" borderId="0" xfId="0" applyFont="1" applyAlignment="1">
      <alignment horizontal="left"/>
    </xf>
    <xf numFmtId="0" fontId="19" fillId="0" borderId="0" xfId="0" applyFont="1" applyAlignment="1">
      <alignment horizontal="center" wrapText="1"/>
    </xf>
    <xf numFmtId="0" fontId="30" fillId="0" borderId="0" xfId="0" applyFont="1" applyAlignment="1">
      <alignment vertical="center"/>
    </xf>
    <xf numFmtId="0" fontId="0" fillId="0" borderId="0" xfId="0" applyAlignment="1">
      <alignment horizontal="justify" wrapText="1"/>
    </xf>
    <xf numFmtId="0" fontId="30" fillId="0" borderId="0" xfId="0" applyFont="1" applyAlignment="1">
      <alignment horizontal="center" vertical="center" wrapText="1"/>
    </xf>
    <xf numFmtId="0" fontId="30" fillId="0" borderId="24" xfId="0" applyFont="1" applyBorder="1" applyAlignment="1">
      <alignment vertical="center" wrapText="1"/>
    </xf>
    <xf numFmtId="0" fontId="30" fillId="62" borderId="45" xfId="0" applyFont="1" applyFill="1" applyBorder="1" applyAlignment="1">
      <alignment horizontal="center" wrapText="1"/>
    </xf>
    <xf numFmtId="176" fontId="0" fillId="0" borderId="52" xfId="0" applyNumberFormat="1" applyBorder="1" applyAlignment="1">
      <alignment horizontal="justify" wrapText="1"/>
    </xf>
    <xf numFmtId="0" fontId="0" fillId="0" borderId="28" xfId="0" quotePrefix="1" applyBorder="1" applyAlignment="1">
      <alignment horizontal="left" wrapText="1"/>
    </xf>
    <xf numFmtId="0" fontId="0" fillId="0" borderId="29" xfId="0" applyBorder="1"/>
    <xf numFmtId="165" fontId="30" fillId="0" borderId="0" xfId="0" applyNumberFormat="1" applyFont="1"/>
    <xf numFmtId="0" fontId="45" fillId="0" borderId="0" xfId="0" applyFont="1" applyAlignment="1">
      <alignment horizontal="centerContinuous" vertical="center"/>
    </xf>
    <xf numFmtId="3" fontId="19" fillId="0" borderId="0" xfId="2" applyNumberFormat="1" applyFont="1" applyFill="1" applyBorder="1" applyAlignment="1">
      <alignment horizontal="center" vertical="center" wrapText="1"/>
    </xf>
    <xf numFmtId="0" fontId="17" fillId="0" borderId="0" xfId="0" applyFont="1" applyAlignment="1">
      <alignment horizontal="left"/>
    </xf>
    <xf numFmtId="0" fontId="0" fillId="0" borderId="0" xfId="0" applyAlignment="1">
      <alignment horizontal="center" vertical="center" wrapText="1"/>
    </xf>
    <xf numFmtId="166" fontId="0" fillId="0" borderId="0" xfId="2" applyNumberFormat="1" applyFont="1" applyFill="1" applyBorder="1" applyAlignment="1">
      <alignment horizontal="center" vertical="center" wrapText="1"/>
    </xf>
    <xf numFmtId="3" fontId="0" fillId="0" borderId="0" xfId="2" applyNumberFormat="1" applyFont="1" applyFill="1" applyBorder="1" applyAlignment="1">
      <alignment horizontal="center" vertical="center" wrapText="1"/>
    </xf>
    <xf numFmtId="0" fontId="16" fillId="0" borderId="0" xfId="0" applyFont="1" applyAlignment="1">
      <alignment vertical="center"/>
    </xf>
    <xf numFmtId="0" fontId="119" fillId="0" borderId="24" xfId="0" applyFont="1" applyBorder="1"/>
    <xf numFmtId="14" fontId="30" fillId="0" borderId="28" xfId="0" applyNumberFormat="1" applyFont="1" applyBorder="1" applyAlignment="1">
      <alignment horizontal="left"/>
    </xf>
    <xf numFmtId="14" fontId="30" fillId="0" borderId="52" xfId="0" applyNumberFormat="1" applyFont="1" applyBorder="1" applyAlignment="1">
      <alignment horizontal="left"/>
    </xf>
    <xf numFmtId="0" fontId="125" fillId="0" borderId="0" xfId="0" applyFont="1"/>
    <xf numFmtId="0" fontId="19" fillId="0" borderId="0" xfId="0" applyFont="1" applyAlignment="1">
      <alignment horizontal="left" vertical="center" wrapText="1"/>
    </xf>
    <xf numFmtId="3" fontId="19" fillId="0" borderId="0" xfId="0" applyNumberFormat="1" applyFont="1"/>
    <xf numFmtId="0" fontId="105" fillId="0" borderId="0" xfId="323" applyAlignment="1">
      <alignment horizontal="left"/>
    </xf>
    <xf numFmtId="0" fontId="105" fillId="0" borderId="0" xfId="323"/>
    <xf numFmtId="3" fontId="105" fillId="0" borderId="0" xfId="323" applyNumberFormat="1"/>
    <xf numFmtId="9" fontId="18" fillId="0" borderId="0" xfId="0" applyNumberFormat="1" applyFont="1"/>
    <xf numFmtId="0" fontId="0" fillId="0" borderId="29" xfId="0" applyBorder="1" applyAlignment="1">
      <alignment horizontal="center" wrapText="1"/>
    </xf>
    <xf numFmtId="0" fontId="0" fillId="0" borderId="51" xfId="0" applyBorder="1" applyAlignment="1">
      <alignment horizontal="center" wrapText="1"/>
    </xf>
    <xf numFmtId="0" fontId="127" fillId="0" borderId="0" xfId="0" applyFont="1"/>
    <xf numFmtId="0" fontId="19" fillId="0" borderId="24" xfId="0" applyFont="1" applyBorder="1"/>
    <xf numFmtId="0" fontId="100" fillId="0" borderId="24" xfId="0" applyFont="1" applyBorder="1"/>
    <xf numFmtId="0" fontId="101" fillId="0" borderId="24" xfId="0" applyFont="1" applyBorder="1"/>
    <xf numFmtId="39" fontId="105" fillId="62" borderId="41" xfId="2" applyNumberFormat="1" applyFont="1" applyFill="1" applyBorder="1" applyAlignment="1">
      <alignment horizontal="right" vertical="top"/>
    </xf>
    <xf numFmtId="39" fontId="105" fillId="62" borderId="51" xfId="2" applyNumberFormat="1" applyFont="1" applyFill="1" applyBorder="1" applyAlignment="1">
      <alignment horizontal="right" vertical="top"/>
    </xf>
    <xf numFmtId="39" fontId="105" fillId="62" borderId="29" xfId="2" applyNumberFormat="1" applyFont="1" applyFill="1" applyBorder="1" applyAlignment="1">
      <alignment horizontal="right" vertical="top"/>
    </xf>
    <xf numFmtId="39" fontId="105" fillId="62" borderId="30" xfId="2" applyNumberFormat="1" applyFont="1" applyFill="1" applyBorder="1" applyAlignment="1">
      <alignment horizontal="right" vertical="top"/>
    </xf>
    <xf numFmtId="39" fontId="105" fillId="62" borderId="32" xfId="2" applyNumberFormat="1" applyFont="1" applyFill="1" applyBorder="1" applyAlignment="1">
      <alignment horizontal="right" vertical="top"/>
    </xf>
    <xf numFmtId="0" fontId="0" fillId="0" borderId="49" xfId="0" applyBorder="1" applyAlignment="1">
      <alignment horizontal="left"/>
    </xf>
    <xf numFmtId="0" fontId="30" fillId="0" borderId="52" xfId="0" applyFont="1" applyBorder="1"/>
    <xf numFmtId="0" fontId="30" fillId="0" borderId="47" xfId="0" applyFont="1" applyBorder="1"/>
    <xf numFmtId="0" fontId="0" fillId="0" borderId="50" xfId="0" applyBorder="1" applyAlignment="1">
      <alignment horizontal="left" vertical="center" wrapText="1" indent="5"/>
    </xf>
    <xf numFmtId="0" fontId="0" fillId="0" borderId="50" xfId="0" applyBorder="1" applyAlignment="1">
      <alignment horizontal="left" vertical="center" wrapText="1" indent="6"/>
    </xf>
    <xf numFmtId="0" fontId="0" fillId="0" borderId="50" xfId="0" applyBorder="1" applyAlignment="1">
      <alignment horizontal="left" vertical="center" wrapText="1" indent="15"/>
    </xf>
    <xf numFmtId="3" fontId="19" fillId="0" borderId="48" xfId="2" applyNumberFormat="1" applyFont="1" applyFill="1" applyBorder="1" applyAlignment="1">
      <alignment horizontal="left" vertical="center" wrapText="1" indent="6"/>
    </xf>
    <xf numFmtId="0" fontId="30" fillId="0" borderId="0" xfId="0" quotePrefix="1" applyFont="1" applyAlignment="1">
      <alignment horizontal="left" vertical="center" wrapText="1"/>
    </xf>
    <xf numFmtId="9" fontId="30" fillId="0" borderId="0" xfId="1" applyFont="1" applyFill="1" applyBorder="1"/>
    <xf numFmtId="0" fontId="0" fillId="0" borderId="37" xfId="0" applyBorder="1"/>
    <xf numFmtId="0" fontId="28" fillId="0" borderId="24" xfId="0" applyFont="1" applyBorder="1" applyAlignment="1">
      <alignment horizontal="center"/>
    </xf>
    <xf numFmtId="0" fontId="28" fillId="0" borderId="24" xfId="0" applyFont="1" applyBorder="1" applyAlignment="1">
      <alignment horizontal="center" wrapText="1"/>
    </xf>
    <xf numFmtId="44" fontId="28" fillId="0" borderId="24" xfId="2" applyFont="1" applyBorder="1" applyAlignment="1">
      <alignment horizontal="center"/>
    </xf>
    <xf numFmtId="0" fontId="18" fillId="56" borderId="0" xfId="0" applyFont="1" applyFill="1" applyAlignment="1">
      <alignment vertical="center"/>
    </xf>
    <xf numFmtId="0" fontId="30" fillId="0" borderId="0" xfId="0" applyFont="1" applyAlignment="1">
      <alignment horizontal="center"/>
    </xf>
    <xf numFmtId="0" fontId="0" fillId="0" borderId="57" xfId="0" applyBorder="1"/>
    <xf numFmtId="3" fontId="19" fillId="0" borderId="60" xfId="2" applyNumberFormat="1" applyFont="1" applyFill="1" applyBorder="1" applyAlignment="1">
      <alignment horizontal="left" vertical="center" wrapText="1" indent="6"/>
    </xf>
    <xf numFmtId="0" fontId="133" fillId="0" borderId="0" xfId="0" applyFont="1"/>
    <xf numFmtId="178" fontId="0" fillId="0" borderId="60" xfId="4" applyNumberFormat="1" applyFont="1" applyBorder="1" applyAlignment="1">
      <alignment horizontal="center"/>
    </xf>
    <xf numFmtId="39" fontId="0" fillId="62" borderId="32" xfId="2" applyNumberFormat="1" applyFont="1" applyFill="1" applyBorder="1" applyAlignment="1">
      <alignment horizontal="right" vertical="top"/>
    </xf>
    <xf numFmtId="0" fontId="131" fillId="0" borderId="0" xfId="0" applyFont="1" applyAlignment="1">
      <alignment horizontal="left" wrapText="1"/>
    </xf>
    <xf numFmtId="0" fontId="56" fillId="0" borderId="0" xfId="0" applyFont="1" applyAlignment="1">
      <alignment horizontal="left" wrapText="1"/>
    </xf>
    <xf numFmtId="0" fontId="28" fillId="0" borderId="0" xfId="0" applyFont="1" applyAlignment="1">
      <alignment horizontal="center"/>
    </xf>
    <xf numFmtId="0" fontId="28" fillId="0" borderId="0" xfId="0" applyFont="1" applyAlignment="1">
      <alignment horizontal="center" vertical="center"/>
    </xf>
    <xf numFmtId="0" fontId="17" fillId="0" borderId="0" xfId="0" applyFont="1" applyAlignment="1">
      <alignment horizontal="center" wrapText="1"/>
    </xf>
    <xf numFmtId="0" fontId="30" fillId="0" borderId="0" xfId="0" applyFont="1" applyAlignment="1">
      <alignment horizontal="center" vertical="center"/>
    </xf>
    <xf numFmtId="3" fontId="0" fillId="0" borderId="0" xfId="0" applyNumberFormat="1" applyAlignment="1">
      <alignment horizontal="center" vertical="center"/>
    </xf>
    <xf numFmtId="9" fontId="0" fillId="0" borderId="0" xfId="0" applyNumberFormat="1" applyAlignment="1">
      <alignment horizontal="center" vertical="center"/>
    </xf>
    <xf numFmtId="0" fontId="17" fillId="0" borderId="26" xfId="0" applyFont="1" applyBorder="1" applyAlignment="1">
      <alignment horizontal="center"/>
    </xf>
    <xf numFmtId="5" fontId="30" fillId="0" borderId="0" xfId="0" applyNumberFormat="1" applyFont="1" applyAlignment="1">
      <alignment horizontal="left"/>
    </xf>
    <xf numFmtId="0" fontId="30" fillId="0" borderId="26" xfId="0" applyFont="1" applyBorder="1"/>
    <xf numFmtId="0" fontId="56" fillId="0" borderId="0" xfId="0" applyFont="1" applyAlignment="1">
      <alignment wrapText="1"/>
    </xf>
    <xf numFmtId="0" fontId="30" fillId="0" borderId="29" xfId="0" applyFont="1" applyBorder="1" applyAlignment="1">
      <alignment wrapText="1"/>
    </xf>
    <xf numFmtId="0" fontId="30" fillId="0" borderId="29" xfId="0" applyFont="1" applyBorder="1" applyAlignment="1">
      <alignment horizontal="left" wrapText="1" indent="1"/>
    </xf>
    <xf numFmtId="0" fontId="0" fillId="0" borderId="32" xfId="0" applyBorder="1" applyAlignment="1">
      <alignment horizontal="center"/>
    </xf>
    <xf numFmtId="166" fontId="105" fillId="0" borderId="51" xfId="2" applyNumberFormat="1" applyFont="1" applyBorder="1"/>
    <xf numFmtId="0" fontId="0" fillId="0" borderId="66" xfId="0" applyBorder="1"/>
    <xf numFmtId="0" fontId="30" fillId="0" borderId="65" xfId="0" applyFont="1" applyBorder="1"/>
    <xf numFmtId="0" fontId="117" fillId="64" borderId="74" xfId="0" applyFont="1" applyFill="1" applyBorder="1" applyAlignment="1">
      <alignment horizontal="center" vertical="center" wrapText="1"/>
    </xf>
    <xf numFmtId="0" fontId="117" fillId="64" borderId="75" xfId="0" applyFont="1" applyFill="1" applyBorder="1" applyAlignment="1">
      <alignment horizontal="center" vertical="center" wrapText="1"/>
    </xf>
    <xf numFmtId="14" fontId="30" fillId="0" borderId="0" xfId="0" applyNumberFormat="1" applyFont="1" applyAlignment="1">
      <alignment horizontal="center"/>
    </xf>
    <xf numFmtId="0" fontId="30" fillId="0" borderId="51" xfId="0" applyFont="1" applyBorder="1" applyAlignment="1">
      <alignment horizontal="center"/>
    </xf>
    <xf numFmtId="37" fontId="0" fillId="0" borderId="60" xfId="4" applyNumberFormat="1" applyFont="1" applyFill="1" applyBorder="1" applyAlignment="1">
      <alignment horizontal="center"/>
    </xf>
    <xf numFmtId="0" fontId="28" fillId="0" borderId="0" xfId="0" applyFont="1" applyAlignment="1">
      <alignment horizontal="center" vertical="center" wrapText="1"/>
    </xf>
    <xf numFmtId="0" fontId="132" fillId="0" borderId="0" xfId="0" applyFont="1" applyAlignment="1">
      <alignment vertical="top" wrapText="1"/>
    </xf>
    <xf numFmtId="0" fontId="117" fillId="0" borderId="0" xfId="0" applyFont="1" applyAlignment="1">
      <alignment horizontal="center" vertical="center" wrapText="1"/>
    </xf>
    <xf numFmtId="0" fontId="117" fillId="0" borderId="0" xfId="0" applyFont="1" applyAlignment="1">
      <alignment horizontal="center" vertical="center"/>
    </xf>
    <xf numFmtId="165" fontId="0" fillId="0" borderId="0" xfId="4" applyNumberFormat="1" applyFont="1" applyFill="1" applyBorder="1" applyAlignment="1">
      <alignment horizontal="center" vertical="center" wrapText="1"/>
    </xf>
    <xf numFmtId="0" fontId="117" fillId="64" borderId="73" xfId="0" applyFont="1" applyFill="1" applyBorder="1" applyAlignment="1">
      <alignment horizontal="center" vertical="center" wrapText="1"/>
    </xf>
    <xf numFmtId="0" fontId="0" fillId="0" borderId="83" xfId="0" applyBorder="1" applyAlignment="1">
      <alignment horizontal="center" wrapText="1"/>
    </xf>
    <xf numFmtId="0" fontId="0" fillId="0" borderId="51" xfId="0" applyBorder="1" applyAlignment="1" applyProtection="1">
      <alignment horizontal="center" wrapText="1"/>
      <protection locked="0"/>
    </xf>
    <xf numFmtId="166" fontId="0" fillId="0" borderId="60" xfId="2" applyNumberFormat="1" applyFont="1" applyBorder="1" applyAlignment="1" applyProtection="1">
      <alignment horizontal="center"/>
      <protection locked="0"/>
    </xf>
    <xf numFmtId="0" fontId="0" fillId="0" borderId="51" xfId="0" applyBorder="1" applyAlignment="1">
      <alignment horizontal="center"/>
    </xf>
    <xf numFmtId="166" fontId="0" fillId="59" borderId="60" xfId="2" applyNumberFormat="1" applyFont="1" applyFill="1" applyBorder="1" applyAlignment="1" applyProtection="1">
      <alignment horizontal="center"/>
      <protection locked="0"/>
    </xf>
    <xf numFmtId="0" fontId="0" fillId="59" borderId="51" xfId="0" applyFill="1" applyBorder="1" applyAlignment="1" applyProtection="1">
      <alignment horizontal="center" wrapText="1"/>
      <protection locked="0"/>
    </xf>
    <xf numFmtId="0" fontId="0" fillId="59" borderId="51" xfId="0" applyFill="1" applyBorder="1" applyAlignment="1">
      <alignment horizontal="center"/>
    </xf>
    <xf numFmtId="166" fontId="30" fillId="0" borderId="0" xfId="2" applyNumberFormat="1" applyFont="1" applyBorder="1" applyAlignment="1" applyProtection="1">
      <alignment wrapText="1"/>
      <protection locked="0"/>
    </xf>
    <xf numFmtId="2" fontId="30" fillId="0" borderId="0" xfId="4" applyNumberFormat="1" applyFont="1" applyBorder="1" applyAlignment="1" applyProtection="1">
      <alignment horizontal="center" vertical="center" wrapText="1"/>
      <protection locked="0"/>
    </xf>
    <xf numFmtId="166" fontId="30" fillId="0" borderId="0" xfId="2" applyNumberFormat="1" applyFont="1" applyBorder="1" applyAlignment="1" applyProtection="1">
      <alignment horizontal="center"/>
      <protection locked="0"/>
    </xf>
    <xf numFmtId="0" fontId="0" fillId="0" borderId="0" xfId="0" applyAlignment="1">
      <alignment vertical="top"/>
    </xf>
    <xf numFmtId="0" fontId="30" fillId="0" borderId="0" xfId="0" applyFont="1" applyAlignment="1">
      <alignment horizontal="center" vertical="top" wrapText="1"/>
    </xf>
    <xf numFmtId="0" fontId="30" fillId="0" borderId="24" xfId="0" applyFont="1" applyBorder="1" applyAlignment="1">
      <alignment vertical="top" wrapText="1"/>
    </xf>
    <xf numFmtId="0" fontId="30" fillId="62" borderId="46" xfId="0" applyFont="1" applyFill="1" applyBorder="1" applyAlignment="1">
      <alignment horizontal="center" vertical="top" wrapText="1"/>
    </xf>
    <xf numFmtId="0" fontId="56" fillId="0" borderId="0" xfId="0" applyFont="1" applyAlignment="1">
      <alignment vertical="top"/>
    </xf>
    <xf numFmtId="176" fontId="0" fillId="0" borderId="52" xfId="0" quotePrefix="1" applyNumberFormat="1" applyBorder="1" applyAlignment="1">
      <alignment horizontal="left" vertical="center" wrapText="1"/>
    </xf>
    <xf numFmtId="176" fontId="0" fillId="0" borderId="52" xfId="0" quotePrefix="1" applyNumberFormat="1" applyBorder="1" applyAlignment="1">
      <alignment vertical="center" wrapText="1"/>
    </xf>
    <xf numFmtId="176" fontId="0" fillId="0" borderId="52" xfId="0" applyNumberFormat="1" applyBorder="1" applyAlignment="1">
      <alignment horizontal="justify" vertical="center" wrapText="1"/>
    </xf>
    <xf numFmtId="176" fontId="0" fillId="48" borderId="28" xfId="0" applyNumberFormat="1" applyFill="1" applyBorder="1" applyAlignment="1">
      <alignment horizontal="justify" vertical="top" wrapText="1"/>
    </xf>
    <xf numFmtId="0" fontId="30" fillId="0" borderId="28" xfId="0" applyFont="1" applyBorder="1" applyAlignment="1">
      <alignment horizontal="center" vertical="center" wrapText="1"/>
    </xf>
    <xf numFmtId="0" fontId="30" fillId="0" borderId="35"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66" xfId="0" applyFont="1" applyBorder="1" applyAlignment="1">
      <alignment horizontal="center" vertical="center" wrapText="1"/>
    </xf>
    <xf numFmtId="0" fontId="30" fillId="0" borderId="68"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25" xfId="0" applyFont="1" applyBorder="1" applyAlignment="1">
      <alignment horizontal="center" vertical="center" wrapText="1"/>
    </xf>
    <xf numFmtId="0" fontId="0" fillId="0" borderId="24" xfId="0" applyBorder="1" applyAlignment="1">
      <alignment horizontal="center" vertical="center" wrapText="1"/>
    </xf>
    <xf numFmtId="0" fontId="0" fillId="0" borderId="81" xfId="0" applyBorder="1" applyAlignment="1">
      <alignment horizontal="center" vertical="center" wrapText="1"/>
    </xf>
    <xf numFmtId="0" fontId="0" fillId="0" borderId="0" xfId="0" applyAlignment="1">
      <alignment horizontal="left" vertical="center" wrapText="1" indent="6"/>
    </xf>
    <xf numFmtId="0" fontId="0" fillId="0" borderId="0" xfId="0" applyAlignment="1">
      <alignment horizontal="left" vertical="center" wrapText="1" indent="15"/>
    </xf>
    <xf numFmtId="0" fontId="0" fillId="0" borderId="0" xfId="0" applyAlignment="1">
      <alignment horizontal="left" vertical="center" wrapText="1" indent="5"/>
    </xf>
    <xf numFmtId="3" fontId="19" fillId="0" borderId="0" xfId="2" applyNumberFormat="1" applyFont="1" applyBorder="1" applyAlignment="1">
      <alignment horizontal="left" vertical="center" wrapText="1" indent="6"/>
    </xf>
    <xf numFmtId="0" fontId="0" fillId="0" borderId="0" xfId="0" applyAlignment="1">
      <alignment horizontal="left" vertical="center" wrapText="1"/>
    </xf>
    <xf numFmtId="0" fontId="56" fillId="0" borderId="0" xfId="0" applyFont="1" applyAlignment="1">
      <alignment vertical="center"/>
    </xf>
    <xf numFmtId="0" fontId="117" fillId="64" borderId="81" xfId="0" applyFont="1" applyFill="1" applyBorder="1"/>
    <xf numFmtId="176" fontId="0" fillId="0" borderId="37" xfId="0" quotePrefix="1" applyNumberFormat="1" applyBorder="1" applyAlignment="1">
      <alignment horizontal="left" vertical="center" wrapText="1"/>
    </xf>
    <xf numFmtId="0" fontId="30" fillId="0" borderId="69" xfId="0" applyFont="1" applyBorder="1"/>
    <xf numFmtId="0" fontId="0" fillId="0" borderId="0" xfId="0" applyAlignment="1">
      <alignment horizontal="center" wrapText="1"/>
    </xf>
    <xf numFmtId="0" fontId="30" fillId="70" borderId="37" xfId="0" applyFont="1" applyFill="1" applyBorder="1" applyAlignment="1">
      <alignment horizontal="left" vertical="center" wrapText="1"/>
    </xf>
    <xf numFmtId="0" fontId="30" fillId="70" borderId="52" xfId="0" applyFont="1" applyFill="1" applyBorder="1"/>
    <xf numFmtId="9" fontId="30" fillId="70" borderId="52" xfId="1" applyFont="1" applyFill="1" applyBorder="1"/>
    <xf numFmtId="0" fontId="30" fillId="70" borderId="28" xfId="0" applyFont="1" applyFill="1" applyBorder="1" applyAlignment="1">
      <alignment horizontal="center" wrapText="1"/>
    </xf>
    <xf numFmtId="179" fontId="30" fillId="70" borderId="28" xfId="0" applyNumberFormat="1" applyFont="1" applyFill="1" applyBorder="1" applyAlignment="1">
      <alignment horizontal="right" wrapText="1"/>
    </xf>
    <xf numFmtId="0" fontId="16" fillId="0" borderId="82" xfId="0" applyFont="1" applyBorder="1"/>
    <xf numFmtId="3" fontId="16" fillId="0" borderId="0" xfId="0" applyNumberFormat="1" applyFont="1"/>
    <xf numFmtId="0" fontId="16" fillId="0" borderId="27" xfId="0" applyFont="1" applyBorder="1"/>
    <xf numFmtId="0" fontId="16" fillId="0" borderId="24" xfId="0" applyFont="1" applyBorder="1"/>
    <xf numFmtId="0" fontId="16" fillId="0" borderId="39" xfId="0" applyFont="1" applyBorder="1"/>
    <xf numFmtId="3" fontId="117" fillId="64" borderId="74" xfId="0" applyNumberFormat="1" applyFont="1" applyFill="1" applyBorder="1" applyAlignment="1">
      <alignment horizontal="center" vertical="center" wrapText="1"/>
    </xf>
    <xf numFmtId="0" fontId="134" fillId="0" borderId="0" xfId="0" applyFont="1"/>
    <xf numFmtId="0" fontId="56" fillId="0" borderId="24" xfId="0" applyFont="1" applyBorder="1"/>
    <xf numFmtId="0" fontId="30" fillId="70" borderId="28" xfId="0" applyFont="1" applyFill="1" applyBorder="1"/>
    <xf numFmtId="0" fontId="0" fillId="70" borderId="28" xfId="0" applyFill="1" applyBorder="1"/>
    <xf numFmtId="0" fontId="98" fillId="70" borderId="28" xfId="0" applyFont="1" applyFill="1" applyBorder="1" applyAlignment="1">
      <alignment horizontal="center"/>
    </xf>
    <xf numFmtId="166" fontId="98" fillId="70" borderId="28" xfId="0" applyNumberFormat="1" applyFont="1" applyFill="1" applyBorder="1" applyAlignment="1">
      <alignment horizontal="center"/>
    </xf>
    <xf numFmtId="0" fontId="0" fillId="70" borderId="28" xfId="0" applyFill="1" applyBorder="1" applyAlignment="1">
      <alignment horizontal="center"/>
    </xf>
    <xf numFmtId="0" fontId="30" fillId="71" borderId="51" xfId="0" applyFont="1" applyFill="1" applyBorder="1"/>
    <xf numFmtId="0" fontId="0" fillId="70" borderId="60" xfId="0" applyFill="1" applyBorder="1"/>
    <xf numFmtId="0" fontId="30" fillId="69" borderId="73" xfId="0" applyFont="1" applyFill="1" applyBorder="1" applyAlignment="1">
      <alignment wrapText="1"/>
    </xf>
    <xf numFmtId="0" fontId="30" fillId="69" borderId="75" xfId="0" applyFont="1" applyFill="1" applyBorder="1" applyAlignment="1">
      <alignment horizontal="center"/>
    </xf>
    <xf numFmtId="0" fontId="0" fillId="70" borderId="52" xfId="0" applyFill="1" applyBorder="1"/>
    <xf numFmtId="165" fontId="0" fillId="70" borderId="51" xfId="4" applyNumberFormat="1" applyFont="1" applyFill="1" applyBorder="1" applyAlignment="1">
      <alignment horizontal="left" indent="1"/>
    </xf>
    <xf numFmtId="0" fontId="0" fillId="70" borderId="60" xfId="0" applyFill="1" applyBorder="1" applyAlignment="1">
      <alignment horizontal="left" indent="5"/>
    </xf>
    <xf numFmtId="0" fontId="0" fillId="70" borderId="51" xfId="0" applyFill="1" applyBorder="1"/>
    <xf numFmtId="0" fontId="0" fillId="0" borderId="27" xfId="0" applyBorder="1"/>
    <xf numFmtId="0" fontId="0" fillId="70" borderId="34" xfId="0" applyFill="1" applyBorder="1"/>
    <xf numFmtId="0" fontId="30" fillId="70" borderId="60" xfId="0" applyFont="1" applyFill="1" applyBorder="1"/>
    <xf numFmtId="0" fontId="30" fillId="70" borderId="69" xfId="0" applyFont="1" applyFill="1" applyBorder="1"/>
    <xf numFmtId="9" fontId="56" fillId="0" borderId="0" xfId="1" applyFont="1" applyFill="1" applyBorder="1"/>
    <xf numFmtId="0" fontId="105" fillId="0" borderId="82" xfId="0" applyFont="1" applyBorder="1"/>
    <xf numFmtId="14" fontId="30" fillId="0" borderId="0" xfId="0" applyNumberFormat="1" applyFont="1"/>
    <xf numFmtId="0" fontId="0" fillId="0" borderId="82" xfId="0" applyBorder="1"/>
    <xf numFmtId="0" fontId="105" fillId="0" borderId="27" xfId="0" applyFont="1" applyBorder="1"/>
    <xf numFmtId="0" fontId="102" fillId="0" borderId="27" xfId="0" applyFont="1" applyBorder="1"/>
    <xf numFmtId="0" fontId="102" fillId="0" borderId="24" xfId="0" applyFont="1" applyBorder="1"/>
    <xf numFmtId="0" fontId="102" fillId="0" borderId="39" xfId="0" applyFont="1" applyBorder="1"/>
    <xf numFmtId="0" fontId="117" fillId="0" borderId="0" xfId="0" applyFont="1"/>
    <xf numFmtId="3" fontId="30" fillId="0" borderId="0" xfId="0" applyNumberFormat="1" applyFont="1" applyAlignment="1">
      <alignment horizontal="right" vertical="center"/>
    </xf>
    <xf numFmtId="0" fontId="19" fillId="0" borderId="71" xfId="0" applyFont="1" applyBorder="1"/>
    <xf numFmtId="0" fontId="19" fillId="0" borderId="72" xfId="0" applyFont="1" applyBorder="1"/>
    <xf numFmtId="3" fontId="56" fillId="0" borderId="72" xfId="0" applyNumberFormat="1" applyFont="1" applyBorder="1"/>
    <xf numFmtId="3" fontId="0" fillId="0" borderId="0" xfId="0" applyNumberFormat="1" applyAlignment="1">
      <alignment horizontal="right" vertical="center"/>
    </xf>
    <xf numFmtId="0" fontId="30" fillId="70" borderId="28" xfId="0" applyFont="1" applyFill="1" applyBorder="1" applyAlignment="1">
      <alignment vertical="center" wrapText="1"/>
    </xf>
    <xf numFmtId="0" fontId="30" fillId="70" borderId="53" xfId="0" applyFont="1" applyFill="1" applyBorder="1" applyAlignment="1">
      <alignment horizontal="center" vertical="center" wrapText="1"/>
    </xf>
    <xf numFmtId="0" fontId="30" fillId="70" borderId="28" xfId="0" applyFont="1" applyFill="1" applyBorder="1" applyAlignment="1">
      <alignment horizontal="center" vertical="center" wrapText="1"/>
    </xf>
    <xf numFmtId="0" fontId="30" fillId="70" borderId="95" xfId="0" applyFont="1" applyFill="1" applyBorder="1" applyAlignment="1">
      <alignment vertical="center"/>
    </xf>
    <xf numFmtId="0" fontId="30" fillId="70" borderId="96" xfId="0" applyFont="1" applyFill="1" applyBorder="1" applyAlignment="1">
      <alignment horizontal="center" vertical="center"/>
    </xf>
    <xf numFmtId="0" fontId="30" fillId="70" borderId="95" xfId="0" applyFont="1" applyFill="1" applyBorder="1" applyAlignment="1">
      <alignment horizontal="center" vertical="center"/>
    </xf>
    <xf numFmtId="0" fontId="125" fillId="0" borderId="52" xfId="0" applyFont="1" applyBorder="1"/>
    <xf numFmtId="0" fontId="136" fillId="56" borderId="27" xfId="0" applyFont="1" applyFill="1" applyBorder="1"/>
    <xf numFmtId="9" fontId="30" fillId="62" borderId="34" xfId="1" applyFont="1" applyFill="1" applyBorder="1" applyAlignment="1">
      <alignment horizontal="right" vertical="center"/>
    </xf>
    <xf numFmtId="0" fontId="0" fillId="0" borderId="100" xfId="0" quotePrefix="1" applyBorder="1" applyAlignment="1">
      <alignment horizontal="left" vertical="center" wrapText="1"/>
    </xf>
    <xf numFmtId="9" fontId="0" fillId="62" borderId="112" xfId="1" applyFont="1" applyFill="1" applyBorder="1" applyAlignment="1">
      <alignment horizontal="right" vertical="center"/>
    </xf>
    <xf numFmtId="9" fontId="0" fillId="62" borderId="110" xfId="1" applyFont="1" applyFill="1" applyBorder="1" applyAlignment="1">
      <alignment horizontal="right" vertical="center"/>
    </xf>
    <xf numFmtId="9" fontId="0" fillId="62" borderId="113" xfId="1" applyFont="1" applyFill="1" applyBorder="1" applyAlignment="1">
      <alignment horizontal="right" vertical="center"/>
    </xf>
    <xf numFmtId="0" fontId="0" fillId="0" borderId="95" xfId="0" applyBorder="1"/>
    <xf numFmtId="0" fontId="30" fillId="62" borderId="28" xfId="0" applyFont="1" applyFill="1" applyBorder="1"/>
    <xf numFmtId="0" fontId="0" fillId="70" borderId="103" xfId="0" applyFill="1" applyBorder="1"/>
    <xf numFmtId="0" fontId="0" fillId="70" borderId="102" xfId="0" applyFill="1" applyBorder="1"/>
    <xf numFmtId="0" fontId="98" fillId="70" borderId="102" xfId="0" applyFont="1" applyFill="1" applyBorder="1"/>
    <xf numFmtId="165" fontId="98" fillId="70" borderId="102" xfId="4" applyNumberFormat="1" applyFont="1" applyFill="1" applyBorder="1"/>
    <xf numFmtId="165" fontId="0" fillId="70" borderId="102" xfId="4" applyNumberFormat="1" applyFont="1" applyFill="1" applyBorder="1"/>
    <xf numFmtId="0" fontId="0" fillId="70" borderId="104" xfId="0" applyFill="1" applyBorder="1"/>
    <xf numFmtId="166" fontId="30" fillId="69" borderId="115" xfId="30947" applyNumberFormat="1" applyFont="1" applyFill="1" applyBorder="1"/>
    <xf numFmtId="166" fontId="30" fillId="69" borderId="116" xfId="2" applyNumberFormat="1" applyFont="1" applyFill="1" applyBorder="1"/>
    <xf numFmtId="0" fontId="0" fillId="62" borderId="106" xfId="0" applyFill="1" applyBorder="1"/>
    <xf numFmtId="0" fontId="0" fillId="62" borderId="107" xfId="0" applyFill="1" applyBorder="1"/>
    <xf numFmtId="0" fontId="0" fillId="62" borderId="108" xfId="0" applyFill="1" applyBorder="1"/>
    <xf numFmtId="0" fontId="117" fillId="64" borderId="72" xfId="0" applyFont="1" applyFill="1" applyBorder="1" applyAlignment="1">
      <alignment horizontal="center"/>
    </xf>
    <xf numFmtId="0" fontId="117" fillId="64" borderId="118" xfId="0" applyFont="1" applyFill="1" applyBorder="1" applyAlignment="1">
      <alignment horizontal="center"/>
    </xf>
    <xf numFmtId="0" fontId="18" fillId="62" borderId="106" xfId="0" applyFont="1" applyFill="1" applyBorder="1"/>
    <xf numFmtId="0" fontId="18" fillId="62" borderId="107" xfId="0" applyFont="1" applyFill="1" applyBorder="1"/>
    <xf numFmtId="0" fontId="18" fillId="62" borderId="108" xfId="0" applyFont="1" applyFill="1" applyBorder="1"/>
    <xf numFmtId="0" fontId="0" fillId="57" borderId="127" xfId="0" applyFill="1" applyBorder="1"/>
    <xf numFmtId="0" fontId="0" fillId="57" borderId="112" xfId="0" applyFill="1" applyBorder="1"/>
    <xf numFmtId="0" fontId="0" fillId="57" borderId="111" xfId="0" applyFill="1" applyBorder="1"/>
    <xf numFmtId="0" fontId="106" fillId="62" borderId="106" xfId="0" applyFont="1" applyFill="1" applyBorder="1"/>
    <xf numFmtId="0" fontId="106" fillId="62" borderId="107" xfId="0" applyFont="1" applyFill="1" applyBorder="1"/>
    <xf numFmtId="0" fontId="106" fillId="62" borderId="108" xfId="0" applyFont="1" applyFill="1" applyBorder="1"/>
    <xf numFmtId="0" fontId="0" fillId="0" borderId="119" xfId="0" applyBorder="1"/>
    <xf numFmtId="0" fontId="0" fillId="0" borderId="121" xfId="0" applyBorder="1"/>
    <xf numFmtId="5" fontId="30" fillId="69" borderId="128" xfId="0" applyNumberFormat="1" applyFont="1" applyFill="1" applyBorder="1" applyAlignment="1">
      <alignment horizontal="left"/>
    </xf>
    <xf numFmtId="0" fontId="0" fillId="0" borderId="106" xfId="0" applyBorder="1"/>
    <xf numFmtId="0" fontId="106" fillId="0" borderId="106" xfId="0" applyFont="1" applyBorder="1"/>
    <xf numFmtId="0" fontId="106" fillId="0" borderId="107" xfId="0" applyFont="1" applyBorder="1"/>
    <xf numFmtId="0" fontId="106" fillId="0" borderId="108" xfId="0" applyFont="1" applyBorder="1"/>
    <xf numFmtId="165" fontId="0" fillId="62" borderId="51" xfId="0" applyNumberFormat="1" applyFill="1" applyBorder="1" applyAlignment="1">
      <alignment horizontal="left" indent="1"/>
    </xf>
    <xf numFmtId="171" fontId="0" fillId="62" borderId="60" xfId="1" applyNumberFormat="1" applyFont="1" applyFill="1" applyBorder="1" applyAlignment="1">
      <alignment horizontal="left" indent="5"/>
    </xf>
    <xf numFmtId="165" fontId="0" fillId="62" borderId="103" xfId="0" applyNumberFormat="1" applyFill="1" applyBorder="1" applyAlignment="1">
      <alignment horizontal="left" indent="1"/>
    </xf>
    <xf numFmtId="165" fontId="0" fillId="62" borderId="102" xfId="0" applyNumberFormat="1" applyFill="1" applyBorder="1"/>
    <xf numFmtId="177" fontId="0" fillId="62" borderId="102" xfId="0" applyNumberFormat="1" applyFill="1" applyBorder="1"/>
    <xf numFmtId="171" fontId="0" fillId="62" borderId="104" xfId="1" applyNumberFormat="1" applyFont="1" applyFill="1" applyBorder="1" applyAlignment="1">
      <alignment horizontal="left" indent="5"/>
    </xf>
    <xf numFmtId="0" fontId="0" fillId="62" borderId="34" xfId="0" applyFill="1" applyBorder="1" applyAlignment="1">
      <alignment horizontal="left" indent="5"/>
    </xf>
    <xf numFmtId="165" fontId="0" fillId="62" borderId="34" xfId="4" applyNumberFormat="1" applyFont="1" applyFill="1" applyBorder="1"/>
    <xf numFmtId="44" fontId="0" fillId="62" borderId="34" xfId="2" applyFont="1" applyFill="1" applyBorder="1"/>
    <xf numFmtId="171" fontId="0" fillId="62" borderId="126" xfId="1" applyNumberFormat="1" applyFont="1" applyFill="1" applyBorder="1" applyAlignment="1">
      <alignment horizontal="left" indent="5"/>
    </xf>
    <xf numFmtId="171" fontId="0" fillId="62" borderId="61" xfId="1" applyNumberFormat="1" applyFont="1" applyFill="1" applyBorder="1" applyAlignment="1">
      <alignment horizontal="left" indent="5"/>
    </xf>
    <xf numFmtId="171" fontId="0" fillId="62" borderId="56" xfId="1" applyNumberFormat="1" applyFont="1" applyFill="1" applyBorder="1" applyAlignment="1">
      <alignment horizontal="left" indent="5"/>
    </xf>
    <xf numFmtId="171" fontId="0" fillId="62" borderId="66" xfId="1" applyNumberFormat="1" applyFont="1" applyFill="1" applyBorder="1" applyAlignment="1">
      <alignment horizontal="left" indent="3"/>
    </xf>
    <xf numFmtId="171" fontId="0" fillId="62" borderId="133" xfId="1" applyNumberFormat="1" applyFont="1" applyFill="1" applyBorder="1" applyAlignment="1">
      <alignment horizontal="right"/>
    </xf>
    <xf numFmtId="177" fontId="0" fillId="62" borderId="61" xfId="0" applyNumberFormat="1" applyFill="1" applyBorder="1"/>
    <xf numFmtId="171" fontId="0" fillId="62" borderId="51" xfId="1" applyNumberFormat="1" applyFont="1" applyFill="1" applyBorder="1" applyAlignment="1">
      <alignment horizontal="left" indent="3"/>
    </xf>
    <xf numFmtId="171" fontId="0" fillId="62" borderId="49" xfId="1" applyNumberFormat="1" applyFont="1" applyFill="1" applyBorder="1" applyAlignment="1">
      <alignment horizontal="left" indent="3"/>
    </xf>
    <xf numFmtId="171" fontId="0" fillId="62" borderId="132" xfId="1" applyNumberFormat="1" applyFont="1" applyFill="1" applyBorder="1" applyAlignment="1">
      <alignment horizontal="right"/>
    </xf>
    <xf numFmtId="166" fontId="105" fillId="62" borderId="122" xfId="30947" applyNumberFormat="1" applyFont="1" applyFill="1" applyBorder="1"/>
    <xf numFmtId="166" fontId="105" fillId="62" borderId="129" xfId="2" applyNumberFormat="1" applyFont="1" applyFill="1" applyBorder="1"/>
    <xf numFmtId="166" fontId="105" fillId="62" borderId="130" xfId="2" applyNumberFormat="1" applyFont="1" applyFill="1" applyBorder="1"/>
    <xf numFmtId="0" fontId="0" fillId="0" borderId="0" xfId="0" applyAlignment="1">
      <alignment vertical="top" wrapText="1"/>
    </xf>
    <xf numFmtId="165" fontId="0" fillId="62" borderId="51" xfId="0" applyNumberFormat="1" applyFill="1" applyBorder="1"/>
    <xf numFmtId="171" fontId="0" fillId="62" borderId="60" xfId="1" applyNumberFormat="1" applyFont="1" applyFill="1" applyBorder="1"/>
    <xf numFmtId="0" fontId="98" fillId="61" borderId="73" xfId="0" applyFont="1" applyFill="1" applyBorder="1"/>
    <xf numFmtId="0" fontId="0" fillId="61" borderId="47" xfId="0" applyFill="1" applyBorder="1"/>
    <xf numFmtId="0" fontId="98" fillId="61" borderId="34" xfId="0" applyFont="1" applyFill="1" applyBorder="1"/>
    <xf numFmtId="0" fontId="98" fillId="61" borderId="50" xfId="0" applyFont="1" applyFill="1" applyBorder="1"/>
    <xf numFmtId="166" fontId="0" fillId="62" borderId="51" xfId="2" applyNumberFormat="1" applyFont="1" applyFill="1" applyBorder="1"/>
    <xf numFmtId="0" fontId="30" fillId="62" borderId="34" xfId="0" applyFont="1" applyFill="1" applyBorder="1" applyAlignment="1">
      <alignment horizontal="left" indent="6"/>
    </xf>
    <xf numFmtId="165" fontId="30" fillId="62" borderId="34" xfId="4" applyNumberFormat="1" applyFont="1" applyFill="1" applyBorder="1"/>
    <xf numFmtId="44" fontId="30" fillId="62" borderId="34" xfId="2" applyFont="1" applyFill="1" applyBorder="1"/>
    <xf numFmtId="171" fontId="30" fillId="62" borderId="126" xfId="1" applyNumberFormat="1" applyFont="1" applyFill="1" applyBorder="1"/>
    <xf numFmtId="165" fontId="0" fillId="62" borderId="93" xfId="0" applyNumberFormat="1" applyFill="1" applyBorder="1"/>
    <xf numFmtId="0" fontId="0" fillId="0" borderId="134" xfId="0" applyBorder="1"/>
    <xf numFmtId="0" fontId="30" fillId="69" borderId="128" xfId="0" applyFont="1" applyFill="1" applyBorder="1"/>
    <xf numFmtId="165" fontId="30" fillId="62" borderId="39" xfId="0" applyNumberFormat="1" applyFont="1" applyFill="1" applyBorder="1"/>
    <xf numFmtId="0" fontId="0" fillId="0" borderId="100" xfId="0" applyBorder="1"/>
    <xf numFmtId="0" fontId="0" fillId="0" borderId="136" xfId="0" applyBorder="1"/>
    <xf numFmtId="165" fontId="0" fillId="62" borderId="96" xfId="0" applyNumberFormat="1" applyFill="1" applyBorder="1"/>
    <xf numFmtId="166" fontId="0" fillId="62" borderId="78" xfId="2" applyNumberFormat="1" applyFont="1" applyFill="1" applyBorder="1"/>
    <xf numFmtId="166" fontId="0" fillId="62" borderId="27" xfId="2" applyNumberFormat="1" applyFont="1" applyFill="1" applyBorder="1"/>
    <xf numFmtId="166" fontId="0" fillId="62" borderId="56" xfId="2" applyNumberFormat="1" applyFont="1" applyFill="1" applyBorder="1"/>
    <xf numFmtId="166" fontId="0" fillId="62" borderId="119" xfId="2" applyNumberFormat="1" applyFont="1" applyFill="1" applyBorder="1"/>
    <xf numFmtId="166" fontId="0" fillId="62" borderId="120" xfId="2" applyNumberFormat="1" applyFont="1" applyFill="1" applyBorder="1"/>
    <xf numFmtId="166" fontId="0" fillId="62" borderId="121" xfId="2" applyNumberFormat="1" applyFont="1" applyFill="1" applyBorder="1"/>
    <xf numFmtId="0" fontId="0" fillId="57" borderId="95" xfId="0" applyFill="1" applyBorder="1"/>
    <xf numFmtId="0" fontId="0" fillId="0" borderId="34" xfId="0" applyBorder="1" applyAlignment="1">
      <alignment horizontal="center"/>
    </xf>
    <xf numFmtId="37" fontId="0" fillId="0" borderId="34" xfId="4" applyNumberFormat="1" applyFont="1" applyFill="1" applyBorder="1" applyAlignment="1">
      <alignment horizontal="center"/>
    </xf>
    <xf numFmtId="37" fontId="0" fillId="0" borderId="126" xfId="4" applyNumberFormat="1" applyFont="1" applyFill="1" applyBorder="1" applyAlignment="1">
      <alignment horizontal="center"/>
    </xf>
    <xf numFmtId="0" fontId="0" fillId="70" borderId="105" xfId="0" applyFill="1" applyBorder="1"/>
    <xf numFmtId="0" fontId="0" fillId="71" borderId="42" xfId="128" applyFont="1" applyFill="1" applyBorder="1"/>
    <xf numFmtId="44" fontId="117" fillId="64" borderId="32" xfId="2" applyFont="1" applyFill="1" applyBorder="1" applyAlignment="1">
      <alignment horizontal="center" vertical="center" wrapText="1"/>
    </xf>
    <xf numFmtId="0" fontId="0" fillId="71" borderId="32" xfId="128" applyFont="1" applyFill="1" applyBorder="1"/>
    <xf numFmtId="0" fontId="98" fillId="61" borderId="69" xfId="0" applyFont="1" applyFill="1" applyBorder="1"/>
    <xf numFmtId="0" fontId="98" fillId="61" borderId="71" xfId="0" applyFont="1" applyFill="1" applyBorder="1"/>
    <xf numFmtId="0" fontId="98" fillId="61" borderId="72" xfId="0" applyFont="1" applyFill="1" applyBorder="1"/>
    <xf numFmtId="165" fontId="0" fillId="62" borderId="60" xfId="0" applyNumberFormat="1" applyFill="1" applyBorder="1"/>
    <xf numFmtId="165" fontId="0" fillId="70" borderId="60" xfId="4" applyNumberFormat="1" applyFont="1" applyFill="1" applyBorder="1"/>
    <xf numFmtId="165" fontId="0" fillId="62" borderId="104" xfId="0" applyNumberFormat="1" applyFill="1" applyBorder="1"/>
    <xf numFmtId="165" fontId="0" fillId="62" borderId="126" xfId="4" applyNumberFormat="1" applyFont="1" applyFill="1" applyBorder="1"/>
    <xf numFmtId="165" fontId="0" fillId="62" borderId="52" xfId="0" applyNumberFormat="1" applyFill="1" applyBorder="1"/>
    <xf numFmtId="165" fontId="30" fillId="62" borderId="126" xfId="4" applyNumberFormat="1" applyFont="1" applyFill="1" applyBorder="1"/>
    <xf numFmtId="0" fontId="0" fillId="0" borderId="47" xfId="0" applyBorder="1"/>
    <xf numFmtId="165" fontId="0" fillId="62" borderId="49" xfId="0" applyNumberFormat="1" applyFill="1" applyBorder="1"/>
    <xf numFmtId="165" fontId="0" fillId="62" borderId="50" xfId="0" applyNumberFormat="1" applyFill="1" applyBorder="1"/>
    <xf numFmtId="177" fontId="0" fillId="62" borderId="50" xfId="0" applyNumberFormat="1" applyFill="1" applyBorder="1"/>
    <xf numFmtId="171" fontId="0" fillId="62" borderId="48" xfId="1" applyNumberFormat="1" applyFont="1" applyFill="1" applyBorder="1"/>
    <xf numFmtId="165" fontId="0" fillId="62" borderId="47" xfId="0" applyNumberFormat="1" applyFill="1" applyBorder="1"/>
    <xf numFmtId="0" fontId="98" fillId="57" borderId="64" xfId="0" applyFont="1" applyFill="1" applyBorder="1"/>
    <xf numFmtId="0" fontId="0" fillId="57" borderId="131" xfId="0" applyFill="1" applyBorder="1"/>
    <xf numFmtId="0" fontId="98" fillId="57" borderId="73" xfId="0" applyFont="1" applyFill="1" applyBorder="1"/>
    <xf numFmtId="0" fontId="98" fillId="57" borderId="74" xfId="0" applyFont="1" applyFill="1" applyBorder="1"/>
    <xf numFmtId="0" fontId="98" fillId="57" borderId="126" xfId="0" applyFont="1" applyFill="1" applyBorder="1"/>
    <xf numFmtId="166" fontId="105" fillId="62" borderId="115" xfId="30947" applyNumberFormat="1" applyFont="1" applyFill="1" applyBorder="1"/>
    <xf numFmtId="166" fontId="105" fillId="62" borderId="116" xfId="2" applyNumberFormat="1" applyFont="1" applyFill="1" applyBorder="1"/>
    <xf numFmtId="166" fontId="105" fillId="62" borderId="137" xfId="2" applyNumberFormat="1" applyFont="1" applyFill="1" applyBorder="1"/>
    <xf numFmtId="176" fontId="0" fillId="0" borderId="95" xfId="0" applyNumberFormat="1" applyBorder="1" applyAlignment="1">
      <alignment horizontal="justify" wrapText="1"/>
    </xf>
    <xf numFmtId="176" fontId="0" fillId="48" borderId="95" xfId="0" applyNumberFormat="1" applyFill="1" applyBorder="1" applyAlignment="1">
      <alignment horizontal="justify" vertical="top" wrapText="1"/>
    </xf>
    <xf numFmtId="0" fontId="0" fillId="0" borderId="95" xfId="0" quotePrefix="1" applyBorder="1" applyAlignment="1">
      <alignment horizontal="left" wrapText="1"/>
    </xf>
    <xf numFmtId="165" fontId="0" fillId="0" borderId="0" xfId="4" applyNumberFormat="1" applyFont="1" applyFill="1" applyBorder="1" applyAlignment="1">
      <alignment horizontal="left" indent="8"/>
    </xf>
    <xf numFmtId="0" fontId="30" fillId="59" borderId="49" xfId="0" applyFont="1" applyFill="1" applyBorder="1" applyAlignment="1">
      <alignment horizontal="center"/>
    </xf>
    <xf numFmtId="166" fontId="30" fillId="59" borderId="50" xfId="2" applyNumberFormat="1" applyFont="1" applyFill="1" applyBorder="1" applyAlignment="1" applyProtection="1">
      <alignment horizontal="center" wrapText="1"/>
      <protection locked="0"/>
    </xf>
    <xf numFmtId="2" fontId="30" fillId="59" borderId="50" xfId="4" applyNumberFormat="1" applyFont="1" applyFill="1" applyBorder="1" applyAlignment="1" applyProtection="1">
      <alignment horizontal="center" vertical="center" wrapText="1"/>
      <protection locked="0"/>
    </xf>
    <xf numFmtId="166" fontId="30" fillId="59" borderId="48" xfId="2" applyNumberFormat="1" applyFont="1" applyFill="1" applyBorder="1" applyAlignment="1" applyProtection="1">
      <alignment horizontal="center"/>
      <protection locked="0"/>
    </xf>
    <xf numFmtId="176" fontId="125" fillId="48" borderId="42" xfId="0" applyNumberFormat="1" applyFont="1" applyFill="1" applyBorder="1" applyAlignment="1">
      <alignment horizontal="justify" vertical="top" wrapText="1"/>
    </xf>
    <xf numFmtId="176" fontId="125" fillId="48" borderId="30" xfId="0" applyNumberFormat="1" applyFont="1" applyFill="1" applyBorder="1" applyAlignment="1">
      <alignment horizontal="justify" vertical="top" wrapText="1"/>
    </xf>
    <xf numFmtId="176" fontId="126" fillId="48" borderId="32" xfId="0" applyNumberFormat="1" applyFont="1" applyFill="1" applyBorder="1" applyAlignment="1">
      <alignment horizontal="justify" vertical="top" wrapText="1"/>
    </xf>
    <xf numFmtId="166" fontId="125" fillId="48" borderId="37" xfId="2" applyNumberFormat="1" applyFont="1" applyFill="1" applyBorder="1" applyAlignment="1">
      <alignment horizontal="justify" vertical="top" wrapText="1"/>
    </xf>
    <xf numFmtId="166" fontId="125" fillId="48" borderId="67" xfId="2" applyNumberFormat="1" applyFont="1" applyFill="1" applyBorder="1" applyAlignment="1">
      <alignment horizontal="justify" vertical="top" wrapText="1"/>
    </xf>
    <xf numFmtId="176" fontId="125" fillId="48" borderId="32" xfId="0" applyNumberFormat="1" applyFont="1" applyFill="1" applyBorder="1" applyAlignment="1">
      <alignment horizontal="justify" vertical="top" wrapText="1"/>
    </xf>
    <xf numFmtId="165" fontId="0" fillId="59" borderId="32" xfId="4" applyNumberFormat="1" applyFont="1" applyFill="1" applyBorder="1"/>
    <xf numFmtId="165" fontId="0" fillId="59" borderId="60" xfId="4" applyNumberFormat="1" applyFont="1" applyFill="1" applyBorder="1"/>
    <xf numFmtId="165" fontId="30" fillId="59" borderId="99" xfId="0" applyNumberFormat="1" applyFont="1" applyFill="1" applyBorder="1"/>
    <xf numFmtId="0" fontId="125" fillId="0" borderId="71" xfId="0" applyFont="1" applyBorder="1"/>
    <xf numFmtId="9" fontId="125" fillId="0" borderId="71" xfId="1" applyFont="1" applyBorder="1"/>
    <xf numFmtId="9" fontId="125" fillId="0" borderId="72" xfId="1" applyFont="1" applyBorder="1"/>
    <xf numFmtId="0" fontId="125" fillId="70" borderId="73" xfId="0" applyFont="1" applyFill="1" applyBorder="1"/>
    <xf numFmtId="0" fontId="125" fillId="70" borderId="74" xfId="0" applyFont="1" applyFill="1" applyBorder="1"/>
    <xf numFmtId="0" fontId="125" fillId="70" borderId="75" xfId="0" applyFont="1" applyFill="1" applyBorder="1"/>
    <xf numFmtId="9" fontId="125" fillId="70" borderId="73" xfId="1" applyFont="1" applyFill="1" applyBorder="1"/>
    <xf numFmtId="9" fontId="125" fillId="70" borderId="74" xfId="1" applyFont="1" applyFill="1" applyBorder="1"/>
    <xf numFmtId="9" fontId="125" fillId="70" borderId="75" xfId="1" applyFont="1" applyFill="1" applyBorder="1"/>
    <xf numFmtId="0" fontId="56" fillId="0" borderId="0" xfId="30925" applyFont="1"/>
    <xf numFmtId="165" fontId="125" fillId="0" borderId="52" xfId="4" applyNumberFormat="1" applyFont="1" applyBorder="1"/>
    <xf numFmtId="9" fontId="125" fillId="0" borderId="52" xfId="1" applyFont="1" applyBorder="1"/>
    <xf numFmtId="165" fontId="125" fillId="0" borderId="28" xfId="4" applyNumberFormat="1" applyFont="1" applyBorder="1" applyAlignment="1">
      <alignment horizontal="center" wrapText="1"/>
    </xf>
    <xf numFmtId="0" fontId="0" fillId="62" borderId="52" xfId="0" applyFill="1" applyBorder="1"/>
    <xf numFmtId="9" fontId="0" fillId="62" borderId="52" xfId="1" applyFont="1" applyFill="1" applyBorder="1"/>
    <xf numFmtId="9" fontId="0" fillId="62" borderId="57" xfId="1" applyFont="1" applyFill="1" applyBorder="1"/>
    <xf numFmtId="0" fontId="30" fillId="62" borderId="60" xfId="0" applyFont="1" applyFill="1" applyBorder="1" applyAlignment="1">
      <alignment horizontal="center" vertical="center" wrapText="1"/>
    </xf>
    <xf numFmtId="0" fontId="30" fillId="62" borderId="52" xfId="0" applyFont="1" applyFill="1" applyBorder="1" applyAlignment="1">
      <alignment horizontal="center" vertical="center" wrapText="1"/>
    </xf>
    <xf numFmtId="0" fontId="0" fillId="62" borderId="28" xfId="0" applyFill="1" applyBorder="1"/>
    <xf numFmtId="9" fontId="0" fillId="62" borderId="28" xfId="1" applyFont="1" applyFill="1" applyBorder="1"/>
    <xf numFmtId="9" fontId="0" fillId="62" borderId="37" xfId="1" applyFont="1" applyFill="1" applyBorder="1"/>
    <xf numFmtId="0" fontId="30" fillId="62" borderId="28" xfId="0" applyFont="1" applyFill="1" applyBorder="1" applyAlignment="1">
      <alignment horizontal="center" wrapText="1"/>
    </xf>
    <xf numFmtId="9" fontId="0" fillId="62" borderId="37" xfId="1" applyFont="1" applyFill="1" applyBorder="1" applyAlignment="1">
      <alignment horizontal="right" wrapText="1"/>
    </xf>
    <xf numFmtId="0" fontId="30" fillId="62" borderId="28" xfId="0" applyFont="1" applyFill="1" applyBorder="1" applyAlignment="1">
      <alignment horizontal="center" vertical="center" wrapText="1"/>
    </xf>
    <xf numFmtId="9" fontId="0" fillId="62" borderId="28" xfId="1" applyFont="1" applyFill="1" applyBorder="1" applyAlignment="1">
      <alignment horizontal="right" wrapText="1"/>
    </xf>
    <xf numFmtId="0" fontId="30" fillId="62" borderId="38" xfId="0" applyFont="1" applyFill="1" applyBorder="1" applyAlignment="1">
      <alignment horizontal="center" vertical="center" wrapText="1"/>
    </xf>
    <xf numFmtId="0" fontId="0" fillId="62" borderId="47" xfId="0" applyFill="1" applyBorder="1"/>
    <xf numFmtId="9" fontId="0" fillId="62" borderId="47" xfId="1" applyFont="1" applyFill="1" applyBorder="1"/>
    <xf numFmtId="14" fontId="30" fillId="0" borderId="95" xfId="0" applyNumberFormat="1" applyFont="1" applyBorder="1" applyAlignment="1">
      <alignment horizontal="left"/>
    </xf>
    <xf numFmtId="0" fontId="30" fillId="62" borderId="138" xfId="0" applyFont="1" applyFill="1" applyBorder="1" applyAlignment="1">
      <alignment horizontal="center" vertical="center" wrapText="1"/>
    </xf>
    <xf numFmtId="0" fontId="30" fillId="62" borderId="139" xfId="0" applyFont="1" applyFill="1" applyBorder="1" applyAlignment="1">
      <alignment horizontal="center" vertical="center" wrapText="1"/>
    </xf>
    <xf numFmtId="0" fontId="117" fillId="64" borderId="69" xfId="0" applyFont="1" applyFill="1" applyBorder="1"/>
    <xf numFmtId="0" fontId="125" fillId="0" borderId="0" xfId="0" applyFont="1" applyAlignment="1">
      <alignment horizontal="left" vertical="center"/>
    </xf>
    <xf numFmtId="3" fontId="0" fillId="0" borderId="29" xfId="0" applyNumberFormat="1" applyBorder="1"/>
    <xf numFmtId="3" fontId="0" fillId="0" borderId="30" xfId="0" applyNumberFormat="1" applyBorder="1"/>
    <xf numFmtId="3" fontId="0" fillId="0" borderId="32" xfId="0" applyNumberFormat="1" applyBorder="1"/>
    <xf numFmtId="9" fontId="105" fillId="0" borderId="42" xfId="4" applyNumberFormat="1" applyFont="1" applyBorder="1" applyAlignment="1">
      <alignment horizontal="right"/>
    </xf>
    <xf numFmtId="3" fontId="0" fillId="0" borderId="51" xfId="0" applyNumberFormat="1" applyBorder="1"/>
    <xf numFmtId="3" fontId="0" fillId="0" borderId="60" xfId="0" applyNumberFormat="1" applyBorder="1"/>
    <xf numFmtId="9" fontId="105" fillId="0" borderId="30" xfId="4" applyNumberFormat="1" applyFont="1" applyBorder="1" applyAlignment="1">
      <alignment horizontal="right"/>
    </xf>
    <xf numFmtId="9" fontId="105" fillId="0" borderId="60" xfId="4" applyNumberFormat="1" applyFont="1" applyBorder="1" applyAlignment="1"/>
    <xf numFmtId="9" fontId="105" fillId="0" borderId="30" xfId="4" applyNumberFormat="1" applyFont="1" applyFill="1" applyBorder="1" applyAlignment="1">
      <alignment horizontal="right"/>
    </xf>
    <xf numFmtId="9" fontId="105" fillId="0" borderId="60" xfId="4" applyNumberFormat="1" applyFont="1" applyFill="1" applyBorder="1" applyAlignment="1"/>
    <xf numFmtId="3" fontId="0" fillId="0" borderId="103" xfId="0" applyNumberFormat="1" applyBorder="1"/>
    <xf numFmtId="3" fontId="0" fillId="0" borderId="102" xfId="0" applyNumberFormat="1" applyBorder="1"/>
    <xf numFmtId="3" fontId="0" fillId="0" borderId="104" xfId="0" applyNumberFormat="1" applyBorder="1"/>
    <xf numFmtId="9" fontId="105" fillId="0" borderId="102" xfId="4" applyNumberFormat="1" applyFont="1" applyBorder="1" applyAlignment="1">
      <alignment horizontal="right"/>
    </xf>
    <xf numFmtId="9" fontId="105" fillId="0" borderId="104" xfId="4" applyNumberFormat="1" applyFont="1" applyBorder="1" applyAlignment="1"/>
    <xf numFmtId="3" fontId="0" fillId="0" borderId="29" xfId="0" applyNumberFormat="1" applyBorder="1" applyAlignment="1">
      <alignment horizontal="center" vertical="center"/>
    </xf>
    <xf numFmtId="3" fontId="0" fillId="0" borderId="30" xfId="0" applyNumberFormat="1" applyBorder="1" applyAlignment="1">
      <alignment horizontal="center" vertical="center"/>
    </xf>
    <xf numFmtId="3" fontId="0" fillId="0" borderId="32" xfId="0" applyNumberFormat="1" applyBorder="1" applyAlignment="1">
      <alignment horizontal="center" vertical="center"/>
    </xf>
    <xf numFmtId="3" fontId="0" fillId="0" borderId="41" xfId="0" applyNumberFormat="1" applyBorder="1" applyAlignment="1">
      <alignment horizontal="center" vertical="center"/>
    </xf>
    <xf numFmtId="3" fontId="0" fillId="0" borderId="37" xfId="0" applyNumberFormat="1" applyBorder="1" applyAlignment="1">
      <alignment horizontal="center" vertical="center"/>
    </xf>
    <xf numFmtId="3" fontId="105" fillId="0" borderId="30" xfId="0" applyNumberFormat="1" applyFont="1" applyBorder="1" applyAlignment="1">
      <alignment horizontal="center" vertical="center"/>
    </xf>
    <xf numFmtId="3" fontId="105" fillId="0" borderId="31" xfId="0" applyNumberFormat="1" applyFont="1" applyBorder="1" applyAlignment="1">
      <alignment horizontal="center" vertical="center"/>
    </xf>
    <xf numFmtId="3" fontId="105" fillId="0" borderId="29" xfId="0" applyNumberFormat="1" applyFont="1" applyBorder="1" applyAlignment="1">
      <alignment horizontal="center" vertical="center"/>
    </xf>
    <xf numFmtId="3" fontId="105" fillId="0" borderId="32" xfId="0" applyNumberFormat="1" applyFont="1" applyBorder="1" applyAlignment="1">
      <alignment horizontal="center" vertical="center"/>
    </xf>
    <xf numFmtId="3" fontId="105" fillId="68" borderId="42" xfId="0" applyNumberFormat="1" applyFont="1" applyFill="1" applyBorder="1" applyAlignment="1">
      <alignment horizontal="center" vertical="center"/>
    </xf>
    <xf numFmtId="3" fontId="105" fillId="68" borderId="30" xfId="0" applyNumberFormat="1" applyFont="1" applyFill="1" applyBorder="1" applyAlignment="1">
      <alignment horizontal="center" vertical="center"/>
    </xf>
    <xf numFmtId="3" fontId="105" fillId="0" borderId="42" xfId="0" applyNumberFormat="1" applyFont="1" applyBorder="1" applyAlignment="1">
      <alignment horizontal="center" vertical="center"/>
    </xf>
    <xf numFmtId="9" fontId="0" fillId="0" borderId="32" xfId="0" applyNumberFormat="1" applyBorder="1" applyAlignment="1">
      <alignment horizontal="center" vertical="center"/>
    </xf>
    <xf numFmtId="3" fontId="0" fillId="0" borderId="51" xfId="0" applyNumberFormat="1" applyBorder="1" applyAlignment="1">
      <alignment horizontal="center" vertical="center"/>
    </xf>
    <xf numFmtId="3" fontId="0" fillId="0" borderId="60" xfId="0" applyNumberFormat="1" applyBorder="1" applyAlignment="1">
      <alignment horizontal="center" vertical="center"/>
    </xf>
    <xf numFmtId="3" fontId="105" fillId="0" borderId="51" xfId="0" applyNumberFormat="1" applyFont="1" applyBorder="1" applyAlignment="1">
      <alignment horizontal="center" vertical="center"/>
    </xf>
    <xf numFmtId="3" fontId="105" fillId="68" borderId="59" xfId="0" applyNumberFormat="1" applyFont="1" applyFill="1" applyBorder="1" applyAlignment="1">
      <alignment horizontal="center" vertical="center"/>
    </xf>
    <xf numFmtId="3" fontId="0" fillId="0" borderId="103" xfId="0" applyNumberFormat="1" applyBorder="1" applyAlignment="1">
      <alignment horizontal="center" vertical="center"/>
    </xf>
    <xf numFmtId="3" fontId="0" fillId="0" borderId="102" xfId="0" applyNumberFormat="1" applyBorder="1" applyAlignment="1">
      <alignment horizontal="center" vertical="center"/>
    </xf>
    <xf numFmtId="3" fontId="0" fillId="0" borderId="104" xfId="0" applyNumberFormat="1" applyBorder="1" applyAlignment="1">
      <alignment horizontal="center" vertical="center"/>
    </xf>
    <xf numFmtId="3" fontId="0" fillId="0" borderId="101" xfId="0" applyNumberFormat="1" applyBorder="1" applyAlignment="1">
      <alignment horizontal="center" vertical="center"/>
    </xf>
    <xf numFmtId="3" fontId="0" fillId="0" borderId="100" xfId="0" applyNumberFormat="1" applyBorder="1" applyAlignment="1">
      <alignment horizontal="center" vertical="center"/>
    </xf>
    <xf numFmtId="3" fontId="105" fillId="0" borderId="102" xfId="0" applyNumberFormat="1" applyFont="1" applyBorder="1" applyAlignment="1">
      <alignment horizontal="center" vertical="center"/>
    </xf>
    <xf numFmtId="3" fontId="105" fillId="0" borderId="104" xfId="0" applyNumberFormat="1" applyFont="1" applyBorder="1" applyAlignment="1">
      <alignment horizontal="center" vertical="center"/>
    </xf>
    <xf numFmtId="3" fontId="105" fillId="0" borderId="103" xfId="0" applyNumberFormat="1" applyFont="1" applyBorder="1" applyAlignment="1">
      <alignment horizontal="center" vertical="center"/>
    </xf>
    <xf numFmtId="3" fontId="105" fillId="0" borderId="143" xfId="0" applyNumberFormat="1" applyFont="1" applyBorder="1" applyAlignment="1">
      <alignment horizontal="center" vertical="center"/>
    </xf>
    <xf numFmtId="3" fontId="105" fillId="68" borderId="105" xfId="0" applyNumberFormat="1" applyFont="1" applyFill="1" applyBorder="1" applyAlignment="1">
      <alignment horizontal="center" vertical="center"/>
    </xf>
    <xf numFmtId="3" fontId="105" fillId="68" borderId="102" xfId="0" applyNumberFormat="1" applyFont="1" applyFill="1" applyBorder="1" applyAlignment="1">
      <alignment horizontal="center" vertical="center"/>
    </xf>
    <xf numFmtId="3" fontId="105" fillId="0" borderId="105" xfId="0" applyNumberFormat="1" applyFont="1" applyBorder="1" applyAlignment="1">
      <alignment horizontal="center" vertical="center"/>
    </xf>
    <xf numFmtId="9" fontId="0" fillId="0" borderId="104" xfId="0" applyNumberFormat="1" applyBorder="1" applyAlignment="1">
      <alignment horizontal="center" vertical="center"/>
    </xf>
    <xf numFmtId="0" fontId="0" fillId="0" borderId="52" xfId="0" quotePrefix="1" applyBorder="1" applyAlignment="1">
      <alignment horizontal="left"/>
    </xf>
    <xf numFmtId="9" fontId="0" fillId="0" borderId="42" xfId="1" applyFont="1" applyFill="1" applyBorder="1"/>
    <xf numFmtId="9" fontId="0" fillId="0" borderId="30" xfId="1" applyFont="1" applyFill="1" applyBorder="1"/>
    <xf numFmtId="9" fontId="0" fillId="0" borderId="32" xfId="1" applyFont="1" applyFill="1" applyBorder="1"/>
    <xf numFmtId="0" fontId="0" fillId="56" borderId="52" xfId="0" quotePrefix="1" applyFill="1" applyBorder="1" applyAlignment="1">
      <alignment horizontal="left"/>
    </xf>
    <xf numFmtId="9" fontId="0" fillId="0" borderId="30" xfId="1" quotePrefix="1" applyFont="1" applyFill="1" applyBorder="1" applyAlignment="1">
      <alignment horizontal="right"/>
    </xf>
    <xf numFmtId="9" fontId="0" fillId="0" borderId="30" xfId="1" applyFont="1" applyFill="1" applyBorder="1" applyAlignment="1">
      <alignment horizontal="right"/>
    </xf>
    <xf numFmtId="9" fontId="0" fillId="0" borderId="105" xfId="1" applyFont="1" applyFill="1" applyBorder="1"/>
    <xf numFmtId="9" fontId="0" fillId="0" borderId="102" xfId="1" applyFont="1" applyFill="1" applyBorder="1"/>
    <xf numFmtId="9" fontId="0" fillId="0" borderId="104" xfId="1" applyFont="1" applyFill="1" applyBorder="1"/>
    <xf numFmtId="0" fontId="0" fillId="0" borderId="52" xfId="0" applyBorder="1" applyAlignment="1">
      <alignment wrapText="1"/>
    </xf>
    <xf numFmtId="0" fontId="0" fillId="0" borderId="52" xfId="0" quotePrefix="1" applyBorder="1" applyAlignment="1">
      <alignment horizontal="left" wrapText="1"/>
    </xf>
    <xf numFmtId="9" fontId="105" fillId="0" borderId="51" xfId="1" applyFont="1" applyFill="1" applyBorder="1" applyAlignment="1">
      <alignment vertical="center"/>
    </xf>
    <xf numFmtId="9" fontId="105" fillId="0" borderId="60" xfId="1" applyFont="1" applyFill="1" applyBorder="1" applyAlignment="1">
      <alignment vertical="center"/>
    </xf>
    <xf numFmtId="0" fontId="0" fillId="0" borderId="100" xfId="0" applyBorder="1" applyAlignment="1">
      <alignment vertical="center" wrapText="1"/>
    </xf>
    <xf numFmtId="9" fontId="105" fillId="0" borderId="103" xfId="1" applyFont="1" applyFill="1" applyBorder="1" applyAlignment="1">
      <alignment vertical="center"/>
    </xf>
    <xf numFmtId="9" fontId="105" fillId="0" borderId="102" xfId="1" applyFont="1" applyFill="1" applyBorder="1" applyAlignment="1">
      <alignment vertical="center"/>
    </xf>
    <xf numFmtId="9" fontId="105" fillId="0" borderId="104" xfId="1" applyFont="1" applyFill="1" applyBorder="1" applyAlignment="1">
      <alignment vertical="center"/>
    </xf>
    <xf numFmtId="9" fontId="105" fillId="0" borderId="112" xfId="1" applyFont="1" applyFill="1" applyBorder="1" applyAlignment="1">
      <alignment vertical="center"/>
    </xf>
    <xf numFmtId="9" fontId="105" fillId="0" borderId="110" xfId="1" applyFont="1" applyFill="1" applyBorder="1" applyAlignment="1">
      <alignment vertical="center"/>
    </xf>
    <xf numFmtId="9" fontId="105" fillId="0" borderId="113" xfId="1" applyFont="1" applyFill="1" applyBorder="1" applyAlignment="1">
      <alignment vertical="center"/>
    </xf>
    <xf numFmtId="9" fontId="105" fillId="0" borderId="29" xfId="1" applyFont="1" applyFill="1" applyBorder="1" applyAlignment="1">
      <alignment vertical="center"/>
    </xf>
    <xf numFmtId="9" fontId="105" fillId="0" borderId="30" xfId="1" applyFont="1" applyFill="1" applyBorder="1" applyAlignment="1">
      <alignment vertical="center"/>
    </xf>
    <xf numFmtId="9" fontId="105" fillId="0" borderId="32" xfId="1" applyFont="1" applyFill="1" applyBorder="1" applyAlignment="1">
      <alignment vertical="center"/>
    </xf>
    <xf numFmtId="9" fontId="0" fillId="0" borderId="30" xfId="0" applyNumberFormat="1" applyBorder="1" applyAlignment="1">
      <alignment horizontal="center" vertical="center"/>
    </xf>
    <xf numFmtId="10" fontId="0" fillId="0" borderId="32" xfId="0" applyNumberFormat="1" applyBorder="1" applyAlignment="1">
      <alignment horizontal="center" vertical="center"/>
    </xf>
    <xf numFmtId="14" fontId="30" fillId="0" borderId="57" xfId="0" applyNumberFormat="1" applyFont="1" applyBorder="1" applyAlignment="1">
      <alignment horizontal="left"/>
    </xf>
    <xf numFmtId="14" fontId="30" fillId="0" borderId="54" xfId="0" applyNumberFormat="1" applyFont="1" applyBorder="1" applyAlignment="1">
      <alignment horizontal="left"/>
    </xf>
    <xf numFmtId="3" fontId="0" fillId="0" borderId="50" xfId="0" applyNumberFormat="1" applyBorder="1" applyAlignment="1">
      <alignment horizontal="center" vertical="center"/>
    </xf>
    <xf numFmtId="9" fontId="0" fillId="0" borderId="50" xfId="0" applyNumberFormat="1" applyBorder="1" applyAlignment="1">
      <alignment horizontal="center" vertical="center"/>
    </xf>
    <xf numFmtId="10" fontId="0" fillId="0" borderId="48" xfId="0" applyNumberFormat="1" applyBorder="1" applyAlignment="1">
      <alignment horizontal="center" vertical="center"/>
    </xf>
    <xf numFmtId="0" fontId="0" fillId="0" borderId="29" xfId="0" applyBorder="1" applyAlignment="1">
      <alignment horizontal="left"/>
    </xf>
    <xf numFmtId="3" fontId="0" fillId="0" borderId="42" xfId="0" applyNumberFormat="1" applyBorder="1" applyAlignment="1">
      <alignment horizontal="center" vertical="center"/>
    </xf>
    <xf numFmtId="0" fontId="0" fillId="0" borderId="51" xfId="0" applyBorder="1" applyAlignment="1">
      <alignment horizontal="left"/>
    </xf>
    <xf numFmtId="10" fontId="0" fillId="0" borderId="60" xfId="0" applyNumberFormat="1" applyBorder="1" applyAlignment="1">
      <alignment horizontal="center" vertical="center"/>
    </xf>
    <xf numFmtId="0" fontId="0" fillId="0" borderId="103" xfId="0" applyBorder="1" applyAlignment="1">
      <alignment horizontal="left"/>
    </xf>
    <xf numFmtId="9" fontId="0" fillId="0" borderId="102" xfId="0" applyNumberFormat="1" applyBorder="1" applyAlignment="1">
      <alignment horizontal="center" vertical="center"/>
    </xf>
    <xf numFmtId="10" fontId="0" fillId="0" borderId="104" xfId="0" applyNumberFormat="1" applyBorder="1" applyAlignment="1">
      <alignment horizontal="center" vertical="center"/>
    </xf>
    <xf numFmtId="3" fontId="18" fillId="0" borderId="0" xfId="0" applyNumberFormat="1" applyFont="1" applyAlignment="1">
      <alignment horizontal="center"/>
    </xf>
    <xf numFmtId="171" fontId="0" fillId="0" borderId="30" xfId="0" applyNumberFormat="1" applyBorder="1" applyAlignment="1">
      <alignment horizontal="center" vertical="center"/>
    </xf>
    <xf numFmtId="171" fontId="0" fillId="0" borderId="102" xfId="0" applyNumberFormat="1" applyBorder="1" applyAlignment="1">
      <alignment horizontal="center" vertical="center"/>
    </xf>
    <xf numFmtId="172" fontId="30" fillId="0" borderId="29" xfId="0" applyNumberFormat="1" applyFont="1" applyBorder="1" applyAlignment="1">
      <alignment horizontal="left"/>
    </xf>
    <xf numFmtId="172" fontId="30" fillId="0" borderId="51" xfId="0" applyNumberFormat="1" applyFont="1" applyBorder="1" applyAlignment="1">
      <alignment horizontal="left"/>
    </xf>
    <xf numFmtId="172" fontId="30" fillId="0" borderId="103" xfId="0" applyNumberFormat="1" applyFont="1" applyBorder="1" applyAlignment="1">
      <alignment horizontal="left"/>
    </xf>
    <xf numFmtId="0" fontId="56" fillId="0" borderId="39" xfId="0" applyFont="1" applyBorder="1" applyAlignment="1">
      <alignment horizontal="left" wrapText="1"/>
    </xf>
    <xf numFmtId="9" fontId="0" fillId="0" borderId="30" xfId="0" applyNumberFormat="1" applyBorder="1" applyAlignment="1">
      <alignment horizontal="right"/>
    </xf>
    <xf numFmtId="9" fontId="0" fillId="0" borderId="60" xfId="0" applyNumberFormat="1" applyBorder="1" applyAlignment="1">
      <alignment horizontal="right"/>
    </xf>
    <xf numFmtId="9" fontId="0" fillId="0" borderId="60" xfId="0" applyNumberFormat="1" applyBorder="1"/>
    <xf numFmtId="0" fontId="51" fillId="0" borderId="0" xfId="0" applyFont="1" applyAlignment="1">
      <alignment horizontal="left"/>
    </xf>
    <xf numFmtId="9" fontId="105" fillId="0" borderId="32" xfId="4" applyNumberFormat="1" applyFont="1" applyBorder="1"/>
    <xf numFmtId="9" fontId="105" fillId="0" borderId="32" xfId="4" applyNumberFormat="1" applyFont="1" applyBorder="1" applyAlignment="1">
      <alignment horizontal="right"/>
    </xf>
    <xf numFmtId="9" fontId="105" fillId="0" borderId="60" xfId="4" applyNumberFormat="1" applyFont="1" applyBorder="1"/>
    <xf numFmtId="9" fontId="105" fillId="0" borderId="105" xfId="4" applyNumberFormat="1" applyFont="1" applyBorder="1" applyAlignment="1">
      <alignment horizontal="right"/>
    </xf>
    <xf numFmtId="9" fontId="105" fillId="0" borderId="104" xfId="4" applyNumberFormat="1" applyFont="1" applyBorder="1"/>
    <xf numFmtId="3" fontId="105" fillId="66" borderId="42" xfId="0" applyNumberFormat="1" applyFont="1" applyFill="1" applyBorder="1" applyAlignment="1">
      <alignment horizontal="center" vertical="center"/>
    </xf>
    <xf numFmtId="3" fontId="105" fillId="66" borderId="30" xfId="0" applyNumberFormat="1" applyFont="1" applyFill="1" applyBorder="1" applyAlignment="1">
      <alignment horizontal="center" vertical="center"/>
    </xf>
    <xf numFmtId="3" fontId="105" fillId="66" borderId="59" xfId="0" applyNumberFormat="1" applyFont="1" applyFill="1" applyBorder="1" applyAlignment="1">
      <alignment horizontal="center" vertical="center"/>
    </xf>
    <xf numFmtId="3" fontId="0" fillId="0" borderId="36" xfId="0" applyNumberFormat="1" applyBorder="1" applyAlignment="1">
      <alignment horizontal="center" vertical="center"/>
    </xf>
    <xf numFmtId="3" fontId="0" fillId="0" borderId="48" xfId="0" applyNumberFormat="1" applyBorder="1" applyAlignment="1">
      <alignment horizontal="center" vertical="center"/>
    </xf>
    <xf numFmtId="3" fontId="105" fillId="0" borderId="45" xfId="0" applyNumberFormat="1" applyFont="1" applyBorder="1" applyAlignment="1">
      <alignment horizontal="center" vertical="center"/>
    </xf>
    <xf numFmtId="0" fontId="105" fillId="0" borderId="31" xfId="649" applyFont="1" applyBorder="1" applyAlignment="1">
      <alignment horizontal="left"/>
    </xf>
    <xf numFmtId="3" fontId="105" fillId="0" borderId="60" xfId="0" applyNumberFormat="1" applyFont="1" applyBorder="1" applyAlignment="1">
      <alignment horizontal="center" vertical="center"/>
    </xf>
    <xf numFmtId="0" fontId="56" fillId="0" borderId="81" xfId="0" applyFont="1" applyBorder="1" applyAlignment="1">
      <alignment horizontal="left" vertical="center"/>
    </xf>
    <xf numFmtId="0" fontId="56" fillId="0" borderId="82" xfId="0" applyFont="1" applyBorder="1" applyAlignment="1">
      <alignment horizontal="left" vertical="center"/>
    </xf>
    <xf numFmtId="37" fontId="105" fillId="0" borderId="29" xfId="4" applyNumberFormat="1" applyFont="1" applyFill="1" applyBorder="1" applyAlignment="1">
      <alignment horizontal="center" vertical="top" wrapText="1"/>
    </xf>
    <xf numFmtId="37" fontId="105" fillId="0" borderId="32" xfId="4" applyNumberFormat="1" applyFont="1" applyFill="1" applyBorder="1" applyAlignment="1">
      <alignment horizontal="center" vertical="top" wrapText="1"/>
    </xf>
    <xf numFmtId="37" fontId="105" fillId="0" borderId="31" xfId="4" applyNumberFormat="1" applyFont="1" applyFill="1" applyBorder="1" applyAlignment="1">
      <alignment horizontal="center" vertical="top" wrapText="1"/>
    </xf>
    <xf numFmtId="0" fontId="105" fillId="0" borderId="51" xfId="649" applyFont="1" applyBorder="1" applyAlignment="1">
      <alignment horizontal="left"/>
    </xf>
    <xf numFmtId="166" fontId="105" fillId="0" borderId="52" xfId="2" applyNumberFormat="1" applyFont="1" applyFill="1" applyBorder="1"/>
    <xf numFmtId="37" fontId="105" fillId="0" borderId="51" xfId="4" applyNumberFormat="1" applyFont="1" applyFill="1" applyBorder="1" applyAlignment="1">
      <alignment horizontal="center" vertical="top" wrapText="1"/>
    </xf>
    <xf numFmtId="37" fontId="105" fillId="0" borderId="51" xfId="4" applyNumberFormat="1" applyFont="1" applyBorder="1" applyAlignment="1">
      <alignment horizontal="center" vertical="top" wrapText="1"/>
    </xf>
    <xf numFmtId="37" fontId="105" fillId="0" borderId="32" xfId="4" applyNumberFormat="1" applyFont="1" applyBorder="1" applyAlignment="1">
      <alignment horizontal="center" vertical="top" wrapText="1"/>
    </xf>
    <xf numFmtId="37" fontId="105" fillId="0" borderId="31" xfId="4" applyNumberFormat="1" applyFont="1" applyBorder="1" applyAlignment="1">
      <alignment horizontal="center" vertical="top" wrapText="1"/>
    </xf>
    <xf numFmtId="0" fontId="105" fillId="0" borderId="51" xfId="0" applyFont="1" applyBorder="1" applyAlignment="1">
      <alignment horizontal="left" vertical="center" wrapText="1"/>
    </xf>
    <xf numFmtId="0" fontId="105" fillId="0" borderId="51" xfId="1037" applyFont="1" applyBorder="1"/>
    <xf numFmtId="0" fontId="105" fillId="0" borderId="51" xfId="30946" applyBorder="1" applyAlignment="1">
      <alignment horizontal="left" vertical="center" wrapText="1"/>
    </xf>
    <xf numFmtId="0" fontId="105" fillId="0" borderId="102" xfId="0" applyFont="1" applyBorder="1" applyAlignment="1">
      <alignment horizontal="center" vertical="center" wrapText="1"/>
    </xf>
    <xf numFmtId="0" fontId="105" fillId="0" borderId="102" xfId="0" applyFont="1" applyBorder="1" applyAlignment="1">
      <alignment horizontal="center" vertical="center"/>
    </xf>
    <xf numFmtId="0" fontId="105" fillId="0" borderId="143" xfId="0" applyFont="1" applyBorder="1" applyAlignment="1">
      <alignment horizontal="center" vertical="center"/>
    </xf>
    <xf numFmtId="37" fontId="105" fillId="0" borderId="103" xfId="4" applyNumberFormat="1" applyFont="1" applyFill="1" applyBorder="1" applyAlignment="1">
      <alignment horizontal="center" vertical="top" wrapText="1"/>
    </xf>
    <xf numFmtId="37" fontId="105" fillId="0" borderId="104" xfId="4" applyNumberFormat="1" applyFont="1" applyFill="1" applyBorder="1" applyAlignment="1">
      <alignment horizontal="center" vertical="top" wrapText="1"/>
    </xf>
    <xf numFmtId="37" fontId="105" fillId="0" borderId="143" xfId="4" applyNumberFormat="1" applyFont="1" applyFill="1" applyBorder="1" applyAlignment="1">
      <alignment horizontal="center" vertical="top" wrapText="1"/>
    </xf>
    <xf numFmtId="166" fontId="105" fillId="0" borderId="95" xfId="2" applyNumberFormat="1" applyFont="1" applyFill="1" applyBorder="1"/>
    <xf numFmtId="0" fontId="105" fillId="48" borderId="131" xfId="0" applyFont="1" applyFill="1" applyBorder="1" applyAlignment="1">
      <alignment horizontal="center" vertical="center"/>
    </xf>
    <xf numFmtId="0" fontId="56" fillId="0" borderId="24" xfId="323" applyFont="1" applyBorder="1"/>
    <xf numFmtId="3" fontId="56" fillId="0" borderId="24" xfId="323" applyNumberFormat="1" applyFont="1" applyBorder="1"/>
    <xf numFmtId="0" fontId="56" fillId="0" borderId="39" xfId="323" applyFont="1" applyBorder="1"/>
    <xf numFmtId="44" fontId="0" fillId="0" borderId="0" xfId="2" applyFont="1" applyFill="1" applyBorder="1" applyAlignment="1">
      <alignment vertical="top"/>
    </xf>
    <xf numFmtId="0" fontId="0" fillId="0" borderId="51" xfId="0" applyBorder="1" applyAlignment="1">
      <alignment vertical="center"/>
    </xf>
    <xf numFmtId="0" fontId="0" fillId="56" borderId="51" xfId="0" applyFill="1" applyBorder="1" applyAlignment="1">
      <alignment vertical="center"/>
    </xf>
    <xf numFmtId="0" fontId="0" fillId="0" borderId="57" xfId="0" applyBorder="1" applyAlignment="1">
      <alignment vertical="center"/>
    </xf>
    <xf numFmtId="0" fontId="0" fillId="56" borderId="57" xfId="0" applyFill="1" applyBorder="1" applyAlignment="1">
      <alignment vertical="center"/>
    </xf>
    <xf numFmtId="0" fontId="30" fillId="61" borderId="51" xfId="0" applyFont="1" applyFill="1" applyBorder="1" applyAlignment="1">
      <alignment vertical="center"/>
    </xf>
    <xf numFmtId="166" fontId="18" fillId="0" borderId="0" xfId="30947" applyNumberFormat="1" applyFont="1"/>
    <xf numFmtId="9" fontId="0" fillId="0" borderId="0" xfId="1" applyFont="1"/>
    <xf numFmtId="0" fontId="117" fillId="64" borderId="64" xfId="0" applyFont="1" applyFill="1" applyBorder="1" applyAlignment="1">
      <alignment horizontal="center"/>
    </xf>
    <xf numFmtId="165" fontId="0" fillId="0" borderId="0" xfId="4" applyNumberFormat="1" applyFont="1"/>
    <xf numFmtId="0" fontId="126" fillId="61" borderId="103" xfId="0" applyFont="1" applyFill="1" applyBorder="1"/>
    <xf numFmtId="0" fontId="125" fillId="61" borderId="102" xfId="0" applyFont="1" applyFill="1" applyBorder="1"/>
    <xf numFmtId="165" fontId="137" fillId="61" borderId="102" xfId="4" applyNumberFormat="1" applyFont="1" applyFill="1" applyBorder="1"/>
    <xf numFmtId="165" fontId="125" fillId="61" borderId="102" xfId="4" applyNumberFormat="1" applyFont="1" applyFill="1" applyBorder="1"/>
    <xf numFmtId="0" fontId="0" fillId="61" borderId="125" xfId="0" applyFill="1" applyBorder="1" applyAlignment="1">
      <alignment horizontal="center"/>
    </xf>
    <xf numFmtId="0" fontId="0" fillId="61" borderId="43" xfId="0" applyFill="1" applyBorder="1" applyAlignment="1">
      <alignment horizontal="center"/>
    </xf>
    <xf numFmtId="0" fontId="30" fillId="0" borderId="51" xfId="0" applyFont="1" applyBorder="1" applyAlignment="1">
      <alignment wrapText="1"/>
    </xf>
    <xf numFmtId="0" fontId="30" fillId="0" borderId="49" xfId="0" applyFont="1" applyBorder="1" applyAlignment="1">
      <alignment wrapText="1"/>
    </xf>
    <xf numFmtId="166" fontId="0" fillId="0" borderId="66" xfId="2" applyNumberFormat="1" applyFont="1" applyBorder="1"/>
    <xf numFmtId="166" fontId="0" fillId="0" borderId="119" xfId="2" applyNumberFormat="1" applyFont="1" applyBorder="1"/>
    <xf numFmtId="166" fontId="0" fillId="0" borderId="82" xfId="2" applyNumberFormat="1" applyFont="1" applyBorder="1"/>
    <xf numFmtId="166" fontId="0" fillId="0" borderId="51" xfId="2" applyNumberFormat="1" applyFont="1" applyBorder="1"/>
    <xf numFmtId="166" fontId="0" fillId="0" borderId="120" xfId="2" applyNumberFormat="1" applyFont="1" applyBorder="1"/>
    <xf numFmtId="166" fontId="0" fillId="0" borderId="124" xfId="2" applyNumberFormat="1" applyFont="1" applyBorder="1"/>
    <xf numFmtId="0" fontId="30" fillId="56" borderId="85" xfId="0" applyFont="1" applyFill="1" applyBorder="1"/>
    <xf numFmtId="166" fontId="0" fillId="0" borderId="53" xfId="2" applyNumberFormat="1" applyFont="1" applyBorder="1"/>
    <xf numFmtId="166" fontId="0" fillId="0" borderId="49" xfId="2" applyNumberFormat="1" applyFont="1" applyBorder="1"/>
    <xf numFmtId="166" fontId="0" fillId="0" borderId="0" xfId="2" applyNumberFormat="1" applyFont="1"/>
    <xf numFmtId="0" fontId="0" fillId="56" borderId="51" xfId="0" applyFill="1" applyBorder="1" applyAlignment="1">
      <alignment horizontal="center" vertical="center" wrapText="1"/>
    </xf>
    <xf numFmtId="0" fontId="0" fillId="56" borderId="30" xfId="0" applyFill="1" applyBorder="1" applyAlignment="1">
      <alignment horizontal="center" vertical="center" wrapText="1"/>
    </xf>
    <xf numFmtId="3" fontId="19" fillId="56" borderId="60" xfId="2" applyNumberFormat="1" applyFont="1" applyFill="1" applyBorder="1" applyAlignment="1">
      <alignment horizontal="center" vertical="center" wrapText="1"/>
    </xf>
    <xf numFmtId="0" fontId="0" fillId="56" borderId="83" xfId="0" applyFill="1" applyBorder="1" applyAlignment="1">
      <alignment horizontal="center" vertical="center" wrapText="1"/>
    </xf>
    <xf numFmtId="0" fontId="0" fillId="56" borderId="29" xfId="0" applyFill="1" applyBorder="1" applyAlignment="1">
      <alignment horizontal="center" vertical="center" wrapText="1"/>
    </xf>
    <xf numFmtId="0" fontId="0" fillId="56" borderId="25" xfId="0" applyFill="1" applyBorder="1" applyAlignment="1">
      <alignment horizontal="center" vertical="center" wrapText="1"/>
    </xf>
    <xf numFmtId="9" fontId="0" fillId="0" borderId="42" xfId="0" applyNumberFormat="1" applyBorder="1" applyAlignment="1">
      <alignment horizontal="center" vertical="center"/>
    </xf>
    <xf numFmtId="9" fontId="105" fillId="0" borderId="66" xfId="1" applyFont="1" applyFill="1" applyBorder="1" applyAlignment="1">
      <alignment vertical="center"/>
    </xf>
    <xf numFmtId="9" fontId="105" fillId="0" borderId="67" xfId="1" applyFont="1" applyFill="1" applyBorder="1" applyAlignment="1">
      <alignment vertical="center"/>
    </xf>
    <xf numFmtId="9" fontId="105" fillId="0" borderId="68" xfId="1" applyFont="1" applyFill="1" applyBorder="1" applyAlignment="1">
      <alignment vertical="center"/>
    </xf>
    <xf numFmtId="0" fontId="30" fillId="56" borderId="57" xfId="0" applyFont="1" applyFill="1" applyBorder="1"/>
    <xf numFmtId="166" fontId="105" fillId="0" borderId="60" xfId="2" applyNumberFormat="1" applyFont="1" applyFill="1" applyBorder="1"/>
    <xf numFmtId="166" fontId="105" fillId="0" borderId="48" xfId="2" applyNumberFormat="1" applyFont="1" applyFill="1" applyBorder="1"/>
    <xf numFmtId="0" fontId="56" fillId="0" borderId="39" xfId="0" applyFont="1" applyBorder="1"/>
    <xf numFmtId="0" fontId="56" fillId="0" borderId="27" xfId="0" applyFont="1" applyBorder="1"/>
    <xf numFmtId="0" fontId="56" fillId="0" borderId="82" xfId="0" applyFont="1" applyBorder="1"/>
    <xf numFmtId="0" fontId="56" fillId="0" borderId="26" xfId="0" applyFont="1" applyBorder="1"/>
    <xf numFmtId="171" fontId="0" fillId="0" borderId="60" xfId="1" applyNumberFormat="1" applyFont="1" applyBorder="1"/>
    <xf numFmtId="43" fontId="0" fillId="0" borderId="37" xfId="4" applyFont="1" applyFill="1" applyBorder="1" applyAlignment="1">
      <alignment horizontal="center"/>
    </xf>
    <xf numFmtId="0" fontId="30" fillId="62" borderId="52" xfId="0" quotePrefix="1" applyFont="1" applyFill="1" applyBorder="1" applyAlignment="1">
      <alignment horizontal="left"/>
    </xf>
    <xf numFmtId="165" fontId="0" fillId="62" borderId="51" xfId="4" applyNumberFormat="1" applyFont="1" applyFill="1" applyBorder="1"/>
    <xf numFmtId="180" fontId="0" fillId="0" borderId="30" xfId="4" applyNumberFormat="1" applyFont="1" applyBorder="1"/>
    <xf numFmtId="0" fontId="0" fillId="62" borderId="37" xfId="0" applyFill="1" applyBorder="1"/>
    <xf numFmtId="0" fontId="0" fillId="62" borderId="51" xfId="0" applyFill="1" applyBorder="1" applyAlignment="1">
      <alignment horizontal="center"/>
    </xf>
    <xf numFmtId="0" fontId="0" fillId="62" borderId="60" xfId="0" applyFill="1" applyBorder="1" applyAlignment="1">
      <alignment horizontal="center"/>
    </xf>
    <xf numFmtId="0" fontId="0" fillId="62" borderId="53" xfId="0" applyFill="1" applyBorder="1" applyAlignment="1">
      <alignment horizontal="center"/>
    </xf>
    <xf numFmtId="0" fontId="0" fillId="62" borderId="28" xfId="0" applyFill="1" applyBorder="1" applyAlignment="1">
      <alignment horizontal="center"/>
    </xf>
    <xf numFmtId="0" fontId="30" fillId="62" borderId="52" xfId="0" applyFont="1" applyFill="1" applyBorder="1"/>
    <xf numFmtId="0" fontId="0" fillId="57" borderId="109" xfId="0" applyFill="1" applyBorder="1"/>
    <xf numFmtId="0" fontId="0" fillId="57" borderId="104" xfId="0" applyFill="1" applyBorder="1"/>
    <xf numFmtId="0" fontId="0" fillId="57" borderId="110" xfId="0" applyFill="1" applyBorder="1"/>
    <xf numFmtId="165" fontId="0" fillId="0" borderId="29" xfId="0" applyNumberFormat="1" applyBorder="1"/>
    <xf numFmtId="165" fontId="0" fillId="0" borderId="30" xfId="0" applyNumberFormat="1" applyBorder="1"/>
    <xf numFmtId="177" fontId="0" fillId="0" borderId="30" xfId="0" applyNumberFormat="1" applyBorder="1"/>
    <xf numFmtId="165" fontId="0" fillId="0" borderId="51" xfId="0" applyNumberFormat="1" applyBorder="1"/>
    <xf numFmtId="165" fontId="0" fillId="0" borderId="60" xfId="0" applyNumberFormat="1" applyBorder="1"/>
    <xf numFmtId="0" fontId="30" fillId="0" borderId="51" xfId="0" applyFont="1" applyBorder="1"/>
    <xf numFmtId="165" fontId="0" fillId="56" borderId="60" xfId="0" applyNumberFormat="1" applyFill="1" applyBorder="1" applyAlignment="1">
      <alignment horizontal="right"/>
    </xf>
    <xf numFmtId="166" fontId="0" fillId="56" borderId="119" xfId="2" applyNumberFormat="1" applyFont="1" applyFill="1" applyBorder="1"/>
    <xf numFmtId="166" fontId="0" fillId="56" borderId="51" xfId="2" applyNumberFormat="1" applyFont="1" applyFill="1" applyBorder="1"/>
    <xf numFmtId="166" fontId="0" fillId="56" borderId="120" xfId="2" applyNumberFormat="1" applyFont="1" applyFill="1" applyBorder="1"/>
    <xf numFmtId="166" fontId="0" fillId="56" borderId="121" xfId="2" applyNumberFormat="1" applyFont="1" applyFill="1" applyBorder="1"/>
    <xf numFmtId="166" fontId="0" fillId="56" borderId="66" xfId="2" applyNumberFormat="1" applyFont="1" applyFill="1" applyBorder="1"/>
    <xf numFmtId="0" fontId="113" fillId="0" borderId="0" xfId="0" applyFont="1" applyAlignment="1">
      <alignment wrapText="1"/>
    </xf>
    <xf numFmtId="0" fontId="30" fillId="62" borderId="37" xfId="0" applyFont="1" applyFill="1" applyBorder="1"/>
    <xf numFmtId="165" fontId="30" fillId="62" borderId="31" xfId="4" applyNumberFormat="1" applyFont="1" applyFill="1" applyBorder="1" applyAlignment="1">
      <alignment horizontal="center"/>
    </xf>
    <xf numFmtId="166" fontId="30" fillId="0" borderId="0" xfId="0" applyNumberFormat="1" applyFont="1" applyAlignment="1">
      <alignment horizontal="center" wrapText="1"/>
    </xf>
    <xf numFmtId="0" fontId="56" fillId="0" borderId="81" xfId="2061" applyFont="1" applyBorder="1" applyAlignment="1">
      <alignment horizontal="left"/>
    </xf>
    <xf numFmtId="3" fontId="56" fillId="0" borderId="0" xfId="0" applyNumberFormat="1" applyFont="1"/>
    <xf numFmtId="3" fontId="56" fillId="0" borderId="24" xfId="0" applyNumberFormat="1" applyFont="1" applyBorder="1"/>
    <xf numFmtId="1" fontId="0" fillId="0" borderId="30" xfId="0" applyNumberFormat="1" applyBorder="1" applyAlignment="1">
      <alignment horizontal="center" wrapText="1"/>
    </xf>
    <xf numFmtId="1" fontId="0" fillId="0" borderId="146" xfId="0" applyNumberFormat="1" applyBorder="1" applyAlignment="1">
      <alignment horizontal="center" wrapText="1"/>
    </xf>
    <xf numFmtId="1" fontId="0" fillId="0" borderId="53" xfId="0" applyNumberFormat="1" applyBorder="1" applyAlignment="1">
      <alignment horizontal="center" wrapText="1"/>
    </xf>
    <xf numFmtId="0" fontId="0" fillId="0" borderId="49" xfId="0" applyBorder="1" applyAlignment="1">
      <alignment horizontal="center" wrapText="1"/>
    </xf>
    <xf numFmtId="1" fontId="0" fillId="0" borderId="50" xfId="0" applyNumberFormat="1" applyBorder="1" applyAlignment="1">
      <alignment horizontal="center" wrapText="1"/>
    </xf>
    <xf numFmtId="1" fontId="0" fillId="0" borderId="121" xfId="0" applyNumberFormat="1" applyBorder="1" applyAlignment="1">
      <alignment horizontal="center" wrapText="1"/>
    </xf>
    <xf numFmtId="1" fontId="0" fillId="0" borderId="56" xfId="0" applyNumberFormat="1" applyBorder="1" applyAlignment="1">
      <alignment horizontal="center" wrapText="1"/>
    </xf>
    <xf numFmtId="8" fontId="0" fillId="0" borderId="60" xfId="0" applyNumberFormat="1" applyBorder="1" applyAlignment="1">
      <alignment horizontal="center" wrapText="1"/>
    </xf>
    <xf numFmtId="8" fontId="0" fillId="0" borderId="48" xfId="0" applyNumberFormat="1" applyBorder="1" applyAlignment="1">
      <alignment horizontal="center" wrapText="1"/>
    </xf>
    <xf numFmtId="0" fontId="0" fillId="0" borderId="52" xfId="0" applyBorder="1" applyAlignment="1">
      <alignment horizontal="center"/>
    </xf>
    <xf numFmtId="0" fontId="0" fillId="0" borderId="51" xfId="123" applyFont="1" applyBorder="1" applyAlignment="1">
      <alignment horizontal="right" wrapText="1"/>
    </xf>
    <xf numFmtId="0" fontId="0" fillId="0" borderId="51" xfId="0" applyBorder="1" applyAlignment="1">
      <alignment horizontal="right" vertical="center" wrapText="1"/>
    </xf>
    <xf numFmtId="0" fontId="0" fillId="0" borderId="51" xfId="123" applyFont="1" applyBorder="1" applyAlignment="1">
      <alignment horizontal="right"/>
    </xf>
    <xf numFmtId="0" fontId="0" fillId="0" borderId="51" xfId="0" applyBorder="1" applyAlignment="1">
      <alignment horizontal="right" vertical="center"/>
    </xf>
    <xf numFmtId="0" fontId="0" fillId="0" borderId="83" xfId="123" applyFont="1" applyBorder="1" applyAlignment="1">
      <alignment horizontal="right" wrapText="1"/>
    </xf>
    <xf numFmtId="0" fontId="0" fillId="0" borderId="83" xfId="0" applyBorder="1" applyAlignment="1">
      <alignment horizontal="right" vertical="center" wrapText="1"/>
    </xf>
    <xf numFmtId="0" fontId="56" fillId="0" borderId="81" xfId="0" applyFont="1" applyBorder="1"/>
    <xf numFmtId="0" fontId="0" fillId="0" borderId="80" xfId="0" applyBorder="1" applyAlignment="1">
      <alignment horizontal="center" wrapText="1"/>
    </xf>
    <xf numFmtId="0" fontId="0" fillId="0" borderId="67" xfId="0" applyBorder="1" applyAlignment="1">
      <alignment horizontal="center" wrapText="1"/>
    </xf>
    <xf numFmtId="0" fontId="0" fillId="0" borderId="68" xfId="0" applyBorder="1" applyAlignment="1">
      <alignment horizontal="center" wrapText="1"/>
    </xf>
    <xf numFmtId="0" fontId="0" fillId="0" borderId="59" xfId="0" applyBorder="1" applyAlignment="1">
      <alignment horizontal="center" wrapText="1"/>
    </xf>
    <xf numFmtId="0" fontId="0" fillId="0" borderId="60" xfId="0" applyBorder="1" applyAlignment="1">
      <alignment horizontal="center"/>
    </xf>
    <xf numFmtId="0" fontId="0" fillId="0" borderId="60" xfId="0" applyBorder="1" applyAlignment="1">
      <alignment horizontal="center" wrapText="1"/>
    </xf>
    <xf numFmtId="0" fontId="0" fillId="0" borderId="103" xfId="0" applyBorder="1"/>
    <xf numFmtId="0" fontId="0" fillId="0" borderId="105" xfId="0" applyBorder="1" applyAlignment="1">
      <alignment horizontal="center" wrapText="1"/>
    </xf>
    <xf numFmtId="0" fontId="0" fillId="0" borderId="102" xfId="0" applyBorder="1" applyAlignment="1">
      <alignment horizontal="center" wrapText="1"/>
    </xf>
    <xf numFmtId="0" fontId="0" fillId="0" borderId="104" xfId="0" applyBorder="1" applyAlignment="1">
      <alignment horizontal="center" wrapText="1"/>
    </xf>
    <xf numFmtId="3" fontId="0" fillId="0" borderId="119" xfId="0" applyNumberFormat="1" applyBorder="1" applyAlignment="1">
      <alignment horizontal="center"/>
    </xf>
    <xf numFmtId="3" fontId="0" fillId="0" borderId="78" xfId="0" applyNumberFormat="1" applyBorder="1" applyAlignment="1">
      <alignment horizontal="center" wrapText="1"/>
    </xf>
    <xf numFmtId="3" fontId="0" fillId="0" borderId="51" xfId="0" applyNumberFormat="1" applyBorder="1" applyAlignment="1">
      <alignment horizontal="center"/>
    </xf>
    <xf numFmtId="3" fontId="0" fillId="0" borderId="120" xfId="0" applyNumberFormat="1" applyBorder="1" applyAlignment="1">
      <alignment horizontal="center"/>
    </xf>
    <xf numFmtId="3" fontId="0" fillId="0" borderId="61" xfId="0" applyNumberFormat="1" applyBorder="1" applyAlignment="1">
      <alignment horizontal="center" wrapText="1"/>
    </xf>
    <xf numFmtId="3" fontId="0" fillId="0" borderId="49" xfId="0" applyNumberFormat="1" applyBorder="1" applyAlignment="1">
      <alignment horizontal="center"/>
    </xf>
    <xf numFmtId="3" fontId="0" fillId="0" borderId="121" xfId="0" applyNumberFormat="1" applyBorder="1" applyAlignment="1">
      <alignment horizontal="center"/>
    </xf>
    <xf numFmtId="3" fontId="0" fillId="0" borderId="56" xfId="0" applyNumberFormat="1" applyBorder="1" applyAlignment="1">
      <alignment horizontal="center" wrapText="1"/>
    </xf>
    <xf numFmtId="0" fontId="0" fillId="0" borderId="29" xfId="0" applyBorder="1" applyAlignment="1">
      <alignment horizontal="right" wrapText="1"/>
    </xf>
    <xf numFmtId="0" fontId="0" fillId="0" borderId="49" xfId="0" applyBorder="1" applyAlignment="1">
      <alignment horizontal="right" wrapText="1"/>
    </xf>
    <xf numFmtId="10" fontId="0" fillId="57" borderId="50" xfId="0" applyNumberFormat="1" applyFill="1" applyBorder="1" applyAlignment="1">
      <alignment horizontal="center" wrapText="1"/>
    </xf>
    <xf numFmtId="9" fontId="0" fillId="0" borderId="50" xfId="0" applyNumberFormat="1" applyBorder="1" applyAlignment="1">
      <alignment horizontal="center" wrapText="1"/>
    </xf>
    <xf numFmtId="9" fontId="0" fillId="0" borderId="48" xfId="0" applyNumberFormat="1" applyBorder="1" applyAlignment="1">
      <alignment horizontal="center" wrapText="1"/>
    </xf>
    <xf numFmtId="44" fontId="0" fillId="0" borderId="28" xfId="2" applyFont="1" applyBorder="1" applyAlignment="1">
      <alignment horizontal="center"/>
    </xf>
    <xf numFmtId="44" fontId="0" fillId="62" borderId="52" xfId="2" applyFont="1" applyFill="1" applyBorder="1"/>
    <xf numFmtId="44" fontId="0" fillId="0" borderId="28" xfId="2" applyFont="1" applyFill="1" applyBorder="1" applyAlignment="1">
      <alignment horizontal="center"/>
    </xf>
    <xf numFmtId="0" fontId="0" fillId="0" borderId="83" xfId="0" applyBorder="1"/>
    <xf numFmtId="165" fontId="0" fillId="0" borderId="32" xfId="4" applyNumberFormat="1" applyFont="1" applyBorder="1" applyAlignment="1">
      <alignment horizontal="right"/>
    </xf>
    <xf numFmtId="165" fontId="0" fillId="0" borderId="60" xfId="4" applyNumberFormat="1" applyFont="1" applyBorder="1" applyAlignment="1">
      <alignment horizontal="right"/>
    </xf>
    <xf numFmtId="3" fontId="19" fillId="0" borderId="75" xfId="2" applyNumberFormat="1" applyFont="1" applyBorder="1" applyAlignment="1">
      <alignment horizontal="left" vertical="center" wrapText="1" indent="6"/>
    </xf>
    <xf numFmtId="0" fontId="0" fillId="0" borderId="37" xfId="0" applyBorder="1" applyAlignment="1">
      <alignment wrapText="1"/>
    </xf>
    <xf numFmtId="165" fontId="0" fillId="0" borderId="28" xfId="4" applyNumberFormat="1" applyFont="1" applyBorder="1" applyAlignment="1">
      <alignment horizontal="right"/>
    </xf>
    <xf numFmtId="165" fontId="0" fillId="0" borderId="28" xfId="4" quotePrefix="1" applyNumberFormat="1" applyFont="1" applyBorder="1" applyAlignment="1">
      <alignment horizontal="right"/>
    </xf>
    <xf numFmtId="180" fontId="0" fillId="0" borderId="52" xfId="4" applyNumberFormat="1" applyFont="1" applyBorder="1" applyAlignment="1">
      <alignment horizontal="right"/>
    </xf>
    <xf numFmtId="180" fontId="0" fillId="0" borderId="28" xfId="4" applyNumberFormat="1" applyFont="1" applyBorder="1" applyAlignment="1">
      <alignment horizontal="right"/>
    </xf>
    <xf numFmtId="165" fontId="0" fillId="0" borderId="52" xfId="4" applyNumberFormat="1" applyFont="1" applyBorder="1" applyAlignment="1">
      <alignment horizontal="right"/>
    </xf>
    <xf numFmtId="165" fontId="0" fillId="0" borderId="47" xfId="4" applyNumberFormat="1" applyFont="1" applyBorder="1" applyAlignment="1">
      <alignment horizontal="right"/>
    </xf>
    <xf numFmtId="3" fontId="0" fillId="0" borderId="28" xfId="0" applyNumberFormat="1" applyBorder="1"/>
    <xf numFmtId="9" fontId="0" fillId="0" borderId="28" xfId="1" applyFont="1" applyBorder="1" applyAlignment="1">
      <alignment horizontal="right" wrapText="1"/>
    </xf>
    <xf numFmtId="9" fontId="0" fillId="0" borderId="28" xfId="1" applyFont="1" applyFill="1" applyBorder="1"/>
    <xf numFmtId="0" fontId="0" fillId="0" borderId="28" xfId="0" applyBorder="1" applyAlignment="1">
      <alignment wrapText="1"/>
    </xf>
    <xf numFmtId="165" fontId="0" fillId="0" borderId="28" xfId="4" applyNumberFormat="1" applyFont="1" applyBorder="1" applyAlignment="1">
      <alignment horizontal="right" wrapText="1"/>
    </xf>
    <xf numFmtId="166" fontId="0" fillId="0" borderId="28" xfId="2" applyNumberFormat="1" applyFont="1" applyBorder="1" applyAlignment="1">
      <alignment horizontal="right"/>
    </xf>
    <xf numFmtId="180" fontId="0" fillId="0" borderId="28" xfId="4" quotePrefix="1" applyNumberFormat="1" applyFont="1" applyBorder="1" applyAlignment="1">
      <alignment horizontal="right"/>
    </xf>
    <xf numFmtId="173" fontId="0" fillId="0" borderId="28" xfId="0" applyNumberFormat="1" applyBorder="1" applyAlignment="1">
      <alignment horizontal="right"/>
    </xf>
    <xf numFmtId="1" fontId="0" fillId="0" borderId="28" xfId="0" applyNumberFormat="1" applyBorder="1" applyAlignment="1">
      <alignment horizontal="right"/>
    </xf>
    <xf numFmtId="180" fontId="0" fillId="0" borderId="28" xfId="0" applyNumberFormat="1" applyBorder="1" applyAlignment="1">
      <alignment horizontal="right"/>
    </xf>
    <xf numFmtId="180" fontId="0" fillId="0" borderId="28" xfId="0" quotePrefix="1" applyNumberFormat="1" applyBorder="1" applyAlignment="1">
      <alignment horizontal="right"/>
    </xf>
    <xf numFmtId="166" fontId="0" fillId="0" borderId="52" xfId="2" applyNumberFormat="1" applyFont="1" applyBorder="1" applyAlignment="1">
      <alignment horizontal="right"/>
    </xf>
    <xf numFmtId="180" fontId="0" fillId="0" borderId="47" xfId="4" applyNumberFormat="1" applyFont="1" applyBorder="1" applyAlignment="1">
      <alignment horizontal="right"/>
    </xf>
    <xf numFmtId="166" fontId="0" fillId="0" borderId="47" xfId="2" applyNumberFormat="1" applyFont="1" applyBorder="1" applyAlignment="1">
      <alignment horizontal="right"/>
    </xf>
    <xf numFmtId="165" fontId="105" fillId="0" borderId="30" xfId="4" applyNumberFormat="1" applyFont="1" applyBorder="1" applyAlignment="1">
      <alignment horizontal="center" vertical="center" wrapText="1"/>
    </xf>
    <xf numFmtId="165" fontId="105" fillId="0" borderId="32" xfId="4" applyNumberFormat="1" applyFont="1" applyBorder="1" applyAlignment="1">
      <alignment horizontal="center" vertical="center" wrapText="1"/>
    </xf>
    <xf numFmtId="165" fontId="105" fillId="0" borderId="102" xfId="4" applyNumberFormat="1" applyFont="1" applyBorder="1" applyAlignment="1">
      <alignment horizontal="center" vertical="center" wrapText="1"/>
    </xf>
    <xf numFmtId="165" fontId="105" fillId="0" borderId="104" xfId="4" applyNumberFormat="1" applyFont="1" applyBorder="1" applyAlignment="1">
      <alignment horizontal="center" vertical="center" wrapText="1"/>
    </xf>
    <xf numFmtId="37" fontId="0" fillId="0" borderId="60" xfId="4" applyNumberFormat="1" applyFont="1" applyBorder="1" applyAlignment="1">
      <alignment vertical="center"/>
    </xf>
    <xf numFmtId="0" fontId="0" fillId="0" borderId="49" xfId="0" applyBorder="1"/>
    <xf numFmtId="37" fontId="0" fillId="0" borderId="48" xfId="4" applyNumberFormat="1" applyFont="1" applyBorder="1" applyAlignment="1">
      <alignment vertical="center"/>
    </xf>
    <xf numFmtId="0" fontId="30" fillId="0" borderId="125" xfId="0" applyFont="1" applyBorder="1" applyAlignment="1">
      <alignment horizontal="center"/>
    </xf>
    <xf numFmtId="0" fontId="0" fillId="0" borderId="0" xfId="323" applyFont="1"/>
    <xf numFmtId="37" fontId="0" fillId="0" borderId="32" xfId="4" applyNumberFormat="1" applyFont="1" applyFill="1" applyBorder="1" applyAlignment="1">
      <alignment horizontal="center" wrapText="1"/>
    </xf>
    <xf numFmtId="37" fontId="0" fillId="0" borderId="31" xfId="4" applyNumberFormat="1" applyFont="1" applyFill="1" applyBorder="1" applyAlignment="1">
      <alignment horizontal="center" wrapText="1"/>
    </xf>
    <xf numFmtId="166" fontId="0" fillId="0" borderId="28" xfId="2" applyNumberFormat="1" applyFont="1" applyFill="1" applyBorder="1"/>
    <xf numFmtId="37" fontId="0" fillId="0" borderId="29" xfId="4" applyNumberFormat="1" applyFont="1" applyFill="1" applyBorder="1" applyAlignment="1">
      <alignment horizontal="center" wrapText="1"/>
    </xf>
    <xf numFmtId="166" fontId="0" fillId="0" borderId="52" xfId="2" applyNumberFormat="1" applyFont="1" applyFill="1" applyBorder="1"/>
    <xf numFmtId="37" fontId="0" fillId="0" borderId="51" xfId="4" applyNumberFormat="1" applyFont="1" applyFill="1" applyBorder="1" applyAlignment="1">
      <alignment horizontal="center" wrapText="1"/>
    </xf>
    <xf numFmtId="37" fontId="0" fillId="0" borderId="51" xfId="4" applyNumberFormat="1" applyFont="1" applyBorder="1" applyAlignment="1">
      <alignment horizontal="center" wrapText="1"/>
    </xf>
    <xf numFmtId="37" fontId="0" fillId="0" borderId="32" xfId="4" applyNumberFormat="1" applyFont="1" applyBorder="1" applyAlignment="1">
      <alignment horizontal="center" wrapText="1"/>
    </xf>
    <xf numFmtId="37" fontId="0" fillId="0" borderId="31" xfId="4" applyNumberFormat="1" applyFont="1" applyBorder="1" applyAlignment="1">
      <alignment horizontal="center" wrapText="1"/>
    </xf>
    <xf numFmtId="166" fontId="0" fillId="0" borderId="52" xfId="2" applyNumberFormat="1" applyFont="1" applyBorder="1"/>
    <xf numFmtId="0" fontId="0" fillId="0" borderId="102" xfId="0" applyBorder="1" applyAlignment="1">
      <alignment horizontal="left" vertical="center" wrapText="1"/>
    </xf>
    <xf numFmtId="0" fontId="0" fillId="0" borderId="102" xfId="0" applyBorder="1" applyAlignment="1">
      <alignment horizontal="center" vertical="center" wrapText="1"/>
    </xf>
    <xf numFmtId="0" fontId="0" fillId="0" borderId="102" xfId="0" applyBorder="1" applyAlignment="1">
      <alignment horizontal="center" vertical="center"/>
    </xf>
    <xf numFmtId="0" fontId="0" fillId="0" borderId="143" xfId="0" applyBorder="1" applyAlignment="1">
      <alignment horizontal="center" vertical="center"/>
    </xf>
    <xf numFmtId="37" fontId="0" fillId="0" borderId="103" xfId="4" applyNumberFormat="1" applyFont="1" applyBorder="1" applyAlignment="1">
      <alignment horizontal="center" wrapText="1"/>
    </xf>
    <xf numFmtId="37" fontId="0" fillId="0" borderId="104" xfId="4" applyNumberFormat="1" applyFont="1" applyBorder="1" applyAlignment="1">
      <alignment horizontal="center" wrapText="1"/>
    </xf>
    <xf numFmtId="37" fontId="0" fillId="0" borderId="143" xfId="4" applyNumberFormat="1" applyFont="1" applyBorder="1" applyAlignment="1">
      <alignment horizontal="center" wrapText="1"/>
    </xf>
    <xf numFmtId="166" fontId="0" fillId="0" borderId="95" xfId="2" applyNumberFormat="1" applyFont="1" applyBorder="1"/>
    <xf numFmtId="0" fontId="0" fillId="48" borderId="131" xfId="0" applyFill="1" applyBorder="1" applyAlignment="1">
      <alignment horizontal="center" vertical="center"/>
    </xf>
    <xf numFmtId="0" fontId="30" fillId="0" borderId="128" xfId="0" applyFont="1" applyBorder="1" applyAlignment="1">
      <alignment horizontal="center"/>
    </xf>
    <xf numFmtId="3" fontId="30" fillId="0" borderId="40" xfId="0" applyNumberFormat="1" applyFont="1" applyBorder="1" applyAlignment="1">
      <alignment horizontal="center" vertical="center"/>
    </xf>
    <xf numFmtId="9" fontId="30" fillId="0" borderId="40" xfId="0" applyNumberFormat="1" applyFont="1" applyBorder="1" applyAlignment="1">
      <alignment horizontal="center" vertical="center"/>
    </xf>
    <xf numFmtId="8" fontId="0" fillId="66" borderId="61" xfId="0" applyNumberFormat="1" applyFill="1" applyBorder="1" applyAlignment="1">
      <alignment horizontal="center" wrapText="1"/>
    </xf>
    <xf numFmtId="8" fontId="0" fillId="66" borderId="56" xfId="0" applyNumberFormat="1" applyFill="1" applyBorder="1" applyAlignment="1">
      <alignment horizontal="center" wrapText="1"/>
    </xf>
    <xf numFmtId="0" fontId="56" fillId="0" borderId="69" xfId="2061" applyFont="1" applyBorder="1" applyAlignment="1">
      <alignment horizontal="left"/>
    </xf>
    <xf numFmtId="3" fontId="56" fillId="0" borderId="71" xfId="0" applyNumberFormat="1" applyFont="1" applyBorder="1"/>
    <xf numFmtId="0" fontId="30" fillId="0" borderId="29" xfId="0" applyFont="1" applyBorder="1" applyAlignment="1">
      <alignment horizontal="right" vertical="center" wrapText="1"/>
    </xf>
    <xf numFmtId="0" fontId="0" fillId="58" borderId="49" xfId="0" applyFill="1" applyBorder="1" applyAlignment="1">
      <alignment horizontal="right" vertical="center" wrapText="1"/>
    </xf>
    <xf numFmtId="0" fontId="0" fillId="58" borderId="50" xfId="0" applyFill="1" applyBorder="1" applyAlignment="1">
      <alignment horizontal="right" vertical="center" wrapText="1"/>
    </xf>
    <xf numFmtId="0" fontId="0" fillId="58" borderId="48" xfId="0" applyFill="1" applyBorder="1" applyAlignment="1">
      <alignment horizontal="right" vertical="center" wrapText="1"/>
    </xf>
    <xf numFmtId="0" fontId="0" fillId="0" borderId="0" xfId="0" applyAlignment="1">
      <alignment horizontal="right" vertical="center" wrapText="1"/>
    </xf>
    <xf numFmtId="0" fontId="56" fillId="0" borderId="69" xfId="0" applyFont="1" applyBorder="1" applyAlignment="1">
      <alignment horizontal="left" vertical="center"/>
    </xf>
    <xf numFmtId="165" fontId="105" fillId="0" borderId="30" xfId="4" applyNumberFormat="1" applyFont="1" applyBorder="1" applyAlignment="1">
      <alignment horizontal="center" vertical="center"/>
    </xf>
    <xf numFmtId="165" fontId="105" fillId="0" borderId="32" xfId="4" applyNumberFormat="1" applyFont="1" applyBorder="1" applyAlignment="1">
      <alignment horizontal="center" vertical="center"/>
    </xf>
    <xf numFmtId="165" fontId="105" fillId="0" borderId="60" xfId="4" applyNumberFormat="1" applyFont="1" applyBorder="1" applyAlignment="1">
      <alignment horizontal="right" vertical="center"/>
    </xf>
    <xf numFmtId="0" fontId="30" fillId="0" borderId="29" xfId="0" applyFont="1" applyBorder="1" applyAlignment="1">
      <alignment horizontal="center" vertical="center" wrapText="1"/>
    </xf>
    <xf numFmtId="0" fontId="0" fillId="0" borderId="30" xfId="0" applyBorder="1" applyAlignment="1">
      <alignment horizontal="left" vertical="center" wrapText="1"/>
    </xf>
    <xf numFmtId="0" fontId="30" fillId="0" borderId="51" xfId="0" applyFont="1" applyBorder="1" applyAlignment="1">
      <alignment horizontal="center" vertical="center" wrapText="1"/>
    </xf>
    <xf numFmtId="0" fontId="0" fillId="0" borderId="52" xfId="0" applyBorder="1" applyAlignment="1">
      <alignment vertical="center"/>
    </xf>
    <xf numFmtId="42" fontId="0" fillId="0" borderId="52" xfId="0" applyNumberFormat="1" applyBorder="1" applyAlignment="1">
      <alignment vertical="center"/>
    </xf>
    <xf numFmtId="9" fontId="0" fillId="0" borderId="61" xfId="0" applyNumberFormat="1" applyBorder="1" applyAlignment="1">
      <alignment horizontal="center" vertical="center"/>
    </xf>
    <xf numFmtId="0" fontId="0" fillId="0" borderId="85" xfId="0" applyBorder="1" applyAlignment="1">
      <alignment vertical="center"/>
    </xf>
    <xf numFmtId="0" fontId="0" fillId="0" borderId="95" xfId="0" applyBorder="1" applyAlignment="1">
      <alignment vertical="center"/>
    </xf>
    <xf numFmtId="42" fontId="0" fillId="0" borderId="95" xfId="0" applyNumberFormat="1" applyBorder="1" applyAlignment="1">
      <alignment vertical="center"/>
    </xf>
    <xf numFmtId="0" fontId="30" fillId="56" borderId="54" xfId="0" applyFont="1" applyFill="1" applyBorder="1"/>
    <xf numFmtId="0" fontId="30" fillId="56" borderId="50" xfId="0" applyFont="1" applyFill="1" applyBorder="1"/>
    <xf numFmtId="0" fontId="0" fillId="62" borderId="138" xfId="0" applyFill="1" applyBorder="1"/>
    <xf numFmtId="0" fontId="56" fillId="0" borderId="69" xfId="0" applyFont="1" applyBorder="1"/>
    <xf numFmtId="0" fontId="0" fillId="0" borderId="71" xfId="0" applyBorder="1"/>
    <xf numFmtId="0" fontId="0" fillId="0" borderId="72" xfId="0" applyBorder="1"/>
    <xf numFmtId="0" fontId="0" fillId="0" borderId="143" xfId="0" applyBorder="1"/>
    <xf numFmtId="164" fontId="105" fillId="0" borderId="29" xfId="2" applyNumberFormat="1" applyFont="1" applyBorder="1" applyAlignment="1">
      <alignment vertical="center" wrapText="1"/>
    </xf>
    <xf numFmtId="164" fontId="105" fillId="0" borderId="30" xfId="2" applyNumberFormat="1" applyFont="1" applyBorder="1" applyAlignment="1">
      <alignment vertical="center" wrapText="1"/>
    </xf>
    <xf numFmtId="164" fontId="105" fillId="0" borderId="32" xfId="2" applyNumberFormat="1" applyFont="1" applyBorder="1" applyAlignment="1">
      <alignment vertical="center" wrapText="1"/>
    </xf>
    <xf numFmtId="9" fontId="105" fillId="0" borderId="29" xfId="1" applyFont="1" applyBorder="1"/>
    <xf numFmtId="9" fontId="105" fillId="0" borderId="30" xfId="1" applyFont="1" applyBorder="1"/>
    <xf numFmtId="9" fontId="105" fillId="0" borderId="32" xfId="1" applyFont="1" applyBorder="1"/>
    <xf numFmtId="164" fontId="105" fillId="0" borderId="103" xfId="2" applyNumberFormat="1" applyFont="1" applyBorder="1" applyAlignment="1">
      <alignment vertical="center" wrapText="1"/>
    </xf>
    <xf numFmtId="164" fontId="105" fillId="0" borderId="102" xfId="2" applyNumberFormat="1" applyFont="1" applyBorder="1" applyAlignment="1">
      <alignment vertical="center" wrapText="1"/>
    </xf>
    <xf numFmtId="164" fontId="105" fillId="0" borderId="104" xfId="2" applyNumberFormat="1" applyFont="1" applyBorder="1" applyAlignment="1">
      <alignment vertical="center" wrapText="1"/>
    </xf>
    <xf numFmtId="9" fontId="105" fillId="0" borderId="103" xfId="1" applyFont="1" applyBorder="1"/>
    <xf numFmtId="9" fontId="105" fillId="0" borderId="102" xfId="1" applyFont="1" applyBorder="1"/>
    <xf numFmtId="176" fontId="0" fillId="0" borderId="57" xfId="0" applyNumberFormat="1" applyBorder="1" applyAlignment="1">
      <alignment horizontal="justify" vertical="center" wrapText="1"/>
    </xf>
    <xf numFmtId="176" fontId="0" fillId="0" borderId="26" xfId="0" quotePrefix="1" applyNumberFormat="1" applyBorder="1" applyAlignment="1">
      <alignment horizontal="left" vertical="center" wrapText="1"/>
    </xf>
    <xf numFmtId="9" fontId="105" fillId="0" borderId="51" xfId="1" applyFont="1" applyBorder="1"/>
    <xf numFmtId="9" fontId="105" fillId="0" borderId="60" xfId="1" applyFont="1" applyBorder="1"/>
    <xf numFmtId="9" fontId="105" fillId="0" borderId="25" xfId="1" applyFont="1" applyBorder="1"/>
    <xf numFmtId="9" fontId="105" fillId="0" borderId="44" xfId="1" applyFont="1" applyBorder="1"/>
    <xf numFmtId="9" fontId="105" fillId="0" borderId="46" xfId="1" applyFont="1" applyBorder="1"/>
    <xf numFmtId="0" fontId="0" fillId="0" borderId="30" xfId="0" applyBorder="1"/>
    <xf numFmtId="166" fontId="128" fillId="0" borderId="60" xfId="2" applyNumberFormat="1" applyFont="1" applyBorder="1" applyAlignment="1">
      <alignment vertical="center"/>
    </xf>
    <xf numFmtId="0" fontId="0" fillId="0" borderId="39" xfId="0" applyBorder="1"/>
    <xf numFmtId="166" fontId="105" fillId="0" borderId="59" xfId="2" applyNumberFormat="1" applyFont="1" applyBorder="1" applyAlignment="1">
      <alignment vertical="center"/>
    </xf>
    <xf numFmtId="166" fontId="30" fillId="0" borderId="60" xfId="2" applyNumberFormat="1" applyFont="1" applyBorder="1" applyAlignment="1">
      <alignment vertical="center"/>
    </xf>
    <xf numFmtId="166" fontId="105" fillId="0" borderId="59" xfId="2" applyNumberFormat="1" applyFont="1" applyBorder="1"/>
    <xf numFmtId="166" fontId="30" fillId="0" borderId="60" xfId="2" applyNumberFormat="1" applyFont="1" applyBorder="1"/>
    <xf numFmtId="166" fontId="105" fillId="0" borderId="105" xfId="2" applyNumberFormat="1" applyFont="1" applyBorder="1"/>
    <xf numFmtId="166" fontId="105" fillId="0" borderId="102" xfId="2" applyNumberFormat="1" applyFont="1" applyBorder="1"/>
    <xf numFmtId="166" fontId="30" fillId="0" borderId="104" xfId="2" applyNumberFormat="1" applyFont="1" applyBorder="1"/>
    <xf numFmtId="176" fontId="105" fillId="48" borderId="105" xfId="0" applyNumberFormat="1" applyFont="1" applyFill="1" applyBorder="1" applyAlignment="1">
      <alignment horizontal="justify" vertical="top" wrapText="1"/>
    </xf>
    <xf numFmtId="176" fontId="105" fillId="48" borderId="102" xfId="0" applyNumberFormat="1" applyFont="1" applyFill="1" applyBorder="1" applyAlignment="1">
      <alignment horizontal="justify" vertical="top" wrapText="1"/>
    </xf>
    <xf numFmtId="176" fontId="105" fillId="48" borderId="104" xfId="0" applyNumberFormat="1" applyFont="1" applyFill="1" applyBorder="1" applyAlignment="1">
      <alignment horizontal="justify" vertical="top" wrapText="1"/>
    </xf>
    <xf numFmtId="166" fontId="105" fillId="0" borderId="51" xfId="2" applyNumberFormat="1" applyFont="1" applyBorder="1" applyAlignment="1">
      <alignment vertical="center"/>
    </xf>
    <xf numFmtId="176" fontId="105" fillId="48" borderId="42" xfId="0" applyNumberFormat="1" applyFont="1" applyFill="1" applyBorder="1" applyAlignment="1">
      <alignment horizontal="justify" vertical="top" wrapText="1"/>
    </xf>
    <xf numFmtId="176" fontId="105" fillId="48" borderId="30" xfId="0" applyNumberFormat="1" applyFont="1" applyFill="1" applyBorder="1" applyAlignment="1">
      <alignment horizontal="justify" vertical="top" wrapText="1"/>
    </xf>
    <xf numFmtId="176" fontId="30" fillId="48" borderId="32" xfId="0" applyNumberFormat="1" applyFont="1" applyFill="1" applyBorder="1" applyAlignment="1">
      <alignment horizontal="justify" vertical="top" wrapText="1"/>
    </xf>
    <xf numFmtId="166" fontId="105" fillId="0" borderId="51" xfId="2" applyNumberFormat="1" applyFont="1" applyFill="1" applyBorder="1"/>
    <xf numFmtId="166" fontId="105" fillId="0" borderId="103" xfId="2" applyNumberFormat="1" applyFont="1" applyFill="1" applyBorder="1"/>
    <xf numFmtId="166" fontId="105" fillId="0" borderId="102" xfId="2" applyNumberFormat="1" applyFont="1" applyFill="1" applyBorder="1"/>
    <xf numFmtId="166" fontId="105" fillId="0" borderId="104" xfId="2" applyNumberFormat="1" applyFont="1" applyFill="1" applyBorder="1"/>
    <xf numFmtId="166" fontId="30" fillId="69" borderId="34" xfId="2" applyNumberFormat="1" applyFont="1" applyFill="1" applyBorder="1"/>
    <xf numFmtId="166" fontId="105" fillId="0" borderId="51" xfId="2" applyNumberFormat="1" applyFont="1" applyFill="1" applyBorder="1" applyAlignment="1">
      <alignment vertical="center"/>
    </xf>
    <xf numFmtId="0" fontId="105" fillId="0" borderId="60" xfId="0" applyFont="1" applyBorder="1" applyAlignment="1">
      <alignment vertical="center" wrapText="1"/>
    </xf>
    <xf numFmtId="0" fontId="105" fillId="0" borderId="60" xfId="0" quotePrefix="1" applyFont="1" applyBorder="1" applyAlignment="1">
      <alignment horizontal="left" vertical="center" wrapText="1"/>
    </xf>
    <xf numFmtId="171" fontId="105" fillId="0" borderId="102" xfId="1" applyNumberFormat="1" applyFont="1" applyBorder="1" applyAlignment="1">
      <alignment horizontal="center"/>
    </xf>
    <xf numFmtId="166" fontId="105" fillId="48" borderId="103" xfId="2" applyNumberFormat="1" applyFont="1" applyFill="1" applyBorder="1" applyAlignment="1">
      <alignment horizontal="justify" vertical="top" wrapText="1"/>
    </xf>
    <xf numFmtId="0" fontId="112" fillId="59" borderId="60" xfId="0" applyFont="1" applyFill="1" applyBorder="1" applyAlignment="1">
      <alignment horizontal="center" vertical="top"/>
    </xf>
    <xf numFmtId="166" fontId="105" fillId="0" borderId="105" xfId="2" applyNumberFormat="1" applyFont="1" applyFill="1" applyBorder="1"/>
    <xf numFmtId="0" fontId="112" fillId="59" borderId="102" xfId="0" applyFont="1" applyFill="1" applyBorder="1" applyAlignment="1">
      <alignment horizontal="center"/>
    </xf>
    <xf numFmtId="0" fontId="112" fillId="59" borderId="104" xfId="0" applyFont="1" applyFill="1" applyBorder="1" applyAlignment="1">
      <alignment horizontal="center" vertical="top"/>
    </xf>
    <xf numFmtId="0" fontId="112" fillId="59" borderId="34" xfId="0" applyFont="1" applyFill="1" applyBorder="1" applyAlignment="1">
      <alignment horizontal="center"/>
    </xf>
    <xf numFmtId="0" fontId="112" fillId="59" borderId="126" xfId="0" applyFont="1" applyFill="1" applyBorder="1" applyAlignment="1">
      <alignment horizontal="center" vertical="top"/>
    </xf>
    <xf numFmtId="3" fontId="0" fillId="0" borderId="34" xfId="0" applyNumberFormat="1" applyBorder="1" applyAlignment="1">
      <alignment horizontal="center" vertical="center"/>
    </xf>
    <xf numFmtId="3" fontId="0" fillId="0" borderId="40" xfId="0" applyNumberFormat="1" applyBorder="1" applyAlignment="1">
      <alignment horizontal="center" vertical="center"/>
    </xf>
    <xf numFmtId="3" fontId="0" fillId="60" borderId="24" xfId="0" applyNumberFormat="1" applyFill="1" applyBorder="1" applyAlignment="1">
      <alignment horizontal="center" vertical="center"/>
    </xf>
    <xf numFmtId="43" fontId="0" fillId="0" borderId="37" xfId="4" applyFont="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166" fontId="0" fillId="0" borderId="30" xfId="2" applyNumberFormat="1" applyFont="1" applyBorder="1" applyAlignment="1">
      <alignment horizontal="center" vertical="center" wrapText="1"/>
    </xf>
    <xf numFmtId="3" fontId="0" fillId="0" borderId="30" xfId="2" applyNumberFormat="1" applyFont="1" applyBorder="1" applyAlignment="1">
      <alignment horizontal="center" vertical="center" wrapText="1"/>
    </xf>
    <xf numFmtId="3" fontId="0" fillId="0" borderId="32" xfId="2" applyNumberFormat="1" applyFont="1"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0" borderId="48" xfId="0" applyBorder="1" applyAlignment="1">
      <alignment horizontal="center" vertical="center" wrapText="1"/>
    </xf>
    <xf numFmtId="0" fontId="30" fillId="0" borderId="30" xfId="0" applyFont="1" applyBorder="1" applyAlignment="1">
      <alignment horizontal="right" vertical="center" wrapText="1"/>
    </xf>
    <xf numFmtId="165" fontId="0" fillId="60" borderId="30" xfId="4" applyNumberFormat="1" applyFont="1" applyFill="1" applyBorder="1" applyAlignment="1">
      <alignment horizontal="center" vertical="center"/>
    </xf>
    <xf numFmtId="165" fontId="0" fillId="0" borderId="30" xfId="4" applyNumberFormat="1" applyFont="1" applyFill="1" applyBorder="1" applyAlignment="1">
      <alignment horizontal="center" vertical="center"/>
    </xf>
    <xf numFmtId="3" fontId="0" fillId="0" borderId="30" xfId="0" applyNumberFormat="1" applyBorder="1" applyAlignment="1">
      <alignment horizontal="right" vertical="center" wrapText="1"/>
    </xf>
    <xf numFmtId="0" fontId="30" fillId="0" borderId="50" xfId="0" applyFont="1" applyBorder="1" applyAlignment="1">
      <alignment horizontal="right" vertical="center" wrapText="1"/>
    </xf>
    <xf numFmtId="9" fontId="0" fillId="0" borderId="50" xfId="0" applyNumberFormat="1" applyBorder="1" applyAlignment="1">
      <alignment horizontal="right" vertical="center"/>
    </xf>
    <xf numFmtId="9" fontId="0" fillId="0" borderId="48" xfId="0" applyNumberFormat="1" applyBorder="1" applyAlignment="1">
      <alignment horizontal="right" vertical="center"/>
    </xf>
    <xf numFmtId="0" fontId="56" fillId="56" borderId="81" xfId="0" applyFont="1" applyFill="1" applyBorder="1" applyAlignment="1">
      <alignment horizontal="left" vertical="center"/>
    </xf>
    <xf numFmtId="0" fontId="56" fillId="56" borderId="82" xfId="0" applyFont="1" applyFill="1" applyBorder="1"/>
    <xf numFmtId="0" fontId="0" fillId="0" borderId="50" xfId="0" applyBorder="1" applyAlignment="1">
      <alignment horizontal="right" vertical="center" wrapText="1"/>
    </xf>
    <xf numFmtId="0" fontId="0" fillId="0" borderId="52" xfId="0" applyBorder="1" applyAlignment="1">
      <alignment horizontal="left" indent="5"/>
    </xf>
    <xf numFmtId="9" fontId="0" fillId="0" borderId="52" xfId="1" applyFont="1" applyFill="1" applyBorder="1"/>
    <xf numFmtId="0" fontId="0" fillId="0" borderId="0" xfId="0" applyAlignment="1">
      <alignment horizontal="left" vertical="center"/>
    </xf>
    <xf numFmtId="0" fontId="145" fillId="0" borderId="52" xfId="0" applyFont="1" applyBorder="1"/>
    <xf numFmtId="0" fontId="128" fillId="70" borderId="52" xfId="0" quotePrefix="1" applyFont="1" applyFill="1" applyBorder="1" applyAlignment="1">
      <alignment horizontal="left"/>
    </xf>
    <xf numFmtId="0" fontId="128" fillId="70" borderId="52" xfId="0" applyFont="1" applyFill="1" applyBorder="1"/>
    <xf numFmtId="0" fontId="128" fillId="62" borderId="28" xfId="0" applyFont="1" applyFill="1" applyBorder="1"/>
    <xf numFmtId="0" fontId="128" fillId="62" borderId="53" xfId="0" applyFont="1" applyFill="1" applyBorder="1"/>
    <xf numFmtId="166" fontId="128" fillId="62" borderId="53" xfId="0" applyNumberFormat="1" applyFont="1" applyFill="1" applyBorder="1"/>
    <xf numFmtId="0" fontId="128" fillId="70" borderId="29" xfId="0" applyFont="1" applyFill="1" applyBorder="1"/>
    <xf numFmtId="0" fontId="128" fillId="70" borderId="42" xfId="0" applyFont="1" applyFill="1" applyBorder="1"/>
    <xf numFmtId="0" fontId="128" fillId="0" borderId="51" xfId="0" applyFont="1" applyBorder="1"/>
    <xf numFmtId="0" fontId="128" fillId="0" borderId="59" xfId="0" applyFont="1" applyBorder="1"/>
    <xf numFmtId="0" fontId="128" fillId="62" borderId="27" xfId="0" applyFont="1" applyFill="1" applyBorder="1"/>
    <xf numFmtId="0" fontId="128" fillId="56" borderId="28" xfId="0" applyFont="1" applyFill="1" applyBorder="1" applyAlignment="1">
      <alignment horizontal="center" vertical="center" wrapText="1"/>
    </xf>
    <xf numFmtId="0" fontId="128" fillId="56" borderId="52" xfId="0" applyFont="1" applyFill="1" applyBorder="1" applyAlignment="1">
      <alignment horizontal="center" vertical="center" wrapText="1"/>
    </xf>
    <xf numFmtId="0" fontId="128" fillId="56" borderId="47" xfId="0" applyFont="1" applyFill="1" applyBorder="1" applyAlignment="1">
      <alignment horizontal="center" vertical="center" wrapText="1"/>
    </xf>
    <xf numFmtId="0" fontId="140" fillId="0" borderId="0" xfId="0" quotePrefix="1" applyFont="1" applyAlignment="1">
      <alignment horizontal="left" wrapText="1"/>
    </xf>
    <xf numFmtId="0" fontId="141" fillId="0" borderId="0" xfId="0" applyFont="1" applyAlignment="1">
      <alignment horizontal="left" wrapText="1"/>
    </xf>
    <xf numFmtId="0" fontId="140" fillId="0" borderId="0" xfId="0" applyFont="1"/>
    <xf numFmtId="0" fontId="141" fillId="0" borderId="0" xfId="0" applyFont="1"/>
    <xf numFmtId="0" fontId="141" fillId="0" borderId="0" xfId="0" applyFont="1" applyAlignment="1">
      <alignment horizontal="center"/>
    </xf>
    <xf numFmtId="0" fontId="141" fillId="0" borderId="0" xfId="0" applyFont="1" applyAlignment="1">
      <alignment wrapText="1"/>
    </xf>
    <xf numFmtId="0" fontId="128" fillId="0" borderId="30" xfId="0" applyFont="1" applyBorder="1"/>
    <xf numFmtId="0" fontId="128" fillId="0" borderId="102" xfId="0" applyFont="1" applyBorder="1"/>
    <xf numFmtId="0" fontId="128" fillId="0" borderId="50" xfId="0" applyFont="1" applyBorder="1"/>
    <xf numFmtId="0" fontId="128" fillId="70" borderId="64" xfId="0" applyFont="1" applyFill="1" applyBorder="1" applyAlignment="1">
      <alignment vertical="top" wrapText="1"/>
    </xf>
    <xf numFmtId="3" fontId="127" fillId="70" borderId="71" xfId="0" applyNumberFormat="1" applyFont="1" applyFill="1" applyBorder="1" applyAlignment="1">
      <alignment horizontal="center" vertical="top" wrapText="1"/>
    </xf>
    <xf numFmtId="166" fontId="127" fillId="70" borderId="71" xfId="2" applyNumberFormat="1" applyFont="1" applyFill="1" applyBorder="1" applyAlignment="1">
      <alignment horizontal="center" vertical="top" wrapText="1"/>
    </xf>
    <xf numFmtId="3" fontId="127" fillId="70" borderId="69" xfId="0" applyNumberFormat="1" applyFont="1" applyFill="1" applyBorder="1" applyAlignment="1">
      <alignment horizontal="center" vertical="top" wrapText="1"/>
    </xf>
    <xf numFmtId="3" fontId="127" fillId="70" borderId="72" xfId="0" applyNumberFormat="1" applyFont="1" applyFill="1" applyBorder="1" applyAlignment="1">
      <alignment horizontal="center" vertical="top" wrapText="1"/>
    </xf>
    <xf numFmtId="0" fontId="128" fillId="70" borderId="64" xfId="0" applyFont="1" applyFill="1" applyBorder="1"/>
    <xf numFmtId="166" fontId="127" fillId="70" borderId="72" xfId="2" applyNumberFormat="1" applyFont="1" applyFill="1" applyBorder="1" applyAlignment="1">
      <alignment horizontal="center" vertical="top" wrapText="1"/>
    </xf>
    <xf numFmtId="0" fontId="128" fillId="70" borderId="37" xfId="0" applyFont="1" applyFill="1" applyBorder="1" applyAlignment="1">
      <alignment horizontal="left" vertical="center" wrapText="1"/>
    </xf>
    <xf numFmtId="165" fontId="128" fillId="70" borderId="52" xfId="4" applyNumberFormat="1" applyFont="1" applyFill="1" applyBorder="1"/>
    <xf numFmtId="9" fontId="128" fillId="70" borderId="52" xfId="1" applyFont="1" applyFill="1" applyBorder="1"/>
    <xf numFmtId="9" fontId="128" fillId="70" borderId="28" xfId="1" applyFont="1" applyFill="1" applyBorder="1"/>
    <xf numFmtId="2" fontId="128" fillId="70" borderId="28" xfId="0" applyNumberFormat="1" applyFont="1" applyFill="1" applyBorder="1" applyAlignment="1">
      <alignment wrapText="1"/>
    </xf>
    <xf numFmtId="166" fontId="128" fillId="70" borderId="28" xfId="2" applyNumberFormat="1" applyFont="1" applyFill="1" applyBorder="1" applyAlignment="1">
      <alignment horizontal="center" wrapText="1"/>
    </xf>
    <xf numFmtId="179" fontId="128" fillId="70" borderId="28" xfId="0" applyNumberFormat="1" applyFont="1" applyFill="1" applyBorder="1" applyAlignment="1">
      <alignment horizontal="right" wrapText="1"/>
    </xf>
    <xf numFmtId="0" fontId="128" fillId="70" borderId="57" xfId="30925" applyFont="1" applyFill="1" applyBorder="1" applyAlignment="1">
      <alignment horizontal="left"/>
    </xf>
    <xf numFmtId="0" fontId="128" fillId="70" borderId="89" xfId="30925" applyFont="1" applyFill="1" applyBorder="1" applyAlignment="1">
      <alignment horizontal="left"/>
    </xf>
    <xf numFmtId="0" fontId="128" fillId="70" borderId="61" xfId="30925" applyFont="1" applyFill="1" applyBorder="1" applyAlignment="1">
      <alignment horizontal="left"/>
    </xf>
    <xf numFmtId="0" fontId="141" fillId="0" borderId="81" xfId="30925" applyFont="1" applyBorder="1"/>
    <xf numFmtId="9" fontId="141" fillId="0" borderId="0" xfId="1" applyFont="1" applyFill="1" applyBorder="1"/>
    <xf numFmtId="0" fontId="0" fillId="63" borderId="51" xfId="0" applyFill="1" applyBorder="1"/>
    <xf numFmtId="0" fontId="0" fillId="0" borderId="59" xfId="128" applyFont="1" applyBorder="1"/>
    <xf numFmtId="0" fontId="0" fillId="0" borderId="60" xfId="128" applyFont="1" applyBorder="1"/>
    <xf numFmtId="165" fontId="30" fillId="69" borderId="34" xfId="0" applyNumberFormat="1" applyFont="1" applyFill="1" applyBorder="1"/>
    <xf numFmtId="171" fontId="0" fillId="61" borderId="34" xfId="1" applyNumberFormat="1" applyFont="1" applyFill="1" applyBorder="1"/>
    <xf numFmtId="165" fontId="30" fillId="69" borderId="43" xfId="0" applyNumberFormat="1" applyFont="1" applyFill="1" applyBorder="1"/>
    <xf numFmtId="165" fontId="30" fillId="69" borderId="126" xfId="0" applyNumberFormat="1" applyFont="1" applyFill="1" applyBorder="1"/>
    <xf numFmtId="2" fontId="0" fillId="0" borderId="37" xfId="0" applyNumberFormat="1" applyBorder="1" applyAlignment="1">
      <alignment horizontal="left" vertical="center" wrapText="1"/>
    </xf>
    <xf numFmtId="2" fontId="0" fillId="62" borderId="52" xfId="0" applyNumberFormat="1" applyFill="1" applyBorder="1" applyAlignment="1">
      <alignment horizontal="left" indent="5"/>
    </xf>
    <xf numFmtId="1" fontId="0" fillId="0" borderId="52" xfId="0" applyNumberFormat="1" applyBorder="1" applyAlignment="1">
      <alignment horizontal="left" indent="5"/>
    </xf>
    <xf numFmtId="2" fontId="0" fillId="0" borderId="37" xfId="0" applyNumberFormat="1" applyBorder="1" applyAlignment="1">
      <alignment wrapText="1"/>
    </xf>
    <xf numFmtId="2" fontId="0" fillId="56" borderId="28" xfId="0" applyNumberFormat="1" applyFill="1" applyBorder="1"/>
    <xf numFmtId="2" fontId="0" fillId="56" borderId="52" xfId="0" applyNumberFormat="1" applyFill="1" applyBorder="1" applyAlignment="1">
      <alignment wrapText="1"/>
    </xf>
    <xf numFmtId="2" fontId="0" fillId="56" borderId="28" xfId="0" applyNumberFormat="1" applyFill="1" applyBorder="1" applyAlignment="1">
      <alignment wrapText="1"/>
    </xf>
    <xf numFmtId="2" fontId="0" fillId="0" borderId="52" xfId="30925" applyNumberFormat="1" applyFont="1" applyBorder="1"/>
    <xf numFmtId="2" fontId="0" fillId="0" borderId="47" xfId="30925" applyNumberFormat="1" applyFont="1" applyBorder="1"/>
    <xf numFmtId="2" fontId="0" fillId="62" borderId="47" xfId="0" applyNumberFormat="1" applyFill="1" applyBorder="1" applyAlignment="1">
      <alignment horizontal="left" indent="5"/>
    </xf>
    <xf numFmtId="0" fontId="117" fillId="67" borderId="154" xfId="0" applyFont="1" applyFill="1" applyBorder="1" applyAlignment="1">
      <alignment vertical="top" wrapText="1"/>
    </xf>
    <xf numFmtId="0" fontId="117" fillId="67" borderId="44" xfId="0" applyFont="1" applyFill="1" applyBorder="1" applyAlignment="1">
      <alignment vertical="top"/>
    </xf>
    <xf numFmtId="44" fontId="117" fillId="67" borderId="44" xfId="2" applyFont="1" applyFill="1" applyBorder="1" applyAlignment="1">
      <alignment vertical="top"/>
    </xf>
    <xf numFmtId="0" fontId="117" fillId="67" borderId="141" xfId="0" applyFont="1" applyFill="1" applyBorder="1" applyAlignment="1">
      <alignment vertical="top" wrapText="1"/>
    </xf>
    <xf numFmtId="0" fontId="117" fillId="67" borderId="141" xfId="0" applyFont="1" applyFill="1" applyBorder="1" applyAlignment="1">
      <alignment vertical="top"/>
    </xf>
    <xf numFmtId="44" fontId="117" fillId="67" borderId="141" xfId="2" applyFont="1" applyFill="1" applyBorder="1" applyAlignment="1">
      <alignment vertical="top"/>
    </xf>
    <xf numFmtId="0" fontId="0" fillId="0" borderId="57" xfId="0" quotePrefix="1" applyBorder="1" applyAlignment="1">
      <alignment horizontal="left" wrapText="1"/>
    </xf>
    <xf numFmtId="9" fontId="105" fillId="0" borderId="29" xfId="1" applyFont="1" applyBorder="1" applyAlignment="1">
      <alignment horizontal="center" vertical="center"/>
    </xf>
    <xf numFmtId="9" fontId="105" fillId="0" borderId="30" xfId="1" applyFont="1" applyBorder="1" applyAlignment="1">
      <alignment horizontal="center" vertical="center"/>
    </xf>
    <xf numFmtId="9" fontId="105" fillId="0" borderId="32" xfId="1" applyFont="1" applyBorder="1" applyAlignment="1">
      <alignment horizontal="center" vertical="center"/>
    </xf>
    <xf numFmtId="0" fontId="0" fillId="0" borderId="100" xfId="0" quotePrefix="1" applyBorder="1" applyAlignment="1">
      <alignment horizontal="left" wrapText="1"/>
    </xf>
    <xf numFmtId="37" fontId="105" fillId="0" borderId="100" xfId="2" applyNumberFormat="1" applyFont="1" applyFill="1" applyBorder="1" applyAlignment="1">
      <alignment vertical="top"/>
    </xf>
    <xf numFmtId="37" fontId="105" fillId="0" borderId="102" xfId="2" applyNumberFormat="1" applyFont="1" applyFill="1" applyBorder="1" applyAlignment="1">
      <alignment vertical="top"/>
    </xf>
    <xf numFmtId="37" fontId="105" fillId="0" borderId="105" xfId="0" applyNumberFormat="1" applyFont="1" applyBorder="1"/>
    <xf numFmtId="9" fontId="105" fillId="0" borderId="105" xfId="1" applyFont="1" applyBorder="1"/>
    <xf numFmtId="9" fontId="105" fillId="0" borderId="104" xfId="1" applyFont="1" applyBorder="1"/>
    <xf numFmtId="37" fontId="0" fillId="0" borderId="42" xfId="0" applyNumberFormat="1" applyBorder="1" applyAlignment="1">
      <alignment horizontal="center" vertical="center"/>
    </xf>
    <xf numFmtId="37" fontId="0" fillId="0" borderId="51" xfId="0" applyNumberFormat="1" applyBorder="1" applyAlignment="1">
      <alignment horizontal="center"/>
    </xf>
    <xf numFmtId="37" fontId="0" fillId="0" borderId="60" xfId="0" applyNumberFormat="1" applyBorder="1" applyAlignment="1">
      <alignment horizontal="center"/>
    </xf>
    <xf numFmtId="9" fontId="105" fillId="0" borderId="30" xfId="1" applyFont="1" applyBorder="1" applyAlignment="1">
      <alignment horizontal="center"/>
    </xf>
    <xf numFmtId="0" fontId="56" fillId="56" borderId="26" xfId="0" applyFont="1" applyFill="1" applyBorder="1"/>
    <xf numFmtId="0" fontId="150" fillId="0" borderId="50" xfId="0" applyFont="1" applyBorder="1" applyAlignment="1">
      <alignment horizontal="left"/>
    </xf>
    <xf numFmtId="0" fontId="0" fillId="0" borderId="47" xfId="0" applyBorder="1" applyAlignment="1">
      <alignment vertical="center"/>
    </xf>
    <xf numFmtId="166" fontId="30" fillId="65" borderId="117" xfId="2" applyNumberFormat="1" applyFont="1" applyFill="1" applyBorder="1"/>
    <xf numFmtId="182" fontId="149" fillId="0" borderId="0" xfId="0" applyNumberFormat="1" applyFont="1"/>
    <xf numFmtId="0" fontId="119" fillId="0" borderId="0" xfId="0" applyFont="1"/>
    <xf numFmtId="0" fontId="19" fillId="0" borderId="0" xfId="0" applyFont="1" applyAlignment="1">
      <alignment horizontal="center" vertical="center" wrapText="1"/>
    </xf>
    <xf numFmtId="9" fontId="0" fillId="0" borderId="37" xfId="0" applyNumberFormat="1" applyBorder="1"/>
    <xf numFmtId="0" fontId="0" fillId="0" borderId="54" xfId="0" quotePrefix="1" applyBorder="1" applyAlignment="1">
      <alignment horizontal="left"/>
    </xf>
    <xf numFmtId="0" fontId="117" fillId="0" borderId="27" xfId="0" applyFont="1" applyBorder="1" applyAlignment="1">
      <alignment vertical="center"/>
    </xf>
    <xf numFmtId="178" fontId="0" fillId="0" borderId="50" xfId="4" applyNumberFormat="1" applyFont="1" applyBorder="1" applyAlignment="1">
      <alignment horizontal="center"/>
    </xf>
    <xf numFmtId="178" fontId="0" fillId="0" borderId="48" xfId="4" applyNumberFormat="1" applyFont="1" applyBorder="1" applyAlignment="1">
      <alignment horizontal="center"/>
    </xf>
    <xf numFmtId="0" fontId="0" fillId="0" borderId="83" xfId="0" applyBorder="1" applyAlignment="1">
      <alignment horizontal="center"/>
    </xf>
    <xf numFmtId="0" fontId="0" fillId="59" borderId="83" xfId="0" applyFill="1" applyBorder="1" applyAlignment="1">
      <alignment horizontal="center"/>
    </xf>
    <xf numFmtId="49" fontId="103" fillId="0" borderId="24" xfId="0" quotePrefix="1" applyNumberFormat="1" applyFont="1" applyBorder="1" applyAlignment="1">
      <alignment horizontal="center"/>
    </xf>
    <xf numFmtId="0" fontId="103" fillId="58" borderId="73" xfId="0" applyFont="1" applyFill="1" applyBorder="1" applyAlignment="1">
      <alignment horizontal="center" vertical="center" wrapText="1"/>
    </xf>
    <xf numFmtId="3" fontId="103" fillId="58" borderId="74" xfId="0" applyNumberFormat="1" applyFont="1" applyFill="1" applyBorder="1" applyAlignment="1">
      <alignment horizontal="center" vertical="center" wrapText="1"/>
    </xf>
    <xf numFmtId="0" fontId="103" fillId="58" borderId="74" xfId="0" applyFont="1" applyFill="1" applyBorder="1" applyAlignment="1">
      <alignment horizontal="center" vertical="center" wrapText="1"/>
    </xf>
    <xf numFmtId="0" fontId="153" fillId="58" borderId="74" xfId="0" applyFont="1" applyFill="1" applyBorder="1" applyAlignment="1">
      <alignment horizontal="center" vertical="center" wrapText="1"/>
    </xf>
    <xf numFmtId="0" fontId="103" fillId="58" borderId="75" xfId="0" applyFont="1" applyFill="1" applyBorder="1" applyAlignment="1">
      <alignment horizontal="center" vertical="center" wrapText="1"/>
    </xf>
    <xf numFmtId="172" fontId="103" fillId="0" borderId="29" xfId="0" applyNumberFormat="1" applyFont="1" applyBorder="1" applyAlignment="1">
      <alignment horizontal="left"/>
    </xf>
    <xf numFmtId="3" fontId="99" fillId="0" borderId="30" xfId="0" applyNumberFormat="1" applyFont="1" applyBorder="1" applyAlignment="1">
      <alignment horizontal="center" vertical="center"/>
    </xf>
    <xf numFmtId="10" fontId="99" fillId="0" borderId="30" xfId="0" applyNumberFormat="1" applyFont="1" applyBorder="1" applyAlignment="1">
      <alignment horizontal="center" vertical="center"/>
    </xf>
    <xf numFmtId="10" fontId="154" fillId="0" borderId="30" xfId="0" applyNumberFormat="1" applyFont="1" applyBorder="1" applyAlignment="1">
      <alignment horizontal="center" vertical="center"/>
    </xf>
    <xf numFmtId="9" fontId="99" fillId="0" borderId="30" xfId="0" applyNumberFormat="1" applyFont="1" applyBorder="1" applyAlignment="1">
      <alignment horizontal="center" vertical="center"/>
    </xf>
    <xf numFmtId="10" fontId="99" fillId="0" borderId="32" xfId="0" applyNumberFormat="1" applyFont="1" applyBorder="1" applyAlignment="1">
      <alignment horizontal="center" vertical="center"/>
    </xf>
    <xf numFmtId="172" fontId="103" fillId="0" borderId="51" xfId="0" applyNumberFormat="1" applyFont="1" applyBorder="1" applyAlignment="1">
      <alignment horizontal="left"/>
    </xf>
    <xf numFmtId="172" fontId="103" fillId="0" borderId="83" xfId="0" applyNumberFormat="1" applyFont="1" applyBorder="1" applyAlignment="1">
      <alignment horizontal="left"/>
    </xf>
    <xf numFmtId="3" fontId="99" fillId="0" borderId="44" xfId="0" applyNumberFormat="1" applyFont="1" applyBorder="1" applyAlignment="1">
      <alignment horizontal="center" vertical="center"/>
    </xf>
    <xf numFmtId="10" fontId="99" fillId="0" borderId="44" xfId="0" applyNumberFormat="1" applyFont="1" applyBorder="1" applyAlignment="1">
      <alignment horizontal="center" vertical="center"/>
    </xf>
    <xf numFmtId="10" fontId="154" fillId="0" borderId="44" xfId="0" applyNumberFormat="1" applyFont="1" applyBorder="1" applyAlignment="1">
      <alignment horizontal="center" vertical="center"/>
    </xf>
    <xf numFmtId="0" fontId="103" fillId="0" borderId="64" xfId="0" applyFont="1" applyBorder="1" applyAlignment="1">
      <alignment horizontal="center"/>
    </xf>
    <xf numFmtId="3" fontId="103" fillId="0" borderId="64" xfId="0" applyNumberFormat="1" applyFont="1" applyBorder="1" applyAlignment="1">
      <alignment horizontal="center" vertical="center"/>
    </xf>
    <xf numFmtId="10" fontId="103" fillId="0" borderId="64" xfId="0" applyNumberFormat="1" applyFont="1" applyBorder="1" applyAlignment="1">
      <alignment horizontal="center" vertical="center"/>
    </xf>
    <xf numFmtId="10" fontId="153" fillId="0" borderId="64" xfId="0" applyNumberFormat="1" applyFont="1" applyBorder="1" applyAlignment="1">
      <alignment horizontal="center" vertical="center"/>
    </xf>
    <xf numFmtId="9" fontId="103" fillId="0" borderId="64" xfId="0" applyNumberFormat="1" applyFont="1" applyBorder="1" applyAlignment="1">
      <alignment horizontal="center" vertical="center"/>
    </xf>
    <xf numFmtId="0" fontId="103" fillId="0" borderId="0" xfId="0" applyFont="1" applyAlignment="1">
      <alignment horizontal="center"/>
    </xf>
    <xf numFmtId="3" fontId="103" fillId="0" borderId="0" xfId="0" applyNumberFormat="1" applyFont="1" applyAlignment="1">
      <alignment horizontal="right"/>
    </xf>
    <xf numFmtId="10" fontId="103" fillId="0" borderId="0" xfId="0" applyNumberFormat="1" applyFont="1" applyAlignment="1">
      <alignment horizontal="right"/>
    </xf>
    <xf numFmtId="0" fontId="99" fillId="0" borderId="0" xfId="0" applyFont="1" applyAlignment="1">
      <alignment horizontal="left" wrapText="1"/>
    </xf>
    <xf numFmtId="0" fontId="103" fillId="0" borderId="0" xfId="0" applyFont="1" applyAlignment="1">
      <alignment horizontal="left" wrapText="1"/>
    </xf>
    <xf numFmtId="0" fontId="99" fillId="0" borderId="0" xfId="0" applyFont="1" applyAlignment="1">
      <alignment horizontal="left" vertical="center" wrapText="1"/>
    </xf>
    <xf numFmtId="3" fontId="99" fillId="0" borderId="42" xfId="0" applyNumberFormat="1" applyFont="1" applyBorder="1" applyAlignment="1">
      <alignment horizontal="center" vertical="center"/>
    </xf>
    <xf numFmtId="10" fontId="99" fillId="0" borderId="42" xfId="0" applyNumberFormat="1" applyFont="1" applyBorder="1" applyAlignment="1">
      <alignment horizontal="center" vertical="center"/>
    </xf>
    <xf numFmtId="10" fontId="154" fillId="0" borderId="42" xfId="0" applyNumberFormat="1" applyFont="1" applyBorder="1" applyAlignment="1">
      <alignment horizontal="center" vertical="center"/>
    </xf>
    <xf numFmtId="0" fontId="102" fillId="0" borderId="0" xfId="0" applyFont="1" applyAlignment="1">
      <alignment vertical="center"/>
    </xf>
    <xf numFmtId="3" fontId="0" fillId="0" borderId="0" xfId="0" applyNumberFormat="1" applyAlignment="1">
      <alignment horizontal="center"/>
    </xf>
    <xf numFmtId="5" fontId="0" fillId="0" borderId="59" xfId="0" applyNumberFormat="1" applyBorder="1"/>
    <xf numFmtId="5" fontId="0" fillId="0" borderId="60" xfId="2" applyNumberFormat="1" applyFont="1" applyFill="1" applyBorder="1"/>
    <xf numFmtId="5" fontId="0" fillId="0" borderId="105" xfId="2" applyNumberFormat="1" applyFont="1" applyFill="1" applyBorder="1"/>
    <xf numFmtId="5" fontId="0" fillId="0" borderId="102" xfId="2" applyNumberFormat="1" applyFont="1" applyFill="1" applyBorder="1"/>
    <xf numFmtId="5" fontId="0" fillId="0" borderId="104" xfId="2" applyNumberFormat="1" applyFont="1" applyFill="1" applyBorder="1"/>
    <xf numFmtId="5" fontId="0" fillId="0" borderId="105" xfId="0" applyNumberFormat="1" applyBorder="1"/>
    <xf numFmtId="5" fontId="0" fillId="0" borderId="102" xfId="0" applyNumberFormat="1" applyBorder="1"/>
    <xf numFmtId="5" fontId="0" fillId="0" borderId="42" xfId="0" applyNumberFormat="1" applyBorder="1"/>
    <xf numFmtId="5" fontId="0" fillId="0" borderId="30" xfId="0" applyNumberFormat="1" applyBorder="1"/>
    <xf numFmtId="5" fontId="0" fillId="0" borderId="32" xfId="2" applyNumberFormat="1" applyFont="1" applyBorder="1"/>
    <xf numFmtId="5" fontId="0" fillId="0" borderId="60" xfId="2" applyNumberFormat="1" applyFont="1" applyBorder="1"/>
    <xf numFmtId="5" fontId="0" fillId="0" borderId="104" xfId="2" applyNumberFormat="1" applyFont="1" applyBorder="1"/>
    <xf numFmtId="39" fontId="105" fillId="62" borderId="60" xfId="2" applyNumberFormat="1" applyFont="1" applyFill="1" applyBorder="1" applyAlignment="1">
      <alignment horizontal="right" vertical="top"/>
    </xf>
    <xf numFmtId="166" fontId="0" fillId="0" borderId="66" xfId="0" applyNumberFormat="1" applyBorder="1" applyAlignment="1">
      <alignment vertical="top" wrapText="1"/>
    </xf>
    <xf numFmtId="166" fontId="0" fillId="0" borderId="67" xfId="0" applyNumberFormat="1" applyBorder="1" applyAlignment="1">
      <alignment vertical="top" wrapText="1"/>
    </xf>
    <xf numFmtId="166" fontId="105" fillId="0" borderId="68" xfId="2" applyNumberFormat="1" applyFont="1" applyBorder="1" applyAlignment="1">
      <alignment vertical="top"/>
    </xf>
    <xf numFmtId="166" fontId="0" fillId="0" borderId="51" xfId="0" applyNumberFormat="1" applyBorder="1" applyAlignment="1">
      <alignment vertical="top" wrapText="1"/>
    </xf>
    <xf numFmtId="166" fontId="105" fillId="0" borderId="60" xfId="2" applyNumberFormat="1" applyFont="1" applyBorder="1" applyAlignment="1">
      <alignment vertical="top"/>
    </xf>
    <xf numFmtId="9" fontId="105" fillId="0" borderId="49" xfId="1" applyBorder="1" applyAlignment="1">
      <alignment vertical="top" wrapText="1"/>
    </xf>
    <xf numFmtId="9" fontId="105" fillId="0" borderId="50" xfId="1" applyBorder="1" applyAlignment="1">
      <alignment vertical="top" wrapText="1"/>
    </xf>
    <xf numFmtId="9" fontId="105" fillId="0" borderId="48" xfId="1" applyBorder="1" applyAlignment="1">
      <alignment vertical="top" wrapText="1"/>
    </xf>
    <xf numFmtId="0" fontId="0" fillId="72" borderId="66" xfId="0" applyFill="1" applyBorder="1"/>
    <xf numFmtId="0" fontId="0" fillId="72" borderId="67" xfId="0" applyFill="1" applyBorder="1"/>
    <xf numFmtId="0" fontId="0" fillId="72" borderId="68" xfId="0" applyFill="1" applyBorder="1"/>
    <xf numFmtId="0" fontId="0" fillId="72" borderId="51" xfId="0" applyFill="1" applyBorder="1"/>
    <xf numFmtId="0" fontId="0" fillId="72" borderId="60" xfId="0" applyFill="1" applyBorder="1"/>
    <xf numFmtId="0" fontId="0" fillId="72" borderId="49" xfId="0" applyFill="1" applyBorder="1"/>
    <xf numFmtId="0" fontId="0" fillId="72" borderId="50" xfId="0" applyFill="1" applyBorder="1"/>
    <xf numFmtId="0" fontId="0" fillId="72" borderId="48" xfId="0" applyFill="1" applyBorder="1"/>
    <xf numFmtId="0" fontId="0" fillId="0" borderId="57" xfId="0" quotePrefix="1" applyBorder="1" applyAlignment="1">
      <alignment horizontal="left" vertical="center" wrapText="1"/>
    </xf>
    <xf numFmtId="5" fontId="105" fillId="0" borderId="37" xfId="2" applyNumberFormat="1" applyFont="1" applyFill="1" applyBorder="1" applyAlignment="1">
      <alignment vertical="center"/>
    </xf>
    <xf numFmtId="5" fontId="105" fillId="0" borderId="30" xfId="2" applyNumberFormat="1" applyFont="1" applyFill="1" applyBorder="1" applyAlignment="1">
      <alignment vertical="center"/>
    </xf>
    <xf numFmtId="5" fontId="105" fillId="0" borderId="53" xfId="2" applyNumberFormat="1" applyFont="1" applyFill="1" applyBorder="1" applyAlignment="1">
      <alignment vertical="center"/>
    </xf>
    <xf numFmtId="5" fontId="105" fillId="0" borderId="109" xfId="2" applyNumberFormat="1" applyFont="1" applyBorder="1" applyAlignment="1">
      <alignment vertical="center"/>
    </xf>
    <xf numFmtId="5" fontId="105" fillId="0" borderId="110" xfId="2" applyNumberFormat="1" applyFont="1" applyBorder="1" applyAlignment="1">
      <alignment vertical="center"/>
    </xf>
    <xf numFmtId="5" fontId="105" fillId="0" borderId="111" xfId="0" applyNumberFormat="1" applyFont="1" applyBorder="1" applyAlignment="1">
      <alignment vertical="center"/>
    </xf>
    <xf numFmtId="5" fontId="105" fillId="0" borderId="111" xfId="2" applyNumberFormat="1" applyFont="1" applyBorder="1" applyAlignment="1">
      <alignment vertical="center"/>
    </xf>
    <xf numFmtId="5" fontId="105" fillId="62" borderId="109" xfId="2" applyNumberFormat="1" applyFont="1" applyFill="1" applyBorder="1" applyAlignment="1">
      <alignment vertical="center"/>
    </xf>
    <xf numFmtId="5" fontId="105" fillId="62" borderId="110" xfId="2" applyNumberFormat="1" applyFont="1" applyFill="1" applyBorder="1" applyAlignment="1">
      <alignment vertical="center"/>
    </xf>
    <xf numFmtId="5" fontId="105" fillId="62" borderId="111" xfId="2" applyNumberFormat="1" applyFont="1" applyFill="1" applyBorder="1" applyAlignment="1">
      <alignment vertical="center"/>
    </xf>
    <xf numFmtId="5" fontId="30" fillId="62" borderId="34" xfId="2" applyNumberFormat="1" applyFont="1" applyFill="1" applyBorder="1" applyAlignment="1">
      <alignment vertical="center"/>
    </xf>
    <xf numFmtId="5" fontId="30" fillId="62" borderId="39" xfId="2" applyNumberFormat="1" applyFont="1" applyFill="1" applyBorder="1" applyAlignment="1">
      <alignment vertical="center"/>
    </xf>
    <xf numFmtId="0" fontId="0" fillId="0" borderId="65" xfId="0" quotePrefix="1" applyBorder="1" applyAlignment="1">
      <alignment horizontal="left" vertical="center" wrapText="1"/>
    </xf>
    <xf numFmtId="0" fontId="0" fillId="0" borderId="37" xfId="0" quotePrefix="1" applyBorder="1" applyAlignment="1">
      <alignment horizontal="left" wrapText="1"/>
    </xf>
    <xf numFmtId="5" fontId="105" fillId="0" borderId="81" xfId="2" applyNumberFormat="1" applyFont="1" applyFill="1" applyBorder="1" applyAlignment="1">
      <alignment vertical="center"/>
    </xf>
    <xf numFmtId="5" fontId="105" fillId="0" borderId="88" xfId="2" applyNumberFormat="1" applyFont="1" applyFill="1" applyBorder="1" applyAlignment="1">
      <alignment vertical="center"/>
    </xf>
    <xf numFmtId="5" fontId="105" fillId="0" borderId="51" xfId="2" applyNumberFormat="1" applyFont="1" applyFill="1" applyBorder="1" applyAlignment="1">
      <alignment vertical="center"/>
    </xf>
    <xf numFmtId="5" fontId="105" fillId="0" borderId="60" xfId="2" applyNumberFormat="1" applyFont="1" applyFill="1" applyBorder="1" applyAlignment="1">
      <alignment vertical="center"/>
    </xf>
    <xf numFmtId="5" fontId="105" fillId="0" borderId="59" xfId="2" applyNumberFormat="1" applyFont="1" applyFill="1" applyBorder="1" applyAlignment="1">
      <alignment vertical="center"/>
    </xf>
    <xf numFmtId="0" fontId="0" fillId="0" borderId="57" xfId="0" applyBorder="1" applyAlignment="1">
      <alignment horizontal="left" vertical="center"/>
    </xf>
    <xf numFmtId="166" fontId="0" fillId="0" borderId="79" xfId="2" applyNumberFormat="1" applyFont="1" applyBorder="1"/>
    <xf numFmtId="166" fontId="0" fillId="0" borderId="158" xfId="2" applyNumberFormat="1" applyFont="1" applyBorder="1"/>
    <xf numFmtId="166" fontId="0" fillId="0" borderId="123" xfId="2" applyNumberFormat="1" applyFont="1" applyBorder="1"/>
    <xf numFmtId="166" fontId="0" fillId="56" borderId="158" xfId="2" applyNumberFormat="1" applyFont="1" applyFill="1" applyBorder="1"/>
    <xf numFmtId="166" fontId="0" fillId="56" borderId="124" xfId="2" applyNumberFormat="1" applyFont="1" applyFill="1" applyBorder="1"/>
    <xf numFmtId="166" fontId="0" fillId="56" borderId="123" xfId="2" applyNumberFormat="1" applyFont="1" applyFill="1" applyBorder="1"/>
    <xf numFmtId="5" fontId="105" fillId="0" borderId="119" xfId="2" applyNumberFormat="1" applyFont="1" applyFill="1" applyBorder="1"/>
    <xf numFmtId="5" fontId="105" fillId="0" borderId="78" xfId="2" applyNumberFormat="1" applyFont="1" applyFill="1" applyBorder="1"/>
    <xf numFmtId="5" fontId="105" fillId="0" borderId="59" xfId="2" applyNumberFormat="1" applyFont="1" applyBorder="1"/>
    <xf numFmtId="5" fontId="105" fillId="0" borderId="120" xfId="2" applyNumberFormat="1" applyFont="1" applyBorder="1"/>
    <xf numFmtId="5" fontId="105" fillId="0" borderId="61" xfId="2" applyNumberFormat="1" applyFont="1" applyFill="1" applyBorder="1"/>
    <xf numFmtId="5" fontId="105" fillId="0" borderId="58" xfId="2" applyNumberFormat="1" applyFont="1" applyBorder="1"/>
    <xf numFmtId="5" fontId="105" fillId="0" borderId="121" xfId="2" applyNumberFormat="1" applyFont="1" applyBorder="1"/>
    <xf numFmtId="5" fontId="105" fillId="0" borderId="56" xfId="2" applyNumberFormat="1" applyFont="1" applyFill="1" applyBorder="1"/>
    <xf numFmtId="164" fontId="0" fillId="0" borderId="60" xfId="2" applyNumberFormat="1" applyFont="1" applyFill="1" applyBorder="1"/>
    <xf numFmtId="164" fontId="0" fillId="0" borderId="102" xfId="0" applyNumberFormat="1" applyBorder="1"/>
    <xf numFmtId="164" fontId="0" fillId="56" borderId="102" xfId="2" applyNumberFormat="1" applyFont="1" applyFill="1" applyBorder="1"/>
    <xf numFmtId="164" fontId="0" fillId="56" borderId="104" xfId="2" applyNumberFormat="1" applyFont="1" applyFill="1" applyBorder="1"/>
    <xf numFmtId="164" fontId="0" fillId="57" borderId="63" xfId="0" applyNumberFormat="1" applyFill="1" applyBorder="1"/>
    <xf numFmtId="164" fontId="0" fillId="56" borderId="60" xfId="2" applyNumberFormat="1" applyFont="1" applyFill="1" applyBorder="1"/>
    <xf numFmtId="164" fontId="0" fillId="57" borderId="60" xfId="0" applyNumberFormat="1" applyFill="1" applyBorder="1"/>
    <xf numFmtId="164" fontId="0" fillId="57" borderId="155" xfId="0" applyNumberFormat="1" applyFill="1" applyBorder="1"/>
    <xf numFmtId="164" fontId="105" fillId="0" borderId="37" xfId="2" applyNumberFormat="1" applyFont="1" applyBorder="1" applyAlignment="1">
      <alignment vertical="center" wrapText="1"/>
    </xf>
    <xf numFmtId="164" fontId="105" fillId="0" borderId="41" xfId="2" applyNumberFormat="1" applyFont="1" applyBorder="1" applyAlignment="1">
      <alignment vertical="center"/>
    </xf>
    <xf numFmtId="164" fontId="105" fillId="0" borderId="29" xfId="2" applyNumberFormat="1" applyFont="1" applyBorder="1" applyAlignment="1">
      <alignment vertical="center"/>
    </xf>
    <xf numFmtId="164" fontId="105" fillId="0" borderId="51" xfId="2" applyNumberFormat="1" applyFont="1" applyBorder="1" applyAlignment="1">
      <alignment vertical="center"/>
    </xf>
    <xf numFmtId="164" fontId="105" fillId="0" borderId="57" xfId="2" applyNumberFormat="1" applyFont="1" applyBorder="1" applyAlignment="1">
      <alignment vertical="center" wrapText="1"/>
    </xf>
    <xf numFmtId="164" fontId="105" fillId="0" borderId="89" xfId="2" applyNumberFormat="1" applyFont="1" applyBorder="1" applyAlignment="1">
      <alignment vertical="center"/>
    </xf>
    <xf numFmtId="164" fontId="105" fillId="0" borderId="51" xfId="2" applyNumberFormat="1" applyFont="1" applyBorder="1" applyAlignment="1">
      <alignment vertical="center" wrapText="1"/>
    </xf>
    <xf numFmtId="164" fontId="105" fillId="0" borderId="60" xfId="2" applyNumberFormat="1" applyFont="1" applyBorder="1" applyAlignment="1">
      <alignment vertical="center" wrapText="1"/>
    </xf>
    <xf numFmtId="164" fontId="105" fillId="0" borderId="26" xfId="2" applyNumberFormat="1" applyFont="1" applyBorder="1" applyAlignment="1">
      <alignment vertical="center" wrapText="1"/>
    </xf>
    <xf numFmtId="164" fontId="105" fillId="0" borderId="44" xfId="2" applyNumberFormat="1" applyFont="1" applyBorder="1" applyAlignment="1">
      <alignment vertical="center" wrapText="1"/>
    </xf>
    <xf numFmtId="164" fontId="105" fillId="0" borderId="0" xfId="2" applyNumberFormat="1" applyFont="1" applyBorder="1" applyAlignment="1">
      <alignment vertical="center"/>
    </xf>
    <xf numFmtId="164" fontId="105" fillId="0" borderId="25" xfId="2" applyNumberFormat="1" applyFont="1" applyBorder="1" applyAlignment="1">
      <alignment vertical="center"/>
    </xf>
    <xf numFmtId="164" fontId="105" fillId="0" borderId="46" xfId="2" applyNumberFormat="1" applyFont="1" applyBorder="1" applyAlignment="1">
      <alignment vertical="center" wrapText="1"/>
    </xf>
    <xf numFmtId="0" fontId="0" fillId="0" borderId="128" xfId="0" applyBorder="1"/>
    <xf numFmtId="0" fontId="56" fillId="0" borderId="128" xfId="0" applyFont="1" applyBorder="1"/>
    <xf numFmtId="0" fontId="0" fillId="0" borderId="65" xfId="0" applyBorder="1" applyAlignment="1">
      <alignment vertical="center"/>
    </xf>
    <xf numFmtId="42" fontId="0" fillId="0" borderId="65" xfId="0" applyNumberFormat="1" applyBorder="1" applyAlignment="1">
      <alignment horizontal="right" vertical="center"/>
    </xf>
    <xf numFmtId="9" fontId="0" fillId="0" borderId="78" xfId="0" applyNumberFormat="1" applyBorder="1" applyAlignment="1">
      <alignment horizontal="center" vertical="center"/>
    </xf>
    <xf numFmtId="0" fontId="0" fillId="0" borderId="65" xfId="0" quotePrefix="1" applyBorder="1" applyAlignment="1">
      <alignment horizontal="left" vertical="center"/>
    </xf>
    <xf numFmtId="42" fontId="0" fillId="0" borderId="65" xfId="0" applyNumberFormat="1" applyBorder="1" applyAlignment="1">
      <alignment vertical="center"/>
    </xf>
    <xf numFmtId="37" fontId="105" fillId="0" borderId="76" xfId="2" applyNumberFormat="1" applyFont="1" applyFill="1" applyBorder="1" applyAlignment="1">
      <alignment horizontal="center" vertical="center"/>
    </xf>
    <xf numFmtId="37" fontId="105" fillId="0" borderId="67" xfId="2" applyNumberFormat="1" applyFont="1" applyFill="1" applyBorder="1" applyAlignment="1">
      <alignment horizontal="center" vertical="center"/>
    </xf>
    <xf numFmtId="37" fontId="0" fillId="0" borderId="66" xfId="0" applyNumberFormat="1" applyBorder="1" applyAlignment="1">
      <alignment horizontal="center" vertical="center"/>
    </xf>
    <xf numFmtId="37" fontId="0" fillId="0" borderId="67" xfId="0" applyNumberFormat="1" applyBorder="1" applyAlignment="1">
      <alignment horizontal="center" vertical="center"/>
    </xf>
    <xf numFmtId="5" fontId="30" fillId="62" borderId="128" xfId="2" applyNumberFormat="1" applyFont="1" applyFill="1" applyBorder="1" applyAlignment="1">
      <alignment vertical="center"/>
    </xf>
    <xf numFmtId="9" fontId="30" fillId="62" borderId="125" xfId="1" applyFont="1" applyFill="1" applyBorder="1" applyAlignment="1">
      <alignment horizontal="right" vertical="center"/>
    </xf>
    <xf numFmtId="9" fontId="30" fillId="62" borderId="126" xfId="1" applyFont="1" applyFill="1" applyBorder="1" applyAlignment="1">
      <alignment horizontal="right" vertical="center"/>
    </xf>
    <xf numFmtId="0" fontId="30" fillId="0" borderId="76" xfId="0" applyFont="1" applyBorder="1"/>
    <xf numFmtId="166" fontId="105" fillId="0" borderId="66" xfId="2" applyNumberFormat="1" applyFont="1" applyFill="1" applyBorder="1"/>
    <xf numFmtId="166" fontId="105" fillId="0" borderId="67" xfId="2" applyNumberFormat="1" applyFont="1" applyFill="1" applyBorder="1"/>
    <xf numFmtId="166" fontId="105" fillId="0" borderId="68" xfId="2" applyNumberFormat="1" applyFont="1" applyFill="1" applyBorder="1"/>
    <xf numFmtId="0" fontId="30" fillId="0" borderId="83" xfId="0" applyFont="1" applyBorder="1" applyAlignment="1">
      <alignment wrapText="1"/>
    </xf>
    <xf numFmtId="0" fontId="117" fillId="64" borderId="73" xfId="0" applyFont="1" applyFill="1" applyBorder="1" applyAlignment="1">
      <alignment horizontal="center"/>
    </xf>
    <xf numFmtId="0" fontId="30" fillId="56" borderId="65" xfId="0" applyFont="1" applyFill="1" applyBorder="1"/>
    <xf numFmtId="166" fontId="0" fillId="62" borderId="66" xfId="2" applyNumberFormat="1" applyFont="1" applyFill="1" applyBorder="1"/>
    <xf numFmtId="0" fontId="30" fillId="0" borderId="67" xfId="0" applyFont="1" applyBorder="1"/>
    <xf numFmtId="5" fontId="105" fillId="0" borderId="80" xfId="2" applyNumberFormat="1" applyFont="1" applyFill="1" applyBorder="1"/>
    <xf numFmtId="0" fontId="0" fillId="0" borderId="81" xfId="0" applyBorder="1"/>
    <xf numFmtId="165" fontId="105" fillId="0" borderId="67" xfId="4" applyNumberFormat="1" applyFont="1" applyBorder="1" applyAlignment="1">
      <alignment horizontal="center" vertical="center" wrapText="1"/>
    </xf>
    <xf numFmtId="0" fontId="119" fillId="0" borderId="128" xfId="0" applyFont="1" applyBorder="1"/>
    <xf numFmtId="0" fontId="0" fillId="0" borderId="128" xfId="0" applyBorder="1" applyAlignment="1">
      <alignment horizontal="center" vertical="center" wrapText="1"/>
    </xf>
    <xf numFmtId="0" fontId="30" fillId="70" borderId="128" xfId="0" applyFont="1" applyFill="1" applyBorder="1"/>
    <xf numFmtId="0" fontId="0" fillId="70" borderId="125" xfId="0" applyFill="1" applyBorder="1"/>
    <xf numFmtId="0" fontId="0" fillId="70" borderId="126" xfId="0" applyFill="1" applyBorder="1"/>
    <xf numFmtId="3" fontId="0" fillId="0" borderId="68" xfId="0" applyNumberFormat="1" applyBorder="1" applyAlignment="1">
      <alignment horizontal="center" vertical="center"/>
    </xf>
    <xf numFmtId="3" fontId="105" fillId="0" borderId="66" xfId="0" applyNumberFormat="1" applyFont="1" applyBorder="1" applyAlignment="1">
      <alignment horizontal="center" vertical="center"/>
    </xf>
    <xf numFmtId="3" fontId="105" fillId="0" borderId="68" xfId="0" applyNumberFormat="1" applyFont="1" applyBorder="1" applyAlignment="1">
      <alignment horizontal="center" vertical="center"/>
    </xf>
    <xf numFmtId="3" fontId="0" fillId="0" borderId="89" xfId="0" applyNumberFormat="1" applyBorder="1" applyAlignment="1">
      <alignment horizontal="center" vertical="center"/>
    </xf>
    <xf numFmtId="3" fontId="0" fillId="0" borderId="68" xfId="0" applyNumberFormat="1" applyBorder="1" applyAlignment="1">
      <alignment horizontal="right" vertical="center"/>
    </xf>
    <xf numFmtId="0" fontId="56" fillId="0" borderId="128" xfId="323" applyFont="1" applyBorder="1" applyAlignment="1">
      <alignment horizontal="left" vertical="center"/>
    </xf>
    <xf numFmtId="3" fontId="0" fillId="0" borderId="66" xfId="0" applyNumberFormat="1" applyBorder="1" applyAlignment="1">
      <alignment horizontal="center"/>
    </xf>
    <xf numFmtId="3" fontId="0" fillId="0" borderId="125" xfId="0" applyNumberFormat="1" applyBorder="1" applyAlignment="1">
      <alignment horizontal="center" vertical="center"/>
    </xf>
    <xf numFmtId="3" fontId="0" fillId="0" borderId="126" xfId="0" applyNumberFormat="1" applyBorder="1" applyAlignment="1">
      <alignment horizontal="center" vertical="center"/>
    </xf>
    <xf numFmtId="3" fontId="0" fillId="0" borderId="83" xfId="0" applyNumberFormat="1" applyBorder="1" applyAlignment="1">
      <alignment horizontal="center" vertical="center"/>
    </xf>
    <xf numFmtId="3" fontId="105" fillId="0" borderId="83" xfId="0" applyNumberFormat="1" applyFont="1" applyBorder="1" applyAlignment="1">
      <alignment horizontal="center" vertical="center"/>
    </xf>
    <xf numFmtId="0" fontId="105" fillId="58" borderId="64" xfId="323" applyFill="1" applyBorder="1"/>
    <xf numFmtId="0" fontId="0" fillId="0" borderId="67" xfId="649" applyFont="1" applyBorder="1" applyAlignment="1">
      <alignment horizontal="left"/>
    </xf>
    <xf numFmtId="37" fontId="0" fillId="0" borderId="66" xfId="4" applyNumberFormat="1" applyFont="1" applyFill="1" applyBorder="1" applyAlignment="1">
      <alignment horizontal="center" wrapText="1"/>
    </xf>
    <xf numFmtId="0" fontId="56" fillId="0" borderId="33" xfId="0" applyFont="1" applyBorder="1"/>
    <xf numFmtId="0" fontId="0" fillId="0" borderId="60" xfId="0" applyBorder="1" applyAlignment="1">
      <alignment vertical="center" wrapText="1"/>
    </xf>
    <xf numFmtId="0" fontId="0" fillId="59" borderId="0" xfId="0" applyFill="1"/>
    <xf numFmtId="0" fontId="0" fillId="61" borderId="60" xfId="0" applyFill="1" applyBorder="1"/>
    <xf numFmtId="171" fontId="0" fillId="0" borderId="60" xfId="1" applyNumberFormat="1" applyFont="1" applyFill="1" applyBorder="1"/>
    <xf numFmtId="171" fontId="105" fillId="0" borderId="60" xfId="1" applyNumberFormat="1" applyFont="1" applyFill="1" applyBorder="1"/>
    <xf numFmtId="43" fontId="105" fillId="0" borderId="37" xfId="4" applyFont="1" applyFill="1" applyBorder="1" applyAlignment="1">
      <alignment horizontal="center"/>
    </xf>
    <xf numFmtId="44" fontId="105" fillId="0" borderId="28" xfId="2" applyFont="1" applyFill="1" applyBorder="1" applyAlignment="1">
      <alignment horizontal="center"/>
    </xf>
    <xf numFmtId="0" fontId="30" fillId="62" borderId="163" xfId="0" applyFont="1" applyFill="1" applyBorder="1"/>
    <xf numFmtId="43" fontId="30" fillId="62" borderId="156" xfId="4" applyFont="1" applyFill="1" applyBorder="1" applyAlignment="1">
      <alignment horizontal="center"/>
    </xf>
    <xf numFmtId="166" fontId="30" fillId="62" borderId="156" xfId="0" applyNumberFormat="1" applyFont="1" applyFill="1" applyBorder="1" applyAlignment="1">
      <alignment horizontal="center"/>
    </xf>
    <xf numFmtId="171" fontId="30" fillId="62" borderId="99" xfId="1" applyNumberFormat="1" applyFont="1" applyFill="1" applyBorder="1"/>
    <xf numFmtId="43" fontId="30" fillId="62" borderId="164" xfId="4" applyFont="1" applyFill="1" applyBorder="1" applyAlignment="1">
      <alignment horizontal="center"/>
    </xf>
    <xf numFmtId="43" fontId="30" fillId="62" borderId="98" xfId="4" applyFont="1" applyFill="1" applyBorder="1" applyAlignment="1">
      <alignment horizontal="center"/>
    </xf>
    <xf numFmtId="0" fontId="30" fillId="73" borderId="52" xfId="0" applyFont="1" applyFill="1" applyBorder="1"/>
    <xf numFmtId="0" fontId="0" fillId="73" borderId="52" xfId="0" applyFill="1" applyBorder="1"/>
    <xf numFmtId="165" fontId="0" fillId="73" borderId="51" xfId="4" applyNumberFormat="1" applyFont="1" applyFill="1" applyBorder="1"/>
    <xf numFmtId="44" fontId="0" fillId="73" borderId="52" xfId="2" applyFont="1" applyFill="1" applyBorder="1"/>
    <xf numFmtId="0" fontId="0" fillId="74" borderId="0" xfId="0" applyFill="1"/>
    <xf numFmtId="0" fontId="30" fillId="73" borderId="52" xfId="0" quotePrefix="1" applyFont="1" applyFill="1" applyBorder="1" applyAlignment="1">
      <alignment horizontal="left"/>
    </xf>
    <xf numFmtId="0" fontId="0" fillId="73" borderId="95" xfId="0" applyFill="1" applyBorder="1"/>
    <xf numFmtId="0" fontId="0" fillId="73" borderId="100" xfId="0" applyFill="1" applyBorder="1"/>
    <xf numFmtId="0" fontId="0" fillId="73" borderId="103" xfId="0" applyFill="1" applyBorder="1"/>
    <xf numFmtId="0" fontId="0" fillId="73" borderId="102" xfId="0" applyFill="1" applyBorder="1"/>
    <xf numFmtId="165" fontId="0" fillId="73" borderId="102" xfId="4" applyNumberFormat="1" applyFont="1" applyFill="1" applyBorder="1"/>
    <xf numFmtId="166" fontId="0" fillId="73" borderId="102" xfId="2" applyNumberFormat="1" applyFont="1" applyFill="1" applyBorder="1"/>
    <xf numFmtId="165" fontId="0" fillId="73" borderId="101" xfId="4" applyNumberFormat="1" applyFont="1" applyFill="1" applyBorder="1"/>
    <xf numFmtId="44" fontId="0" fillId="73" borderId="95" xfId="2" applyFont="1" applyFill="1" applyBorder="1"/>
    <xf numFmtId="0" fontId="30" fillId="73" borderId="37" xfId="0" applyFont="1" applyFill="1" applyBorder="1"/>
    <xf numFmtId="0" fontId="0" fillId="73" borderId="127" xfId="0" applyFill="1" applyBorder="1"/>
    <xf numFmtId="0" fontId="0" fillId="73" borderId="109" xfId="0" applyFill="1" applyBorder="1"/>
    <xf numFmtId="0" fontId="30" fillId="73" borderId="163" xfId="0" applyFont="1" applyFill="1" applyBorder="1"/>
    <xf numFmtId="171" fontId="0" fillId="57" borderId="113" xfId="0" applyNumberFormat="1" applyFill="1" applyBorder="1"/>
    <xf numFmtId="165" fontId="0" fillId="0" borderId="60" xfId="4" applyNumberFormat="1" applyFont="1" applyBorder="1" applyAlignment="1">
      <alignment horizontal="right" vertical="center"/>
    </xf>
    <xf numFmtId="5" fontId="0" fillId="0" borderId="78" xfId="0" applyNumberFormat="1" applyBorder="1" applyAlignment="1">
      <alignment vertical="center"/>
    </xf>
    <xf numFmtId="5" fontId="0" fillId="0" borderId="61" xfId="0" applyNumberFormat="1" applyBorder="1" applyAlignment="1">
      <alignment vertical="center"/>
    </xf>
    <xf numFmtId="5" fontId="0" fillId="0" borderId="65" xfId="0" applyNumberFormat="1" applyBorder="1" applyAlignment="1">
      <alignment vertical="center"/>
    </xf>
    <xf numFmtId="5" fontId="0" fillId="0" borderId="52" xfId="0" applyNumberFormat="1" applyBorder="1" applyAlignment="1">
      <alignment vertical="center"/>
    </xf>
    <xf numFmtId="9" fontId="0" fillId="0" borderId="65" xfId="1" applyFont="1" applyBorder="1" applyAlignment="1">
      <alignment horizontal="center" vertical="center"/>
    </xf>
    <xf numFmtId="9" fontId="0" fillId="0" borderId="52" xfId="1" applyFont="1" applyBorder="1" applyAlignment="1">
      <alignment horizontal="center" vertical="center"/>
    </xf>
    <xf numFmtId="9" fontId="0" fillId="0" borderId="95" xfId="1" applyFont="1" applyBorder="1" applyAlignment="1">
      <alignment horizontal="center" vertical="center"/>
    </xf>
    <xf numFmtId="9" fontId="0" fillId="0" borderId="52" xfId="1" applyFont="1" applyBorder="1" applyAlignment="1">
      <alignment horizontal="right"/>
    </xf>
    <xf numFmtId="9" fontId="0" fillId="0" borderId="28" xfId="1" applyFont="1" applyBorder="1" applyAlignment="1">
      <alignment horizontal="right"/>
    </xf>
    <xf numFmtId="3" fontId="0" fillId="0" borderId="28" xfId="0" applyNumberFormat="1" applyBorder="1" applyAlignment="1">
      <alignment horizontal="right" wrapText="1"/>
    </xf>
    <xf numFmtId="165" fontId="0" fillId="0" borderId="41" xfId="4" applyNumberFormat="1" applyFont="1" applyBorder="1" applyAlignment="1">
      <alignment horizontal="right"/>
    </xf>
    <xf numFmtId="9" fontId="0" fillId="0" borderId="28" xfId="1" applyFont="1" applyFill="1" applyBorder="1" applyAlignment="1">
      <alignment horizontal="right"/>
    </xf>
    <xf numFmtId="3" fontId="0" fillId="0" borderId="53" xfId="0" applyNumberFormat="1" applyBorder="1" applyAlignment="1">
      <alignment horizontal="right"/>
    </xf>
    <xf numFmtId="9" fontId="0" fillId="0" borderId="47" xfId="1" applyFont="1" applyBorder="1" applyAlignment="1">
      <alignment horizontal="right"/>
    </xf>
    <xf numFmtId="165" fontId="0" fillId="0" borderId="24" xfId="4" applyNumberFormat="1" applyFont="1" applyBorder="1" applyAlignment="1">
      <alignment horizontal="right"/>
    </xf>
    <xf numFmtId="0" fontId="0" fillId="0" borderId="51" xfId="649" applyFont="1" applyBorder="1" applyAlignment="1">
      <alignment horizontal="left"/>
    </xf>
    <xf numFmtId="0" fontId="0" fillId="0" borderId="51" xfId="1037" applyFont="1" applyBorder="1"/>
    <xf numFmtId="0" fontId="0" fillId="0" borderId="51" xfId="0" applyBorder="1" applyAlignment="1">
      <alignment horizontal="left" vertical="center" wrapText="1"/>
    </xf>
    <xf numFmtId="0" fontId="0" fillId="0" borderId="51" xfId="30946" applyFont="1" applyBorder="1" applyAlignment="1">
      <alignment horizontal="left" vertical="center" wrapText="1"/>
    </xf>
    <xf numFmtId="0" fontId="0" fillId="0" borderId="103" xfId="0" applyBorder="1" applyAlignment="1">
      <alignment horizontal="left" vertical="center" wrapText="1"/>
    </xf>
    <xf numFmtId="9" fontId="0" fillId="0" borderId="50" xfId="1" applyFont="1" applyBorder="1"/>
    <xf numFmtId="9" fontId="0" fillId="0" borderId="48" xfId="1" applyFont="1" applyBorder="1"/>
    <xf numFmtId="171" fontId="0" fillId="0" borderId="32" xfId="0" applyNumberFormat="1" applyBorder="1" applyAlignment="1">
      <alignment horizontal="center" vertical="center"/>
    </xf>
    <xf numFmtId="171" fontId="0" fillId="0" borderId="104" xfId="0" applyNumberFormat="1" applyBorder="1" applyAlignment="1">
      <alignment horizontal="center" vertical="center"/>
    </xf>
    <xf numFmtId="171" fontId="0" fillId="0" borderId="60" xfId="0" applyNumberFormat="1" applyBorder="1" applyAlignment="1">
      <alignment horizontal="center" vertical="center"/>
    </xf>
    <xf numFmtId="171" fontId="30" fillId="0" borderId="126" xfId="0" applyNumberFormat="1" applyFont="1" applyBorder="1" applyAlignment="1">
      <alignment horizontal="center" vertical="center"/>
    </xf>
    <xf numFmtId="171" fontId="30" fillId="0" borderId="40" xfId="0" applyNumberFormat="1" applyFont="1" applyBorder="1" applyAlignment="1">
      <alignment horizontal="center" vertical="center"/>
    </xf>
    <xf numFmtId="171" fontId="0" fillId="0" borderId="60" xfId="123" applyNumberFormat="1" applyFont="1" applyBorder="1" applyAlignment="1">
      <alignment horizontal="center" wrapText="1"/>
    </xf>
    <xf numFmtId="166" fontId="0" fillId="0" borderId="0" xfId="2" applyNumberFormat="1" applyFont="1" applyAlignment="1">
      <alignment horizontal="center" vertical="center" wrapText="1"/>
    </xf>
    <xf numFmtId="0" fontId="0" fillId="0" borderId="30" xfId="0" applyBorder="1" applyAlignment="1">
      <alignment horizontal="right" vertical="center" wrapText="1"/>
    </xf>
    <xf numFmtId="166" fontId="105" fillId="0" borderId="59" xfId="30971" applyNumberFormat="1" applyFont="1" applyFill="1" applyBorder="1"/>
    <xf numFmtId="165" fontId="105" fillId="0" borderId="59" xfId="4" applyNumberFormat="1" applyFont="1" applyFill="1" applyBorder="1"/>
    <xf numFmtId="17" fontId="128" fillId="0" borderId="51" xfId="0" quotePrefix="1" applyNumberFormat="1" applyFont="1" applyBorder="1" applyAlignment="1">
      <alignment horizontal="center"/>
    </xf>
    <xf numFmtId="0" fontId="28" fillId="0" borderId="24" xfId="0" applyFont="1" applyBorder="1" applyAlignment="1">
      <alignment horizontal="left" wrapText="1"/>
    </xf>
    <xf numFmtId="0" fontId="117" fillId="67" borderId="44" xfId="0" applyFont="1" applyFill="1" applyBorder="1" applyAlignment="1">
      <alignment horizontal="left" vertical="top" wrapText="1"/>
    </xf>
    <xf numFmtId="0" fontId="0" fillId="0" borderId="0" xfId="0" quotePrefix="1" applyAlignment="1">
      <alignment horizontal="left" vertical="top" wrapText="1"/>
    </xf>
    <xf numFmtId="0" fontId="117" fillId="67" borderId="141" xfId="0" applyFont="1" applyFill="1" applyBorder="1" applyAlignment="1">
      <alignment horizontal="left" vertical="top" wrapText="1"/>
    </xf>
    <xf numFmtId="0" fontId="128" fillId="0" borderId="31" xfId="0" applyFont="1" applyBorder="1"/>
    <xf numFmtId="0" fontId="128" fillId="0" borderId="143" xfId="0" applyFont="1" applyBorder="1"/>
    <xf numFmtId="9" fontId="0" fillId="0" borderId="52" xfId="1" applyFont="1" applyFill="1" applyBorder="1" applyAlignment="1">
      <alignment horizontal="right"/>
    </xf>
    <xf numFmtId="165" fontId="0" fillId="0" borderId="28" xfId="4" quotePrefix="1" applyNumberFormat="1" applyFont="1" applyFill="1" applyBorder="1" applyAlignment="1">
      <alignment horizontal="right"/>
    </xf>
    <xf numFmtId="180" fontId="0" fillId="0" borderId="28" xfId="4" applyNumberFormat="1" applyFont="1" applyFill="1" applyBorder="1" applyAlignment="1">
      <alignment horizontal="right"/>
    </xf>
    <xf numFmtId="165" fontId="0" fillId="0" borderId="28" xfId="4" applyNumberFormat="1" applyFont="1" applyFill="1" applyBorder="1" applyAlignment="1">
      <alignment horizontal="right"/>
    </xf>
    <xf numFmtId="9" fontId="0" fillId="0" borderId="47" xfId="1" applyFont="1" applyFill="1" applyBorder="1" applyAlignment="1">
      <alignment horizontal="right"/>
    </xf>
    <xf numFmtId="43" fontId="0" fillId="0" borderId="0" xfId="4" applyFont="1" applyAlignment="1">
      <alignment horizontal="center"/>
    </xf>
    <xf numFmtId="171" fontId="0" fillId="0" borderId="167" xfId="123" applyNumberFormat="1" applyFont="1" applyBorder="1" applyAlignment="1">
      <alignment horizontal="center" wrapText="1"/>
    </xf>
    <xf numFmtId="171" fontId="0" fillId="0" borderId="168" xfId="123" applyNumberFormat="1" applyFont="1" applyBorder="1" applyAlignment="1">
      <alignment horizontal="center" wrapText="1"/>
    </xf>
    <xf numFmtId="6" fontId="0" fillId="0" borderId="168" xfId="123" applyNumberFormat="1" applyFont="1" applyBorder="1" applyAlignment="1">
      <alignment horizontal="right" wrapText="1"/>
    </xf>
    <xf numFmtId="8" fontId="0" fillId="0" borderId="168" xfId="123" applyNumberFormat="1" applyFont="1" applyBorder="1" applyAlignment="1">
      <alignment horizontal="right" wrapText="1"/>
    </xf>
    <xf numFmtId="5" fontId="105" fillId="0" borderId="33" xfId="2" applyNumberFormat="1" applyFont="1" applyFill="1" applyBorder="1" applyAlignment="1">
      <alignment vertical="center"/>
    </xf>
    <xf numFmtId="0" fontId="30" fillId="56" borderId="165" xfId="0" applyFont="1" applyFill="1" applyBorder="1"/>
    <xf numFmtId="0" fontId="0" fillId="0" borderId="167" xfId="0" applyBorder="1" applyAlignment="1">
      <alignment horizontal="center"/>
    </xf>
    <xf numFmtId="0" fontId="125" fillId="0" borderId="33" xfId="0" applyFont="1" applyBorder="1"/>
    <xf numFmtId="0" fontId="128" fillId="0" borderId="168" xfId="0" applyFont="1" applyBorder="1"/>
    <xf numFmtId="0" fontId="0" fillId="57" borderId="168" xfId="0" applyFill="1" applyBorder="1"/>
    <xf numFmtId="164" fontId="0" fillId="57" borderId="168" xfId="0" applyNumberFormat="1" applyFill="1" applyBorder="1"/>
    <xf numFmtId="164" fontId="0" fillId="57" borderId="167" xfId="0" applyNumberFormat="1" applyFill="1" applyBorder="1"/>
    <xf numFmtId="0" fontId="136" fillId="0" borderId="33" xfId="0" applyFont="1" applyBorder="1"/>
    <xf numFmtId="166" fontId="0" fillId="0" borderId="168" xfId="2" applyNumberFormat="1" applyFont="1" applyBorder="1" applyAlignment="1" applyProtection="1">
      <alignment wrapText="1"/>
      <protection locked="0"/>
    </xf>
    <xf numFmtId="166" fontId="0" fillId="0" borderId="168" xfId="2" applyNumberFormat="1" applyFont="1" applyFill="1" applyBorder="1" applyAlignment="1" applyProtection="1">
      <alignment horizontal="center" wrapText="1"/>
      <protection locked="0"/>
    </xf>
    <xf numFmtId="2" fontId="0" fillId="0" borderId="168" xfId="4" applyNumberFormat="1" applyFont="1" applyFill="1" applyBorder="1" applyAlignment="1" applyProtection="1">
      <alignment horizontal="center" vertical="center" wrapText="1"/>
      <protection locked="0"/>
    </xf>
    <xf numFmtId="166" fontId="0" fillId="59" borderId="168" xfId="2" applyNumberFormat="1" applyFont="1" applyFill="1" applyBorder="1" applyAlignment="1" applyProtection="1">
      <alignment wrapText="1"/>
      <protection locked="0"/>
    </xf>
    <xf numFmtId="2" fontId="0" fillId="59" borderId="168" xfId="4" applyNumberFormat="1" applyFont="1" applyFill="1" applyBorder="1" applyAlignment="1" applyProtection="1">
      <alignment horizontal="center" vertical="center" wrapText="1"/>
      <protection locked="0"/>
    </xf>
    <xf numFmtId="166" fontId="0" fillId="59" borderId="167" xfId="2" applyNumberFormat="1" applyFont="1" applyFill="1" applyBorder="1" applyAlignment="1" applyProtection="1">
      <alignment horizontal="center"/>
      <protection locked="0"/>
    </xf>
    <xf numFmtId="176" fontId="105" fillId="48" borderId="167" xfId="0" applyNumberFormat="1" applyFont="1" applyFill="1" applyBorder="1" applyAlignment="1">
      <alignment horizontal="justify" vertical="top" wrapText="1"/>
    </xf>
    <xf numFmtId="165" fontId="0" fillId="0" borderId="167" xfId="4" applyNumberFormat="1" applyFont="1" applyBorder="1" applyAlignment="1">
      <alignment horizontal="right"/>
    </xf>
    <xf numFmtId="165" fontId="0" fillId="59" borderId="167" xfId="4" applyNumberFormat="1" applyFont="1" applyFill="1" applyBorder="1"/>
    <xf numFmtId="0" fontId="0" fillId="0" borderId="33" xfId="0" applyBorder="1" applyAlignment="1">
      <alignment horizontal="center" vertical="center" wrapText="1"/>
    </xf>
    <xf numFmtId="3" fontId="0" fillId="56" borderId="168" xfId="2" applyNumberFormat="1" applyFont="1" applyFill="1" applyBorder="1" applyAlignment="1">
      <alignment horizontal="center" vertical="center" wrapText="1"/>
    </xf>
    <xf numFmtId="166" fontId="0" fillId="0" borderId="33" xfId="2" applyNumberFormat="1" applyFont="1" applyFill="1" applyBorder="1" applyAlignment="1">
      <alignment horizontal="center" vertical="center" wrapText="1"/>
    </xf>
    <xf numFmtId="3" fontId="0" fillId="0" borderId="33" xfId="2" applyNumberFormat="1" applyFont="1" applyFill="1" applyBorder="1" applyAlignment="1">
      <alignment horizontal="center" vertical="center" wrapText="1"/>
    </xf>
    <xf numFmtId="3" fontId="19" fillId="0" borderId="33" xfId="2" applyNumberFormat="1" applyFont="1" applyFill="1" applyBorder="1" applyAlignment="1">
      <alignment horizontal="center" vertical="center" wrapText="1"/>
    </xf>
    <xf numFmtId="0" fontId="56" fillId="0" borderId="33" xfId="0" applyFont="1" applyBorder="1" applyAlignment="1">
      <alignment horizontal="left" vertical="center"/>
    </xf>
    <xf numFmtId="9" fontId="105" fillId="0" borderId="167" xfId="1" applyFont="1" applyBorder="1"/>
    <xf numFmtId="0" fontId="141" fillId="0" borderId="33" xfId="0" applyFont="1" applyBorder="1"/>
    <xf numFmtId="9" fontId="141" fillId="0" borderId="33" xfId="1" applyFont="1" applyFill="1" applyBorder="1"/>
    <xf numFmtId="165" fontId="136" fillId="0" borderId="33" xfId="4" applyNumberFormat="1" applyFont="1" applyBorder="1"/>
    <xf numFmtId="9" fontId="136" fillId="0" borderId="33" xfId="0" applyNumberFormat="1" applyFont="1" applyBorder="1"/>
    <xf numFmtId="2" fontId="136" fillId="0" borderId="33" xfId="0" applyNumberFormat="1" applyFont="1" applyBorder="1"/>
    <xf numFmtId="166" fontId="136" fillId="0" borderId="33" xfId="2" applyNumberFormat="1" applyFont="1" applyBorder="1"/>
    <xf numFmtId="0" fontId="16" fillId="0" borderId="33" xfId="0" applyFont="1" applyBorder="1"/>
    <xf numFmtId="0" fontId="56" fillId="56" borderId="33" xfId="0" applyFont="1" applyFill="1" applyBorder="1"/>
    <xf numFmtId="3" fontId="56" fillId="0" borderId="33" xfId="0" applyNumberFormat="1" applyFont="1" applyBorder="1"/>
    <xf numFmtId="0" fontId="0" fillId="0" borderId="33" xfId="0" applyBorder="1"/>
    <xf numFmtId="3" fontId="0" fillId="0" borderId="168" xfId="0" applyNumberFormat="1" applyBorder="1" applyAlignment="1">
      <alignment horizontal="center" vertical="center"/>
    </xf>
    <xf numFmtId="3" fontId="105" fillId="0" borderId="168" xfId="0" applyNumberFormat="1" applyFont="1" applyBorder="1" applyAlignment="1">
      <alignment horizontal="center" vertical="center"/>
    </xf>
    <xf numFmtId="3" fontId="105" fillId="66" borderId="166" xfId="0" applyNumberFormat="1" applyFont="1" applyFill="1" applyBorder="1" applyAlignment="1">
      <alignment horizontal="center" vertical="center"/>
    </xf>
    <xf numFmtId="3" fontId="105" fillId="66" borderId="168" xfId="0" applyNumberFormat="1" applyFont="1" applyFill="1" applyBorder="1" applyAlignment="1">
      <alignment horizontal="center" vertical="center"/>
    </xf>
    <xf numFmtId="0" fontId="105" fillId="0" borderId="33" xfId="0" applyFont="1" applyBorder="1"/>
    <xf numFmtId="3" fontId="99" fillId="0" borderId="168" xfId="0" applyNumberFormat="1" applyFont="1" applyBorder="1" applyAlignment="1">
      <alignment horizontal="center" vertical="center"/>
    </xf>
    <xf numFmtId="3" fontId="0" fillId="0" borderId="24" xfId="0" applyNumberFormat="1" applyBorder="1" applyAlignment="1">
      <alignment horizontal="center" vertical="center"/>
    </xf>
    <xf numFmtId="1" fontId="0" fillId="0" borderId="47" xfId="0" applyNumberFormat="1" applyBorder="1" applyAlignment="1">
      <alignment horizontal="left" indent="5"/>
    </xf>
    <xf numFmtId="165" fontId="0" fillId="0" borderId="52" xfId="4" applyNumberFormat="1" applyFont="1" applyFill="1" applyBorder="1" applyAlignment="1">
      <alignment horizontal="right"/>
    </xf>
    <xf numFmtId="165" fontId="0" fillId="0" borderId="41" xfId="4" applyNumberFormat="1" applyFont="1" applyFill="1" applyBorder="1" applyAlignment="1">
      <alignment horizontal="right"/>
    </xf>
    <xf numFmtId="43" fontId="0" fillId="0" borderId="28" xfId="4" applyFont="1" applyFill="1" applyBorder="1" applyAlignment="1">
      <alignment horizontal="right"/>
    </xf>
    <xf numFmtId="39" fontId="0" fillId="0" borderId="30" xfId="2" applyNumberFormat="1" applyFont="1" applyFill="1" applyBorder="1" applyAlignment="1">
      <alignment horizontal="center"/>
    </xf>
    <xf numFmtId="0" fontId="98" fillId="70" borderId="37" xfId="0" applyFont="1" applyFill="1" applyBorder="1" applyAlignment="1">
      <alignment horizontal="center"/>
    </xf>
    <xf numFmtId="0" fontId="128" fillId="62" borderId="41" xfId="0" applyFont="1" applyFill="1" applyBorder="1"/>
    <xf numFmtId="3" fontId="127" fillId="70" borderId="81" xfId="0" applyNumberFormat="1" applyFont="1" applyFill="1" applyBorder="1" applyAlignment="1">
      <alignment horizontal="center" vertical="top" wrapText="1"/>
    </xf>
    <xf numFmtId="39" fontId="0" fillId="0" borderId="30" xfId="2" applyNumberFormat="1" applyFont="1" applyFill="1" applyBorder="1" applyAlignment="1">
      <alignment horizontal="center" vertical="center"/>
    </xf>
    <xf numFmtId="2" fontId="0" fillId="0" borderId="57" xfId="4" applyNumberFormat="1" applyFont="1" applyBorder="1" applyAlignment="1">
      <alignment horizontal="center" vertical="center"/>
    </xf>
    <xf numFmtId="2" fontId="0" fillId="0" borderId="31" xfId="4" applyNumberFormat="1" applyFont="1" applyBorder="1" applyAlignment="1">
      <alignment horizontal="center" vertical="center"/>
    </xf>
    <xf numFmtId="2" fontId="0" fillId="0" borderId="60" xfId="4" applyNumberFormat="1" applyFont="1" applyBorder="1" applyAlignment="1">
      <alignment horizontal="center" vertical="center"/>
    </xf>
    <xf numFmtId="37" fontId="0" fillId="0" borderId="60" xfId="4" applyNumberFormat="1" applyFont="1" applyBorder="1" applyAlignment="1">
      <alignment horizontal="right"/>
    </xf>
    <xf numFmtId="0" fontId="136" fillId="56" borderId="0" xfId="0" applyFont="1" applyFill="1"/>
    <xf numFmtId="0" fontId="105" fillId="0" borderId="24" xfId="0" applyFont="1" applyBorder="1"/>
    <xf numFmtId="0" fontId="105" fillId="0" borderId="39" xfId="0" applyFont="1" applyBorder="1"/>
    <xf numFmtId="43" fontId="0" fillId="0" borderId="0" xfId="4" applyFont="1"/>
    <xf numFmtId="165" fontId="125" fillId="61" borderId="102" xfId="0" applyNumberFormat="1" applyFont="1" applyFill="1" applyBorder="1"/>
    <xf numFmtId="165" fontId="137" fillId="61" borderId="102" xfId="0" applyNumberFormat="1" applyFont="1" applyFill="1" applyBorder="1"/>
    <xf numFmtId="164" fontId="0" fillId="0" borderId="168" xfId="0" applyNumberFormat="1" applyBorder="1"/>
    <xf numFmtId="44" fontId="128" fillId="0" borderId="102" xfId="0" applyNumberFormat="1" applyFont="1" applyBorder="1" applyAlignment="1">
      <alignment horizontal="right"/>
    </xf>
    <xf numFmtId="2" fontId="0" fillId="0" borderId="102" xfId="0" applyNumberFormat="1" applyBorder="1" applyAlignment="1">
      <alignment horizontal="center"/>
    </xf>
    <xf numFmtId="0" fontId="5" fillId="0" borderId="102" xfId="0" quotePrefix="1" applyFont="1" applyBorder="1" applyAlignment="1">
      <alignment horizontal="left" wrapText="1"/>
    </xf>
    <xf numFmtId="0" fontId="0" fillId="56" borderId="51" xfId="0" applyFill="1" applyBorder="1" applyAlignment="1">
      <alignment horizontal="center"/>
    </xf>
    <xf numFmtId="166" fontId="0" fillId="56" borderId="60" xfId="2" applyNumberFormat="1" applyFont="1" applyFill="1" applyBorder="1" applyAlignment="1" applyProtection="1">
      <alignment horizontal="center"/>
      <protection locked="0"/>
    </xf>
    <xf numFmtId="3" fontId="0" fillId="56" borderId="52" xfId="0" applyNumberFormat="1" applyFill="1" applyBorder="1" applyAlignment="1">
      <alignment horizontal="right" vertical="center"/>
    </xf>
    <xf numFmtId="9" fontId="0" fillId="56" borderId="61" xfId="0" applyNumberFormat="1" applyFill="1" applyBorder="1" applyAlignment="1">
      <alignment horizontal="center" vertical="center"/>
    </xf>
    <xf numFmtId="37" fontId="0" fillId="56" borderId="60" xfId="0" applyNumberFormat="1" applyFill="1" applyBorder="1" applyAlignment="1">
      <alignment horizontal="center"/>
    </xf>
    <xf numFmtId="9" fontId="105" fillId="56" borderId="29" xfId="1" applyFont="1" applyFill="1" applyBorder="1" applyAlignment="1">
      <alignment horizontal="center"/>
    </xf>
    <xf numFmtId="9" fontId="105" fillId="56" borderId="46" xfId="1" applyFont="1" applyFill="1" applyBorder="1" applyAlignment="1">
      <alignment horizontal="center"/>
    </xf>
    <xf numFmtId="3" fontId="5" fillId="0" borderId="52" xfId="0" applyNumberFormat="1" applyFont="1" applyBorder="1" applyAlignment="1">
      <alignment horizontal="right" vertical="center"/>
    </xf>
    <xf numFmtId="9" fontId="5" fillId="0" borderId="61" xfId="0" applyNumberFormat="1" applyFont="1" applyBorder="1" applyAlignment="1">
      <alignment horizontal="center" vertical="center"/>
    </xf>
    <xf numFmtId="3" fontId="5" fillId="0" borderId="47" xfId="0" applyNumberFormat="1" applyFont="1" applyBorder="1" applyAlignment="1">
      <alignment horizontal="right" vertical="center"/>
    </xf>
    <xf numFmtId="0" fontId="5" fillId="0" borderId="52" xfId="0" applyFont="1" applyBorder="1"/>
    <xf numFmtId="165" fontId="5" fillId="0" borderId="51" xfId="0" applyNumberFormat="1" applyFont="1" applyBorder="1"/>
    <xf numFmtId="166" fontId="5" fillId="0" borderId="52" xfId="2" applyNumberFormat="1" applyFont="1" applyBorder="1"/>
    <xf numFmtId="171" fontId="5" fillId="0" borderId="61" xfId="1" applyNumberFormat="1" applyFont="1" applyBorder="1"/>
    <xf numFmtId="165" fontId="5" fillId="0" borderId="57" xfId="0" applyNumberFormat="1" applyFont="1" applyBorder="1"/>
    <xf numFmtId="0" fontId="5" fillId="70" borderId="52" xfId="0" applyFont="1" applyFill="1" applyBorder="1"/>
    <xf numFmtId="166" fontId="5" fillId="70" borderId="52" xfId="2" applyNumberFormat="1" applyFont="1" applyFill="1" applyBorder="1"/>
    <xf numFmtId="0" fontId="5" fillId="70" borderId="61" xfId="0" applyFont="1" applyFill="1" applyBorder="1"/>
    <xf numFmtId="0" fontId="5" fillId="70" borderId="57" xfId="0" applyFont="1" applyFill="1" applyBorder="1"/>
    <xf numFmtId="171" fontId="5" fillId="0" borderId="52" xfId="1" applyNumberFormat="1" applyFont="1" applyBorder="1"/>
    <xf numFmtId="171" fontId="5" fillId="0" borderId="52" xfId="0" applyNumberFormat="1" applyFont="1" applyBorder="1"/>
    <xf numFmtId="171" fontId="5" fillId="0" borderId="61" xfId="0" applyNumberFormat="1" applyFont="1" applyBorder="1"/>
    <xf numFmtId="0" fontId="5" fillId="56" borderId="52" xfId="0" applyFont="1" applyFill="1" applyBorder="1"/>
    <xf numFmtId="43" fontId="5" fillId="0" borderId="51" xfId="0" applyNumberFormat="1" applyFont="1" applyBorder="1"/>
    <xf numFmtId="165" fontId="5" fillId="0" borderId="51" xfId="0" applyNumberFormat="1" applyFont="1" applyBorder="1" applyAlignment="1">
      <alignment horizontal="center"/>
    </xf>
    <xf numFmtId="165" fontId="5" fillId="0" borderId="52" xfId="0" applyNumberFormat="1" applyFont="1" applyBorder="1"/>
    <xf numFmtId="0" fontId="5" fillId="0" borderId="95" xfId="0" applyFont="1" applyBorder="1"/>
    <xf numFmtId="165" fontId="5" fillId="0" borderId="95" xfId="4" applyNumberFormat="1" applyFont="1" applyFill="1" applyBorder="1"/>
    <xf numFmtId="166" fontId="5" fillId="0" borderId="95" xfId="2" applyNumberFormat="1" applyFont="1" applyFill="1" applyBorder="1"/>
    <xf numFmtId="0" fontId="5" fillId="0" borderId="96" xfId="0" applyFont="1" applyBorder="1"/>
    <xf numFmtId="0" fontId="5" fillId="0" borderId="100" xfId="0" applyFont="1" applyBorder="1"/>
    <xf numFmtId="0" fontId="5" fillId="62" borderId="28" xfId="0" applyFont="1" applyFill="1" applyBorder="1"/>
    <xf numFmtId="0" fontId="5" fillId="57" borderId="95" xfId="0" applyFont="1" applyFill="1" applyBorder="1"/>
    <xf numFmtId="0" fontId="5" fillId="57" borderId="96" xfId="0" applyFont="1" applyFill="1" applyBorder="1"/>
    <xf numFmtId="0" fontId="5" fillId="57" borderId="101" xfId="0" applyFont="1" applyFill="1" applyBorder="1"/>
    <xf numFmtId="0" fontId="5" fillId="57" borderId="57" xfId="0" applyFont="1" applyFill="1" applyBorder="1"/>
    <xf numFmtId="0" fontId="5" fillId="57" borderId="89" xfId="0" applyFont="1" applyFill="1" applyBorder="1"/>
    <xf numFmtId="0" fontId="5" fillId="0" borderId="0" xfId="0" applyFont="1"/>
    <xf numFmtId="0" fontId="5" fillId="70" borderId="30" xfId="0" applyFont="1" applyFill="1" applyBorder="1"/>
    <xf numFmtId="0" fontId="5" fillId="70" borderId="31" xfId="0" applyFont="1" applyFill="1" applyBorder="1"/>
    <xf numFmtId="0" fontId="5" fillId="62" borderId="27" xfId="0" applyFont="1" applyFill="1" applyBorder="1"/>
    <xf numFmtId="0" fontId="5" fillId="0" borderId="51" xfId="0" applyFont="1" applyBorder="1"/>
    <xf numFmtId="0" fontId="5" fillId="0" borderId="59" xfId="0" applyFont="1" applyBorder="1"/>
    <xf numFmtId="0" fontId="5" fillId="62" borderId="26" xfId="0" applyFont="1" applyFill="1" applyBorder="1"/>
    <xf numFmtId="165" fontId="5" fillId="0" borderId="60" xfId="0" applyNumberFormat="1" applyFont="1" applyBorder="1"/>
    <xf numFmtId="0" fontId="5" fillId="0" borderId="103" xfId="0" applyFont="1" applyBorder="1"/>
    <xf numFmtId="0" fontId="5" fillId="0" borderId="105" xfId="0" applyFont="1" applyBorder="1"/>
    <xf numFmtId="0" fontId="5" fillId="0" borderId="102" xfId="0" applyFont="1" applyBorder="1"/>
    <xf numFmtId="0" fontId="5" fillId="62" borderId="109" xfId="0" applyFont="1" applyFill="1" applyBorder="1"/>
    <xf numFmtId="0" fontId="5" fillId="62" borderId="94" xfId="0" applyFont="1" applyFill="1" applyBorder="1"/>
    <xf numFmtId="165" fontId="5" fillId="62" borderId="94" xfId="0" applyNumberFormat="1" applyFont="1" applyFill="1" applyBorder="1"/>
    <xf numFmtId="0" fontId="5" fillId="62" borderId="111" xfId="0" applyFont="1" applyFill="1" applyBorder="1"/>
    <xf numFmtId="9" fontId="5" fillId="0" borderId="60" xfId="1" applyFont="1" applyBorder="1"/>
    <xf numFmtId="0" fontId="5" fillId="0" borderId="83" xfId="0" applyFont="1" applyBorder="1"/>
    <xf numFmtId="0" fontId="5" fillId="0" borderId="166" xfId="0" applyFont="1" applyBorder="1"/>
    <xf numFmtId="0" fontId="5" fillId="0" borderId="168" xfId="0" applyFont="1" applyBorder="1"/>
    <xf numFmtId="171" fontId="5" fillId="0" borderId="60" xfId="1" applyNumberFormat="1" applyFont="1" applyBorder="1"/>
    <xf numFmtId="165" fontId="5" fillId="70" borderId="51" xfId="4" applyNumberFormat="1" applyFont="1" applyFill="1" applyBorder="1"/>
    <xf numFmtId="0" fontId="5" fillId="70" borderId="60" xfId="0" applyFont="1" applyFill="1" applyBorder="1"/>
    <xf numFmtId="165" fontId="5" fillId="70" borderId="60" xfId="4" applyNumberFormat="1" applyFont="1" applyFill="1" applyBorder="1"/>
    <xf numFmtId="0" fontId="5" fillId="0" borderId="52" xfId="0" applyFont="1" applyBorder="1" applyAlignment="1">
      <alignment horizontal="left" indent="2"/>
    </xf>
    <xf numFmtId="165" fontId="5" fillId="0" borderId="51" xfId="4" applyNumberFormat="1" applyFont="1" applyBorder="1" applyAlignment="1">
      <alignment horizontal="left" indent="2"/>
    </xf>
    <xf numFmtId="0" fontId="5" fillId="0" borderId="60" xfId="0" applyFont="1" applyBorder="1" applyAlignment="1">
      <alignment horizontal="left" indent="2"/>
    </xf>
    <xf numFmtId="165" fontId="5" fillId="0" borderId="60" xfId="4" applyNumberFormat="1" applyFont="1" applyBorder="1" applyAlignment="1">
      <alignment horizontal="left" indent="2"/>
    </xf>
    <xf numFmtId="165" fontId="5" fillId="57" borderId="60" xfId="4" applyNumberFormat="1" applyFont="1" applyFill="1" applyBorder="1"/>
    <xf numFmtId="0" fontId="5" fillId="57" borderId="102" xfId="0" applyFont="1" applyFill="1" applyBorder="1"/>
    <xf numFmtId="165" fontId="5" fillId="57" borderId="102" xfId="4" applyNumberFormat="1" applyFont="1" applyFill="1" applyBorder="1"/>
    <xf numFmtId="0" fontId="5" fillId="57" borderId="104" xfId="0" applyFont="1" applyFill="1" applyBorder="1"/>
    <xf numFmtId="165" fontId="5" fillId="57" borderId="104" xfId="4" applyNumberFormat="1" applyFont="1" applyFill="1" applyBorder="1"/>
    <xf numFmtId="0" fontId="5" fillId="0" borderId="49" xfId="0" applyFont="1" applyBorder="1" applyAlignment="1">
      <alignment horizontal="left"/>
    </xf>
    <xf numFmtId="0" fontId="5" fillId="0" borderId="48" xfId="0" applyFont="1" applyBorder="1"/>
    <xf numFmtId="43" fontId="5" fillId="0" borderId="51" xfId="4" applyFont="1" applyBorder="1" applyAlignment="1">
      <alignment vertical="center"/>
    </xf>
    <xf numFmtId="43" fontId="5" fillId="0" borderId="60" xfId="4" applyFont="1" applyBorder="1" applyAlignment="1">
      <alignment vertical="center"/>
    </xf>
    <xf numFmtId="165" fontId="5" fillId="0" borderId="51" xfId="4" applyNumberFormat="1" applyFont="1" applyBorder="1" applyAlignment="1">
      <alignment horizontal="center" vertical="center"/>
    </xf>
    <xf numFmtId="165" fontId="5" fillId="0" borderId="60" xfId="4" applyNumberFormat="1" applyFont="1" applyBorder="1" applyAlignment="1">
      <alignment horizontal="center" vertical="center"/>
    </xf>
    <xf numFmtId="43" fontId="5" fillId="0" borderId="49" xfId="4" applyFont="1" applyBorder="1" applyAlignment="1">
      <alignment vertical="center"/>
    </xf>
    <xf numFmtId="43" fontId="5" fillId="0" borderId="50" xfId="4" applyFont="1" applyBorder="1" applyAlignment="1">
      <alignment vertical="center"/>
    </xf>
    <xf numFmtId="43" fontId="5" fillId="0" borderId="48" xfId="4" applyFont="1" applyBorder="1" applyAlignment="1">
      <alignment vertical="center"/>
    </xf>
    <xf numFmtId="165" fontId="5" fillId="0" borderId="49" xfId="4" applyNumberFormat="1" applyFont="1" applyBorder="1" applyAlignment="1">
      <alignment horizontal="center" vertical="center"/>
    </xf>
    <xf numFmtId="165" fontId="5" fillId="0" borderId="50" xfId="4" applyNumberFormat="1" applyFont="1" applyBorder="1" applyAlignment="1">
      <alignment horizontal="center" vertical="center"/>
    </xf>
    <xf numFmtId="165" fontId="5" fillId="0" borderId="48" xfId="4" applyNumberFormat="1" applyFont="1" applyBorder="1" applyAlignment="1">
      <alignment horizontal="center" vertical="center"/>
    </xf>
    <xf numFmtId="0" fontId="5" fillId="70" borderId="138" xfId="0" applyFont="1" applyFill="1" applyBorder="1"/>
    <xf numFmtId="165" fontId="5" fillId="34" borderId="102" xfId="4" applyNumberFormat="1" applyFont="1" applyFill="1" applyBorder="1" applyAlignment="1">
      <alignment horizontal="center"/>
    </xf>
    <xf numFmtId="2" fontId="5" fillId="0" borderId="102" xfId="0" applyNumberFormat="1" applyFont="1" applyBorder="1" applyAlignment="1">
      <alignment horizontal="center"/>
    </xf>
    <xf numFmtId="0" fontId="5" fillId="0" borderId="30" xfId="0" applyFont="1" applyBorder="1" applyAlignment="1">
      <alignment horizontal="center" vertical="center" wrapText="1"/>
    </xf>
    <xf numFmtId="0" fontId="5" fillId="0" borderId="30" xfId="0" applyFont="1" applyBorder="1" applyAlignment="1">
      <alignment vertical="top" wrapText="1"/>
    </xf>
    <xf numFmtId="0" fontId="5" fillId="0" borderId="30" xfId="0" applyFont="1" applyBorder="1" applyAlignment="1">
      <alignment horizontal="center" vertical="center"/>
    </xf>
    <xf numFmtId="44" fontId="5" fillId="0" borderId="30" xfId="2" applyFont="1" applyFill="1" applyBorder="1" applyAlignment="1">
      <alignment horizontal="center" vertical="center"/>
    </xf>
    <xf numFmtId="0" fontId="5" fillId="56" borderId="38" xfId="0" applyFont="1" applyFill="1" applyBorder="1" applyAlignment="1">
      <alignment wrapText="1"/>
    </xf>
    <xf numFmtId="0" fontId="5" fillId="56" borderId="27" xfId="0" applyFont="1" applyFill="1" applyBorder="1" applyAlignment="1">
      <alignment horizontal="center" vertical="top" wrapText="1"/>
    </xf>
    <xf numFmtId="165" fontId="5" fillId="56" borderId="35" xfId="4" applyNumberFormat="1" applyFont="1" applyFill="1" applyBorder="1" applyAlignment="1">
      <alignment horizontal="center" wrapText="1"/>
    </xf>
    <xf numFmtId="9" fontId="5" fillId="56" borderId="44" xfId="1" applyFont="1" applyFill="1" applyBorder="1" applyAlignment="1">
      <alignment horizontal="center" wrapText="1"/>
    </xf>
    <xf numFmtId="165" fontId="5" fillId="56" borderId="44" xfId="4" applyNumberFormat="1" applyFont="1" applyFill="1" applyBorder="1" applyAlignment="1">
      <alignment horizontal="center" wrapText="1"/>
    </xf>
    <xf numFmtId="166" fontId="5" fillId="56" borderId="44" xfId="2" applyNumberFormat="1" applyFont="1" applyFill="1" applyBorder="1" applyAlignment="1">
      <alignment horizontal="center" wrapText="1"/>
    </xf>
    <xf numFmtId="9" fontId="5" fillId="56" borderId="45" xfId="1" applyFont="1" applyFill="1" applyBorder="1" applyAlignment="1">
      <alignment horizontal="center" wrapText="1"/>
    </xf>
    <xf numFmtId="165" fontId="5" fillId="56" borderId="73" xfId="4" applyNumberFormat="1" applyFont="1" applyFill="1" applyBorder="1" applyAlignment="1">
      <alignment horizontal="center" wrapText="1"/>
    </xf>
    <xf numFmtId="166" fontId="5" fillId="56" borderId="44" xfId="2" applyNumberFormat="1" applyFont="1" applyFill="1" applyBorder="1" applyAlignment="1">
      <alignment horizontal="justify" wrapText="1"/>
    </xf>
    <xf numFmtId="44" fontId="5" fillId="56" borderId="44" xfId="2" applyFont="1" applyFill="1" applyBorder="1" applyAlignment="1">
      <alignment horizontal="justify" wrapText="1"/>
    </xf>
    <xf numFmtId="44" fontId="5" fillId="56" borderId="46" xfId="2" applyFont="1" applyFill="1" applyBorder="1" applyAlignment="1">
      <alignment horizontal="justify" wrapText="1"/>
    </xf>
    <xf numFmtId="0" fontId="5" fillId="70" borderId="72" xfId="0" applyFont="1" applyFill="1" applyBorder="1" applyAlignment="1">
      <alignment horizontal="center" vertical="top" wrapText="1"/>
    </xf>
    <xf numFmtId="0" fontId="5" fillId="0" borderId="28" xfId="0" applyFont="1" applyBorder="1" applyAlignment="1">
      <alignment horizontal="justify" vertical="top" wrapText="1"/>
    </xf>
    <xf numFmtId="0" fontId="5" fillId="0" borderId="53" xfId="0" applyFont="1" applyBorder="1" applyAlignment="1">
      <alignment horizontal="center" vertical="top" wrapText="1"/>
    </xf>
    <xf numFmtId="165" fontId="5" fillId="0" borderId="42" xfId="4" applyNumberFormat="1" applyFont="1" applyBorder="1" applyAlignment="1">
      <alignment horizontal="center" vertical="top"/>
    </xf>
    <xf numFmtId="9" fontId="5" fillId="0" borderId="30" xfId="1" applyFont="1" applyBorder="1" applyAlignment="1">
      <alignment horizontal="center" vertical="top"/>
    </xf>
    <xf numFmtId="165" fontId="5" fillId="0" borderId="30" xfId="4" applyNumberFormat="1" applyFont="1" applyBorder="1" applyAlignment="1">
      <alignment horizontal="center" vertical="top"/>
    </xf>
    <xf numFmtId="166" fontId="5" fillId="0" borderId="30" xfId="2" applyNumberFormat="1" applyFont="1" applyBorder="1" applyAlignment="1">
      <alignment horizontal="center" vertical="top"/>
    </xf>
    <xf numFmtId="9" fontId="5" fillId="0" borderId="68" xfId="1" applyFont="1" applyBorder="1" applyAlignment="1">
      <alignment horizontal="center" vertical="top"/>
    </xf>
    <xf numFmtId="166" fontId="5" fillId="0" borderId="32" xfId="2" applyNumberFormat="1" applyFont="1" applyBorder="1" applyAlignment="1">
      <alignment horizontal="center" vertical="top"/>
    </xf>
    <xf numFmtId="0" fontId="5" fillId="0" borderId="52" xfId="0" applyFont="1" applyBorder="1" applyAlignment="1">
      <alignment horizontal="justify" vertical="top" wrapText="1"/>
    </xf>
    <xf numFmtId="0" fontId="5" fillId="0" borderId="61" xfId="0" applyFont="1" applyBorder="1" applyAlignment="1">
      <alignment horizontal="center" vertical="top" wrapText="1"/>
    </xf>
    <xf numFmtId="165" fontId="5" fillId="0" borderId="59" xfId="4" applyNumberFormat="1" applyFont="1" applyBorder="1" applyAlignment="1">
      <alignment horizontal="center" vertical="top"/>
    </xf>
    <xf numFmtId="9" fontId="5" fillId="0" borderId="60" xfId="1" applyFont="1" applyBorder="1" applyAlignment="1">
      <alignment horizontal="center" vertical="top"/>
    </xf>
    <xf numFmtId="166" fontId="5" fillId="0" borderId="60" xfId="2" applyNumberFormat="1" applyFont="1" applyBorder="1" applyAlignment="1">
      <alignment horizontal="center" vertical="top"/>
    </xf>
    <xf numFmtId="165" fontId="5" fillId="0" borderId="59" xfId="0" applyNumberFormat="1" applyFont="1" applyBorder="1"/>
    <xf numFmtId="0" fontId="5" fillId="0" borderId="85" xfId="0" applyFont="1" applyBorder="1" applyAlignment="1">
      <alignment horizontal="justify" vertical="top" wrapText="1"/>
    </xf>
    <xf numFmtId="0" fontId="5" fillId="0" borderId="93" xfId="0" applyFont="1" applyBorder="1" applyAlignment="1">
      <alignment horizontal="center" vertical="top" wrapText="1"/>
    </xf>
    <xf numFmtId="165" fontId="5" fillId="0" borderId="58" xfId="0" applyNumberFormat="1" applyFont="1" applyBorder="1"/>
    <xf numFmtId="165" fontId="5" fillId="0" borderId="50" xfId="0" applyNumberFormat="1" applyFont="1" applyBorder="1"/>
    <xf numFmtId="165" fontId="5" fillId="0" borderId="166" xfId="0" applyNumberFormat="1" applyFont="1" applyBorder="1"/>
    <xf numFmtId="166" fontId="5" fillId="0" borderId="50" xfId="2" applyNumberFormat="1" applyFont="1" applyBorder="1" applyAlignment="1">
      <alignment horizontal="center" vertical="top"/>
    </xf>
    <xf numFmtId="165" fontId="5" fillId="0" borderId="49" xfId="0" applyNumberFormat="1" applyFont="1" applyBorder="1"/>
    <xf numFmtId="165" fontId="5" fillId="0" borderId="93" xfId="0" applyNumberFormat="1" applyFont="1" applyBorder="1"/>
    <xf numFmtId="166" fontId="5" fillId="0" borderId="168" xfId="2" applyNumberFormat="1" applyFont="1" applyBorder="1" applyAlignment="1">
      <alignment horizontal="center" vertical="top"/>
    </xf>
    <xf numFmtId="166" fontId="5" fillId="0" borderId="167" xfId="2" applyNumberFormat="1" applyFont="1" applyBorder="1" applyAlignment="1">
      <alignment horizontal="center" vertical="top"/>
    </xf>
    <xf numFmtId="3" fontId="5" fillId="70" borderId="71" xfId="0" applyNumberFormat="1" applyFont="1" applyFill="1" applyBorder="1" applyAlignment="1">
      <alignment horizontal="center" vertical="top" wrapText="1"/>
    </xf>
    <xf numFmtId="166" fontId="5" fillId="70" borderId="71" xfId="2" applyNumberFormat="1" applyFont="1" applyFill="1" applyBorder="1" applyAlignment="1">
      <alignment horizontal="center" vertical="top" wrapText="1"/>
    </xf>
    <xf numFmtId="3" fontId="5" fillId="70" borderId="69" xfId="0" applyNumberFormat="1" applyFont="1" applyFill="1" applyBorder="1" applyAlignment="1">
      <alignment horizontal="center" vertical="top" wrapText="1"/>
    </xf>
    <xf numFmtId="3" fontId="5" fillId="70" borderId="72" xfId="0" applyNumberFormat="1" applyFont="1" applyFill="1" applyBorder="1" applyAlignment="1">
      <alignment horizontal="center" vertical="top" wrapText="1"/>
    </xf>
    <xf numFmtId="0" fontId="5" fillId="0" borderId="61" xfId="0" applyFont="1" applyBorder="1" applyAlignment="1">
      <alignment horizontal="center"/>
    </xf>
    <xf numFmtId="0" fontId="5" fillId="0" borderId="85" xfId="0" applyFont="1" applyBorder="1"/>
    <xf numFmtId="0" fontId="5" fillId="0" borderId="93" xfId="0" applyFont="1" applyBorder="1" applyAlignment="1">
      <alignment horizontal="center"/>
    </xf>
    <xf numFmtId="165" fontId="5" fillId="0" borderId="36" xfId="0" applyNumberFormat="1" applyFont="1" applyBorder="1"/>
    <xf numFmtId="0" fontId="5" fillId="0" borderId="38" xfId="0" applyFont="1" applyBorder="1" applyAlignment="1">
      <alignment horizontal="justify" vertical="top" wrapText="1"/>
    </xf>
    <xf numFmtId="0" fontId="5" fillId="0" borderId="27" xfId="0" applyFont="1" applyBorder="1" applyAlignment="1">
      <alignment horizontal="center" vertical="top" wrapText="1"/>
    </xf>
    <xf numFmtId="165" fontId="5" fillId="0" borderId="35" xfId="4" applyNumberFormat="1" applyFont="1" applyBorder="1" applyAlignment="1">
      <alignment horizontal="center" vertical="top"/>
    </xf>
    <xf numFmtId="165" fontId="5" fillId="0" borderId="44" xfId="4" applyNumberFormat="1" applyFont="1" applyBorder="1" applyAlignment="1">
      <alignment horizontal="center" vertical="top"/>
    </xf>
    <xf numFmtId="166" fontId="5" fillId="0" borderId="44" xfId="2" applyNumberFormat="1" applyFont="1" applyBorder="1" applyAlignment="1">
      <alignment horizontal="center" vertical="top"/>
    </xf>
    <xf numFmtId="165" fontId="5" fillId="0" borderId="166" xfId="4" applyNumberFormat="1" applyFont="1" applyBorder="1" applyAlignment="1">
      <alignment horizontal="center" vertical="top"/>
    </xf>
    <xf numFmtId="9" fontId="5" fillId="0" borderId="168" xfId="1" applyFont="1" applyBorder="1" applyAlignment="1">
      <alignment horizontal="center" vertical="top"/>
    </xf>
    <xf numFmtId="165" fontId="5" fillId="0" borderId="168" xfId="4" applyNumberFormat="1" applyFont="1" applyBorder="1" applyAlignment="1">
      <alignment horizontal="center" vertical="top"/>
    </xf>
    <xf numFmtId="165" fontId="5" fillId="0" borderId="41" xfId="0" applyNumberFormat="1" applyFont="1" applyBorder="1"/>
    <xf numFmtId="165" fontId="5" fillId="0" borderId="79" xfId="0" applyNumberFormat="1" applyFont="1" applyBorder="1"/>
    <xf numFmtId="165" fontId="5" fillId="0" borderId="67" xfId="0" applyNumberFormat="1" applyFont="1" applyBorder="1"/>
    <xf numFmtId="165" fontId="5" fillId="0" borderId="42" xfId="0" applyNumberFormat="1" applyFont="1" applyBorder="1"/>
    <xf numFmtId="166" fontId="5" fillId="0" borderId="67" xfId="2" applyNumberFormat="1" applyFont="1" applyBorder="1" applyAlignment="1">
      <alignment horizontal="center" vertical="top"/>
    </xf>
    <xf numFmtId="165" fontId="5" fillId="0" borderId="37" xfId="0" applyNumberFormat="1" applyFont="1" applyBorder="1"/>
    <xf numFmtId="165" fontId="5" fillId="0" borderId="66" xfId="0" applyNumberFormat="1" applyFont="1" applyBorder="1"/>
    <xf numFmtId="165" fontId="5" fillId="0" borderId="51" xfId="4" applyNumberFormat="1" applyFont="1" applyBorder="1" applyAlignment="1">
      <alignment horizontal="center" vertical="top"/>
    </xf>
    <xf numFmtId="165" fontId="5" fillId="0" borderId="89" xfId="0" applyNumberFormat="1" applyFont="1" applyBorder="1"/>
    <xf numFmtId="165" fontId="5" fillId="0" borderId="89" xfId="4" applyNumberFormat="1" applyFont="1" applyBorder="1" applyAlignment="1">
      <alignment horizontal="center" vertical="top"/>
    </xf>
    <xf numFmtId="0" fontId="5" fillId="0" borderId="59" xfId="0" applyFont="1" applyBorder="1" applyAlignment="1">
      <alignment horizontal="center"/>
    </xf>
    <xf numFmtId="0" fontId="5" fillId="0" borderId="166" xfId="0" applyFont="1" applyBorder="1" applyAlignment="1">
      <alignment horizontal="center"/>
    </xf>
    <xf numFmtId="165" fontId="5" fillId="0" borderId="165" xfId="0" applyNumberFormat="1" applyFont="1" applyBorder="1"/>
    <xf numFmtId="165" fontId="5" fillId="0" borderId="56" xfId="0" applyNumberFormat="1" applyFont="1" applyBorder="1"/>
    <xf numFmtId="165" fontId="5" fillId="0" borderId="80" xfId="0" applyNumberFormat="1" applyFont="1" applyBorder="1"/>
    <xf numFmtId="166" fontId="5" fillId="0" borderId="155" xfId="2" applyNumberFormat="1" applyFont="1" applyBorder="1" applyAlignment="1">
      <alignment horizontal="center" vertical="top"/>
    </xf>
    <xf numFmtId="0" fontId="5" fillId="70" borderId="71" xfId="0" applyFont="1" applyFill="1" applyBorder="1" applyAlignment="1">
      <alignment horizontal="center" vertical="top" wrapText="1"/>
    </xf>
    <xf numFmtId="0" fontId="5" fillId="0" borderId="28" xfId="0" applyFont="1" applyBorder="1" applyAlignment="1">
      <alignment horizontal="left" vertical="top" wrapText="1"/>
    </xf>
    <xf numFmtId="0" fontId="5" fillId="0" borderId="52" xfId="0" applyFont="1" applyBorder="1" applyAlignment="1">
      <alignment horizontal="left" vertical="top" wrapText="1"/>
    </xf>
    <xf numFmtId="165" fontId="5" fillId="0" borderId="36" xfId="4" applyNumberFormat="1" applyFont="1" applyBorder="1" applyAlignment="1">
      <alignment horizontal="center" vertical="top"/>
    </xf>
    <xf numFmtId="165" fontId="5" fillId="0" borderId="155" xfId="4" applyNumberFormat="1" applyFont="1" applyBorder="1" applyAlignment="1">
      <alignment horizontal="center" vertical="top"/>
    </xf>
    <xf numFmtId="0" fontId="5" fillId="70" borderId="75" xfId="0" applyFont="1" applyFill="1" applyBorder="1" applyAlignment="1">
      <alignment horizontal="center" vertical="top" wrapText="1"/>
    </xf>
    <xf numFmtId="0" fontId="5" fillId="0" borderId="28" xfId="0" applyFont="1" applyBorder="1"/>
    <xf numFmtId="0" fontId="5" fillId="0" borderId="42" xfId="0" applyFont="1" applyBorder="1" applyAlignment="1">
      <alignment horizontal="center"/>
    </xf>
    <xf numFmtId="166" fontId="5" fillId="0" borderId="31" xfId="2" applyNumberFormat="1" applyFont="1" applyBorder="1" applyAlignment="1">
      <alignment horizontal="center" vertical="top"/>
    </xf>
    <xf numFmtId="165" fontId="5" fillId="0" borderId="68" xfId="0" applyNumberFormat="1" applyFont="1" applyBorder="1"/>
    <xf numFmtId="0" fontId="5" fillId="0" borderId="85" xfId="0" applyFont="1" applyBorder="1" applyAlignment="1">
      <alignment wrapText="1"/>
    </xf>
    <xf numFmtId="0" fontId="5" fillId="0" borderId="42" xfId="0" applyFont="1" applyBorder="1" applyAlignment="1">
      <alignment horizontal="center" vertical="top" wrapText="1"/>
    </xf>
    <xf numFmtId="165" fontId="5" fillId="62" borderId="67" xfId="0" applyNumberFormat="1" applyFont="1" applyFill="1" applyBorder="1"/>
    <xf numFmtId="165" fontId="5" fillId="62" borderId="42" xfId="0" applyNumberFormat="1" applyFont="1" applyFill="1" applyBorder="1"/>
    <xf numFmtId="166" fontId="5" fillId="62" borderId="67" xfId="2" applyNumberFormat="1" applyFont="1" applyFill="1" applyBorder="1" applyAlignment="1">
      <alignment horizontal="center" vertical="top"/>
    </xf>
    <xf numFmtId="165" fontId="5" fillId="62" borderId="66" xfId="0" applyNumberFormat="1" applyFont="1" applyFill="1" applyBorder="1"/>
    <xf numFmtId="165" fontId="5" fillId="62" borderId="80" xfId="0" applyNumberFormat="1" applyFont="1" applyFill="1" applyBorder="1"/>
    <xf numFmtId="166" fontId="5" fillId="62" borderId="31" xfId="2" applyNumberFormat="1" applyFont="1" applyFill="1" applyBorder="1" applyAlignment="1">
      <alignment horizontal="center" vertical="top"/>
    </xf>
    <xf numFmtId="165" fontId="5" fillId="62" borderId="68" xfId="0" applyNumberFormat="1" applyFont="1" applyFill="1" applyBorder="1"/>
    <xf numFmtId="166" fontId="5" fillId="62" borderId="30" xfId="2" applyNumberFormat="1" applyFont="1" applyFill="1" applyBorder="1" applyAlignment="1">
      <alignment horizontal="center" vertical="top"/>
    </xf>
    <xf numFmtId="166" fontId="5" fillId="62" borderId="32" xfId="2" applyNumberFormat="1" applyFont="1" applyFill="1" applyBorder="1" applyAlignment="1">
      <alignment horizontal="center" vertical="top"/>
    </xf>
    <xf numFmtId="0" fontId="5" fillId="0" borderId="47" xfId="0" applyFont="1" applyBorder="1" applyAlignment="1">
      <alignment horizontal="justify" vertical="top" wrapText="1"/>
    </xf>
    <xf numFmtId="0" fontId="5" fillId="0" borderId="58" xfId="0" applyFont="1" applyBorder="1" applyAlignment="1">
      <alignment horizontal="center" vertical="top" wrapText="1"/>
    </xf>
    <xf numFmtId="165" fontId="5" fillId="62" borderId="50" xfId="0" applyNumberFormat="1" applyFont="1" applyFill="1" applyBorder="1"/>
    <xf numFmtId="165" fontId="5" fillId="62" borderId="58" xfId="0" applyNumberFormat="1" applyFont="1" applyFill="1" applyBorder="1"/>
    <xf numFmtId="166" fontId="5" fillId="62" borderId="50" xfId="2" applyNumberFormat="1" applyFont="1" applyFill="1" applyBorder="1" applyAlignment="1">
      <alignment horizontal="center" vertical="top"/>
    </xf>
    <xf numFmtId="165" fontId="5" fillId="62" borderId="49" xfId="0" applyNumberFormat="1" applyFont="1" applyFill="1" applyBorder="1"/>
    <xf numFmtId="166" fontId="5" fillId="62" borderId="62" xfId="2" applyNumberFormat="1" applyFont="1" applyFill="1" applyBorder="1" applyAlignment="1">
      <alignment horizontal="center" vertical="top"/>
    </xf>
    <xf numFmtId="165" fontId="5" fillId="62" borderId="48" xfId="0" applyNumberFormat="1" applyFont="1" applyFill="1" applyBorder="1"/>
    <xf numFmtId="166" fontId="5" fillId="62" borderId="48" xfId="2" applyNumberFormat="1" applyFont="1" applyFill="1" applyBorder="1" applyAlignment="1">
      <alignment horizontal="center" vertical="top"/>
    </xf>
    <xf numFmtId="0" fontId="5" fillId="0" borderId="83" xfId="0" applyFont="1" applyBorder="1" applyAlignment="1">
      <alignment horizontal="center"/>
    </xf>
    <xf numFmtId="166" fontId="5" fillId="0" borderId="168" xfId="2" applyNumberFormat="1" applyFont="1" applyFill="1" applyBorder="1" applyAlignment="1" applyProtection="1">
      <alignment wrapText="1"/>
      <protection locked="0"/>
    </xf>
    <xf numFmtId="2" fontId="5" fillId="0" borderId="168" xfId="4" applyNumberFormat="1" applyFont="1" applyFill="1" applyBorder="1" applyAlignment="1" applyProtection="1">
      <alignment horizontal="center" vertical="center" wrapText="1"/>
      <protection locked="0"/>
    </xf>
    <xf numFmtId="166" fontId="5" fillId="0" borderId="167" xfId="2" applyNumberFormat="1" applyFont="1" applyFill="1" applyBorder="1" applyAlignment="1" applyProtection="1">
      <alignment horizontal="center"/>
      <protection locked="0"/>
    </xf>
    <xf numFmtId="166" fontId="5" fillId="0" borderId="51" xfId="2" applyNumberFormat="1" applyFont="1" applyBorder="1" applyAlignment="1">
      <alignment vertical="center"/>
    </xf>
    <xf numFmtId="166" fontId="5" fillId="0" borderId="59" xfId="2" applyNumberFormat="1" applyFont="1" applyBorder="1" applyAlignment="1">
      <alignment vertical="center"/>
    </xf>
    <xf numFmtId="0" fontId="5" fillId="0" borderId="37" xfId="0" applyFont="1" applyBorder="1" applyAlignment="1">
      <alignment horizontal="left" vertical="center" wrapText="1"/>
    </xf>
    <xf numFmtId="165" fontId="5" fillId="0" borderId="52" xfId="4" applyNumberFormat="1" applyFont="1" applyBorder="1"/>
    <xf numFmtId="9" fontId="5" fillId="0" borderId="52" xfId="1" applyFont="1" applyBorder="1"/>
    <xf numFmtId="2" fontId="5" fillId="0" borderId="28" xfId="0" applyNumberFormat="1" applyFont="1" applyBorder="1" applyAlignment="1">
      <alignment wrapText="1"/>
    </xf>
    <xf numFmtId="166" fontId="5" fillId="0" borderId="28" xfId="2" applyNumberFormat="1" applyFont="1" applyBorder="1" applyAlignment="1">
      <alignment horizontal="center" wrapText="1"/>
    </xf>
    <xf numFmtId="179" fontId="5" fillId="0" borderId="28" xfId="0" applyNumberFormat="1" applyFont="1" applyBorder="1" applyAlignment="1">
      <alignment horizontal="right" wrapText="1"/>
    </xf>
    <xf numFmtId="9" fontId="5" fillId="0" borderId="28" xfId="1" applyFont="1" applyBorder="1"/>
    <xf numFmtId="43" fontId="5" fillId="0" borderId="52" xfId="4" applyFont="1" applyBorder="1"/>
    <xf numFmtId="179" fontId="5" fillId="0" borderId="52" xfId="4" applyNumberFormat="1" applyFont="1" applyBorder="1"/>
    <xf numFmtId="0" fontId="5" fillId="0" borderId="28" xfId="30925" applyFont="1" applyBorder="1"/>
    <xf numFmtId="2" fontId="5" fillId="0" borderId="28" xfId="0" applyNumberFormat="1" applyFont="1" applyBorder="1"/>
    <xf numFmtId="166" fontId="5" fillId="0" borderId="28" xfId="2" applyNumberFormat="1" applyFont="1" applyBorder="1"/>
    <xf numFmtId="179" fontId="5" fillId="0" borderId="28" xfId="0" applyNumberFormat="1" applyFont="1" applyBorder="1" applyAlignment="1">
      <alignment horizontal="right"/>
    </xf>
    <xf numFmtId="0" fontId="5" fillId="0" borderId="52" xfId="30925" applyFont="1" applyBorder="1"/>
    <xf numFmtId="2" fontId="5" fillId="0" borderId="52" xfId="0" applyNumberFormat="1" applyFont="1" applyBorder="1"/>
    <xf numFmtId="179" fontId="5" fillId="0" borderId="52" xfId="0" applyNumberFormat="1" applyFont="1" applyBorder="1" applyAlignment="1">
      <alignment horizontal="right"/>
    </xf>
    <xf numFmtId="0" fontId="5" fillId="0" borderId="52" xfId="30925" applyFont="1" applyBorder="1" applyAlignment="1">
      <alignment wrapText="1"/>
    </xf>
    <xf numFmtId="0" fontId="5" fillId="0" borderId="52" xfId="30925" applyFont="1" applyBorder="1" applyAlignment="1">
      <alignment horizontal="center"/>
    </xf>
    <xf numFmtId="0" fontId="5" fillId="0" borderId="85" xfId="30925" applyFont="1" applyBorder="1" applyAlignment="1">
      <alignment horizontal="center"/>
    </xf>
    <xf numFmtId="179" fontId="5" fillId="0" borderId="85" xfId="0" applyNumberFormat="1" applyFont="1" applyBorder="1" applyAlignment="1">
      <alignment horizontal="right"/>
    </xf>
    <xf numFmtId="165" fontId="5" fillId="0" borderId="85" xfId="4" applyNumberFormat="1" applyFont="1" applyBorder="1"/>
    <xf numFmtId="0" fontId="5" fillId="0" borderId="47" xfId="30925" applyFont="1" applyBorder="1"/>
    <xf numFmtId="165" fontId="5" fillId="0" borderId="56" xfId="4" applyNumberFormat="1" applyFont="1" applyBorder="1"/>
    <xf numFmtId="9" fontId="5" fillId="0" borderId="47" xfId="1" applyFont="1" applyBorder="1"/>
    <xf numFmtId="2" fontId="5" fillId="0" borderId="47" xfId="0" applyNumberFormat="1" applyFont="1" applyBorder="1"/>
    <xf numFmtId="166" fontId="5" fillId="0" borderId="47" xfId="2" applyNumberFormat="1" applyFont="1" applyBorder="1"/>
    <xf numFmtId="179" fontId="5" fillId="0" borderId="47" xfId="0" applyNumberFormat="1" applyFont="1" applyBorder="1" applyAlignment="1">
      <alignment horizontal="right"/>
    </xf>
    <xf numFmtId="0" fontId="5" fillId="0" borderId="28" xfId="0" quotePrefix="1" applyFont="1" applyBorder="1" applyAlignment="1">
      <alignment horizontal="left" wrapText="1"/>
    </xf>
    <xf numFmtId="5" fontId="5" fillId="0" borderId="66" xfId="0" applyNumberFormat="1" applyFont="1" applyBorder="1" applyAlignment="1">
      <alignment horizontal="right" wrapText="1"/>
    </xf>
    <xf numFmtId="5" fontId="5" fillId="0" borderId="67" xfId="0" applyNumberFormat="1" applyFont="1" applyBorder="1" applyAlignment="1">
      <alignment horizontal="right" wrapText="1"/>
    </xf>
    <xf numFmtId="5" fontId="5" fillId="0" borderId="68" xfId="0" applyNumberFormat="1" applyFont="1" applyBorder="1" applyAlignment="1">
      <alignment horizontal="right" wrapText="1"/>
    </xf>
    <xf numFmtId="5" fontId="5" fillId="0" borderId="42" xfId="0" applyNumberFormat="1" applyFont="1" applyBorder="1" applyAlignment="1">
      <alignment horizontal="right" wrapText="1"/>
    </xf>
    <xf numFmtId="9" fontId="5" fillId="0" borderId="32" xfId="0" applyNumberFormat="1" applyFont="1" applyBorder="1" applyAlignment="1">
      <alignment horizontal="right" wrapText="1"/>
    </xf>
    <xf numFmtId="9" fontId="5" fillId="0" borderId="32" xfId="0" applyNumberFormat="1" applyFont="1" applyBorder="1" applyAlignment="1">
      <alignment horizontal="center" wrapText="1"/>
    </xf>
    <xf numFmtId="5" fontId="5" fillId="0" borderId="29" xfId="0" applyNumberFormat="1" applyFont="1" applyBorder="1" applyAlignment="1">
      <alignment horizontal="right" wrapText="1"/>
    </xf>
    <xf numFmtId="5" fontId="5" fillId="0" borderId="30" xfId="0" applyNumberFormat="1" applyFont="1" applyBorder="1" applyAlignment="1">
      <alignment horizontal="right" wrapText="1"/>
    </xf>
    <xf numFmtId="5" fontId="5" fillId="0" borderId="60" xfId="0" applyNumberFormat="1" applyFont="1" applyBorder="1" applyAlignment="1">
      <alignment horizontal="right" wrapText="1"/>
    </xf>
    <xf numFmtId="9" fontId="5" fillId="0" borderId="32" xfId="0" quotePrefix="1" applyNumberFormat="1" applyFont="1" applyBorder="1" applyAlignment="1">
      <alignment horizontal="center" wrapText="1"/>
    </xf>
    <xf numFmtId="0" fontId="5" fillId="0" borderId="52" xfId="0" applyFont="1" applyBorder="1" applyAlignment="1">
      <alignment horizontal="justify" wrapText="1"/>
    </xf>
    <xf numFmtId="5" fontId="5" fillId="0" borderId="51" xfId="0" applyNumberFormat="1" applyFont="1" applyBorder="1" applyAlignment="1">
      <alignment horizontal="right" wrapText="1"/>
    </xf>
    <xf numFmtId="5" fontId="5" fillId="0" borderId="59" xfId="0" applyNumberFormat="1" applyFont="1" applyBorder="1" applyAlignment="1">
      <alignment horizontal="right" wrapText="1"/>
    </xf>
    <xf numFmtId="9" fontId="5" fillId="0" borderId="60" xfId="0" quotePrefix="1" applyNumberFormat="1" applyFont="1" applyBorder="1" applyAlignment="1">
      <alignment horizontal="center" wrapText="1"/>
    </xf>
    <xf numFmtId="9" fontId="5" fillId="0" borderId="60" xfId="0" applyNumberFormat="1" applyFont="1" applyBorder="1" applyAlignment="1">
      <alignment horizontal="center" wrapText="1"/>
    </xf>
    <xf numFmtId="0" fontId="5" fillId="0" borderId="52" xfId="0" quotePrefix="1" applyFont="1" applyBorder="1" applyAlignment="1">
      <alignment horizontal="left" wrapText="1"/>
    </xf>
    <xf numFmtId="5" fontId="5" fillId="0" borderId="83" xfId="0" applyNumberFormat="1" applyFont="1" applyBorder="1" applyAlignment="1">
      <alignment horizontal="right" wrapText="1"/>
    </xf>
    <xf numFmtId="5" fontId="5" fillId="0" borderId="168" xfId="0" applyNumberFormat="1" applyFont="1" applyBorder="1" applyAlignment="1">
      <alignment horizontal="right" wrapText="1"/>
    </xf>
    <xf numFmtId="5" fontId="5" fillId="0" borderId="166" xfId="0" applyNumberFormat="1" applyFont="1" applyBorder="1" applyAlignment="1">
      <alignment horizontal="right" wrapText="1"/>
    </xf>
    <xf numFmtId="0" fontId="5" fillId="48" borderId="95" xfId="0" applyFont="1" applyFill="1" applyBorder="1" applyAlignment="1">
      <alignment horizontal="justify" wrapText="1"/>
    </xf>
    <xf numFmtId="5" fontId="5" fillId="48" borderId="103" xfId="0" applyNumberFormat="1" applyFont="1" applyFill="1" applyBorder="1" applyAlignment="1">
      <alignment horizontal="center" wrapText="1"/>
    </xf>
    <xf numFmtId="5" fontId="5" fillId="48" borderId="102" xfId="0" applyNumberFormat="1" applyFont="1" applyFill="1" applyBorder="1" applyAlignment="1">
      <alignment horizontal="center" wrapText="1"/>
    </xf>
    <xf numFmtId="5" fontId="5" fillId="48" borderId="104" xfId="0" applyNumberFormat="1" applyFont="1" applyFill="1" applyBorder="1" applyAlignment="1">
      <alignment horizontal="center" wrapText="1"/>
    </xf>
    <xf numFmtId="5" fontId="5" fillId="48" borderId="105" xfId="0" applyNumberFormat="1" applyFont="1" applyFill="1" applyBorder="1" applyAlignment="1">
      <alignment horizontal="center" wrapText="1"/>
    </xf>
    <xf numFmtId="0" fontId="5" fillId="48" borderId="104" xfId="0" applyFont="1" applyFill="1" applyBorder="1" applyAlignment="1">
      <alignment horizontal="center" wrapText="1"/>
    </xf>
    <xf numFmtId="5" fontId="5" fillId="48" borderId="100" xfId="0" applyNumberFormat="1" applyFont="1" applyFill="1" applyBorder="1" applyAlignment="1">
      <alignment horizontal="center" wrapText="1"/>
    </xf>
    <xf numFmtId="0" fontId="5" fillId="48" borderId="47" xfId="0" applyFont="1" applyFill="1" applyBorder="1" applyAlignment="1">
      <alignment horizontal="justify" wrapText="1"/>
    </xf>
    <xf numFmtId="5" fontId="5" fillId="48" borderId="49" xfId="0" applyNumberFormat="1" applyFont="1" applyFill="1" applyBorder="1" applyAlignment="1">
      <alignment horizontal="center" wrapText="1"/>
    </xf>
    <xf numFmtId="5" fontId="5" fillId="48" borderId="50" xfId="0" applyNumberFormat="1" applyFont="1" applyFill="1" applyBorder="1" applyAlignment="1">
      <alignment horizontal="center" wrapText="1"/>
    </xf>
    <xf numFmtId="5" fontId="5" fillId="48" borderId="48" xfId="0" applyNumberFormat="1" applyFont="1" applyFill="1" applyBorder="1" applyAlignment="1">
      <alignment horizontal="center" wrapText="1"/>
    </xf>
    <xf numFmtId="5" fontId="5" fillId="48" borderId="58" xfId="0" applyNumberFormat="1" applyFont="1" applyFill="1" applyBorder="1" applyAlignment="1">
      <alignment horizontal="center" wrapText="1"/>
    </xf>
    <xf numFmtId="0" fontId="5" fillId="48" borderId="48" xfId="0" applyFont="1" applyFill="1" applyBorder="1" applyAlignment="1">
      <alignment horizontal="center" wrapText="1"/>
    </xf>
    <xf numFmtId="5" fontId="5" fillId="48" borderId="54" xfId="0" applyNumberFormat="1" applyFont="1" applyFill="1" applyBorder="1" applyAlignment="1">
      <alignment horizontal="center" wrapText="1"/>
    </xf>
    <xf numFmtId="0" fontId="5" fillId="0" borderId="65" xfId="0" quotePrefix="1" applyFont="1" applyBorder="1" applyAlignment="1">
      <alignment horizontal="left" vertical="top" wrapText="1"/>
    </xf>
    <xf numFmtId="5" fontId="5" fillId="0" borderId="80" xfId="0" applyNumberFormat="1" applyFont="1" applyBorder="1" applyAlignment="1">
      <alignment horizontal="right" wrapText="1"/>
    </xf>
    <xf numFmtId="9" fontId="5" fillId="0" borderId="68" xfId="0" applyNumberFormat="1" applyFont="1" applyBorder="1" applyAlignment="1">
      <alignment horizontal="right" wrapText="1"/>
    </xf>
    <xf numFmtId="9" fontId="5" fillId="0" borderId="68" xfId="0" applyNumberFormat="1" applyFont="1" applyBorder="1" applyAlignment="1">
      <alignment horizontal="center" wrapText="1"/>
    </xf>
    <xf numFmtId="0" fontId="5" fillId="0" borderId="52" xfId="0" applyFont="1" applyBorder="1" applyAlignment="1">
      <alignment vertical="top" wrapText="1"/>
    </xf>
    <xf numFmtId="9" fontId="5" fillId="0" borderId="60" xfId="0" applyNumberFormat="1" applyFont="1" applyBorder="1" applyAlignment="1">
      <alignment horizontal="right" wrapText="1"/>
    </xf>
    <xf numFmtId="3" fontId="5" fillId="0" borderId="168" xfId="0" applyNumberFormat="1" applyFont="1" applyBorder="1"/>
    <xf numFmtId="9" fontId="5" fillId="0" borderId="168" xfId="1" applyFont="1" applyBorder="1"/>
    <xf numFmtId="9" fontId="5" fillId="0" borderId="167" xfId="1" applyFont="1" applyBorder="1"/>
    <xf numFmtId="9" fontId="5" fillId="0" borderId="60" xfId="1" applyFont="1" applyBorder="1" applyAlignment="1"/>
    <xf numFmtId="0" fontId="5" fillId="0" borderId="28" xfId="0" quotePrefix="1" applyFont="1" applyBorder="1" applyAlignment="1">
      <alignment horizontal="left" vertical="center" wrapText="1"/>
    </xf>
    <xf numFmtId="5" fontId="5" fillId="0" borderId="66" xfId="0" applyNumberFormat="1" applyFont="1" applyBorder="1" applyAlignment="1">
      <alignment horizontal="right" vertical="center" wrapText="1"/>
    </xf>
    <xf numFmtId="5" fontId="5" fillId="0" borderId="67" xfId="0" applyNumberFormat="1" applyFont="1" applyBorder="1" applyAlignment="1">
      <alignment horizontal="right" vertical="center" wrapText="1"/>
    </xf>
    <xf numFmtId="5" fontId="5" fillId="0" borderId="78" xfId="0" applyNumberFormat="1" applyFont="1" applyBorder="1" applyAlignment="1">
      <alignment horizontal="right" vertical="center" wrapText="1"/>
    </xf>
    <xf numFmtId="5" fontId="5" fillId="0" borderId="30" xfId="0" applyNumberFormat="1" applyFont="1" applyBorder="1" applyAlignment="1">
      <alignment horizontal="right" vertical="center" wrapText="1"/>
    </xf>
    <xf numFmtId="9" fontId="5" fillId="0" borderId="32" xfId="0" applyNumberFormat="1" applyFont="1" applyBorder="1" applyAlignment="1">
      <alignment horizontal="right" vertical="center" wrapText="1"/>
    </xf>
    <xf numFmtId="5" fontId="5" fillId="0" borderId="65" xfId="0" applyNumberFormat="1" applyFont="1" applyBorder="1" applyAlignment="1">
      <alignment horizontal="right" vertical="center" wrapText="1"/>
    </xf>
    <xf numFmtId="9" fontId="5" fillId="0" borderId="78" xfId="0" quotePrefix="1" applyNumberFormat="1" applyFont="1" applyBorder="1" applyAlignment="1">
      <alignment horizontal="center" vertical="center" wrapText="1"/>
    </xf>
    <xf numFmtId="5" fontId="5" fillId="0" borderId="29" xfId="0" applyNumberFormat="1" applyFont="1" applyBorder="1" applyAlignment="1">
      <alignment horizontal="right" vertical="center" wrapText="1"/>
    </xf>
    <xf numFmtId="5" fontId="5" fillId="0" borderId="53" xfId="0" applyNumberFormat="1" applyFont="1" applyBorder="1" applyAlignment="1">
      <alignment horizontal="right" vertical="center" wrapText="1"/>
    </xf>
    <xf numFmtId="5" fontId="5" fillId="0" borderId="52" xfId="0" applyNumberFormat="1" applyFont="1" applyBorder="1" applyAlignment="1">
      <alignment horizontal="right" vertical="center" wrapText="1"/>
    </xf>
    <xf numFmtId="9" fontId="5" fillId="0" borderId="53" xfId="0" quotePrefix="1" applyNumberFormat="1" applyFont="1" applyBorder="1" applyAlignment="1">
      <alignment horizontal="center" vertical="center" wrapText="1"/>
    </xf>
    <xf numFmtId="0" fontId="5" fillId="0" borderId="52" xfId="0" applyFont="1" applyBorder="1" applyAlignment="1">
      <alignment horizontal="left" vertical="center" wrapText="1"/>
    </xf>
    <xf numFmtId="5" fontId="5" fillId="0" borderId="51" xfId="0" applyNumberFormat="1" applyFont="1" applyBorder="1" applyAlignment="1">
      <alignment horizontal="right" vertical="center" wrapText="1"/>
    </xf>
    <xf numFmtId="5" fontId="5" fillId="0" borderId="61" xfId="0" applyNumberFormat="1" applyFont="1" applyBorder="1" applyAlignment="1">
      <alignment horizontal="right" vertical="center" wrapText="1"/>
    </xf>
    <xf numFmtId="9" fontId="5" fillId="0" borderId="61" xfId="0" quotePrefix="1" applyNumberFormat="1" applyFont="1" applyBorder="1" applyAlignment="1">
      <alignment horizontal="center" vertical="center" wrapText="1"/>
    </xf>
    <xf numFmtId="9" fontId="5" fillId="0" borderId="61" xfId="0" applyNumberFormat="1" applyFont="1" applyBorder="1" applyAlignment="1">
      <alignment horizontal="center" vertical="center" wrapText="1"/>
    </xf>
    <xf numFmtId="0" fontId="5" fillId="0" borderId="52" xfId="0" quotePrefix="1" applyFont="1" applyBorder="1" applyAlignment="1">
      <alignment horizontal="left" vertical="center" wrapText="1"/>
    </xf>
    <xf numFmtId="5" fontId="5" fillId="0" borderId="83" xfId="0" applyNumberFormat="1" applyFont="1" applyBorder="1" applyAlignment="1">
      <alignment horizontal="right" vertical="center" wrapText="1"/>
    </xf>
    <xf numFmtId="5" fontId="5" fillId="0" borderId="168" xfId="0" applyNumberFormat="1" applyFont="1" applyBorder="1" applyAlignment="1">
      <alignment horizontal="right" vertical="center" wrapText="1"/>
    </xf>
    <xf numFmtId="5" fontId="5" fillId="0" borderId="93" xfId="0" applyNumberFormat="1" applyFont="1" applyBorder="1" applyAlignment="1">
      <alignment horizontal="right" vertical="center" wrapText="1"/>
    </xf>
    <xf numFmtId="5" fontId="5" fillId="48" borderId="103" xfId="0" applyNumberFormat="1" applyFont="1" applyFill="1" applyBorder="1" applyAlignment="1">
      <alignment horizontal="right" wrapText="1"/>
    </xf>
    <xf numFmtId="5" fontId="5" fillId="48" borderId="102" xfId="0" applyNumberFormat="1" applyFont="1" applyFill="1" applyBorder="1" applyAlignment="1">
      <alignment horizontal="right" wrapText="1"/>
    </xf>
    <xf numFmtId="5" fontId="5" fillId="48" borderId="96" xfId="0" applyNumberFormat="1" applyFont="1" applyFill="1" applyBorder="1" applyAlignment="1">
      <alignment horizontal="right" wrapText="1"/>
    </xf>
    <xf numFmtId="0" fontId="5" fillId="48" borderId="104" xfId="0" applyFont="1" applyFill="1" applyBorder="1" applyAlignment="1">
      <alignment horizontal="right" wrapText="1"/>
    </xf>
    <xf numFmtId="5" fontId="5" fillId="48" borderId="95" xfId="0" applyNumberFormat="1" applyFont="1" applyFill="1" applyBorder="1" applyAlignment="1">
      <alignment horizontal="right" wrapText="1"/>
    </xf>
    <xf numFmtId="0" fontId="5" fillId="48" borderId="96" xfId="0" applyFont="1" applyFill="1" applyBorder="1" applyAlignment="1">
      <alignment horizontal="center" wrapText="1"/>
    </xf>
    <xf numFmtId="5" fontId="5" fillId="48" borderId="56" xfId="0" applyNumberFormat="1" applyFont="1" applyFill="1" applyBorder="1" applyAlignment="1">
      <alignment horizontal="center" wrapText="1"/>
    </xf>
    <xf numFmtId="5" fontId="5" fillId="48" borderId="47" xfId="0" applyNumberFormat="1" applyFont="1" applyFill="1" applyBorder="1" applyAlignment="1">
      <alignment horizontal="center" wrapText="1"/>
    </xf>
    <xf numFmtId="0" fontId="5" fillId="48" borderId="56" xfId="0" applyFont="1" applyFill="1" applyBorder="1" applyAlignment="1">
      <alignment horizontal="center" wrapText="1"/>
    </xf>
    <xf numFmtId="5" fontId="5" fillId="0" borderId="78" xfId="0" applyNumberFormat="1" applyFont="1" applyBorder="1" applyAlignment="1">
      <alignment horizontal="right" wrapText="1"/>
    </xf>
    <xf numFmtId="5" fontId="5" fillId="0" borderId="52" xfId="0" applyNumberFormat="1" applyFont="1" applyBorder="1" applyAlignment="1">
      <alignment horizontal="right" wrapText="1"/>
    </xf>
    <xf numFmtId="9" fontId="5" fillId="0" borderId="78" xfId="0" applyNumberFormat="1" applyFont="1" applyBorder="1" applyAlignment="1">
      <alignment horizontal="right" wrapText="1"/>
    </xf>
    <xf numFmtId="5" fontId="5" fillId="0" borderId="61" xfId="0" applyNumberFormat="1" applyFont="1" applyBorder="1" applyAlignment="1">
      <alignment horizontal="right" wrapText="1"/>
    </xf>
    <xf numFmtId="9" fontId="5" fillId="0" borderId="61" xfId="0" applyNumberFormat="1" applyFont="1" applyBorder="1" applyAlignment="1">
      <alignment horizontal="right" wrapText="1"/>
    </xf>
    <xf numFmtId="5" fontId="5" fillId="48" borderId="96" xfId="0" applyNumberFormat="1" applyFont="1" applyFill="1" applyBorder="1" applyAlignment="1">
      <alignment horizontal="center" wrapText="1"/>
    </xf>
    <xf numFmtId="5" fontId="5" fillId="48" borderId="95" xfId="0" applyNumberFormat="1" applyFont="1" applyFill="1" applyBorder="1" applyAlignment="1">
      <alignment horizontal="center" wrapText="1"/>
    </xf>
    <xf numFmtId="0" fontId="128" fillId="70" borderId="138" xfId="0" applyFont="1" applyFill="1" applyBorder="1"/>
    <xf numFmtId="165" fontId="5" fillId="0" borderId="50" xfId="4" applyNumberFormat="1" applyFont="1" applyBorder="1" applyAlignment="1">
      <alignment horizontal="center" vertical="top"/>
    </xf>
    <xf numFmtId="0" fontId="5" fillId="0" borderId="0" xfId="0" quotePrefix="1" applyFont="1" applyAlignment="1">
      <alignment vertical="center"/>
    </xf>
    <xf numFmtId="3" fontId="0" fillId="56" borderId="47" xfId="0" applyNumberFormat="1" applyFill="1" applyBorder="1" applyAlignment="1">
      <alignment horizontal="right" vertical="center"/>
    </xf>
    <xf numFmtId="9" fontId="0" fillId="56" borderId="56" xfId="0" applyNumberFormat="1" applyFill="1" applyBorder="1" applyAlignment="1">
      <alignment horizontal="center" vertical="center"/>
    </xf>
    <xf numFmtId="37" fontId="105" fillId="0" borderId="78" xfId="2" applyNumberFormat="1" applyFont="1" applyBorder="1" applyAlignment="1">
      <alignment horizontal="center" vertical="center"/>
    </xf>
    <xf numFmtId="37" fontId="105" fillId="0" borderId="53" xfId="2" applyNumberFormat="1" applyFont="1" applyFill="1" applyBorder="1" applyAlignment="1">
      <alignment horizontal="center"/>
    </xf>
    <xf numFmtId="39" fontId="0" fillId="0" borderId="29" xfId="2" applyNumberFormat="1" applyFont="1" applyFill="1" applyBorder="1" applyAlignment="1">
      <alignment horizontal="center" vertical="center"/>
    </xf>
    <xf numFmtId="39" fontId="0" fillId="0" borderId="32" xfId="2" applyNumberFormat="1" applyFont="1" applyFill="1" applyBorder="1" applyAlignment="1">
      <alignment horizontal="center" vertical="center"/>
    </xf>
    <xf numFmtId="39" fontId="105" fillId="62" borderId="53" xfId="2" applyNumberFormat="1" applyFont="1" applyFill="1" applyBorder="1" applyAlignment="1">
      <alignment horizontal="right" vertical="top"/>
    </xf>
    <xf numFmtId="39" fontId="105" fillId="62" borderId="25" xfId="2" applyNumberFormat="1" applyFont="1" applyFill="1" applyBorder="1" applyAlignment="1">
      <alignment horizontal="right" vertical="top"/>
    </xf>
    <xf numFmtId="39" fontId="105" fillId="62" borderId="44" xfId="2" applyNumberFormat="1" applyFont="1" applyFill="1" applyBorder="1" applyAlignment="1">
      <alignment horizontal="right" vertical="top"/>
    </xf>
    <xf numFmtId="39" fontId="105" fillId="62" borderId="27" xfId="2" applyNumberFormat="1" applyFont="1" applyFill="1" applyBorder="1" applyAlignment="1">
      <alignment horizontal="right" vertical="top"/>
    </xf>
    <xf numFmtId="37" fontId="105" fillId="0" borderId="96" xfId="2" applyNumberFormat="1" applyFont="1" applyFill="1" applyBorder="1" applyAlignment="1">
      <alignment vertical="top"/>
    </xf>
    <xf numFmtId="5" fontId="0" fillId="0" borderId="0" xfId="0" applyNumberFormat="1"/>
    <xf numFmtId="0" fontId="56" fillId="0" borderId="0" xfId="0" applyFont="1" applyAlignment="1">
      <alignment horizontal="left"/>
    </xf>
    <xf numFmtId="164" fontId="0" fillId="0" borderId="0" xfId="0" applyNumberFormat="1"/>
    <xf numFmtId="5" fontId="105" fillId="0" borderId="0" xfId="0" applyNumberFormat="1" applyFont="1"/>
    <xf numFmtId="0" fontId="0" fillId="0" borderId="66" xfId="0" applyBorder="1" applyAlignment="1">
      <alignment horizontal="left"/>
    </xf>
    <xf numFmtId="9" fontId="0" fillId="0" borderId="67" xfId="0" applyNumberFormat="1" applyBorder="1" applyAlignment="1">
      <alignment horizontal="right"/>
    </xf>
    <xf numFmtId="9" fontId="0" fillId="0" borderId="68" xfId="0" applyNumberFormat="1" applyBorder="1" applyAlignment="1">
      <alignment horizontal="right"/>
    </xf>
    <xf numFmtId="9" fontId="0" fillId="0" borderId="34" xfId="0" applyNumberFormat="1" applyBorder="1" applyAlignment="1">
      <alignment horizontal="right"/>
    </xf>
    <xf numFmtId="9" fontId="105" fillId="0" borderId="29" xfId="4" applyNumberFormat="1" applyFont="1" applyBorder="1" applyAlignment="1">
      <alignment horizontal="right"/>
    </xf>
    <xf numFmtId="9" fontId="105" fillId="0" borderId="53" xfId="4" applyNumberFormat="1" applyFont="1" applyBorder="1" applyAlignment="1">
      <alignment horizontal="right"/>
    </xf>
    <xf numFmtId="9" fontId="105" fillId="0" borderId="103" xfId="4" applyNumberFormat="1" applyFont="1" applyBorder="1" applyAlignment="1">
      <alignment horizontal="right"/>
    </xf>
    <xf numFmtId="14" fontId="30" fillId="0" borderId="76" xfId="0" applyNumberFormat="1" applyFont="1" applyBorder="1" applyAlignment="1">
      <alignment horizontal="left"/>
    </xf>
    <xf numFmtId="3" fontId="0" fillId="0" borderId="67" xfId="0" applyNumberFormat="1" applyBorder="1" applyAlignment="1">
      <alignment horizontal="center" vertical="center"/>
    </xf>
    <xf numFmtId="9" fontId="0" fillId="0" borderId="67" xfId="0" applyNumberFormat="1" applyBorder="1" applyAlignment="1">
      <alignment horizontal="center" vertical="center"/>
    </xf>
    <xf numFmtId="10" fontId="0" fillId="0" borderId="68" xfId="0" applyNumberFormat="1" applyBorder="1" applyAlignment="1">
      <alignment horizontal="center" vertical="center"/>
    </xf>
    <xf numFmtId="3" fontId="0" fillId="0" borderId="0" xfId="0" applyNumberFormat="1"/>
    <xf numFmtId="2" fontId="5" fillId="0" borderId="60" xfId="4" applyNumberFormat="1" applyFont="1" applyBorder="1"/>
    <xf numFmtId="2" fontId="5" fillId="0" borderId="167" xfId="4" applyNumberFormat="1" applyFont="1" applyBorder="1"/>
    <xf numFmtId="10" fontId="5" fillId="0" borderId="30" xfId="1" applyNumberFormat="1" applyFont="1" applyBorder="1" applyAlignment="1">
      <alignment horizontal="center" vertical="top"/>
    </xf>
    <xf numFmtId="10" fontId="5" fillId="0" borderId="68" xfId="1" applyNumberFormat="1" applyFont="1" applyBorder="1" applyAlignment="1">
      <alignment horizontal="center" vertical="top"/>
    </xf>
    <xf numFmtId="10" fontId="5" fillId="0" borderId="60" xfId="1" applyNumberFormat="1" applyFont="1" applyBorder="1" applyAlignment="1">
      <alignment horizontal="center" vertical="top"/>
    </xf>
    <xf numFmtId="10" fontId="5" fillId="0" borderId="44" xfId="1" applyNumberFormat="1" applyFont="1" applyBorder="1" applyAlignment="1">
      <alignment horizontal="center" vertical="top"/>
    </xf>
    <xf numFmtId="10" fontId="5" fillId="0" borderId="168" xfId="1" applyNumberFormat="1" applyFont="1" applyBorder="1" applyAlignment="1">
      <alignment horizontal="center" vertical="top"/>
    </xf>
    <xf numFmtId="10" fontId="5" fillId="0" borderId="46" xfId="1" applyNumberFormat="1" applyFont="1" applyBorder="1" applyAlignment="1">
      <alignment horizontal="center" vertical="top"/>
    </xf>
    <xf numFmtId="10" fontId="5" fillId="0" borderId="48" xfId="1" applyNumberFormat="1" applyFont="1" applyBorder="1" applyAlignment="1">
      <alignment horizontal="center" vertical="top"/>
    </xf>
    <xf numFmtId="10" fontId="5" fillId="0" borderId="59" xfId="0" applyNumberFormat="1" applyFont="1" applyBorder="1"/>
    <xf numFmtId="10" fontId="5" fillId="0" borderId="59" xfId="1" applyNumberFormat="1" applyFont="1" applyBorder="1" applyAlignment="1">
      <alignment horizontal="center" vertical="top"/>
    </xf>
    <xf numFmtId="10" fontId="5" fillId="0" borderId="61" xfId="0" applyNumberFormat="1" applyFont="1" applyBorder="1"/>
    <xf numFmtId="10" fontId="5" fillId="0" borderId="61" xfId="1" applyNumberFormat="1" applyFont="1" applyBorder="1" applyAlignment="1">
      <alignment horizontal="center" vertical="top"/>
    </xf>
    <xf numFmtId="10" fontId="5" fillId="0" borderId="166" xfId="0" applyNumberFormat="1" applyFont="1" applyBorder="1"/>
    <xf numFmtId="0" fontId="5" fillId="0" borderId="151" xfId="0" applyFont="1" applyBorder="1" applyAlignment="1">
      <alignment horizontal="center"/>
    </xf>
    <xf numFmtId="0" fontId="5" fillId="0" borderId="183" xfId="0" applyFont="1" applyBorder="1" applyAlignment="1">
      <alignment horizontal="center"/>
    </xf>
    <xf numFmtId="0" fontId="0" fillId="0" borderId="0" xfId="0" applyAlignment="1">
      <alignment vertical="center"/>
    </xf>
    <xf numFmtId="9" fontId="0" fillId="0" borderId="52" xfId="1" applyFont="1" applyBorder="1"/>
    <xf numFmtId="9" fontId="0" fillId="0" borderId="28" xfId="1" applyFont="1" applyBorder="1"/>
    <xf numFmtId="166" fontId="18" fillId="0" borderId="0" xfId="0" applyNumberFormat="1" applyFont="1"/>
    <xf numFmtId="0" fontId="0" fillId="0" borderId="30" xfId="0" applyBorder="1" applyAlignment="1">
      <alignment horizontal="center" wrapText="1"/>
    </xf>
    <xf numFmtId="0" fontId="0" fillId="0" borderId="32" xfId="0" applyBorder="1" applyAlignment="1">
      <alignment horizontal="center" wrapText="1"/>
    </xf>
    <xf numFmtId="0" fontId="56" fillId="0" borderId="0" xfId="0" applyFont="1" applyAlignment="1">
      <alignment horizontal="left" vertical="top" wrapText="1"/>
    </xf>
    <xf numFmtId="0" fontId="148" fillId="0" borderId="0" xfId="0" applyFont="1" applyAlignment="1">
      <alignment horizontal="left" vertical="top"/>
    </xf>
    <xf numFmtId="2" fontId="5" fillId="0" borderId="0" xfId="0" applyNumberFormat="1" applyFont="1"/>
    <xf numFmtId="44" fontId="5" fillId="0" borderId="0" xfId="2" applyFont="1"/>
    <xf numFmtId="2" fontId="0" fillId="0" borderId="32" xfId="4" applyNumberFormat="1" applyFont="1" applyBorder="1" applyAlignment="1">
      <alignment horizontal="right"/>
    </xf>
    <xf numFmtId="2" fontId="0" fillId="0" borderId="60" xfId="4" applyNumberFormat="1" applyFont="1" applyBorder="1" applyAlignment="1">
      <alignment horizontal="right"/>
    </xf>
    <xf numFmtId="166" fontId="0" fillId="0" borderId="167" xfId="2" applyNumberFormat="1" applyFont="1" applyBorder="1" applyAlignment="1" applyProtection="1">
      <alignment horizontal="center"/>
      <protection locked="0"/>
    </xf>
    <xf numFmtId="0" fontId="0" fillId="0" borderId="66" xfId="0" applyBorder="1" applyAlignment="1" applyProtection="1">
      <alignment horizontal="center" wrapText="1"/>
      <protection locked="0"/>
    </xf>
    <xf numFmtId="166" fontId="0" fillId="59" borderId="67" xfId="2" applyNumberFormat="1" applyFont="1" applyFill="1" applyBorder="1" applyAlignment="1" applyProtection="1">
      <alignment wrapText="1"/>
      <protection locked="0"/>
    </xf>
    <xf numFmtId="2" fontId="0" fillId="59" borderId="67" xfId="4" applyNumberFormat="1" applyFont="1" applyFill="1" applyBorder="1" applyAlignment="1" applyProtection="1">
      <alignment horizontal="center" vertical="center" wrapText="1"/>
      <protection locked="0"/>
    </xf>
    <xf numFmtId="166" fontId="0" fillId="59" borderId="68" xfId="2" applyNumberFormat="1" applyFont="1" applyFill="1" applyBorder="1" applyAlignment="1" applyProtection="1">
      <alignment horizontal="center"/>
      <protection locked="0"/>
    </xf>
    <xf numFmtId="166" fontId="5" fillId="0" borderId="61" xfId="2" applyNumberFormat="1" applyFont="1" applyBorder="1"/>
    <xf numFmtId="166" fontId="0" fillId="61" borderId="61" xfId="2" applyNumberFormat="1" applyFont="1" applyFill="1" applyBorder="1"/>
    <xf numFmtId="166" fontId="5" fillId="0" borderId="61" xfId="4" applyNumberFormat="1" applyFont="1" applyBorder="1" applyAlignment="1">
      <alignment horizontal="center" vertical="center"/>
    </xf>
    <xf numFmtId="0" fontId="5" fillId="56" borderId="57" xfId="0" applyFont="1" applyFill="1" applyBorder="1" applyAlignment="1">
      <alignment vertical="center"/>
    </xf>
    <xf numFmtId="0" fontId="143" fillId="0" borderId="57" xfId="0" applyFont="1" applyBorder="1"/>
    <xf numFmtId="0" fontId="143" fillId="0" borderId="37" xfId="0" applyFont="1" applyBorder="1"/>
    <xf numFmtId="0" fontId="5" fillId="0" borderId="57" xfId="0" applyFont="1" applyBorder="1" applyAlignment="1">
      <alignment vertical="center"/>
    </xf>
    <xf numFmtId="0" fontId="0" fillId="0" borderId="89" xfId="0" applyBorder="1"/>
    <xf numFmtId="3" fontId="0" fillId="0" borderId="60" xfId="2" applyNumberFormat="1" applyFont="1" applyBorder="1" applyAlignment="1">
      <alignment horizontal="left" vertical="center" wrapText="1"/>
    </xf>
    <xf numFmtId="0" fontId="0" fillId="59" borderId="66" xfId="0" applyFill="1" applyBorder="1" applyAlignment="1" applyProtection="1">
      <alignment horizontal="center" wrapText="1"/>
      <protection locked="0"/>
    </xf>
    <xf numFmtId="0" fontId="0" fillId="0" borderId="34" xfId="0" applyBorder="1" applyAlignment="1">
      <alignment horizontal="center" vertical="center" wrapText="1"/>
    </xf>
    <xf numFmtId="173" fontId="0" fillId="0" borderId="30" xfId="0" applyNumberFormat="1" applyBorder="1" applyAlignment="1">
      <alignment horizontal="center" wrapText="1"/>
    </xf>
    <xf numFmtId="173" fontId="0" fillId="0" borderId="146" xfId="0" applyNumberFormat="1" applyBorder="1" applyAlignment="1">
      <alignment horizontal="center" wrapText="1"/>
    </xf>
    <xf numFmtId="173" fontId="0" fillId="0" borderId="53" xfId="0" applyNumberFormat="1" applyBorder="1" applyAlignment="1">
      <alignment horizontal="center" wrapText="1"/>
    </xf>
    <xf numFmtId="173" fontId="0" fillId="0" borderId="168" xfId="0" applyNumberFormat="1" applyBorder="1" applyAlignment="1">
      <alignment horizontal="center" wrapText="1"/>
    </xf>
    <xf numFmtId="173" fontId="0" fillId="0" borderId="147" xfId="0" applyNumberFormat="1" applyBorder="1" applyAlignment="1">
      <alignment horizontal="center" wrapText="1"/>
    </xf>
    <xf numFmtId="173" fontId="0" fillId="0" borderId="93" xfId="0" applyNumberFormat="1" applyBorder="1" applyAlignment="1">
      <alignment horizontal="center" wrapText="1"/>
    </xf>
    <xf numFmtId="8" fontId="0" fillId="0" borderId="50" xfId="0" applyNumberFormat="1" applyBorder="1" applyAlignment="1">
      <alignment horizontal="center" wrapText="1"/>
    </xf>
    <xf numFmtId="8" fontId="0" fillId="0" borderId="168" xfId="0" applyNumberFormat="1" applyBorder="1" applyAlignment="1">
      <alignment horizontal="right" vertical="center" wrapText="1"/>
    </xf>
    <xf numFmtId="6" fontId="0" fillId="0" borderId="168" xfId="0" applyNumberFormat="1" applyBorder="1" applyAlignment="1">
      <alignment horizontal="right" vertical="center" wrapText="1"/>
    </xf>
    <xf numFmtId="3" fontId="0" fillId="0" borderId="52" xfId="0" applyNumberFormat="1" applyBorder="1" applyAlignment="1">
      <alignment horizontal="center" vertical="center"/>
    </xf>
    <xf numFmtId="37" fontId="0" fillId="0" borderId="52" xfId="4" applyNumberFormat="1" applyFont="1" applyFill="1" applyBorder="1" applyAlignment="1">
      <alignment horizontal="center" vertical="center"/>
    </xf>
    <xf numFmtId="37" fontId="0" fillId="0" borderId="61" xfId="4" applyNumberFormat="1" applyFont="1" applyFill="1" applyBorder="1" applyAlignment="1">
      <alignment horizontal="center" vertical="center"/>
    </xf>
    <xf numFmtId="3" fontId="0" fillId="0" borderId="61" xfId="0" applyNumberFormat="1" applyBorder="1" applyAlignment="1">
      <alignment horizontal="center" vertical="center"/>
    </xf>
    <xf numFmtId="0" fontId="105" fillId="0" borderId="184" xfId="0" applyFont="1" applyBorder="1" applyAlignment="1">
      <alignment horizontal="center" vertical="center" wrapText="1"/>
    </xf>
    <xf numFmtId="0" fontId="105" fillId="0" borderId="184" xfId="0" applyFont="1" applyBorder="1" applyAlignment="1">
      <alignment horizontal="center" vertical="center"/>
    </xf>
    <xf numFmtId="0" fontId="105" fillId="0" borderId="185" xfId="0" applyFont="1" applyBorder="1" applyAlignment="1">
      <alignment horizontal="center" vertical="center"/>
    </xf>
    <xf numFmtId="165" fontId="3" fillId="0" borderId="0" xfId="31034" applyNumberFormat="1"/>
    <xf numFmtId="3" fontId="0" fillId="0" borderId="60" xfId="2" applyNumberFormat="1" applyFont="1" applyFill="1" applyBorder="1" applyAlignment="1">
      <alignment horizontal="center" vertical="center" wrapText="1"/>
    </xf>
    <xf numFmtId="10" fontId="5" fillId="0" borderId="185" xfId="1" applyNumberFormat="1" applyFont="1" applyBorder="1" applyAlignment="1">
      <alignment horizontal="center" vertical="top"/>
    </xf>
    <xf numFmtId="166" fontId="5" fillId="0" borderId="59" xfId="2" applyNumberFormat="1" applyFont="1" applyBorder="1" applyAlignment="1">
      <alignment horizontal="center" vertical="top"/>
    </xf>
    <xf numFmtId="165" fontId="3" fillId="0" borderId="184" xfId="31024" applyNumberFormat="1" applyBorder="1"/>
    <xf numFmtId="10" fontId="3" fillId="0" borderId="184" xfId="31024" applyNumberFormat="1" applyBorder="1"/>
    <xf numFmtId="165" fontId="3" fillId="0" borderId="184" xfId="31027" applyNumberFormat="1" applyBorder="1"/>
    <xf numFmtId="10" fontId="3" fillId="0" borderId="184" xfId="31027" applyNumberFormat="1" applyBorder="1"/>
    <xf numFmtId="10" fontId="5" fillId="0" borderId="89" xfId="0" applyNumberFormat="1" applyFont="1" applyBorder="1"/>
    <xf numFmtId="10" fontId="5" fillId="0" borderId="89" xfId="1" applyNumberFormat="1" applyFont="1" applyBorder="1" applyAlignment="1">
      <alignment horizontal="center" vertical="top"/>
    </xf>
    <xf numFmtId="165" fontId="5" fillId="0" borderId="88" xfId="0" applyNumberFormat="1" applyFont="1" applyBorder="1"/>
    <xf numFmtId="165" fontId="5" fillId="0" borderId="35" xfId="0" applyNumberFormat="1" applyFont="1" applyBorder="1"/>
    <xf numFmtId="10" fontId="5" fillId="0" borderId="42" xfId="1" applyNumberFormat="1" applyFont="1" applyBorder="1" applyAlignment="1">
      <alignment horizontal="center" vertical="top"/>
    </xf>
    <xf numFmtId="165" fontId="5" fillId="0" borderId="184" xfId="0" applyNumberFormat="1" applyFont="1" applyBorder="1"/>
    <xf numFmtId="10" fontId="5" fillId="0" borderId="184" xfId="1" applyNumberFormat="1" applyFont="1" applyBorder="1" applyAlignment="1">
      <alignment horizontal="center" vertical="top"/>
    </xf>
    <xf numFmtId="10" fontId="5" fillId="0" borderId="184" xfId="0" applyNumberFormat="1" applyFont="1" applyBorder="1"/>
    <xf numFmtId="165" fontId="5" fillId="0" borderId="184" xfId="4" applyNumberFormat="1" applyFont="1" applyBorder="1" applyAlignment="1">
      <alignment horizontal="center" vertical="top"/>
    </xf>
    <xf numFmtId="165" fontId="3" fillId="0" borderId="184" xfId="31033" applyNumberFormat="1" applyBorder="1"/>
    <xf numFmtId="10" fontId="3" fillId="0" borderId="184" xfId="31033" applyNumberFormat="1" applyBorder="1"/>
    <xf numFmtId="165" fontId="3" fillId="0" borderId="184" xfId="31036" applyNumberFormat="1" applyBorder="1"/>
    <xf numFmtId="10" fontId="3" fillId="0" borderId="184" xfId="31036" applyNumberFormat="1" applyBorder="1"/>
    <xf numFmtId="165" fontId="5" fillId="0" borderId="30" xfId="0" applyNumberFormat="1" applyFont="1" applyBorder="1"/>
    <xf numFmtId="10" fontId="3" fillId="0" borderId="184" xfId="31034" applyNumberFormat="1" applyBorder="1"/>
    <xf numFmtId="165" fontId="3" fillId="0" borderId="184" xfId="31038" applyNumberFormat="1" applyBorder="1"/>
    <xf numFmtId="10" fontId="3" fillId="0" borderId="184" xfId="31038" applyNumberFormat="1" applyBorder="1"/>
    <xf numFmtId="165" fontId="3" fillId="0" borderId="184" xfId="31039" applyNumberFormat="1" applyBorder="1"/>
    <xf numFmtId="10" fontId="3" fillId="0" borderId="184" xfId="31039" applyNumberFormat="1" applyBorder="1"/>
    <xf numFmtId="9" fontId="5" fillId="0" borderId="44" xfId="1" applyFont="1" applyBorder="1" applyAlignment="1">
      <alignment horizontal="center" vertical="top"/>
    </xf>
    <xf numFmtId="165" fontId="3" fillId="0" borderId="184" xfId="31030" applyNumberFormat="1" applyBorder="1"/>
    <xf numFmtId="10" fontId="3" fillId="0" borderId="184" xfId="31030" applyNumberFormat="1" applyBorder="1"/>
    <xf numFmtId="165" fontId="3" fillId="0" borderId="184" xfId="31031" applyNumberFormat="1" applyBorder="1"/>
    <xf numFmtId="10" fontId="3" fillId="0" borderId="184" xfId="31031" applyNumberFormat="1" applyBorder="1"/>
    <xf numFmtId="165" fontId="5" fillId="0" borderId="185" xfId="0" applyNumberFormat="1" applyFont="1" applyBorder="1"/>
    <xf numFmtId="10" fontId="5" fillId="0" borderId="59" xfId="1" applyNumberFormat="1" applyFont="1" applyBorder="1"/>
    <xf numFmtId="166" fontId="5" fillId="0" borderId="184" xfId="2" applyNumberFormat="1" applyFont="1" applyBorder="1"/>
    <xf numFmtId="44" fontId="0" fillId="0" borderId="0" xfId="2" applyFont="1"/>
    <xf numFmtId="44" fontId="18" fillId="0" borderId="0" xfId="0" applyNumberFormat="1" applyFont="1"/>
    <xf numFmtId="166" fontId="0" fillId="56" borderId="0" xfId="2" applyNumberFormat="1" applyFont="1" applyFill="1"/>
    <xf numFmtId="165" fontId="0" fillId="56" borderId="0" xfId="0" applyNumberFormat="1" applyFill="1"/>
    <xf numFmtId="5" fontId="105" fillId="0" borderId="184" xfId="2" applyNumberFormat="1" applyFont="1" applyFill="1" applyBorder="1" applyAlignment="1">
      <alignment vertical="center"/>
    </xf>
    <xf numFmtId="9" fontId="105" fillId="0" borderId="184" xfId="1" applyFont="1" applyFill="1" applyBorder="1" applyAlignment="1">
      <alignment vertical="center"/>
    </xf>
    <xf numFmtId="39" fontId="105" fillId="62" borderId="184" xfId="2" applyNumberFormat="1" applyFont="1" applyFill="1" applyBorder="1" applyAlignment="1">
      <alignment horizontal="right" vertical="top"/>
    </xf>
    <xf numFmtId="37" fontId="0" fillId="56" borderId="184" xfId="0" applyNumberFormat="1" applyFill="1" applyBorder="1" applyAlignment="1">
      <alignment horizontal="center"/>
    </xf>
    <xf numFmtId="37" fontId="0" fillId="0" borderId="184" xfId="0" applyNumberFormat="1" applyBorder="1" applyAlignment="1">
      <alignment horizontal="center"/>
    </xf>
    <xf numFmtId="5" fontId="0" fillId="0" borderId="184" xfId="0" applyNumberFormat="1" applyBorder="1"/>
    <xf numFmtId="0" fontId="0" fillId="0" borderId="184" xfId="0" applyBorder="1"/>
    <xf numFmtId="0" fontId="30" fillId="48" borderId="184" xfId="0" applyFont="1" applyFill="1" applyBorder="1"/>
    <xf numFmtId="0" fontId="0" fillId="72" borderId="184" xfId="0" applyFill="1" applyBorder="1"/>
    <xf numFmtId="166" fontId="0" fillId="0" borderId="184" xfId="0" applyNumberFormat="1" applyBorder="1" applyAlignment="1">
      <alignment vertical="top" wrapText="1"/>
    </xf>
    <xf numFmtId="166" fontId="5" fillId="70" borderId="184" xfId="2" applyNumberFormat="1" applyFont="1" applyFill="1" applyBorder="1"/>
    <xf numFmtId="0" fontId="5" fillId="70" borderId="184" xfId="0" applyFont="1" applyFill="1" applyBorder="1"/>
    <xf numFmtId="0" fontId="5" fillId="0" borderId="184" xfId="0" applyFont="1" applyBorder="1"/>
    <xf numFmtId="0" fontId="5" fillId="57" borderId="184" xfId="0" applyFont="1" applyFill="1" applyBorder="1"/>
    <xf numFmtId="0" fontId="128" fillId="62" borderId="184" xfId="0" applyFont="1" applyFill="1" applyBorder="1"/>
    <xf numFmtId="166" fontId="105" fillId="0" borderId="184" xfId="2" applyNumberFormat="1" applyFont="1" applyBorder="1"/>
    <xf numFmtId="0" fontId="0" fillId="71" borderId="184" xfId="0" applyFill="1" applyBorder="1"/>
    <xf numFmtId="0" fontId="0" fillId="71" borderId="184" xfId="128" applyFont="1" applyFill="1" applyBorder="1"/>
    <xf numFmtId="43" fontId="0" fillId="70" borderId="184" xfId="4" applyFont="1" applyFill="1" applyBorder="1"/>
    <xf numFmtId="44" fontId="0" fillId="71" borderId="184" xfId="2" applyFont="1" applyFill="1" applyBorder="1"/>
    <xf numFmtId="0" fontId="0" fillId="70" borderId="184" xfId="0" applyFill="1" applyBorder="1"/>
    <xf numFmtId="0" fontId="0" fillId="0" borderId="184" xfId="128" applyFont="1" applyBorder="1"/>
    <xf numFmtId="44" fontId="0" fillId="0" borderId="184" xfId="2" applyFont="1" applyBorder="1" applyAlignment="1">
      <alignment horizontal="left" indent="1"/>
    </xf>
    <xf numFmtId="171" fontId="0" fillId="0" borderId="184" xfId="1" applyNumberFormat="1" applyFont="1" applyBorder="1"/>
    <xf numFmtId="0" fontId="0" fillId="0" borderId="184" xfId="0" applyBorder="1" applyAlignment="1">
      <alignment horizontal="right"/>
    </xf>
    <xf numFmtId="0" fontId="0" fillId="0" borderId="184" xfId="0" applyBorder="1" applyAlignment="1">
      <alignment vertical="center"/>
    </xf>
    <xf numFmtId="1" fontId="105" fillId="0" borderId="184" xfId="4" applyNumberFormat="1" applyFont="1" applyBorder="1" applyAlignment="1">
      <alignment horizontal="center" vertical="center"/>
    </xf>
    <xf numFmtId="10" fontId="5" fillId="0" borderId="184" xfId="1" applyNumberFormat="1" applyFont="1" applyBorder="1"/>
    <xf numFmtId="1" fontId="5" fillId="0" borderId="184" xfId="4" applyNumberFormat="1" applyFont="1" applyFill="1" applyBorder="1" applyAlignment="1">
      <alignment horizontal="center" vertical="center"/>
    </xf>
    <xf numFmtId="0" fontId="143" fillId="0" borderId="184" xfId="0" applyFont="1" applyBorder="1"/>
    <xf numFmtId="0" fontId="5" fillId="0" borderId="184" xfId="0" applyFont="1" applyBorder="1" applyAlignment="1">
      <alignment vertical="center"/>
    </xf>
    <xf numFmtId="165" fontId="0" fillId="0" borderId="184" xfId="0" applyNumberFormat="1" applyBorder="1"/>
    <xf numFmtId="10" fontId="5" fillId="0" borderId="184" xfId="1" applyNumberFormat="1" applyFont="1" applyFill="1" applyBorder="1"/>
    <xf numFmtId="0" fontId="0" fillId="0" borderId="184" xfId="0" applyBorder="1" applyAlignment="1">
      <alignment horizontal="center"/>
    </xf>
    <xf numFmtId="1" fontId="0" fillId="0" borderId="184" xfId="0" applyNumberFormat="1" applyBorder="1" applyAlignment="1">
      <alignment horizontal="center"/>
    </xf>
    <xf numFmtId="10" fontId="5" fillId="0" borderId="185" xfId="1" applyNumberFormat="1" applyFont="1" applyBorder="1"/>
    <xf numFmtId="10" fontId="0" fillId="0" borderId="185" xfId="1" applyNumberFormat="1" applyFont="1" applyBorder="1"/>
    <xf numFmtId="0" fontId="0" fillId="61" borderId="184" xfId="0" applyFill="1" applyBorder="1" applyAlignment="1">
      <alignment vertical="center"/>
    </xf>
    <xf numFmtId="165" fontId="0" fillId="61" borderId="184" xfId="4" applyNumberFormat="1" applyFont="1" applyFill="1" applyBorder="1"/>
    <xf numFmtId="10" fontId="0" fillId="61" borderId="185" xfId="0" applyNumberFormat="1" applyFill="1" applyBorder="1"/>
    <xf numFmtId="1" fontId="0" fillId="61" borderId="184" xfId="4" applyNumberFormat="1" applyFont="1" applyFill="1" applyBorder="1" applyAlignment="1">
      <alignment horizontal="center" vertical="center"/>
    </xf>
    <xf numFmtId="165" fontId="144" fillId="0" borderId="184" xfId="0" applyNumberFormat="1" applyFont="1" applyBorder="1"/>
    <xf numFmtId="10" fontId="143" fillId="0" borderId="185" xfId="1" applyNumberFormat="1" applyFont="1" applyBorder="1"/>
    <xf numFmtId="43" fontId="0" fillId="61" borderId="184" xfId="4" applyFont="1" applyFill="1" applyBorder="1"/>
    <xf numFmtId="165" fontId="5" fillId="0" borderId="184" xfId="2" applyNumberFormat="1" applyFont="1" applyBorder="1"/>
    <xf numFmtId="43" fontId="5" fillId="0" borderId="184" xfId="4" applyFont="1" applyBorder="1"/>
    <xf numFmtId="166" fontId="0" fillId="0" borderId="185" xfId="2" applyNumberFormat="1" applyFont="1" applyBorder="1"/>
    <xf numFmtId="0" fontId="0" fillId="62" borderId="184" xfId="0" applyFill="1" applyBorder="1" applyAlignment="1">
      <alignment horizontal="center"/>
    </xf>
    <xf numFmtId="166" fontId="0" fillId="62" borderId="184" xfId="0" quotePrefix="1" applyNumberFormat="1" applyFill="1" applyBorder="1" applyAlignment="1">
      <alignment horizontal="center"/>
    </xf>
    <xf numFmtId="177" fontId="0" fillId="0" borderId="184" xfId="0" applyNumberFormat="1" applyBorder="1"/>
    <xf numFmtId="180" fontId="0" fillId="0" borderId="184" xfId="4" applyNumberFormat="1" applyFont="1" applyBorder="1"/>
    <xf numFmtId="180" fontId="0" fillId="0" borderId="184" xfId="0" applyNumberFormat="1" applyBorder="1"/>
    <xf numFmtId="165" fontId="0" fillId="62" borderId="184" xfId="4" applyNumberFormat="1" applyFont="1" applyFill="1" applyBorder="1"/>
    <xf numFmtId="180" fontId="0" fillId="62" borderId="184" xfId="4" applyNumberFormat="1" applyFont="1" applyFill="1" applyBorder="1"/>
    <xf numFmtId="165" fontId="0" fillId="62" borderId="184" xfId="4" quotePrefix="1" applyNumberFormat="1" applyFont="1" applyFill="1" applyBorder="1"/>
    <xf numFmtId="39" fontId="0" fillId="62" borderId="184" xfId="4" quotePrefix="1" applyNumberFormat="1" applyFont="1" applyFill="1" applyBorder="1"/>
    <xf numFmtId="165" fontId="0" fillId="73" borderId="184" xfId="4" applyNumberFormat="1" applyFont="1" applyFill="1" applyBorder="1"/>
    <xf numFmtId="180" fontId="0" fillId="73" borderId="184" xfId="4" applyNumberFormat="1" applyFont="1" applyFill="1" applyBorder="1"/>
    <xf numFmtId="180" fontId="0" fillId="0" borderId="184" xfId="4" applyNumberFormat="1" applyFont="1" applyFill="1" applyBorder="1"/>
    <xf numFmtId="165" fontId="105" fillId="0" borderId="184" xfId="0" applyNumberFormat="1" applyFont="1" applyBorder="1"/>
    <xf numFmtId="180" fontId="105" fillId="0" borderId="184" xfId="4" applyNumberFormat="1" applyFont="1" applyFill="1" applyBorder="1"/>
    <xf numFmtId="177" fontId="105" fillId="0" borderId="184" xfId="0" applyNumberFormat="1" applyFont="1" applyBorder="1"/>
    <xf numFmtId="181" fontId="0" fillId="73" borderId="184" xfId="4" applyNumberFormat="1" applyFont="1" applyFill="1" applyBorder="1"/>
    <xf numFmtId="165" fontId="0" fillId="62" borderId="184" xfId="0" applyNumberFormat="1" applyFill="1" applyBorder="1"/>
    <xf numFmtId="177" fontId="0" fillId="62" borderId="184" xfId="0" applyNumberFormat="1" applyFill="1" applyBorder="1"/>
    <xf numFmtId="165" fontId="0" fillId="70" borderId="184" xfId="4" applyNumberFormat="1" applyFont="1" applyFill="1" applyBorder="1"/>
    <xf numFmtId="177" fontId="5" fillId="0" borderId="184" xfId="0" applyNumberFormat="1" applyFont="1" applyBorder="1"/>
    <xf numFmtId="165" fontId="5" fillId="70" borderId="184" xfId="4" applyNumberFormat="1" applyFont="1" applyFill="1" applyBorder="1"/>
    <xf numFmtId="39" fontId="5" fillId="70" borderId="184" xfId="4" applyNumberFormat="1" applyFont="1" applyFill="1" applyBorder="1"/>
    <xf numFmtId="165" fontId="5" fillId="0" borderId="184" xfId="4" applyNumberFormat="1" applyFont="1" applyBorder="1" applyAlignment="1">
      <alignment horizontal="left" indent="2"/>
    </xf>
    <xf numFmtId="165" fontId="5" fillId="57" borderId="184" xfId="4" applyNumberFormat="1" applyFont="1" applyFill="1" applyBorder="1"/>
    <xf numFmtId="0" fontId="30" fillId="56" borderId="184" xfId="0" applyFont="1" applyFill="1" applyBorder="1"/>
    <xf numFmtId="2" fontId="6" fillId="0" borderId="184" xfId="31017" applyNumberFormat="1" applyBorder="1" applyAlignment="1">
      <alignment horizontal="center" vertical="center"/>
    </xf>
    <xf numFmtId="2" fontId="6" fillId="0" borderId="184" xfId="31019" applyNumberFormat="1" applyBorder="1" applyAlignment="1">
      <alignment horizontal="center" vertical="center"/>
    </xf>
    <xf numFmtId="2" fontId="6" fillId="0" borderId="184" xfId="31021" applyNumberFormat="1" applyBorder="1" applyAlignment="1">
      <alignment horizontal="center" vertical="center"/>
    </xf>
    <xf numFmtId="43" fontId="5" fillId="0" borderId="184" xfId="4" applyFont="1" applyBorder="1" applyAlignment="1">
      <alignment vertical="center"/>
    </xf>
    <xf numFmtId="165" fontId="5" fillId="0" borderId="184" xfId="4" applyNumberFormat="1" applyFont="1" applyBorder="1" applyAlignment="1">
      <alignment horizontal="center" vertical="center"/>
    </xf>
    <xf numFmtId="2" fontId="0" fillId="0" borderId="184" xfId="0" applyNumberFormat="1" applyBorder="1" applyAlignment="1">
      <alignment horizontal="center"/>
    </xf>
    <xf numFmtId="164" fontId="0" fillId="0" borderId="184" xfId="0" applyNumberFormat="1" applyBorder="1"/>
    <xf numFmtId="0" fontId="128" fillId="0" borderId="184" xfId="0" applyFont="1" applyBorder="1"/>
    <xf numFmtId="165" fontId="5" fillId="34" borderId="184" xfId="4" applyNumberFormat="1" applyFont="1" applyFill="1" applyBorder="1"/>
    <xf numFmtId="165" fontId="5" fillId="0" borderId="184" xfId="4" applyNumberFormat="1" applyFont="1" applyBorder="1"/>
    <xf numFmtId="164" fontId="0" fillId="0" borderId="184" xfId="0" applyNumberFormat="1" applyBorder="1" applyAlignment="1">
      <alignment horizontal="right"/>
    </xf>
    <xf numFmtId="0" fontId="128" fillId="0" borderId="185" xfId="0" applyFont="1" applyBorder="1"/>
    <xf numFmtId="0" fontId="128" fillId="70" borderId="184" xfId="0" applyFont="1" applyFill="1" applyBorder="1"/>
    <xf numFmtId="2" fontId="5" fillId="70" borderId="184" xfId="0" applyNumberFormat="1" applyFont="1" applyFill="1" applyBorder="1"/>
    <xf numFmtId="0" fontId="5" fillId="0" borderId="184" xfId="0" quotePrefix="1" applyFont="1" applyBorder="1" applyAlignment="1">
      <alignment horizontal="left" wrapText="1"/>
    </xf>
    <xf numFmtId="44" fontId="128" fillId="0" borderId="184" xfId="0" applyNumberFormat="1" applyFont="1" applyBorder="1" applyAlignment="1">
      <alignment horizontal="right"/>
    </xf>
    <xf numFmtId="165" fontId="5" fillId="34" borderId="184" xfId="4" applyNumberFormat="1" applyFont="1" applyFill="1" applyBorder="1" applyAlignment="1">
      <alignment horizontal="center"/>
    </xf>
    <xf numFmtId="2" fontId="5" fillId="0" borderId="184" xfId="4" applyNumberFormat="1" applyFont="1" applyBorder="1" applyAlignment="1">
      <alignment horizontal="center" wrapText="1"/>
    </xf>
    <xf numFmtId="37" fontId="0" fillId="0" borderId="184" xfId="4" applyNumberFormat="1" applyFont="1" applyFill="1" applyBorder="1" applyAlignment="1">
      <alignment horizontal="center"/>
    </xf>
    <xf numFmtId="0" fontId="5" fillId="0" borderId="184" xfId="0" applyFont="1" applyBorder="1" applyAlignment="1">
      <alignment horizontal="center" vertical="center" wrapText="1"/>
    </xf>
    <xf numFmtId="0" fontId="5" fillId="0" borderId="184" xfId="0" applyFont="1" applyBorder="1" applyAlignment="1">
      <alignment vertical="top" wrapText="1"/>
    </xf>
    <xf numFmtId="0" fontId="5" fillId="0" borderId="184" xfId="0" applyFont="1" applyBorder="1" applyAlignment="1">
      <alignment horizontal="center" vertical="center"/>
    </xf>
    <xf numFmtId="44" fontId="5" fillId="0" borderId="184" xfId="2" applyFont="1" applyFill="1" applyBorder="1" applyAlignment="1">
      <alignment horizontal="center" vertical="center"/>
    </xf>
    <xf numFmtId="44" fontId="5" fillId="0" borderId="184" xfId="2" applyFont="1" applyBorder="1" applyAlignment="1">
      <alignment horizontal="center" vertical="center"/>
    </xf>
    <xf numFmtId="0" fontId="0" fillId="0" borderId="184" xfId="0" applyBorder="1" applyAlignment="1">
      <alignment vertical="top" wrapText="1"/>
    </xf>
    <xf numFmtId="0" fontId="0" fillId="0" borderId="184" xfId="0" applyBorder="1" applyAlignment="1">
      <alignment horizontal="center" vertical="center"/>
    </xf>
    <xf numFmtId="44" fontId="0" fillId="0" borderId="184" xfId="2" applyFont="1" applyFill="1" applyBorder="1" applyAlignment="1">
      <alignment vertical="top"/>
    </xf>
    <xf numFmtId="0" fontId="0" fillId="0" borderId="184" xfId="2" applyNumberFormat="1" applyFont="1" applyBorder="1" applyAlignment="1">
      <alignment vertical="top" wrapText="1"/>
    </xf>
    <xf numFmtId="44" fontId="0" fillId="0" borderId="184" xfId="2" applyFont="1" applyBorder="1" applyAlignment="1">
      <alignment vertical="top"/>
    </xf>
    <xf numFmtId="0" fontId="0" fillId="0" borderId="184" xfId="0" quotePrefix="1" applyBorder="1" applyAlignment="1">
      <alignment vertical="top" wrapText="1"/>
    </xf>
    <xf numFmtId="166" fontId="5" fillId="0" borderId="184" xfId="2" applyNumberFormat="1" applyFont="1" applyBorder="1" applyAlignment="1">
      <alignment horizontal="center" vertical="top"/>
    </xf>
    <xf numFmtId="9" fontId="5" fillId="0" borderId="184" xfId="1" applyFont="1" applyBorder="1" applyAlignment="1">
      <alignment horizontal="center" vertical="top"/>
    </xf>
    <xf numFmtId="165" fontId="5" fillId="0" borderId="185" xfId="4" applyNumberFormat="1" applyFont="1" applyBorder="1" applyAlignment="1">
      <alignment horizontal="center" vertical="top"/>
    </xf>
    <xf numFmtId="0" fontId="30" fillId="70" borderId="185" xfId="0" applyFont="1" applyFill="1" applyBorder="1"/>
    <xf numFmtId="0" fontId="30" fillId="70" borderId="184" xfId="0" applyFont="1" applyFill="1" applyBorder="1"/>
    <xf numFmtId="164" fontId="0" fillId="0" borderId="184" xfId="2" applyNumberFormat="1" applyFont="1" applyBorder="1"/>
    <xf numFmtId="164" fontId="0" fillId="56" borderId="184" xfId="2" applyNumberFormat="1" applyFont="1" applyFill="1" applyBorder="1"/>
    <xf numFmtId="0" fontId="0" fillId="0" borderId="184" xfId="0" quotePrefix="1" applyBorder="1" applyAlignment="1">
      <alignment horizontal="left"/>
    </xf>
    <xf numFmtId="0" fontId="0" fillId="0" borderId="185" xfId="0" quotePrefix="1" applyBorder="1" applyAlignment="1">
      <alignment horizontal="left"/>
    </xf>
    <xf numFmtId="164" fontId="0" fillId="0" borderId="185" xfId="0" applyNumberFormat="1" applyBorder="1"/>
    <xf numFmtId="164" fontId="0" fillId="0" borderId="185" xfId="2" applyNumberFormat="1" applyFont="1" applyFill="1" applyBorder="1"/>
    <xf numFmtId="0" fontId="0" fillId="0" borderId="185" xfId="0" applyBorder="1"/>
    <xf numFmtId="164" fontId="0" fillId="0" borderId="184" xfId="2" applyNumberFormat="1" applyFont="1" applyFill="1" applyBorder="1"/>
    <xf numFmtId="0" fontId="0" fillId="57" borderId="185" xfId="0" applyFill="1" applyBorder="1"/>
    <xf numFmtId="164" fontId="0" fillId="57" borderId="185" xfId="0" applyNumberFormat="1" applyFill="1" applyBorder="1"/>
    <xf numFmtId="0" fontId="0" fillId="0" borderId="184" xfId="0" applyBorder="1" applyAlignment="1">
      <alignment wrapText="1"/>
    </xf>
    <xf numFmtId="0" fontId="0" fillId="0" borderId="184" xfId="0" quotePrefix="1" applyBorder="1" applyAlignment="1">
      <alignment horizontal="left" wrapText="1"/>
    </xf>
    <xf numFmtId="0" fontId="0" fillId="57" borderId="184" xfId="0" applyFill="1" applyBorder="1"/>
    <xf numFmtId="164" fontId="0" fillId="57" borderId="184" xfId="0" applyNumberFormat="1" applyFill="1" applyBorder="1"/>
    <xf numFmtId="164" fontId="0" fillId="0" borderId="185" xfId="2" applyNumberFormat="1" applyFont="1" applyBorder="1"/>
    <xf numFmtId="164" fontId="0" fillId="56" borderId="185" xfId="2" applyNumberFormat="1" applyFont="1" applyFill="1" applyBorder="1"/>
    <xf numFmtId="0" fontId="0" fillId="0" borderId="184" xfId="0" applyBorder="1" applyAlignment="1">
      <alignment horizontal="center" wrapText="1"/>
    </xf>
    <xf numFmtId="178" fontId="0" fillId="0" borderId="184" xfId="4" applyNumberFormat="1" applyFont="1" applyBorder="1" applyAlignment="1">
      <alignment horizontal="center"/>
    </xf>
    <xf numFmtId="166" fontId="0" fillId="0" borderId="184" xfId="2" applyNumberFormat="1" applyFont="1" applyBorder="1" applyAlignment="1" applyProtection="1">
      <alignment wrapText="1"/>
      <protection locked="0"/>
    </xf>
    <xf numFmtId="2" fontId="0" fillId="0" borderId="184" xfId="4" applyNumberFormat="1" applyFont="1" applyBorder="1" applyAlignment="1" applyProtection="1">
      <alignment horizontal="center" vertical="center" wrapText="1"/>
      <protection locked="0"/>
    </xf>
    <xf numFmtId="166" fontId="0" fillId="59" borderId="184" xfId="2" applyNumberFormat="1" applyFont="1" applyFill="1" applyBorder="1" applyAlignment="1" applyProtection="1">
      <alignment wrapText="1"/>
      <protection locked="0"/>
    </xf>
    <xf numFmtId="2" fontId="0" fillId="59" borderId="184" xfId="4" applyNumberFormat="1" applyFont="1" applyFill="1" applyBorder="1" applyAlignment="1" applyProtection="1">
      <alignment horizontal="center" vertical="center" wrapText="1"/>
      <protection locked="0"/>
    </xf>
    <xf numFmtId="166" fontId="0" fillId="0" borderId="184" xfId="2" applyNumberFormat="1" applyFont="1" applyBorder="1" applyAlignment="1" applyProtection="1">
      <alignment horizontal="center" wrapText="1"/>
      <protection locked="0"/>
    </xf>
    <xf numFmtId="166" fontId="0" fillId="0" borderId="184" xfId="2" applyNumberFormat="1" applyFont="1" applyFill="1" applyBorder="1" applyAlignment="1" applyProtection="1">
      <alignment horizontal="center" wrapText="1"/>
      <protection locked="0"/>
    </xf>
    <xf numFmtId="2" fontId="0" fillId="0" borderId="184" xfId="4" applyNumberFormat="1" applyFont="1" applyFill="1" applyBorder="1" applyAlignment="1" applyProtection="1">
      <alignment horizontal="center" vertical="center" wrapText="1"/>
      <protection locked="0"/>
    </xf>
    <xf numFmtId="166" fontId="0" fillId="56" borderId="184" xfId="2" applyNumberFormat="1" applyFont="1" applyFill="1" applyBorder="1" applyAlignment="1" applyProtection="1">
      <alignment wrapText="1"/>
      <protection locked="0"/>
    </xf>
    <xf numFmtId="2" fontId="0" fillId="56" borderId="184" xfId="4" applyNumberFormat="1" applyFont="1" applyFill="1" applyBorder="1" applyAlignment="1" applyProtection="1">
      <alignment horizontal="center" vertical="center" wrapText="1"/>
      <protection locked="0"/>
    </xf>
    <xf numFmtId="166" fontId="5" fillId="0" borderId="184" xfId="2" applyNumberFormat="1" applyFont="1" applyBorder="1" applyAlignment="1">
      <alignment vertical="center"/>
    </xf>
    <xf numFmtId="166" fontId="105" fillId="0" borderId="184" xfId="2" applyNumberFormat="1" applyFont="1" applyBorder="1" applyAlignment="1">
      <alignment vertical="center"/>
    </xf>
    <xf numFmtId="171" fontId="105" fillId="0" borderId="184" xfId="1" applyNumberFormat="1" applyFont="1" applyBorder="1" applyAlignment="1">
      <alignment horizontal="center" vertical="center"/>
    </xf>
    <xf numFmtId="0" fontId="105" fillId="0" borderId="184" xfId="0" quotePrefix="1" applyFont="1" applyBorder="1" applyAlignment="1">
      <alignment horizontal="left" vertical="center" wrapText="1"/>
    </xf>
    <xf numFmtId="0" fontId="0" fillId="0" borderId="184" xfId="0" quotePrefix="1" applyBorder="1" applyAlignment="1">
      <alignment horizontal="left" vertical="center" wrapText="1"/>
    </xf>
    <xf numFmtId="0" fontId="105" fillId="0" borderId="184" xfId="0" applyFont="1" applyBorder="1" applyAlignment="1">
      <alignment vertical="center" wrapText="1"/>
    </xf>
    <xf numFmtId="0" fontId="0" fillId="0" borderId="184" xfId="0" applyBorder="1" applyAlignment="1">
      <alignment vertical="center" wrapText="1"/>
    </xf>
    <xf numFmtId="171" fontId="105" fillId="0" borderId="184" xfId="1" applyNumberFormat="1" applyFont="1" applyBorder="1" applyAlignment="1">
      <alignment horizontal="center"/>
    </xf>
    <xf numFmtId="166" fontId="105" fillId="0" borderId="184" xfId="2" applyNumberFormat="1" applyFont="1" applyFill="1" applyBorder="1"/>
    <xf numFmtId="0" fontId="112" fillId="59" borderId="184" xfId="0" applyFont="1" applyFill="1" applyBorder="1" applyAlignment="1">
      <alignment horizontal="center"/>
    </xf>
    <xf numFmtId="0" fontId="0" fillId="56" borderId="184" xfId="0" applyFill="1" applyBorder="1" applyAlignment="1">
      <alignment horizontal="center" vertical="center" wrapText="1"/>
    </xf>
    <xf numFmtId="0" fontId="0" fillId="0" borderId="184" xfId="0" applyBorder="1" applyAlignment="1">
      <alignment horizontal="center" vertical="center" wrapText="1"/>
    </xf>
    <xf numFmtId="166" fontId="0" fillId="0" borderId="184" xfId="2" applyNumberFormat="1" applyFont="1" applyFill="1" applyBorder="1" applyAlignment="1">
      <alignment horizontal="center" vertical="center" wrapText="1"/>
    </xf>
    <xf numFmtId="3" fontId="0" fillId="0" borderId="184" xfId="2" applyNumberFormat="1" applyFont="1" applyFill="1" applyBorder="1" applyAlignment="1">
      <alignment horizontal="center" vertical="center" wrapText="1"/>
    </xf>
    <xf numFmtId="166" fontId="0" fillId="56" borderId="184" xfId="2" applyNumberFormat="1" applyFont="1" applyFill="1" applyBorder="1" applyAlignment="1">
      <alignment horizontal="center" vertical="center" wrapText="1"/>
    </xf>
    <xf numFmtId="3" fontId="0" fillId="56" borderId="184" xfId="2" applyNumberFormat="1" applyFont="1" applyFill="1" applyBorder="1" applyAlignment="1">
      <alignment horizontal="center" vertical="center" wrapText="1"/>
    </xf>
    <xf numFmtId="0" fontId="0" fillId="0" borderId="184" xfId="0" applyBorder="1" applyAlignment="1">
      <alignment horizontal="left" vertical="center" wrapText="1" indent="6"/>
    </xf>
    <xf numFmtId="0" fontId="0" fillId="0" borderId="184" xfId="0" applyBorder="1" applyAlignment="1">
      <alignment horizontal="left" vertical="center" wrapText="1" indent="15"/>
    </xf>
    <xf numFmtId="0" fontId="0" fillId="0" borderId="184" xfId="0" applyBorder="1" applyAlignment="1">
      <alignment horizontal="left" vertical="center" wrapText="1" indent="5"/>
    </xf>
    <xf numFmtId="0" fontId="0" fillId="0" borderId="184" xfId="0" applyBorder="1" applyAlignment="1">
      <alignment horizontal="left" vertical="center" wrapText="1"/>
    </xf>
    <xf numFmtId="165" fontId="0" fillId="0" borderId="184" xfId="4" applyNumberFormat="1" applyFont="1" applyBorder="1" applyAlignment="1">
      <alignment horizontal="right" vertical="center"/>
    </xf>
    <xf numFmtId="165" fontId="105" fillId="0" borderId="184" xfId="4" applyNumberFormat="1" applyFont="1" applyBorder="1" applyAlignment="1">
      <alignment horizontal="right" vertical="center"/>
    </xf>
    <xf numFmtId="165" fontId="105" fillId="0" borderId="184" xfId="4" applyNumberFormat="1" applyFont="1" applyBorder="1" applyAlignment="1">
      <alignment horizontal="center" vertical="center"/>
    </xf>
    <xf numFmtId="9" fontId="105" fillId="0" borderId="184" xfId="1" applyFont="1" applyBorder="1"/>
    <xf numFmtId="164" fontId="105" fillId="0" borderId="184" xfId="2" applyNumberFormat="1" applyFont="1" applyBorder="1" applyAlignment="1">
      <alignment vertical="center" wrapText="1"/>
    </xf>
    <xf numFmtId="5" fontId="5" fillId="0" borderId="184" xfId="0" applyNumberFormat="1" applyFont="1" applyBorder="1" applyAlignment="1">
      <alignment horizontal="right" wrapText="1"/>
    </xf>
    <xf numFmtId="3" fontId="0" fillId="0" borderId="184" xfId="0" applyNumberFormat="1" applyBorder="1" applyAlignment="1">
      <alignment horizontal="center" vertical="center"/>
    </xf>
    <xf numFmtId="3" fontId="105" fillId="0" borderId="184" xfId="0" applyNumberFormat="1" applyFont="1" applyBorder="1" applyAlignment="1">
      <alignment horizontal="center" vertical="center"/>
    </xf>
    <xf numFmtId="3" fontId="105" fillId="68" borderId="184" xfId="0" applyNumberFormat="1" applyFont="1" applyFill="1" applyBorder="1" applyAlignment="1">
      <alignment horizontal="center" vertical="center"/>
    </xf>
    <xf numFmtId="3" fontId="5" fillId="0" borderId="184" xfId="0" applyNumberFormat="1" applyFont="1" applyBorder="1"/>
    <xf numFmtId="9" fontId="5" fillId="0" borderId="184" xfId="1" applyFont="1" applyBorder="1"/>
    <xf numFmtId="9" fontId="5" fillId="0" borderId="184" xfId="1" applyFont="1" applyBorder="1" applyAlignment="1"/>
    <xf numFmtId="3" fontId="0" fillId="0" borderId="184" xfId="0" applyNumberFormat="1" applyBorder="1"/>
    <xf numFmtId="171" fontId="0" fillId="0" borderId="184" xfId="0" applyNumberFormat="1" applyBorder="1" applyAlignment="1">
      <alignment horizontal="center" vertical="center"/>
    </xf>
    <xf numFmtId="9" fontId="0" fillId="0" borderId="184" xfId="0" applyNumberFormat="1" applyBorder="1" applyAlignment="1">
      <alignment horizontal="center" vertical="center"/>
    </xf>
    <xf numFmtId="0" fontId="105" fillId="0" borderId="185" xfId="0" applyFont="1" applyBorder="1" applyAlignment="1">
      <alignment horizontal="center" vertical="center" wrapText="1"/>
    </xf>
    <xf numFmtId="0" fontId="105" fillId="0" borderId="184" xfId="0" applyFont="1" applyBorder="1" applyAlignment="1">
      <alignment horizontal="center"/>
    </xf>
    <xf numFmtId="0" fontId="0" fillId="0" borderId="185" xfId="0" applyBorder="1" applyAlignment="1">
      <alignment horizontal="center"/>
    </xf>
    <xf numFmtId="8" fontId="0" fillId="0" borderId="184" xfId="0" applyNumberFormat="1" applyBorder="1" applyAlignment="1">
      <alignment horizontal="center" wrapText="1"/>
    </xf>
    <xf numFmtId="8" fontId="0" fillId="0" borderId="184" xfId="123" applyNumberFormat="1" applyFont="1" applyBorder="1" applyAlignment="1">
      <alignment horizontal="right" wrapText="1"/>
    </xf>
    <xf numFmtId="6" fontId="0" fillId="0" borderId="184" xfId="123" applyNumberFormat="1" applyFont="1" applyBorder="1" applyAlignment="1">
      <alignment horizontal="right" wrapText="1"/>
    </xf>
    <xf numFmtId="171" fontId="0" fillId="0" borderId="184" xfId="123" applyNumberFormat="1" applyFont="1" applyBorder="1" applyAlignment="1">
      <alignment horizontal="center" wrapText="1"/>
    </xf>
    <xf numFmtId="8" fontId="0" fillId="0" borderId="184" xfId="0" applyNumberFormat="1" applyBorder="1" applyAlignment="1">
      <alignment horizontal="right" vertical="center" wrapText="1"/>
    </xf>
    <xf numFmtId="6" fontId="0" fillId="0" borderId="184" xfId="0" applyNumberFormat="1" applyBorder="1" applyAlignment="1">
      <alignment horizontal="right" vertical="center" wrapText="1"/>
    </xf>
    <xf numFmtId="0" fontId="105" fillId="0" borderId="185" xfId="649" applyFont="1" applyBorder="1" applyAlignment="1">
      <alignment horizontal="left"/>
    </xf>
    <xf numFmtId="0" fontId="105" fillId="0" borderId="185" xfId="0" applyFont="1" applyBorder="1" applyAlignment="1">
      <alignment horizontal="left" vertical="center" wrapText="1"/>
    </xf>
    <xf numFmtId="0" fontId="105" fillId="0" borderId="185" xfId="1037" applyFont="1" applyBorder="1"/>
    <xf numFmtId="9" fontId="0" fillId="0" borderId="184" xfId="0" applyNumberFormat="1" applyBorder="1" applyAlignment="1">
      <alignment horizontal="right"/>
    </xf>
    <xf numFmtId="9" fontId="0" fillId="0" borderId="184" xfId="1" applyFont="1" applyBorder="1"/>
    <xf numFmtId="9" fontId="0" fillId="0" borderId="184" xfId="0" applyNumberFormat="1" applyBorder="1"/>
    <xf numFmtId="5" fontId="5" fillId="0" borderId="184" xfId="0" applyNumberFormat="1" applyFont="1" applyBorder="1" applyAlignment="1">
      <alignment horizontal="right" vertical="center" wrapText="1"/>
    </xf>
    <xf numFmtId="3" fontId="105" fillId="66" borderId="184" xfId="0" applyNumberFormat="1" applyFont="1" applyFill="1" applyBorder="1" applyAlignment="1">
      <alignment horizontal="center" vertical="center"/>
    </xf>
    <xf numFmtId="0" fontId="0" fillId="0" borderId="185" xfId="0" applyBorder="1" applyAlignment="1">
      <alignment horizontal="center" vertical="center" wrapText="1"/>
    </xf>
    <xf numFmtId="0" fontId="0" fillId="0" borderId="185" xfId="0" applyBorder="1" applyAlignment="1">
      <alignment horizontal="center" vertical="center"/>
    </xf>
    <xf numFmtId="0" fontId="0" fillId="0" borderId="184" xfId="649" applyFont="1" applyBorder="1" applyAlignment="1">
      <alignment horizontal="left"/>
    </xf>
    <xf numFmtId="0" fontId="0" fillId="0" borderId="184" xfId="1037" applyFont="1" applyBorder="1"/>
    <xf numFmtId="0" fontId="0" fillId="0" borderId="184" xfId="30946" applyFont="1" applyBorder="1" applyAlignment="1">
      <alignment horizontal="left" vertical="center" wrapText="1"/>
    </xf>
    <xf numFmtId="3" fontId="99" fillId="0" borderId="184" xfId="0" applyNumberFormat="1" applyFont="1" applyBorder="1" applyAlignment="1">
      <alignment horizontal="center" vertical="center"/>
    </xf>
    <xf numFmtId="0" fontId="157" fillId="0" borderId="184" xfId="0" applyFont="1" applyBorder="1" applyAlignment="1">
      <alignment horizontal="center" wrapText="1"/>
    </xf>
    <xf numFmtId="3" fontId="157" fillId="0" borderId="184" xfId="0" applyNumberFormat="1" applyFont="1" applyBorder="1" applyAlignment="1">
      <alignment horizontal="center" wrapText="1"/>
    </xf>
    <xf numFmtId="17" fontId="157" fillId="0" borderId="184" xfId="0" applyNumberFormat="1" applyFont="1" applyBorder="1" applyAlignment="1">
      <alignment horizontal="center"/>
    </xf>
    <xf numFmtId="3" fontId="157" fillId="0" borderId="184" xfId="0" applyNumberFormat="1" applyFont="1" applyBorder="1"/>
    <xf numFmtId="9" fontId="157" fillId="0" borderId="184" xfId="1" applyFont="1" applyBorder="1" applyAlignment="1"/>
    <xf numFmtId="3" fontId="0" fillId="0" borderId="168" xfId="2" applyNumberFormat="1" applyFont="1" applyFill="1" applyBorder="1" applyAlignment="1">
      <alignment horizontal="center" vertical="center" wrapText="1"/>
    </xf>
    <xf numFmtId="3" fontId="0" fillId="0" borderId="30" xfId="4" applyNumberFormat="1" applyFont="1" applyFill="1" applyBorder="1" applyAlignment="1">
      <alignment horizontal="center" vertical="center"/>
    </xf>
    <xf numFmtId="3" fontId="0" fillId="0" borderId="32" xfId="4" applyNumberFormat="1" applyFont="1" applyFill="1" applyBorder="1" applyAlignment="1">
      <alignment horizontal="center" vertical="center"/>
    </xf>
    <xf numFmtId="3" fontId="0" fillId="0" borderId="50" xfId="4" applyNumberFormat="1" applyFont="1" applyFill="1" applyBorder="1" applyAlignment="1">
      <alignment horizontal="center" vertical="center"/>
    </xf>
    <xf numFmtId="3" fontId="0" fillId="0" borderId="48" xfId="4" applyNumberFormat="1" applyFont="1" applyFill="1" applyBorder="1" applyAlignment="1">
      <alignment horizontal="center" vertical="center"/>
    </xf>
    <xf numFmtId="43" fontId="0" fillId="0" borderId="0" xfId="0" applyNumberFormat="1" applyAlignment="1">
      <alignment horizontal="left" wrapText="1"/>
    </xf>
    <xf numFmtId="164" fontId="5" fillId="0" borderId="102" xfId="2" applyNumberFormat="1" applyFont="1" applyBorder="1" applyAlignment="1">
      <alignment horizontal="right"/>
    </xf>
    <xf numFmtId="9" fontId="5" fillId="0" borderId="184" xfId="1" applyFont="1" applyFill="1" applyBorder="1"/>
    <xf numFmtId="9" fontId="5" fillId="0" borderId="168" xfId="1" applyFont="1" applyFill="1" applyBorder="1"/>
    <xf numFmtId="9" fontId="5" fillId="0" borderId="184" xfId="1" applyFont="1" applyFill="1" applyBorder="1" applyAlignment="1"/>
    <xf numFmtId="9" fontId="5" fillId="0" borderId="168" xfId="1" applyFont="1" applyFill="1" applyBorder="1" applyAlignment="1"/>
    <xf numFmtId="9" fontId="5" fillId="0" borderId="167" xfId="1" applyFont="1" applyBorder="1" applyAlignment="1"/>
    <xf numFmtId="3" fontId="105" fillId="0" borderId="0" xfId="0" applyNumberFormat="1" applyFont="1"/>
    <xf numFmtId="0" fontId="56" fillId="0" borderId="26" xfId="0" applyFont="1" applyBorder="1" applyAlignment="1">
      <alignment vertical="center"/>
    </xf>
    <xf numFmtId="0" fontId="56" fillId="0" borderId="0" xfId="0" applyFont="1" applyAlignment="1">
      <alignment horizontal="left" vertical="center"/>
    </xf>
    <xf numFmtId="0" fontId="56" fillId="0" borderId="27" xfId="0" applyFont="1" applyBorder="1" applyAlignment="1">
      <alignment vertical="center"/>
    </xf>
    <xf numFmtId="0" fontId="30" fillId="0" borderId="49" xfId="0" applyFont="1" applyBorder="1" applyAlignment="1">
      <alignment horizontal="center" vertical="center" wrapText="1"/>
    </xf>
    <xf numFmtId="0" fontId="0" fillId="0" borderId="50" xfId="0" applyBorder="1" applyAlignment="1">
      <alignment horizontal="left" vertical="center" wrapText="1"/>
    </xf>
    <xf numFmtId="165" fontId="105" fillId="0" borderId="50" xfId="4" applyNumberFormat="1" applyFont="1" applyBorder="1" applyAlignment="1">
      <alignment horizontal="right" vertical="center"/>
    </xf>
    <xf numFmtId="165" fontId="105" fillId="0" borderId="48" xfId="4" applyNumberFormat="1" applyFont="1" applyBorder="1" applyAlignment="1">
      <alignment horizontal="right" vertical="center"/>
    </xf>
    <xf numFmtId="165" fontId="0" fillId="0" borderId="32" xfId="4" applyNumberFormat="1" applyFont="1" applyBorder="1" applyAlignment="1">
      <alignment horizontal="center" vertical="center"/>
    </xf>
    <xf numFmtId="3" fontId="0" fillId="0" borderId="64" xfId="0" applyNumberFormat="1" applyBorder="1" applyAlignment="1">
      <alignment horizontal="center" vertical="center"/>
    </xf>
    <xf numFmtId="9" fontId="0" fillId="0" borderId="64" xfId="0" applyNumberFormat="1" applyBorder="1" applyAlignment="1">
      <alignment horizontal="center" vertical="center"/>
    </xf>
    <xf numFmtId="3" fontId="0" fillId="56" borderId="60" xfId="2" applyNumberFormat="1" applyFont="1" applyFill="1" applyBorder="1" applyAlignment="1">
      <alignment horizontal="left" vertical="center" wrapText="1"/>
    </xf>
    <xf numFmtId="0" fontId="0" fillId="56" borderId="73" xfId="0" applyFill="1" applyBorder="1" applyAlignment="1">
      <alignment horizontal="center" vertical="center" wrapText="1"/>
    </xf>
    <xf numFmtId="0" fontId="0" fillId="56" borderId="74" xfId="0" applyFill="1" applyBorder="1" applyAlignment="1">
      <alignment horizontal="center" vertical="center" wrapText="1"/>
    </xf>
    <xf numFmtId="0" fontId="0" fillId="0" borderId="74" xfId="0" applyBorder="1" applyAlignment="1">
      <alignment horizontal="center" vertical="center" wrapText="1"/>
    </xf>
    <xf numFmtId="0" fontId="0" fillId="0" borderId="66" xfId="0" applyBorder="1" applyAlignment="1">
      <alignment horizontal="center" wrapText="1"/>
    </xf>
    <xf numFmtId="178" fontId="0" fillId="0" borderId="67" xfId="4" applyNumberFormat="1" applyFont="1" applyBorder="1" applyAlignment="1">
      <alignment horizontal="center"/>
    </xf>
    <xf numFmtId="178" fontId="0" fillId="0" borderId="68" xfId="4" applyNumberFormat="1" applyFont="1" applyBorder="1" applyAlignment="1">
      <alignment horizontal="center"/>
    </xf>
    <xf numFmtId="0" fontId="0" fillId="0" borderId="125" xfId="0" applyBorder="1" applyAlignment="1">
      <alignment horizontal="center" wrapText="1"/>
    </xf>
    <xf numFmtId="39" fontId="106" fillId="0" borderId="184" xfId="4" applyNumberFormat="1" applyFont="1" applyBorder="1" applyAlignment="1">
      <alignment horizontal="center" vertical="center"/>
    </xf>
    <xf numFmtId="166" fontId="0" fillId="0" borderId="184" xfId="2" applyNumberFormat="1" applyFont="1" applyFill="1" applyBorder="1" applyAlignment="1" applyProtection="1">
      <alignment wrapText="1"/>
      <protection locked="0"/>
    </xf>
    <xf numFmtId="166" fontId="0" fillId="0" borderId="60" xfId="2" applyNumberFormat="1" applyFont="1" applyFill="1" applyBorder="1" applyAlignment="1" applyProtection="1">
      <alignment horizontal="center"/>
      <protection locked="0"/>
    </xf>
    <xf numFmtId="165" fontId="5" fillId="34" borderId="30" xfId="4" applyNumberFormat="1" applyFont="1" applyFill="1" applyBorder="1" applyAlignment="1"/>
    <xf numFmtId="4" fontId="0" fillId="0" borderId="184" xfId="0" applyNumberFormat="1" applyBorder="1"/>
    <xf numFmtId="2" fontId="0" fillId="0" borderId="184" xfId="0" applyNumberFormat="1" applyBorder="1"/>
    <xf numFmtId="165" fontId="5" fillId="34" borderId="184" xfId="4" applyNumberFormat="1" applyFont="1" applyFill="1" applyBorder="1" applyAlignment="1"/>
    <xf numFmtId="4" fontId="5" fillId="34" borderId="184" xfId="4" applyNumberFormat="1" applyFont="1" applyFill="1" applyBorder="1" applyAlignment="1"/>
    <xf numFmtId="165" fontId="5" fillId="34" borderId="102" xfId="4" applyNumberFormat="1" applyFont="1" applyFill="1" applyBorder="1" applyAlignment="1"/>
    <xf numFmtId="165" fontId="5" fillId="34" borderId="50" xfId="4" applyNumberFormat="1" applyFont="1" applyFill="1" applyBorder="1" applyAlignment="1"/>
    <xf numFmtId="165" fontId="5" fillId="0" borderId="30" xfId="4" applyNumberFormat="1" applyFont="1" applyBorder="1" applyAlignment="1"/>
    <xf numFmtId="165" fontId="5" fillId="0" borderId="184" xfId="4" applyNumberFormat="1" applyFont="1" applyBorder="1" applyAlignment="1"/>
    <xf numFmtId="4" fontId="5" fillId="0" borderId="184" xfId="4" applyNumberFormat="1" applyFont="1" applyBorder="1" applyAlignment="1"/>
    <xf numFmtId="165" fontId="5" fillId="0" borderId="102" xfId="4" applyNumberFormat="1" applyFont="1" applyBorder="1" applyAlignment="1"/>
    <xf numFmtId="165" fontId="5" fillId="0" borderId="168" xfId="4" applyNumberFormat="1" applyFont="1" applyBorder="1" applyAlignment="1"/>
    <xf numFmtId="165" fontId="0" fillId="0" borderId="184" xfId="4" applyNumberFormat="1" applyFont="1" applyBorder="1" applyAlignment="1"/>
    <xf numFmtId="165" fontId="5" fillId="34" borderId="168" xfId="4" applyNumberFormat="1" applyFont="1" applyFill="1" applyBorder="1" applyAlignment="1"/>
    <xf numFmtId="4" fontId="0" fillId="0" borderId="168" xfId="0" applyNumberFormat="1" applyBorder="1"/>
    <xf numFmtId="2" fontId="0" fillId="0" borderId="168" xfId="0" applyNumberFormat="1" applyBorder="1"/>
    <xf numFmtId="165" fontId="0" fillId="0" borderId="168" xfId="4" applyNumberFormat="1" applyFont="1" applyBorder="1" applyAlignment="1"/>
    <xf numFmtId="4" fontId="0" fillId="0" borderId="168" xfId="4" applyNumberFormat="1" applyFont="1" applyBorder="1" applyAlignment="1"/>
    <xf numFmtId="165" fontId="0" fillId="0" borderId="168" xfId="4" applyNumberFormat="1" applyFont="1" applyBorder="1"/>
    <xf numFmtId="165" fontId="0" fillId="0" borderId="102" xfId="4" applyNumberFormat="1" applyFont="1" applyBorder="1" applyAlignment="1"/>
    <xf numFmtId="4" fontId="0" fillId="0" borderId="102" xfId="0" applyNumberFormat="1" applyBorder="1"/>
    <xf numFmtId="2" fontId="0" fillId="0" borderId="102" xfId="0" applyNumberFormat="1" applyBorder="1"/>
    <xf numFmtId="164" fontId="0" fillId="0" borderId="102" xfId="0" applyNumberFormat="1" applyBorder="1" applyAlignment="1">
      <alignment horizontal="right"/>
    </xf>
    <xf numFmtId="0" fontId="173" fillId="0" borderId="0" xfId="0" applyFont="1"/>
    <xf numFmtId="171" fontId="5" fillId="0" borderId="0" xfId="1" applyNumberFormat="1" applyFont="1"/>
    <xf numFmtId="165" fontId="5" fillId="0" borderId="52" xfId="4" applyNumberFormat="1" applyFont="1" applyFill="1" applyBorder="1"/>
    <xf numFmtId="0" fontId="136" fillId="0" borderId="0" xfId="0" applyFont="1"/>
    <xf numFmtId="0" fontId="0" fillId="0" borderId="85" xfId="0" applyBorder="1" applyAlignment="1">
      <alignment horizontal="center"/>
    </xf>
    <xf numFmtId="0" fontId="1" fillId="0" borderId="0" xfId="30960" applyFont="1"/>
    <xf numFmtId="165" fontId="1" fillId="0" borderId="184" xfId="31041" applyNumberFormat="1" applyFont="1" applyBorder="1"/>
    <xf numFmtId="10" fontId="1" fillId="0" borderId="184" xfId="31041" applyNumberFormat="1" applyFont="1" applyBorder="1"/>
    <xf numFmtId="165" fontId="1" fillId="0" borderId="0" xfId="31042" applyNumberFormat="1" applyFont="1"/>
    <xf numFmtId="10" fontId="1" fillId="0" borderId="0" xfId="31042" applyNumberFormat="1" applyFont="1"/>
    <xf numFmtId="165" fontId="1" fillId="0" borderId="184" xfId="31043" applyNumberFormat="1" applyFont="1" applyBorder="1"/>
    <xf numFmtId="10" fontId="1" fillId="0" borderId="184" xfId="31043" applyNumberFormat="1" applyFont="1" applyBorder="1"/>
    <xf numFmtId="165" fontId="1" fillId="0" borderId="0" xfId="31044" applyNumberFormat="1" applyFont="1"/>
    <xf numFmtId="10" fontId="1" fillId="0" borderId="0" xfId="31044" applyNumberFormat="1" applyFont="1"/>
    <xf numFmtId="165" fontId="1" fillId="0" borderId="184" xfId="31024" applyNumberFormat="1" applyFont="1" applyBorder="1"/>
    <xf numFmtId="179" fontId="0" fillId="0" borderId="28" xfId="0" applyNumberFormat="1" applyBorder="1" applyAlignment="1">
      <alignment horizontal="left" wrapText="1" indent="7"/>
    </xf>
    <xf numFmtId="43" fontId="0" fillId="0" borderId="28" xfId="4" applyFont="1" applyBorder="1" applyAlignment="1">
      <alignment horizontal="left" wrapText="1" indent="7"/>
    </xf>
    <xf numFmtId="2" fontId="0" fillId="0" borderId="28" xfId="0" applyNumberFormat="1" applyBorder="1" applyAlignment="1">
      <alignment horizontal="left" wrapText="1" indent="7"/>
    </xf>
    <xf numFmtId="166" fontId="0" fillId="0" borderId="28" xfId="2" applyNumberFormat="1" applyFont="1" applyBorder="1" applyAlignment="1">
      <alignment horizontal="left" wrapText="1" indent="7"/>
    </xf>
    <xf numFmtId="44" fontId="0" fillId="0" borderId="28" xfId="2" applyFont="1" applyBorder="1" applyAlignment="1">
      <alignment horizontal="left" wrapText="1" indent="7"/>
    </xf>
    <xf numFmtId="166" fontId="0" fillId="0" borderId="28" xfId="4" applyNumberFormat="1" applyFont="1" applyBorder="1" applyAlignment="1">
      <alignment horizontal="left" wrapText="1" indent="7"/>
    </xf>
    <xf numFmtId="2" fontId="0" fillId="0" borderId="131" xfId="0" applyNumberFormat="1" applyBorder="1" applyAlignment="1">
      <alignment horizontal="left" wrapText="1" indent="7"/>
    </xf>
    <xf numFmtId="179" fontId="0" fillId="0" borderId="131" xfId="0" applyNumberFormat="1" applyBorder="1" applyAlignment="1">
      <alignment horizontal="left" wrapText="1" indent="7"/>
    </xf>
    <xf numFmtId="166" fontId="0" fillId="0" borderId="28" xfId="2" quotePrefix="1" applyNumberFormat="1" applyFont="1" applyBorder="1" applyAlignment="1">
      <alignment horizontal="right"/>
    </xf>
    <xf numFmtId="165" fontId="0" fillId="0" borderId="28" xfId="0" quotePrefix="1" applyNumberFormat="1" applyBorder="1" applyAlignment="1">
      <alignment horizontal="right"/>
    </xf>
    <xf numFmtId="0" fontId="0" fillId="0" borderId="184" xfId="0" applyBorder="1" applyAlignment="1">
      <alignment horizontal="left" vertical="center" wrapText="1" readingOrder="1"/>
    </xf>
    <xf numFmtId="0" fontId="0" fillId="0" borderId="184" xfId="0" applyBorder="1" applyAlignment="1">
      <alignment horizontal="left" vertical="top" wrapText="1"/>
    </xf>
    <xf numFmtId="165" fontId="105" fillId="0" borderId="30" xfId="4" applyNumberFormat="1" applyFont="1" applyFill="1" applyBorder="1" applyAlignment="1">
      <alignment vertical="center"/>
    </xf>
    <xf numFmtId="3" fontId="0" fillId="0" borderId="32" xfId="0" applyNumberFormat="1" applyBorder="1" applyAlignment="1">
      <alignment vertical="center" wrapText="1"/>
    </xf>
    <xf numFmtId="3" fontId="0" fillId="0" borderId="30" xfId="0" applyNumberFormat="1" applyBorder="1" applyAlignment="1">
      <alignment vertical="center" wrapText="1"/>
    </xf>
    <xf numFmtId="3" fontId="0" fillId="0" borderId="32" xfId="0" applyNumberFormat="1" applyBorder="1" applyAlignment="1">
      <alignment vertical="center"/>
    </xf>
    <xf numFmtId="0" fontId="0" fillId="0" borderId="50" xfId="0" applyBorder="1"/>
    <xf numFmtId="165" fontId="0" fillId="0" borderId="48" xfId="4" applyNumberFormat="1" applyFont="1" applyBorder="1"/>
    <xf numFmtId="165" fontId="0" fillId="0" borderId="53" xfId="0" applyNumberFormat="1" applyBorder="1"/>
    <xf numFmtId="165" fontId="0" fillId="0" borderId="61" xfId="0" applyNumberFormat="1" applyBorder="1"/>
    <xf numFmtId="165" fontId="0" fillId="0" borderId="96" xfId="0" applyNumberFormat="1" applyBorder="1"/>
    <xf numFmtId="165" fontId="0" fillId="56" borderId="61" xfId="0" applyNumberFormat="1" applyFill="1" applyBorder="1" applyAlignment="1">
      <alignment horizontal="right"/>
    </xf>
    <xf numFmtId="165" fontId="0" fillId="0" borderId="56" xfId="4" applyNumberFormat="1" applyFont="1" applyBorder="1"/>
    <xf numFmtId="2" fontId="5" fillId="0" borderId="60" xfId="4" applyNumberFormat="1" applyFont="1" applyFill="1" applyBorder="1"/>
    <xf numFmtId="3" fontId="0" fillId="0" borderId="53" xfId="0" applyNumberFormat="1" applyBorder="1"/>
    <xf numFmtId="0" fontId="0" fillId="0" borderId="53" xfId="0" applyBorder="1" applyAlignment="1">
      <alignment horizontal="right"/>
    </xf>
    <xf numFmtId="0" fontId="0" fillId="0" borderId="53" xfId="0" applyBorder="1"/>
    <xf numFmtId="3" fontId="0" fillId="0" borderId="61" xfId="0" applyNumberFormat="1" applyBorder="1"/>
    <xf numFmtId="3" fontId="0" fillId="0" borderId="52" xfId="0" applyNumberFormat="1" applyBorder="1"/>
    <xf numFmtId="0" fontId="141" fillId="0" borderId="0" xfId="30925" applyFont="1" applyAlignment="1">
      <alignment wrapText="1"/>
    </xf>
    <xf numFmtId="0" fontId="141" fillId="0" borderId="0" xfId="30925" applyFont="1"/>
    <xf numFmtId="0" fontId="0" fillId="0" borderId="0" xfId="0" applyAlignment="1">
      <alignment horizontal="center" vertical="center"/>
    </xf>
    <xf numFmtId="0" fontId="56" fillId="0" borderId="0" xfId="0" applyFont="1" applyAlignment="1">
      <alignment horizontal="left" vertical="center" wrapText="1"/>
    </xf>
    <xf numFmtId="0" fontId="148" fillId="0" borderId="0" xfId="0" applyFont="1" applyAlignment="1">
      <alignment horizontal="left" vertical="center"/>
    </xf>
    <xf numFmtId="9" fontId="5" fillId="0" borderId="79" xfId="1" applyFont="1" applyBorder="1" applyAlignment="1">
      <alignment horizontal="center" vertical="top"/>
    </xf>
    <xf numFmtId="10" fontId="5" fillId="0" borderId="62" xfId="1" applyNumberFormat="1" applyFont="1" applyBorder="1" applyAlignment="1">
      <alignment horizontal="center" vertical="top"/>
    </xf>
    <xf numFmtId="3" fontId="5" fillId="70" borderId="24" xfId="0" applyNumberFormat="1" applyFont="1" applyFill="1" applyBorder="1" applyAlignment="1">
      <alignment horizontal="center" vertical="top" wrapText="1"/>
    </xf>
    <xf numFmtId="0" fontId="5" fillId="70" borderId="40" xfId="0" applyFont="1" applyFill="1" applyBorder="1" applyAlignment="1">
      <alignment horizontal="center" vertical="top" wrapText="1"/>
    </xf>
    <xf numFmtId="3" fontId="5" fillId="70" borderId="39" xfId="0" applyNumberFormat="1" applyFont="1" applyFill="1" applyBorder="1" applyAlignment="1">
      <alignment horizontal="center" vertical="top" wrapText="1"/>
    </xf>
    <xf numFmtId="165" fontId="3" fillId="0" borderId="184" xfId="31032" applyNumberFormat="1" applyBorder="1"/>
    <xf numFmtId="165" fontId="5" fillId="0" borderId="66" xfId="4" applyNumberFormat="1" applyFont="1" applyBorder="1" applyAlignment="1">
      <alignment horizontal="center" vertical="top"/>
    </xf>
    <xf numFmtId="165" fontId="5" fillId="0" borderId="67" xfId="4" applyNumberFormat="1" applyFont="1" applyBorder="1" applyAlignment="1">
      <alignment horizontal="center" vertical="top"/>
    </xf>
    <xf numFmtId="166" fontId="5" fillId="0" borderId="68" xfId="2" applyNumberFormat="1" applyFont="1" applyBorder="1" applyAlignment="1">
      <alignment horizontal="center" vertical="top"/>
    </xf>
    <xf numFmtId="165" fontId="5" fillId="0" borderId="49" xfId="4" applyNumberFormat="1" applyFont="1" applyBorder="1" applyAlignment="1">
      <alignment horizontal="center" vertical="top"/>
    </xf>
    <xf numFmtId="166" fontId="5" fillId="0" borderId="48" xfId="2" applyNumberFormat="1" applyFont="1" applyBorder="1" applyAlignment="1">
      <alignment horizontal="center" vertical="top"/>
    </xf>
    <xf numFmtId="9" fontId="5" fillId="0" borderId="185" xfId="1" applyFont="1" applyBorder="1" applyAlignment="1">
      <alignment horizontal="center" vertical="top"/>
    </xf>
    <xf numFmtId="165" fontId="5" fillId="0" borderId="187" xfId="0" applyNumberFormat="1" applyFont="1" applyBorder="1"/>
    <xf numFmtId="3" fontId="5" fillId="70" borderId="0" xfId="0" applyNumberFormat="1" applyFont="1" applyFill="1" applyAlignment="1">
      <alignment horizontal="center" vertical="top" wrapText="1"/>
    </xf>
    <xf numFmtId="166" fontId="5" fillId="70" borderId="0" xfId="2" applyNumberFormat="1" applyFont="1" applyFill="1" applyBorder="1" applyAlignment="1">
      <alignment horizontal="center" vertical="top" wrapText="1"/>
    </xf>
    <xf numFmtId="166" fontId="5" fillId="70" borderId="27" xfId="2" applyNumberFormat="1" applyFont="1" applyFill="1" applyBorder="1" applyAlignment="1">
      <alignment horizontal="center" vertical="top" wrapText="1"/>
    </xf>
    <xf numFmtId="165" fontId="3" fillId="0" borderId="184" xfId="31026" applyNumberFormat="1" applyBorder="1"/>
    <xf numFmtId="165" fontId="3" fillId="0" borderId="184" xfId="31029" applyNumberFormat="1" applyBorder="1"/>
    <xf numFmtId="165" fontId="1" fillId="0" borderId="184" xfId="31045" applyNumberFormat="1" applyFont="1" applyBorder="1"/>
    <xf numFmtId="165" fontId="3" fillId="0" borderId="184" xfId="31035" applyNumberFormat="1" applyBorder="1"/>
    <xf numFmtId="165" fontId="3" fillId="0" borderId="184" xfId="31040" applyNumberFormat="1" applyBorder="1"/>
    <xf numFmtId="10" fontId="5" fillId="0" borderId="79" xfId="1" applyNumberFormat="1" applyFont="1" applyBorder="1" applyAlignment="1">
      <alignment horizontal="center" vertical="top"/>
    </xf>
    <xf numFmtId="10" fontId="5" fillId="0" borderId="45" xfId="1" applyNumberFormat="1" applyFont="1" applyBorder="1" applyAlignment="1">
      <alignment horizontal="center" vertical="top"/>
    </xf>
    <xf numFmtId="3" fontId="127" fillId="70" borderId="33" xfId="0" applyNumberFormat="1" applyFont="1" applyFill="1" applyBorder="1" applyAlignment="1">
      <alignment horizontal="center" vertical="top" wrapText="1"/>
    </xf>
    <xf numFmtId="3" fontId="127" fillId="70" borderId="82" xfId="0" applyNumberFormat="1" applyFont="1" applyFill="1" applyBorder="1" applyAlignment="1">
      <alignment horizontal="center" vertical="top" wrapText="1"/>
    </xf>
    <xf numFmtId="2" fontId="6" fillId="0" borderId="51" xfId="31017" applyNumberFormat="1" applyBorder="1" applyAlignment="1">
      <alignment horizontal="center" vertical="center"/>
    </xf>
    <xf numFmtId="2" fontId="6" fillId="0" borderId="60" xfId="31017" applyNumberFormat="1" applyBorder="1" applyAlignment="1">
      <alignment horizontal="center" vertical="center"/>
    </xf>
    <xf numFmtId="2" fontId="6" fillId="0" borderId="51" xfId="31019" applyNumberFormat="1" applyBorder="1" applyAlignment="1">
      <alignment horizontal="center" vertical="center"/>
    </xf>
    <xf numFmtId="2" fontId="6" fillId="0" borderId="60" xfId="31019" applyNumberFormat="1" applyBorder="1" applyAlignment="1">
      <alignment horizontal="center" vertical="center"/>
    </xf>
    <xf numFmtId="39" fontId="106" fillId="0" borderId="51" xfId="4" applyNumberFormat="1" applyFont="1" applyBorder="1" applyAlignment="1">
      <alignment horizontal="center" vertical="center"/>
    </xf>
    <xf numFmtId="39" fontId="106" fillId="0" borderId="60" xfId="4" applyNumberFormat="1" applyFont="1" applyBorder="1" applyAlignment="1">
      <alignment horizontal="center" vertical="center"/>
    </xf>
    <xf numFmtId="2" fontId="6" fillId="0" borderId="51" xfId="31021" applyNumberFormat="1" applyBorder="1" applyAlignment="1">
      <alignment horizontal="center" vertical="center"/>
    </xf>
    <xf numFmtId="2" fontId="6" fillId="0" borderId="60" xfId="31021" applyNumberFormat="1" applyBorder="1" applyAlignment="1">
      <alignment horizontal="center" vertical="center"/>
    </xf>
    <xf numFmtId="0" fontId="117" fillId="79" borderId="90" xfId="0" applyFont="1" applyFill="1" applyBorder="1" applyAlignment="1">
      <alignment horizontal="center" vertical="center"/>
    </xf>
    <xf numFmtId="0" fontId="115" fillId="79" borderId="65" xfId="0" applyFont="1" applyFill="1" applyBorder="1"/>
    <xf numFmtId="0" fontId="117" fillId="79" borderId="81" xfId="0" applyFont="1" applyFill="1" applyBorder="1"/>
    <xf numFmtId="0" fontId="117" fillId="79" borderId="128" xfId="0" applyFont="1" applyFill="1" applyBorder="1"/>
    <xf numFmtId="0" fontId="117" fillId="79" borderId="49" xfId="0" applyFont="1" applyFill="1" applyBorder="1" applyAlignment="1">
      <alignment horizontal="center"/>
    </xf>
    <xf numFmtId="0" fontId="117" fillId="79" borderId="50" xfId="0" applyFont="1" applyFill="1" applyBorder="1" applyAlignment="1">
      <alignment horizontal="center"/>
    </xf>
    <xf numFmtId="0" fontId="117" fillId="79" borderId="48" xfId="0" applyFont="1" applyFill="1" applyBorder="1" applyAlignment="1">
      <alignment horizontal="center"/>
    </xf>
    <xf numFmtId="0" fontId="117" fillId="79" borderId="74" xfId="0" applyFont="1" applyFill="1" applyBorder="1" applyAlignment="1">
      <alignment horizontal="center" vertical="center" wrapText="1"/>
    </xf>
    <xf numFmtId="44" fontId="117" fillId="79" borderId="87" xfId="2" applyFont="1" applyFill="1" applyBorder="1" applyAlignment="1">
      <alignment horizontal="center" vertical="center" wrapText="1"/>
    </xf>
    <xf numFmtId="0" fontId="117" fillId="79" borderId="29" xfId="0" applyFont="1" applyFill="1" applyBorder="1" applyAlignment="1">
      <alignment horizontal="center" vertical="center"/>
    </xf>
    <xf numFmtId="0" fontId="117" fillId="79" borderId="30" xfId="0" applyFont="1" applyFill="1" applyBorder="1" applyAlignment="1">
      <alignment horizontal="center" vertical="center" wrapText="1"/>
    </xf>
    <xf numFmtId="0" fontId="117" fillId="79" borderId="31" xfId="0" applyFont="1" applyFill="1" applyBorder="1" applyAlignment="1">
      <alignment horizontal="center" vertical="center" wrapText="1"/>
    </xf>
    <xf numFmtId="0" fontId="117" fillId="79" borderId="88" xfId="0" applyFont="1" applyFill="1" applyBorder="1" applyAlignment="1">
      <alignment horizontal="center" vertical="center" wrapText="1"/>
    </xf>
    <xf numFmtId="0" fontId="117" fillId="79" borderId="69" xfId="0" applyFont="1" applyFill="1" applyBorder="1"/>
    <xf numFmtId="0" fontId="114" fillId="79" borderId="69" xfId="0" applyFont="1" applyFill="1" applyBorder="1" applyAlignment="1">
      <alignment horizontal="center"/>
    </xf>
    <xf numFmtId="0" fontId="117" fillId="79" borderId="65" xfId="0" applyFont="1" applyFill="1" applyBorder="1" applyAlignment="1">
      <alignment horizontal="center" vertical="center"/>
    </xf>
    <xf numFmtId="0" fontId="117" fillId="79" borderId="86" xfId="0" applyFont="1" applyFill="1" applyBorder="1" applyAlignment="1">
      <alignment horizontal="center" vertical="center" wrapText="1"/>
    </xf>
    <xf numFmtId="0" fontId="117" fillId="79" borderId="25" xfId="0" applyFont="1" applyFill="1" applyBorder="1" applyAlignment="1">
      <alignment horizontal="center" vertical="center" wrapText="1"/>
    </xf>
    <xf numFmtId="0" fontId="117" fillId="79" borderId="45" xfId="0" applyFont="1" applyFill="1" applyBorder="1" applyAlignment="1">
      <alignment horizontal="center" vertical="center" wrapText="1"/>
    </xf>
    <xf numFmtId="0" fontId="117" fillId="79" borderId="66" xfId="0" applyFont="1" applyFill="1" applyBorder="1"/>
    <xf numFmtId="0" fontId="117" fillId="79" borderId="67" xfId="0" applyFont="1" applyFill="1" applyBorder="1"/>
    <xf numFmtId="0" fontId="119" fillId="79" borderId="68" xfId="0" applyFont="1" applyFill="1" applyBorder="1"/>
    <xf numFmtId="0" fontId="119" fillId="79" borderId="71" xfId="0" applyFont="1" applyFill="1" applyBorder="1"/>
    <xf numFmtId="0" fontId="117" fillId="79" borderId="64" xfId="0" applyFont="1" applyFill="1" applyBorder="1"/>
    <xf numFmtId="0" fontId="119" fillId="79" borderId="72" xfId="0" applyFont="1" applyFill="1" applyBorder="1"/>
    <xf numFmtId="0" fontId="117" fillId="79" borderId="128" xfId="0" applyFont="1" applyFill="1" applyBorder="1" applyAlignment="1">
      <alignment horizontal="center"/>
    </xf>
    <xf numFmtId="0" fontId="117" fillId="79" borderId="121" xfId="0" applyFont="1" applyFill="1" applyBorder="1" applyAlignment="1">
      <alignment horizontal="center"/>
    </xf>
    <xf numFmtId="0" fontId="117" fillId="79" borderId="56" xfId="0" applyFont="1" applyFill="1" applyBorder="1" applyAlignment="1">
      <alignment horizontal="center"/>
    </xf>
    <xf numFmtId="0" fontId="117" fillId="79" borderId="125" xfId="0" applyFont="1" applyFill="1" applyBorder="1" applyAlignment="1">
      <alignment horizontal="center" vertical="center" wrapText="1"/>
    </xf>
    <xf numFmtId="0" fontId="117" fillId="79" borderId="34" xfId="0" applyFont="1" applyFill="1" applyBorder="1" applyAlignment="1">
      <alignment horizontal="center" vertical="center" wrapText="1"/>
    </xf>
    <xf numFmtId="0" fontId="117" fillId="79" borderId="126" xfId="0" applyFont="1" applyFill="1" applyBorder="1" applyAlignment="1">
      <alignment horizontal="center" vertical="center" wrapText="1"/>
    </xf>
    <xf numFmtId="44" fontId="117" fillId="79" borderId="126" xfId="2" applyFont="1" applyFill="1" applyBorder="1" applyAlignment="1">
      <alignment horizontal="center" vertical="center" wrapText="1"/>
    </xf>
    <xf numFmtId="0" fontId="117" fillId="79" borderId="144" xfId="0" applyFont="1" applyFill="1" applyBorder="1"/>
    <xf numFmtId="0" fontId="117" fillId="79" borderId="39" xfId="0" applyFont="1" applyFill="1" applyBorder="1"/>
    <xf numFmtId="0" fontId="117" fillId="79" borderId="43" xfId="0" applyFont="1" applyFill="1" applyBorder="1" applyAlignment="1">
      <alignment horizontal="center" vertical="center" wrapText="1"/>
    </xf>
    <xf numFmtId="0" fontId="117" fillId="79" borderId="57" xfId="0" applyFont="1" applyFill="1" applyBorder="1"/>
    <xf numFmtId="0" fontId="117" fillId="79" borderId="119" xfId="0" applyFont="1" applyFill="1" applyBorder="1"/>
    <xf numFmtId="0" fontId="117" fillId="79" borderId="78" xfId="0" applyFont="1" applyFill="1" applyBorder="1"/>
    <xf numFmtId="0" fontId="117" fillId="79" borderId="90" xfId="0" applyFont="1" applyFill="1" applyBorder="1"/>
    <xf numFmtId="0" fontId="117" fillId="79" borderId="28" xfId="0" applyFont="1" applyFill="1" applyBorder="1"/>
    <xf numFmtId="0" fontId="117" fillId="79" borderId="34" xfId="0" applyFont="1" applyFill="1" applyBorder="1"/>
    <xf numFmtId="0" fontId="117" fillId="79" borderId="43" xfId="0" applyFont="1" applyFill="1" applyBorder="1" applyAlignment="1">
      <alignment horizontal="center"/>
    </xf>
    <xf numFmtId="0" fontId="117" fillId="79" borderId="118" xfId="0" applyFont="1" applyFill="1" applyBorder="1" applyAlignment="1">
      <alignment horizontal="center"/>
    </xf>
    <xf numFmtId="0" fontId="117" fillId="79" borderId="39" xfId="0" applyFont="1" applyFill="1" applyBorder="1" applyAlignment="1">
      <alignment horizontal="center"/>
    </xf>
    <xf numFmtId="0" fontId="117" fillId="79" borderId="73" xfId="0" applyFont="1" applyFill="1" applyBorder="1" applyAlignment="1">
      <alignment horizontal="center" vertical="center"/>
    </xf>
    <xf numFmtId="0" fontId="117" fillId="79" borderId="84" xfId="0" applyFont="1" applyFill="1" applyBorder="1" applyAlignment="1">
      <alignment horizontal="center" vertical="center"/>
    </xf>
    <xf numFmtId="0" fontId="119" fillId="79" borderId="168" xfId="0" applyFont="1" applyFill="1" applyBorder="1"/>
    <xf numFmtId="0" fontId="117" fillId="79" borderId="168" xfId="0" applyFont="1" applyFill="1" applyBorder="1" applyAlignment="1">
      <alignment vertical="center"/>
    </xf>
    <xf numFmtId="0" fontId="117" fillId="79" borderId="50" xfId="0" applyFont="1" applyFill="1" applyBorder="1" applyAlignment="1">
      <alignment horizontal="center" vertical="center"/>
    </xf>
    <xf numFmtId="0" fontId="117" fillId="79" borderId="50" xfId="0" applyFont="1" applyFill="1" applyBorder="1" applyAlignment="1">
      <alignment horizontal="center" vertical="center" wrapText="1"/>
    </xf>
    <xf numFmtId="165" fontId="117" fillId="79" borderId="50" xfId="4" applyNumberFormat="1" applyFont="1" applyFill="1" applyBorder="1" applyAlignment="1">
      <alignment horizontal="center" vertical="center" wrapText="1"/>
    </xf>
    <xf numFmtId="0" fontId="117" fillId="79" borderId="68" xfId="0" applyFont="1" applyFill="1" applyBorder="1" applyAlignment="1">
      <alignment horizontal="center" vertical="center" wrapText="1"/>
    </xf>
    <xf numFmtId="0" fontId="117" fillId="79" borderId="131" xfId="0" applyFont="1" applyFill="1" applyBorder="1" applyAlignment="1">
      <alignment horizontal="center" wrapText="1"/>
    </xf>
    <xf numFmtId="0" fontId="117" fillId="79" borderId="47" xfId="0" applyFont="1" applyFill="1" applyBorder="1" applyAlignment="1">
      <alignment horizontal="center" wrapText="1"/>
    </xf>
    <xf numFmtId="0" fontId="117" fillId="79" borderId="49" xfId="0" applyFont="1" applyFill="1" applyBorder="1" applyAlignment="1">
      <alignment horizontal="center" vertical="center" wrapText="1"/>
    </xf>
    <xf numFmtId="0" fontId="117" fillId="79" borderId="64" xfId="0" applyFont="1" applyFill="1" applyBorder="1" applyAlignment="1">
      <alignment horizontal="center" wrapText="1"/>
    </xf>
    <xf numFmtId="0" fontId="117" fillId="79" borderId="71" xfId="0" applyFont="1" applyFill="1" applyBorder="1" applyAlignment="1">
      <alignment horizontal="center" vertical="center" wrapText="1"/>
    </xf>
    <xf numFmtId="0" fontId="117" fillId="79" borderId="68" xfId="0" quotePrefix="1" applyFont="1" applyFill="1" applyBorder="1" applyAlignment="1">
      <alignment horizontal="center" vertical="center" wrapText="1"/>
    </xf>
    <xf numFmtId="0" fontId="117" fillId="79" borderId="185" xfId="0" applyFont="1" applyFill="1" applyBorder="1" applyAlignment="1">
      <alignment horizontal="center" vertical="center"/>
    </xf>
    <xf numFmtId="0" fontId="119" fillId="79" borderId="185" xfId="0" applyFont="1" applyFill="1" applyBorder="1"/>
    <xf numFmtId="0" fontId="119" fillId="79" borderId="184" xfId="0" applyFont="1" applyFill="1" applyBorder="1"/>
    <xf numFmtId="0" fontId="119" fillId="79" borderId="60" xfId="0" applyFont="1" applyFill="1" applyBorder="1"/>
    <xf numFmtId="0" fontId="117" fillId="79" borderId="66" xfId="0" applyFont="1" applyFill="1" applyBorder="1" applyAlignment="1">
      <alignment horizontal="center" vertical="center"/>
    </xf>
    <xf numFmtId="0" fontId="117" fillId="79" borderId="44" xfId="0" applyFont="1" applyFill="1" applyBorder="1" applyAlignment="1">
      <alignment horizontal="center" vertical="center" wrapText="1"/>
    </xf>
    <xf numFmtId="0" fontId="117" fillId="79" borderId="75" xfId="0" applyFont="1" applyFill="1" applyBorder="1" applyAlignment="1">
      <alignment horizontal="center" vertical="center" wrapText="1"/>
    </xf>
    <xf numFmtId="0" fontId="117" fillId="79" borderId="73" xfId="0" applyFont="1" applyFill="1" applyBorder="1" applyAlignment="1">
      <alignment horizontal="center" vertical="center" wrapText="1"/>
    </xf>
    <xf numFmtId="0" fontId="117" fillId="79" borderId="64" xfId="0" quotePrefix="1" applyFont="1" applyFill="1" applyBorder="1" applyAlignment="1">
      <alignment horizontal="center" vertical="center" wrapText="1"/>
    </xf>
    <xf numFmtId="0" fontId="117" fillId="79" borderId="58" xfId="0" applyFont="1" applyFill="1" applyBorder="1" applyAlignment="1">
      <alignment horizontal="center" vertical="center" wrapText="1"/>
    </xf>
    <xf numFmtId="0" fontId="117" fillId="79" borderId="56" xfId="0" applyFont="1" applyFill="1" applyBorder="1" applyAlignment="1">
      <alignment horizontal="center" vertical="center" wrapText="1"/>
    </xf>
    <xf numFmtId="0" fontId="117" fillId="79" borderId="74" xfId="0" applyFont="1" applyFill="1" applyBorder="1" applyAlignment="1">
      <alignment horizontal="left" vertical="center" wrapText="1"/>
    </xf>
    <xf numFmtId="0" fontId="117" fillId="79" borderId="29" xfId="0" applyFont="1" applyFill="1" applyBorder="1" applyAlignment="1">
      <alignment horizontal="center" vertical="center" wrapText="1"/>
    </xf>
    <xf numFmtId="0" fontId="117" fillId="79" borderId="87" xfId="0" applyFont="1" applyFill="1" applyBorder="1" applyAlignment="1">
      <alignment horizontal="center" vertical="center" wrapText="1"/>
    </xf>
    <xf numFmtId="0" fontId="117" fillId="79" borderId="125" xfId="0" applyFont="1" applyFill="1" applyBorder="1" applyAlignment="1">
      <alignment horizontal="center"/>
    </xf>
    <xf numFmtId="0" fontId="117" fillId="79" borderId="34" xfId="0" applyFont="1" applyFill="1" applyBorder="1" applyAlignment="1">
      <alignment horizontal="center"/>
    </xf>
    <xf numFmtId="0" fontId="117" fillId="79" borderId="126" xfId="0" applyFont="1" applyFill="1" applyBorder="1" applyAlignment="1">
      <alignment horizontal="center"/>
    </xf>
    <xf numFmtId="0" fontId="117" fillId="79" borderId="184" xfId="0" applyFont="1" applyFill="1" applyBorder="1" applyAlignment="1">
      <alignment horizontal="center" vertical="center" wrapText="1" readingOrder="1"/>
    </xf>
    <xf numFmtId="0" fontId="117" fillId="79" borderId="64" xfId="0" applyFont="1" applyFill="1" applyBorder="1" applyAlignment="1">
      <alignment horizontal="center" vertical="center" wrapText="1"/>
    </xf>
    <xf numFmtId="0" fontId="117" fillId="79" borderId="128" xfId="0" applyFont="1" applyFill="1" applyBorder="1" applyAlignment="1">
      <alignment horizontal="center" vertical="center" wrapText="1"/>
    </xf>
    <xf numFmtId="3" fontId="117" fillId="79" borderId="74" xfId="0" applyNumberFormat="1" applyFont="1" applyFill="1" applyBorder="1" applyAlignment="1">
      <alignment horizontal="center" vertical="center" wrapText="1"/>
    </xf>
    <xf numFmtId="0" fontId="117" fillId="79" borderId="131" xfId="0" applyFont="1" applyFill="1" applyBorder="1"/>
    <xf numFmtId="9" fontId="117" fillId="79" borderId="74" xfId="0" applyNumberFormat="1" applyFont="1" applyFill="1" applyBorder="1" applyAlignment="1">
      <alignment horizontal="center" vertical="center" wrapText="1"/>
    </xf>
    <xf numFmtId="0" fontId="117" fillId="79" borderId="90" xfId="323" applyFont="1" applyFill="1" applyBorder="1" applyAlignment="1">
      <alignment horizontal="center" vertical="center" wrapText="1"/>
    </xf>
    <xf numFmtId="3" fontId="117" fillId="79" borderId="75" xfId="0" applyNumberFormat="1" applyFont="1" applyFill="1" applyBorder="1" applyAlignment="1">
      <alignment horizontal="center" vertical="center" wrapText="1"/>
    </xf>
    <xf numFmtId="0" fontId="117" fillId="79" borderId="47" xfId="0" applyFont="1" applyFill="1" applyBorder="1" applyAlignment="1">
      <alignment horizontal="center" vertical="center" wrapText="1"/>
    </xf>
    <xf numFmtId="0" fontId="117" fillId="79" borderId="131" xfId="0" applyFont="1" applyFill="1" applyBorder="1" applyAlignment="1">
      <alignment horizontal="center" vertical="center" wrapText="1"/>
    </xf>
    <xf numFmtId="0" fontId="117" fillId="79" borderId="68" xfId="0" applyFont="1" applyFill="1" applyBorder="1" applyAlignment="1">
      <alignment horizontal="center" vertical="center"/>
    </xf>
    <xf numFmtId="0" fontId="117" fillId="79" borderId="55" xfId="0" applyFont="1" applyFill="1" applyBorder="1" applyAlignment="1">
      <alignment horizontal="center" vertical="center" wrapText="1"/>
    </xf>
    <xf numFmtId="0" fontId="117" fillId="79" borderId="74" xfId="0" applyFont="1" applyFill="1" applyBorder="1" applyAlignment="1">
      <alignment horizontal="center" vertical="center"/>
    </xf>
    <xf numFmtId="0" fontId="117" fillId="79" borderId="70" xfId="0" applyFont="1" applyFill="1" applyBorder="1" applyAlignment="1">
      <alignment horizontal="center" vertical="center"/>
    </xf>
    <xf numFmtId="0" fontId="117" fillId="79" borderId="91" xfId="0" applyFont="1" applyFill="1" applyBorder="1" applyAlignment="1">
      <alignment horizontal="center" vertical="center"/>
    </xf>
    <xf numFmtId="0" fontId="117" fillId="79" borderId="92" xfId="0" applyFont="1" applyFill="1" applyBorder="1" applyAlignment="1">
      <alignment horizontal="center" vertical="center"/>
    </xf>
    <xf numFmtId="0" fontId="117" fillId="79" borderId="75" xfId="0" applyFont="1" applyFill="1" applyBorder="1" applyAlignment="1">
      <alignment horizontal="center" vertical="center"/>
    </xf>
    <xf numFmtId="0" fontId="30" fillId="80" borderId="82" xfId="0" applyFont="1" applyFill="1" applyBorder="1" applyAlignment="1">
      <alignment horizontal="center" vertical="center" wrapText="1"/>
    </xf>
    <xf numFmtId="0" fontId="30" fillId="80" borderId="82" xfId="0" applyFont="1" applyFill="1" applyBorder="1" applyAlignment="1">
      <alignment horizontal="center" vertical="center"/>
    </xf>
    <xf numFmtId="0" fontId="30" fillId="80" borderId="38" xfId="0" applyFont="1" applyFill="1" applyBorder="1" applyAlignment="1">
      <alignment horizontal="center" vertical="center"/>
    </xf>
    <xf numFmtId="0" fontId="30" fillId="80" borderId="27" xfId="0" applyFont="1" applyFill="1" applyBorder="1" applyAlignment="1">
      <alignment horizontal="center" vertical="center"/>
    </xf>
    <xf numFmtId="0" fontId="30" fillId="80" borderId="90" xfId="0" applyFont="1" applyFill="1" applyBorder="1" applyAlignment="1">
      <alignment horizontal="center" vertical="center"/>
    </xf>
    <xf numFmtId="0" fontId="30" fillId="80" borderId="168" xfId="0" applyFont="1" applyFill="1" applyBorder="1" applyAlignment="1">
      <alignment horizontal="center"/>
    </xf>
    <xf numFmtId="0" fontId="30" fillId="80" borderId="167" xfId="0" applyFont="1" applyFill="1" applyBorder="1" applyAlignment="1">
      <alignment horizontal="center"/>
    </xf>
    <xf numFmtId="0" fontId="30" fillId="80" borderId="49" xfId="0" applyFont="1" applyFill="1" applyBorder="1" applyAlignment="1">
      <alignment horizontal="center"/>
    </xf>
    <xf numFmtId="0" fontId="30" fillId="80" borderId="50" xfId="0" applyFont="1" applyFill="1" applyBorder="1" applyAlignment="1">
      <alignment horizontal="center"/>
    </xf>
    <xf numFmtId="0" fontId="30" fillId="80" borderId="48" xfId="0" applyFont="1" applyFill="1" applyBorder="1" applyAlignment="1">
      <alignment horizontal="center"/>
    </xf>
    <xf numFmtId="0" fontId="30" fillId="80" borderId="76" xfId="0" applyFont="1" applyFill="1" applyBorder="1"/>
    <xf numFmtId="0" fontId="30" fillId="80" borderId="57" xfId="0" applyFont="1" applyFill="1" applyBorder="1"/>
    <xf numFmtId="0" fontId="0" fillId="80" borderId="26" xfId="0" applyFill="1" applyBorder="1"/>
    <xf numFmtId="0" fontId="128" fillId="80" borderId="28" xfId="0" applyFont="1" applyFill="1" applyBorder="1"/>
    <xf numFmtId="0" fontId="5" fillId="80" borderId="28" xfId="0" applyFont="1" applyFill="1" applyBorder="1"/>
    <xf numFmtId="165" fontId="128" fillId="80" borderId="37" xfId="0" applyNumberFormat="1" applyFont="1" applyFill="1" applyBorder="1"/>
    <xf numFmtId="166" fontId="128" fillId="80" borderId="28" xfId="2" applyNumberFormat="1" applyFont="1" applyFill="1" applyBorder="1"/>
    <xf numFmtId="9" fontId="128" fillId="80" borderId="53" xfId="1" applyFont="1" applyFill="1" applyBorder="1"/>
    <xf numFmtId="166" fontId="128" fillId="80" borderId="184" xfId="2" applyNumberFormat="1" applyFont="1" applyFill="1" applyBorder="1"/>
    <xf numFmtId="165" fontId="128" fillId="80" borderId="28" xfId="0" applyNumberFormat="1" applyFont="1" applyFill="1" applyBorder="1"/>
    <xf numFmtId="0" fontId="128" fillId="80" borderId="29" xfId="0" applyFont="1" applyFill="1" applyBorder="1"/>
    <xf numFmtId="0" fontId="128" fillId="80" borderId="42" xfId="0" applyFont="1" applyFill="1" applyBorder="1"/>
    <xf numFmtId="0" fontId="128" fillId="80" borderId="30" xfId="0" applyFont="1" applyFill="1" applyBorder="1"/>
    <xf numFmtId="0" fontId="30" fillId="80" borderId="51" xfId="0" applyFont="1" applyFill="1" applyBorder="1"/>
    <xf numFmtId="0" fontId="0" fillId="80" borderId="184" xfId="0" applyFill="1" applyBorder="1"/>
    <xf numFmtId="0" fontId="0" fillId="80" borderId="168" xfId="0" applyFill="1" applyBorder="1"/>
    <xf numFmtId="0" fontId="0" fillId="80" borderId="185" xfId="0" applyFill="1" applyBorder="1"/>
    <xf numFmtId="43" fontId="0" fillId="80" borderId="184" xfId="4" applyFont="1" applyFill="1" applyBorder="1"/>
    <xf numFmtId="44" fontId="0" fillId="80" borderId="61" xfId="2" applyFont="1" applyFill="1" applyBorder="1"/>
    <xf numFmtId="165" fontId="0" fillId="80" borderId="184" xfId="4" applyNumberFormat="1" applyFont="1" applyFill="1" applyBorder="1"/>
    <xf numFmtId="1" fontId="0" fillId="80" borderId="184" xfId="4" applyNumberFormat="1" applyFont="1" applyFill="1" applyBorder="1" applyAlignment="1">
      <alignment horizontal="center" vertical="center"/>
    </xf>
    <xf numFmtId="166" fontId="0" fillId="80" borderId="184" xfId="2" applyNumberFormat="1" applyFont="1" applyFill="1" applyBorder="1"/>
    <xf numFmtId="0" fontId="0" fillId="80" borderId="30" xfId="0" applyFill="1" applyBorder="1"/>
    <xf numFmtId="165" fontId="0" fillId="80" borderId="30" xfId="4" applyNumberFormat="1" applyFont="1" applyFill="1" applyBorder="1"/>
    <xf numFmtId="0" fontId="0" fillId="80" borderId="31" xfId="0" applyFill="1" applyBorder="1"/>
    <xf numFmtId="1" fontId="0" fillId="80" borderId="30" xfId="4" applyNumberFormat="1" applyFont="1" applyFill="1" applyBorder="1" applyAlignment="1">
      <alignment horizontal="center" vertical="center"/>
    </xf>
    <xf numFmtId="166" fontId="0" fillId="80" borderId="53" xfId="2" applyNumberFormat="1" applyFont="1" applyFill="1" applyBorder="1"/>
    <xf numFmtId="0" fontId="30" fillId="81" borderId="28" xfId="0" applyFont="1" applyFill="1" applyBorder="1"/>
    <xf numFmtId="165" fontId="30" fillId="80" borderId="29" xfId="4" applyNumberFormat="1" applyFont="1" applyFill="1" applyBorder="1" applyAlignment="1">
      <alignment horizontal="center"/>
    </xf>
    <xf numFmtId="165" fontId="30" fillId="80" borderId="30" xfId="4" applyNumberFormat="1" applyFont="1" applyFill="1" applyBorder="1" applyAlignment="1">
      <alignment horizontal="center"/>
    </xf>
    <xf numFmtId="166" fontId="30" fillId="80" borderId="30" xfId="2" applyNumberFormat="1" applyFont="1" applyFill="1" applyBorder="1" applyAlignment="1">
      <alignment horizontal="center"/>
    </xf>
    <xf numFmtId="9" fontId="30" fillId="80" borderId="32" xfId="1" applyFont="1" applyFill="1" applyBorder="1" applyAlignment="1">
      <alignment horizontal="center"/>
    </xf>
    <xf numFmtId="0" fontId="30" fillId="80" borderId="184" xfId="0" applyFont="1" applyFill="1" applyBorder="1"/>
    <xf numFmtId="165" fontId="30" fillId="80" borderId="60" xfId="0" applyNumberFormat="1" applyFont="1" applyFill="1" applyBorder="1"/>
    <xf numFmtId="0" fontId="30" fillId="80" borderId="28" xfId="0" applyFont="1" applyFill="1" applyBorder="1"/>
    <xf numFmtId="165" fontId="30" fillId="80" borderId="53" xfId="0" applyNumberFormat="1" applyFont="1" applyFill="1" applyBorder="1"/>
    <xf numFmtId="5" fontId="30" fillId="80" borderId="128" xfId="0" applyNumberFormat="1" applyFont="1" applyFill="1" applyBorder="1" applyAlignment="1">
      <alignment horizontal="left"/>
    </xf>
    <xf numFmtId="166" fontId="30" fillId="80" borderId="159" xfId="30947" applyNumberFormat="1" applyFont="1" applyFill="1" applyBorder="1"/>
    <xf numFmtId="166" fontId="30" fillId="80" borderId="161" xfId="30947" applyNumberFormat="1" applyFont="1" applyFill="1" applyBorder="1"/>
    <xf numFmtId="166" fontId="30" fillId="80" borderId="160" xfId="30947" applyNumberFormat="1" applyFont="1" applyFill="1" applyBorder="1"/>
    <xf numFmtId="0" fontId="0" fillId="80" borderId="28" xfId="0" applyFill="1" applyBorder="1"/>
    <xf numFmtId="0" fontId="0" fillId="80" borderId="29" xfId="0" applyFill="1" applyBorder="1"/>
    <xf numFmtId="0" fontId="0" fillId="80" borderId="32" xfId="0" applyFill="1" applyBorder="1"/>
    <xf numFmtId="0" fontId="30" fillId="80" borderId="66" xfId="0" applyFont="1" applyFill="1" applyBorder="1"/>
    <xf numFmtId="0" fontId="30" fillId="80" borderId="67" xfId="0" applyFont="1" applyFill="1" applyBorder="1"/>
    <xf numFmtId="0" fontId="30" fillId="80" borderId="68" xfId="0" applyFont="1" applyFill="1" applyBorder="1"/>
    <xf numFmtId="0" fontId="30" fillId="80" borderId="125" xfId="0" applyFont="1" applyFill="1" applyBorder="1" applyAlignment="1">
      <alignment horizontal="center" vertical="center"/>
    </xf>
    <xf numFmtId="0" fontId="30" fillId="80" borderId="34" xfId="0" applyFont="1" applyFill="1" applyBorder="1" applyAlignment="1">
      <alignment horizontal="center" vertical="center" wrapText="1"/>
    </xf>
    <xf numFmtId="0" fontId="30" fillId="80" borderId="34" xfId="0" applyFont="1" applyFill="1" applyBorder="1" applyAlignment="1">
      <alignment horizontal="center" vertical="center"/>
    </xf>
    <xf numFmtId="0" fontId="30" fillId="80" borderId="126" xfId="0" applyFont="1" applyFill="1" applyBorder="1" applyAlignment="1">
      <alignment horizontal="center" vertical="center"/>
    </xf>
    <xf numFmtId="0" fontId="30" fillId="80" borderId="73" xfId="0" applyFont="1" applyFill="1" applyBorder="1" applyAlignment="1">
      <alignment horizontal="center" vertical="center"/>
    </xf>
    <xf numFmtId="0" fontId="30" fillId="80" borderId="74" xfId="0" applyFont="1" applyFill="1" applyBorder="1" applyAlignment="1">
      <alignment horizontal="center" vertical="center" wrapText="1"/>
    </xf>
    <xf numFmtId="0" fontId="30" fillId="80" borderId="75" xfId="0" applyFont="1" applyFill="1" applyBorder="1" applyAlignment="1">
      <alignment horizontal="center" vertical="center"/>
    </xf>
    <xf numFmtId="0" fontId="128" fillId="80" borderId="186" xfId="0" applyFont="1" applyFill="1" applyBorder="1"/>
    <xf numFmtId="0" fontId="128" fillId="80" borderId="186" xfId="0" applyFont="1" applyFill="1" applyBorder="1" applyAlignment="1">
      <alignment horizontal="left"/>
    </xf>
    <xf numFmtId="165" fontId="128" fillId="80" borderId="186" xfId="4" applyNumberFormat="1" applyFont="1" applyFill="1" applyBorder="1"/>
    <xf numFmtId="43" fontId="128" fillId="80" borderId="186" xfId="4" applyFont="1" applyFill="1" applyBorder="1"/>
    <xf numFmtId="0" fontId="30" fillId="80" borderId="73" xfId="0" applyFont="1" applyFill="1" applyBorder="1" applyAlignment="1">
      <alignment horizontal="center" wrapText="1"/>
    </xf>
    <xf numFmtId="43" fontId="30" fillId="80" borderId="74" xfId="4" quotePrefix="1" applyFont="1" applyFill="1" applyBorder="1" applyAlignment="1">
      <alignment horizontal="center" wrapText="1"/>
    </xf>
    <xf numFmtId="0" fontId="30" fillId="80" borderId="75" xfId="0" applyFont="1" applyFill="1" applyBorder="1" applyAlignment="1">
      <alignment horizontal="center" wrapText="1"/>
    </xf>
    <xf numFmtId="0" fontId="30" fillId="80" borderId="86" xfId="0" applyFont="1" applyFill="1" applyBorder="1" applyAlignment="1">
      <alignment horizontal="center" wrapText="1"/>
    </xf>
    <xf numFmtId="43" fontId="30" fillId="80" borderId="88" xfId="4" quotePrefix="1" applyFont="1" applyFill="1" applyBorder="1" applyAlignment="1">
      <alignment horizontal="center" wrapText="1"/>
    </xf>
    <xf numFmtId="0" fontId="30" fillId="80" borderId="87" xfId="0" applyFont="1" applyFill="1" applyBorder="1" applyAlignment="1">
      <alignment horizontal="center" wrapText="1"/>
    </xf>
    <xf numFmtId="0" fontId="30" fillId="80" borderId="69" xfId="0" applyFont="1" applyFill="1" applyBorder="1" applyAlignment="1" applyProtection="1">
      <alignment horizontal="center" vertical="center" wrapText="1"/>
      <protection locked="0"/>
    </xf>
    <xf numFmtId="0" fontId="30" fillId="80" borderId="64" xfId="0" applyFont="1" applyFill="1" applyBorder="1" applyAlignment="1" applyProtection="1">
      <alignment horizontal="center" vertical="center" wrapText="1"/>
      <protection locked="0"/>
    </xf>
    <xf numFmtId="0" fontId="30" fillId="80" borderId="81" xfId="0" applyFont="1" applyFill="1" applyBorder="1" applyAlignment="1" applyProtection="1">
      <alignment horizontal="center" vertical="center" wrapText="1"/>
      <protection locked="0"/>
    </xf>
    <xf numFmtId="0" fontId="30" fillId="80" borderId="90" xfId="0" applyFont="1" applyFill="1" applyBorder="1" applyAlignment="1" applyProtection="1">
      <alignment horizontal="center" vertical="center" wrapText="1"/>
      <protection locked="0"/>
    </xf>
    <xf numFmtId="0" fontId="30" fillId="80" borderId="71" xfId="0" applyFont="1" applyFill="1" applyBorder="1" applyAlignment="1" applyProtection="1">
      <alignment horizontal="center" vertical="center" wrapText="1"/>
      <protection locked="0"/>
    </xf>
    <xf numFmtId="0" fontId="30" fillId="80" borderId="31" xfId="0" applyFont="1" applyFill="1" applyBorder="1" applyAlignment="1">
      <alignment horizontal="left" vertical="center" wrapText="1"/>
    </xf>
    <xf numFmtId="0" fontId="30" fillId="80" borderId="41" xfId="0" applyFont="1" applyFill="1" applyBorder="1" applyAlignment="1">
      <alignment horizontal="left" vertical="center" wrapText="1"/>
    </xf>
    <xf numFmtId="0" fontId="30" fillId="80" borderId="53" xfId="0" applyFont="1" applyFill="1" applyBorder="1" applyAlignment="1">
      <alignment horizontal="left" vertical="center" wrapText="1"/>
    </xf>
    <xf numFmtId="0" fontId="30" fillId="80" borderId="49" xfId="0" applyFont="1" applyFill="1" applyBorder="1" applyAlignment="1">
      <alignment horizontal="center" vertical="center" wrapText="1"/>
    </xf>
    <xf numFmtId="0" fontId="30" fillId="80" borderId="50" xfId="0" applyFont="1" applyFill="1" applyBorder="1" applyAlignment="1">
      <alignment horizontal="center" vertical="center" wrapText="1"/>
    </xf>
    <xf numFmtId="0" fontId="30" fillId="80" borderId="48" xfId="0" applyFont="1" applyFill="1" applyBorder="1" applyAlignment="1">
      <alignment horizontal="center" vertical="center" wrapText="1"/>
    </xf>
    <xf numFmtId="0" fontId="30" fillId="80" borderId="55" xfId="0" applyFont="1" applyFill="1" applyBorder="1" applyAlignment="1">
      <alignment horizontal="center" vertical="center" wrapText="1"/>
    </xf>
    <xf numFmtId="0" fontId="30" fillId="80" borderId="64" xfId="0" applyFont="1" applyFill="1" applyBorder="1" applyAlignment="1">
      <alignment horizontal="center" vertical="center" wrapText="1"/>
    </xf>
    <xf numFmtId="0" fontId="30" fillId="80" borderId="84" xfId="0" applyFont="1" applyFill="1" applyBorder="1" applyAlignment="1">
      <alignment horizontal="center"/>
    </xf>
    <xf numFmtId="0" fontId="30" fillId="80" borderId="74" xfId="0" applyFont="1" applyFill="1" applyBorder="1" applyAlignment="1">
      <alignment horizontal="center"/>
    </xf>
    <xf numFmtId="0" fontId="30" fillId="80" borderId="75" xfId="0" applyFont="1" applyFill="1" applyBorder="1" applyAlignment="1">
      <alignment horizontal="center"/>
    </xf>
    <xf numFmtId="0" fontId="30" fillId="80" borderId="125" xfId="0" applyFont="1" applyFill="1" applyBorder="1" applyAlignment="1">
      <alignment horizontal="center"/>
    </xf>
    <xf numFmtId="0" fontId="30" fillId="80" borderId="50" xfId="323" applyFont="1" applyFill="1" applyBorder="1" applyAlignment="1">
      <alignment horizontal="center" vertical="center" wrapText="1"/>
    </xf>
    <xf numFmtId="3" fontId="30" fillId="80" borderId="50" xfId="323" applyNumberFormat="1" applyFont="1" applyFill="1" applyBorder="1" applyAlignment="1">
      <alignment horizontal="center" vertical="center" wrapText="1"/>
    </xf>
    <xf numFmtId="3" fontId="30" fillId="80" borderId="62" xfId="323" applyNumberFormat="1" applyFont="1" applyFill="1" applyBorder="1" applyAlignment="1">
      <alignment horizontal="center" vertical="center" wrapText="1"/>
    </xf>
    <xf numFmtId="0" fontId="105" fillId="80" borderId="64" xfId="323" applyFill="1" applyBorder="1"/>
    <xf numFmtId="0" fontId="30" fillId="80" borderId="80" xfId="0" applyFont="1" applyFill="1" applyBorder="1" applyAlignment="1">
      <alignment horizontal="center" wrapText="1"/>
    </xf>
    <xf numFmtId="0" fontId="30" fillId="80" borderId="119" xfId="0" applyFont="1" applyFill="1" applyBorder="1" applyAlignment="1">
      <alignment horizontal="center" wrapText="1"/>
    </xf>
    <xf numFmtId="0" fontId="30" fillId="80" borderId="58" xfId="0" applyFont="1" applyFill="1" applyBorder="1" applyAlignment="1">
      <alignment horizontal="center" wrapText="1"/>
    </xf>
    <xf numFmtId="0" fontId="30" fillId="80" borderId="121" xfId="0" applyFont="1" applyFill="1" applyBorder="1" applyAlignment="1">
      <alignment horizontal="center" wrapText="1"/>
    </xf>
    <xf numFmtId="0" fontId="30" fillId="80" borderId="29" xfId="0" applyFont="1" applyFill="1" applyBorder="1" applyAlignment="1">
      <alignment horizontal="center" wrapText="1"/>
    </xf>
    <xf numFmtId="0" fontId="30" fillId="80" borderId="30" xfId="0" applyFont="1" applyFill="1" applyBorder="1" applyAlignment="1">
      <alignment horizontal="center" wrapText="1"/>
    </xf>
    <xf numFmtId="0" fontId="30" fillId="80" borderId="32" xfId="0" applyFont="1" applyFill="1" applyBorder="1" applyAlignment="1">
      <alignment horizontal="center" wrapText="1"/>
    </xf>
    <xf numFmtId="0" fontId="46" fillId="80" borderId="184" xfId="123" applyFont="1" applyFill="1" applyBorder="1" applyAlignment="1">
      <alignment horizontal="center" wrapText="1"/>
    </xf>
    <xf numFmtId="0" fontId="46" fillId="80" borderId="60" xfId="123" applyFont="1" applyFill="1" applyBorder="1" applyAlignment="1">
      <alignment horizontal="center" wrapText="1"/>
    </xf>
    <xf numFmtId="0" fontId="46" fillId="80" borderId="73" xfId="0" applyFont="1" applyFill="1" applyBorder="1" applyAlignment="1">
      <alignment horizontal="center" vertical="center" wrapText="1"/>
    </xf>
    <xf numFmtId="0" fontId="46" fillId="80" borderId="118" xfId="0" applyFont="1" applyFill="1" applyBorder="1" applyAlignment="1">
      <alignment horizontal="center" vertical="center" wrapText="1"/>
    </xf>
    <xf numFmtId="0" fontId="46" fillId="80" borderId="72" xfId="0" applyFont="1" applyFill="1" applyBorder="1" applyAlignment="1">
      <alignment horizontal="center" vertical="center" wrapText="1"/>
    </xf>
    <xf numFmtId="0" fontId="30" fillId="80" borderId="67" xfId="0" applyFont="1" applyFill="1" applyBorder="1" applyAlignment="1">
      <alignment horizontal="center" wrapText="1"/>
    </xf>
    <xf numFmtId="0" fontId="30" fillId="80" borderId="68" xfId="0" applyFont="1" applyFill="1" applyBorder="1" applyAlignment="1">
      <alignment horizontal="center" wrapText="1"/>
    </xf>
    <xf numFmtId="0" fontId="30" fillId="80" borderId="50" xfId="0" applyFont="1" applyFill="1" applyBorder="1" applyAlignment="1">
      <alignment horizontal="center" wrapText="1"/>
    </xf>
    <xf numFmtId="0" fontId="30" fillId="80" borderId="48" xfId="0" applyFont="1" applyFill="1" applyBorder="1" applyAlignment="1">
      <alignment horizontal="center" wrapText="1"/>
    </xf>
    <xf numFmtId="0" fontId="46" fillId="80" borderId="125" xfId="0" applyFont="1" applyFill="1" applyBorder="1" applyAlignment="1">
      <alignment horizontal="center" vertical="top" wrapText="1"/>
    </xf>
    <xf numFmtId="0" fontId="46" fillId="80" borderId="34" xfId="0" applyFont="1" applyFill="1" applyBorder="1" applyAlignment="1">
      <alignment horizontal="center" wrapText="1"/>
    </xf>
    <xf numFmtId="0" fontId="46" fillId="80" borderId="126" xfId="0" applyFont="1" applyFill="1" applyBorder="1" applyAlignment="1">
      <alignment horizontal="center" wrapText="1"/>
    </xf>
    <xf numFmtId="0" fontId="128" fillId="80" borderId="73" xfId="0" applyFont="1" applyFill="1" applyBorder="1" applyAlignment="1">
      <alignment horizontal="center" vertical="center" wrapText="1"/>
    </xf>
    <xf numFmtId="0" fontId="128" fillId="80" borderId="74" xfId="0" applyFont="1" applyFill="1" applyBorder="1" applyAlignment="1">
      <alignment horizontal="center" vertical="center" wrapText="1"/>
    </xf>
    <xf numFmtId="0" fontId="128" fillId="80" borderId="75" xfId="0" applyFont="1" applyFill="1" applyBorder="1" applyAlignment="1">
      <alignment horizontal="center" vertical="center" wrapText="1"/>
    </xf>
    <xf numFmtId="0" fontId="128" fillId="80" borderId="71" xfId="0" applyFont="1" applyFill="1" applyBorder="1" applyAlignment="1">
      <alignment horizontal="center" vertical="center" wrapText="1"/>
    </xf>
    <xf numFmtId="0" fontId="28" fillId="80" borderId="49" xfId="0" applyFont="1" applyFill="1" applyBorder="1" applyAlignment="1">
      <alignment horizontal="center" vertical="center" wrapText="1"/>
    </xf>
    <xf numFmtId="0" fontId="28" fillId="80" borderId="50" xfId="0" applyFont="1" applyFill="1" applyBorder="1" applyAlignment="1">
      <alignment horizontal="center" vertical="center" wrapText="1"/>
    </xf>
    <xf numFmtId="0" fontId="28" fillId="80" borderId="48" xfId="0" applyFont="1" applyFill="1" applyBorder="1" applyAlignment="1">
      <alignment horizontal="center" vertical="center" wrapText="1"/>
    </xf>
    <xf numFmtId="0" fontId="28" fillId="80" borderId="55" xfId="0" applyFont="1" applyFill="1" applyBorder="1" applyAlignment="1">
      <alignment horizontal="center" vertical="center" wrapText="1"/>
    </xf>
    <xf numFmtId="0" fontId="28" fillId="80" borderId="64" xfId="0" applyFont="1" applyFill="1" applyBorder="1" applyAlignment="1">
      <alignment horizontal="center" vertical="center" wrapText="1"/>
    </xf>
    <xf numFmtId="0" fontId="30" fillId="80" borderId="138" xfId="0" applyFont="1" applyFill="1" applyBorder="1" applyAlignment="1">
      <alignment horizontal="center" vertical="center" wrapText="1"/>
    </xf>
    <xf numFmtId="0" fontId="30" fillId="80" borderId="140" xfId="0" applyFont="1" applyFill="1" applyBorder="1" applyAlignment="1">
      <alignment horizontal="center" vertical="center" wrapText="1"/>
    </xf>
    <xf numFmtId="0" fontId="30" fillId="80" borderId="69" xfId="323" applyFont="1" applyFill="1" applyBorder="1" applyAlignment="1">
      <alignment horizontal="center" vertical="center" wrapText="1"/>
    </xf>
    <xf numFmtId="0" fontId="30" fillId="80" borderId="64" xfId="323" applyFont="1" applyFill="1" applyBorder="1" applyAlignment="1">
      <alignment horizontal="center" vertical="center" wrapText="1"/>
    </xf>
    <xf numFmtId="3" fontId="30" fillId="80" borderId="24" xfId="323" applyNumberFormat="1" applyFont="1" applyFill="1" applyBorder="1" applyAlignment="1">
      <alignment horizontal="center" vertical="center" wrapText="1"/>
    </xf>
    <xf numFmtId="3" fontId="30" fillId="80" borderId="64" xfId="323" applyNumberFormat="1" applyFont="1" applyFill="1" applyBorder="1" applyAlignment="1">
      <alignment horizontal="center" vertical="center" wrapText="1"/>
    </xf>
    <xf numFmtId="0" fontId="30" fillId="80" borderId="66" xfId="0" applyFont="1" applyFill="1" applyBorder="1" applyAlignment="1">
      <alignment horizontal="center" wrapText="1"/>
    </xf>
    <xf numFmtId="0" fontId="30" fillId="80" borderId="53" xfId="0" applyFont="1" applyFill="1" applyBorder="1" applyAlignment="1">
      <alignment horizontal="center" wrapText="1"/>
    </xf>
    <xf numFmtId="0" fontId="30" fillId="80" borderId="99" xfId="0" applyFont="1" applyFill="1" applyBorder="1" applyAlignment="1">
      <alignment vertical="center"/>
    </xf>
    <xf numFmtId="42" fontId="30" fillId="80" borderId="97" xfId="0" applyNumberFormat="1" applyFont="1" applyFill="1" applyBorder="1" applyAlignment="1">
      <alignment vertical="center"/>
    </xf>
    <xf numFmtId="42" fontId="30" fillId="80" borderId="98" xfId="0" applyNumberFormat="1" applyFont="1" applyFill="1" applyBorder="1" applyAlignment="1">
      <alignment vertical="center"/>
    </xf>
    <xf numFmtId="9" fontId="30" fillId="80" borderId="98" xfId="0" applyNumberFormat="1" applyFont="1" applyFill="1" applyBorder="1" applyAlignment="1">
      <alignment horizontal="center" vertical="center"/>
    </xf>
    <xf numFmtId="0" fontId="30" fillId="80" borderId="131" xfId="0" applyFont="1" applyFill="1" applyBorder="1" applyAlignment="1">
      <alignment vertical="center"/>
    </xf>
    <xf numFmtId="3" fontId="30" fillId="80" borderId="39" xfId="0" applyNumberFormat="1" applyFont="1" applyFill="1" applyBorder="1" applyAlignment="1">
      <alignment horizontal="center" vertical="center"/>
    </xf>
    <xf numFmtId="3" fontId="30" fillId="80" borderId="131" xfId="0" applyNumberFormat="1" applyFont="1" applyFill="1" applyBorder="1" applyAlignment="1">
      <alignment horizontal="center" vertical="center"/>
    </xf>
    <xf numFmtId="9" fontId="30" fillId="80" borderId="39" xfId="0" applyNumberFormat="1" applyFont="1" applyFill="1" applyBorder="1" applyAlignment="1">
      <alignment horizontal="center" vertical="center"/>
    </xf>
    <xf numFmtId="0" fontId="30" fillId="80" borderId="98" xfId="0" applyFont="1" applyFill="1" applyBorder="1" applyAlignment="1">
      <alignment vertical="center"/>
    </xf>
    <xf numFmtId="9" fontId="30" fillId="80" borderId="97" xfId="0" applyNumberFormat="1" applyFont="1" applyFill="1" applyBorder="1" applyAlignment="1">
      <alignment horizontal="center" vertical="center"/>
    </xf>
    <xf numFmtId="0" fontId="30" fillId="80" borderId="58" xfId="0" applyFont="1" applyFill="1" applyBorder="1" applyAlignment="1">
      <alignment horizontal="center"/>
    </xf>
    <xf numFmtId="0" fontId="30" fillId="80" borderId="83" xfId="0" applyFont="1" applyFill="1" applyBorder="1" applyAlignment="1">
      <alignment horizontal="center"/>
    </xf>
    <xf numFmtId="0" fontId="30" fillId="80" borderId="131" xfId="0" quotePrefix="1" applyFont="1" applyFill="1" applyBorder="1" applyAlignment="1">
      <alignment horizontal="left" vertical="center" wrapText="1"/>
    </xf>
    <xf numFmtId="42" fontId="30" fillId="80" borderId="128" xfId="2" applyNumberFormat="1" applyFont="1" applyFill="1" applyBorder="1" applyAlignment="1">
      <alignment vertical="center"/>
    </xf>
    <xf numFmtId="42" fontId="30" fillId="80" borderId="34" xfId="2" applyNumberFormat="1" applyFont="1" applyFill="1" applyBorder="1" applyAlignment="1">
      <alignment vertical="center"/>
    </xf>
    <xf numFmtId="42" fontId="30" fillId="80" borderId="39" xfId="2" applyNumberFormat="1" applyFont="1" applyFill="1" applyBorder="1" applyAlignment="1">
      <alignment vertical="center"/>
    </xf>
    <xf numFmtId="42" fontId="30" fillId="80" borderId="24" xfId="2" applyNumberFormat="1" applyFont="1" applyFill="1" applyBorder="1" applyAlignment="1">
      <alignment vertical="center"/>
    </xf>
    <xf numFmtId="5" fontId="30" fillId="80" borderId="24" xfId="2" applyNumberFormat="1" applyFont="1" applyFill="1" applyBorder="1" applyAlignment="1">
      <alignment vertical="center"/>
    </xf>
    <xf numFmtId="9" fontId="30" fillId="80" borderId="125" xfId="1" applyFont="1" applyFill="1" applyBorder="1" applyAlignment="1">
      <alignment vertical="center"/>
    </xf>
    <xf numFmtId="9" fontId="30" fillId="80" borderId="34" xfId="1" applyFont="1" applyFill="1" applyBorder="1" applyAlignment="1">
      <alignment vertical="center"/>
    </xf>
    <xf numFmtId="9" fontId="30" fillId="80" borderId="126" xfId="1" applyFont="1" applyFill="1" applyBorder="1" applyAlignment="1">
      <alignment vertical="center"/>
    </xf>
    <xf numFmtId="0" fontId="30" fillId="80" borderId="128" xfId="0" quotePrefix="1" applyFont="1" applyFill="1" applyBorder="1" applyAlignment="1">
      <alignment horizontal="left" wrapText="1"/>
    </xf>
    <xf numFmtId="37" fontId="30" fillId="80" borderId="128" xfId="2" applyNumberFormat="1" applyFont="1" applyFill="1" applyBorder="1" applyAlignment="1">
      <alignment vertical="top"/>
    </xf>
    <xf numFmtId="9" fontId="30" fillId="80" borderId="125" xfId="1" applyFont="1" applyFill="1" applyBorder="1" applyAlignment="1">
      <alignment vertical="top"/>
    </xf>
    <xf numFmtId="9" fontId="30" fillId="80" borderId="131" xfId="1" applyFont="1" applyFill="1" applyBorder="1" applyAlignment="1">
      <alignment vertical="top"/>
    </xf>
    <xf numFmtId="0" fontId="30" fillId="80" borderId="131" xfId="0" quotePrefix="1" applyFont="1" applyFill="1" applyBorder="1" applyAlignment="1">
      <alignment horizontal="left"/>
    </xf>
    <xf numFmtId="5" fontId="30" fillId="80" borderId="43" xfId="0" applyNumberFormat="1" applyFont="1" applyFill="1" applyBorder="1"/>
    <xf numFmtId="5" fontId="30" fillId="80" borderId="34" xfId="0" applyNumberFormat="1" applyFont="1" applyFill="1" applyBorder="1"/>
    <xf numFmtId="5" fontId="30" fillId="80" borderId="126" xfId="0" applyNumberFormat="1" applyFont="1" applyFill="1" applyBorder="1"/>
    <xf numFmtId="9" fontId="30" fillId="80" borderId="43" xfId="1" applyFont="1" applyFill="1" applyBorder="1"/>
    <xf numFmtId="9" fontId="30" fillId="80" borderId="34" xfId="1" applyFont="1" applyFill="1" applyBorder="1"/>
    <xf numFmtId="9" fontId="30" fillId="80" borderId="126" xfId="1" applyFont="1" applyFill="1" applyBorder="1"/>
    <xf numFmtId="0" fontId="30" fillId="80" borderId="131" xfId="0" applyFont="1" applyFill="1" applyBorder="1"/>
    <xf numFmtId="0" fontId="30" fillId="80" borderId="128" xfId="0" quotePrefix="1" applyFont="1" applyFill="1" applyBorder="1" applyAlignment="1">
      <alignment horizontal="left" vertical="center" wrapText="1"/>
    </xf>
    <xf numFmtId="5" fontId="30" fillId="80" borderId="128" xfId="2" applyNumberFormat="1" applyFont="1" applyFill="1" applyBorder="1" applyAlignment="1">
      <alignment vertical="center"/>
    </xf>
    <xf numFmtId="5" fontId="30" fillId="80" borderId="34" xfId="2" applyNumberFormat="1" applyFont="1" applyFill="1" applyBorder="1" applyAlignment="1">
      <alignment vertical="center"/>
    </xf>
    <xf numFmtId="5" fontId="30" fillId="80" borderId="39" xfId="2" applyNumberFormat="1" applyFont="1" applyFill="1" applyBorder="1" applyAlignment="1">
      <alignment vertical="center"/>
    </xf>
    <xf numFmtId="9" fontId="30" fillId="80" borderId="125" xfId="1" applyFont="1" applyFill="1" applyBorder="1"/>
    <xf numFmtId="5" fontId="30" fillId="80" borderId="34" xfId="0" applyNumberFormat="1" applyFont="1" applyFill="1" applyBorder="1" applyAlignment="1">
      <alignment horizontal="left"/>
    </xf>
    <xf numFmtId="166" fontId="30" fillId="80" borderId="114" xfId="30947" applyNumberFormat="1" applyFont="1" applyFill="1" applyBorder="1"/>
    <xf numFmtId="166" fontId="30" fillId="80" borderId="129" xfId="2" applyNumberFormat="1" applyFont="1" applyFill="1" applyBorder="1"/>
    <xf numFmtId="166" fontId="30" fillId="80" borderId="130" xfId="2" applyNumberFormat="1" applyFont="1" applyFill="1" applyBorder="1"/>
    <xf numFmtId="0" fontId="30" fillId="80" borderId="128" xfId="0" applyFont="1" applyFill="1" applyBorder="1"/>
    <xf numFmtId="165" fontId="18" fillId="80" borderId="34" xfId="0" applyNumberFormat="1" applyFont="1" applyFill="1" applyBorder="1"/>
    <xf numFmtId="166" fontId="5" fillId="80" borderId="156" xfId="2" applyNumberFormat="1" applyFont="1" applyFill="1" applyBorder="1"/>
    <xf numFmtId="9" fontId="18" fillId="80" borderId="40" xfId="1" applyFont="1" applyFill="1" applyBorder="1"/>
    <xf numFmtId="43" fontId="18" fillId="80" borderId="34" xfId="4" applyFont="1" applyFill="1" applyBorder="1"/>
    <xf numFmtId="166" fontId="18" fillId="80" borderId="39" xfId="2" applyNumberFormat="1" applyFont="1" applyFill="1" applyBorder="1"/>
    <xf numFmtId="166" fontId="30" fillId="80" borderId="152" xfId="30947" applyNumberFormat="1" applyFont="1" applyFill="1" applyBorder="1"/>
    <xf numFmtId="166" fontId="30" fillId="80" borderId="152" xfId="2" applyNumberFormat="1" applyFont="1" applyFill="1" applyBorder="1"/>
    <xf numFmtId="166" fontId="30" fillId="80" borderId="153" xfId="2" applyNumberFormat="1" applyFont="1" applyFill="1" applyBorder="1"/>
    <xf numFmtId="0" fontId="30" fillId="81" borderId="98" xfId="0" applyFont="1" applyFill="1" applyBorder="1"/>
    <xf numFmtId="165" fontId="30" fillId="80" borderId="145" xfId="4" applyNumberFormat="1" applyFont="1" applyFill="1" applyBorder="1" applyAlignment="1">
      <alignment horizontal="center"/>
    </xf>
    <xf numFmtId="0" fontId="30" fillId="80" borderId="38" xfId="0" applyFont="1" applyFill="1" applyBorder="1"/>
    <xf numFmtId="0" fontId="0" fillId="80" borderId="131" xfId="0" applyFill="1" applyBorder="1"/>
    <xf numFmtId="0" fontId="30" fillId="80" borderId="135" xfId="0" applyFont="1" applyFill="1" applyBorder="1"/>
    <xf numFmtId="0" fontId="125" fillId="80" borderId="28" xfId="0" applyFont="1" applyFill="1" applyBorder="1"/>
    <xf numFmtId="165" fontId="5" fillId="80" borderId="29" xfId="0" applyNumberFormat="1" applyFont="1" applyFill="1" applyBorder="1"/>
    <xf numFmtId="165" fontId="5" fillId="80" borderId="30" xfId="4" applyNumberFormat="1" applyFont="1" applyFill="1" applyBorder="1"/>
    <xf numFmtId="44" fontId="5" fillId="80" borderId="30" xfId="2" applyFont="1" applyFill="1" applyBorder="1"/>
    <xf numFmtId="171" fontId="5" fillId="80" borderId="32" xfId="1" applyNumberFormat="1" applyFont="1" applyFill="1" applyBorder="1"/>
    <xf numFmtId="165" fontId="5" fillId="80" borderId="32" xfId="4" applyNumberFormat="1" applyFont="1" applyFill="1" applyBorder="1"/>
    <xf numFmtId="0" fontId="125" fillId="80" borderId="131" xfId="0" applyFont="1" applyFill="1" applyBorder="1"/>
    <xf numFmtId="165" fontId="5" fillId="80" borderId="25" xfId="0" applyNumberFormat="1" applyFont="1" applyFill="1" applyBorder="1"/>
    <xf numFmtId="165" fontId="5" fillId="80" borderId="131" xfId="0" applyNumberFormat="1" applyFont="1" applyFill="1" applyBorder="1"/>
    <xf numFmtId="165" fontId="5" fillId="80" borderId="98" xfId="0" applyNumberFormat="1" applyFont="1" applyFill="1" applyBorder="1"/>
    <xf numFmtId="165" fontId="128" fillId="80" borderId="30" xfId="4" applyNumberFormat="1" applyFont="1" applyFill="1" applyBorder="1" applyAlignment="1"/>
    <xf numFmtId="4" fontId="128" fillId="80" borderId="30" xfId="4" applyNumberFormat="1" applyFont="1" applyFill="1" applyBorder="1" applyAlignment="1"/>
    <xf numFmtId="2" fontId="128" fillId="80" borderId="30" xfId="4" applyNumberFormat="1" applyFont="1" applyFill="1" applyBorder="1" applyAlignment="1"/>
    <xf numFmtId="166" fontId="128" fillId="80" borderId="30" xfId="2" applyNumberFormat="1" applyFont="1" applyFill="1" applyBorder="1"/>
    <xf numFmtId="166" fontId="128" fillId="80" borderId="30" xfId="2" applyNumberFormat="1" applyFont="1" applyFill="1" applyBorder="1" applyAlignment="1">
      <alignment horizontal="center"/>
    </xf>
    <xf numFmtId="165" fontId="128" fillId="80" borderId="44" xfId="4" applyNumberFormat="1" applyFont="1" applyFill="1" applyBorder="1" applyAlignment="1"/>
    <xf numFmtId="165" fontId="0" fillId="80" borderId="64" xfId="0" applyNumberFormat="1" applyFill="1" applyBorder="1" applyAlignment="1">
      <alignment vertical="top" wrapText="1"/>
    </xf>
    <xf numFmtId="0" fontId="30" fillId="80" borderId="72" xfId="0" applyFont="1" applyFill="1" applyBorder="1" applyAlignment="1">
      <alignment horizontal="center" wrapText="1"/>
    </xf>
    <xf numFmtId="165" fontId="30" fillId="80" borderId="73" xfId="4" applyNumberFormat="1" applyFont="1" applyFill="1" applyBorder="1" applyAlignment="1">
      <alignment horizontal="center" wrapText="1"/>
    </xf>
    <xf numFmtId="165" fontId="30" fillId="80" borderId="74" xfId="4" applyNumberFormat="1" applyFont="1" applyFill="1" applyBorder="1" applyAlignment="1">
      <alignment horizontal="center" wrapText="1"/>
    </xf>
    <xf numFmtId="0" fontId="0" fillId="80" borderId="131" xfId="0" applyFill="1" applyBorder="1" applyAlignment="1">
      <alignment vertical="top" wrapText="1"/>
    </xf>
    <xf numFmtId="0" fontId="30" fillId="80" borderId="39" xfId="0" applyFont="1" applyFill="1" applyBorder="1" applyAlignment="1">
      <alignment horizontal="center" wrapText="1"/>
    </xf>
    <xf numFmtId="166" fontId="30" fillId="80" borderId="75" xfId="2" applyNumberFormat="1" applyFont="1" applyFill="1" applyBorder="1" applyAlignment="1">
      <alignment horizontal="center" wrapText="1"/>
    </xf>
    <xf numFmtId="0" fontId="30" fillId="80" borderId="44" xfId="0" applyFont="1" applyFill="1" applyBorder="1"/>
    <xf numFmtId="164" fontId="30" fillId="80" borderId="30" xfId="2" applyNumberFormat="1" applyFont="1" applyFill="1" applyBorder="1"/>
    <xf numFmtId="164" fontId="30" fillId="80" borderId="31" xfId="2" applyNumberFormat="1" applyFont="1" applyFill="1" applyBorder="1"/>
    <xf numFmtId="164" fontId="30" fillId="80" borderId="32" xfId="2" applyNumberFormat="1" applyFont="1" applyFill="1" applyBorder="1"/>
    <xf numFmtId="0" fontId="30" fillId="80" borderId="156" xfId="0" applyFont="1" applyFill="1" applyBorder="1"/>
    <xf numFmtId="164" fontId="30" fillId="80" borderId="156" xfId="2" applyNumberFormat="1" applyFont="1" applyFill="1" applyBorder="1"/>
    <xf numFmtId="164" fontId="30" fillId="80" borderId="157" xfId="2" applyNumberFormat="1" applyFont="1" applyFill="1" applyBorder="1"/>
    <xf numFmtId="164" fontId="30" fillId="80" borderId="99" xfId="2" applyNumberFormat="1" applyFont="1" applyFill="1" applyBorder="1"/>
    <xf numFmtId="0" fontId="30" fillId="80" borderId="125" xfId="0" applyFont="1" applyFill="1" applyBorder="1"/>
    <xf numFmtId="165" fontId="30" fillId="80" borderId="34" xfId="0" applyNumberFormat="1" applyFont="1" applyFill="1" applyBorder="1"/>
    <xf numFmtId="165" fontId="30" fillId="80" borderId="126" xfId="0" applyNumberFormat="1" applyFont="1" applyFill="1" applyBorder="1"/>
    <xf numFmtId="0" fontId="5" fillId="80" borderId="49" xfId="0" applyFont="1" applyFill="1" applyBorder="1" applyAlignment="1">
      <alignment horizontal="center"/>
    </xf>
    <xf numFmtId="166" fontId="5" fillId="80" borderId="50" xfId="2" applyNumberFormat="1" applyFont="1" applyFill="1" applyBorder="1" applyAlignment="1" applyProtection="1">
      <alignment wrapText="1"/>
      <protection locked="0"/>
    </xf>
    <xf numFmtId="2" fontId="5" fillId="80" borderId="50" xfId="4" applyNumberFormat="1" applyFont="1" applyFill="1" applyBorder="1" applyAlignment="1" applyProtection="1">
      <alignment horizontal="center" vertical="center" wrapText="1"/>
      <protection locked="0"/>
    </xf>
    <xf numFmtId="166" fontId="5" fillId="80" borderId="48" xfId="2" applyNumberFormat="1" applyFont="1" applyFill="1" applyBorder="1" applyAlignment="1" applyProtection="1">
      <alignment horizontal="center"/>
      <protection locked="0"/>
    </xf>
    <xf numFmtId="166" fontId="30" fillId="80" borderId="50" xfId="2" applyNumberFormat="1" applyFont="1" applyFill="1" applyBorder="1" applyAlignment="1" applyProtection="1">
      <alignment wrapText="1"/>
      <protection locked="0"/>
    </xf>
    <xf numFmtId="166" fontId="30" fillId="80" borderId="50" xfId="2" applyNumberFormat="1" applyFont="1" applyFill="1" applyBorder="1" applyAlignment="1" applyProtection="1">
      <alignment horizontal="center" wrapText="1"/>
      <protection locked="0"/>
    </xf>
    <xf numFmtId="2" fontId="30" fillId="80" borderId="50" xfId="4" applyNumberFormat="1" applyFont="1" applyFill="1" applyBorder="1" applyAlignment="1" applyProtection="1">
      <alignment horizontal="center" vertical="center" wrapText="1"/>
      <protection locked="0"/>
    </xf>
    <xf numFmtId="166" fontId="30" fillId="80" borderId="48" xfId="2" applyNumberFormat="1" applyFont="1" applyFill="1" applyBorder="1" applyAlignment="1" applyProtection="1">
      <alignment horizontal="center"/>
      <protection locked="0"/>
    </xf>
    <xf numFmtId="0" fontId="0" fillId="80" borderId="49" xfId="0" applyFill="1" applyBorder="1" applyAlignment="1">
      <alignment horizontal="center"/>
    </xf>
    <xf numFmtId="166" fontId="0" fillId="80" borderId="50" xfId="2" applyNumberFormat="1" applyFont="1" applyFill="1" applyBorder="1" applyAlignment="1" applyProtection="1">
      <alignment wrapText="1"/>
      <protection locked="0"/>
    </xf>
    <xf numFmtId="2" fontId="0" fillId="80" borderId="50" xfId="4" applyNumberFormat="1" applyFont="1" applyFill="1" applyBorder="1" applyAlignment="1" applyProtection="1">
      <alignment horizontal="center" vertical="center" wrapText="1"/>
      <protection locked="0"/>
    </xf>
    <xf numFmtId="166" fontId="0" fillId="80" borderId="48" xfId="2" applyNumberFormat="1" applyFont="1" applyFill="1" applyBorder="1" applyAlignment="1" applyProtection="1">
      <alignment horizontal="center"/>
      <protection locked="0"/>
    </xf>
    <xf numFmtId="0" fontId="30" fillId="80" borderId="52" xfId="0" applyFont="1" applyFill="1" applyBorder="1" applyAlignment="1">
      <alignment horizontal="justify" vertical="top" wrapText="1"/>
    </xf>
    <xf numFmtId="0" fontId="0" fillId="80" borderId="59" xfId="0" applyFill="1" applyBorder="1" applyAlignment="1">
      <alignment horizontal="justify" vertical="top" wrapText="1"/>
    </xf>
    <xf numFmtId="0" fontId="0" fillId="80" borderId="184" xfId="0" applyFill="1" applyBorder="1" applyAlignment="1">
      <alignment horizontal="justify" vertical="top" wrapText="1"/>
    </xf>
    <xf numFmtId="166" fontId="0" fillId="80" borderId="60" xfId="2" applyNumberFormat="1" applyFont="1" applyFill="1" applyBorder="1"/>
    <xf numFmtId="0" fontId="0" fillId="80" borderId="51" xfId="0" applyFill="1" applyBorder="1"/>
    <xf numFmtId="0" fontId="0" fillId="80" borderId="60" xfId="0" applyFill="1" applyBorder="1" applyAlignment="1">
      <alignment vertical="top"/>
    </xf>
    <xf numFmtId="176" fontId="30" fillId="80" borderId="131" xfId="0" applyNumberFormat="1" applyFont="1" applyFill="1" applyBorder="1" applyAlignment="1">
      <alignment vertical="center" wrapText="1"/>
    </xf>
    <xf numFmtId="166" fontId="30" fillId="80" borderId="43" xfId="2" applyNumberFormat="1" applyFont="1" applyFill="1" applyBorder="1" applyAlignment="1">
      <alignment vertical="center"/>
    </xf>
    <xf numFmtId="166" fontId="30" fillId="80" borderId="48" xfId="2" applyNumberFormat="1" applyFont="1" applyFill="1" applyBorder="1" applyAlignment="1">
      <alignment vertical="center"/>
    </xf>
    <xf numFmtId="171" fontId="0" fillId="80" borderId="34" xfId="1" applyNumberFormat="1" applyFont="1" applyFill="1" applyBorder="1" applyAlignment="1">
      <alignment horizontal="center" vertical="center"/>
    </xf>
    <xf numFmtId="0" fontId="0" fillId="80" borderId="34" xfId="0" applyFill="1" applyBorder="1" applyAlignment="1">
      <alignment horizontal="center" vertical="center" wrapText="1"/>
    </xf>
    <xf numFmtId="0" fontId="0" fillId="80" borderId="126" xfId="0" applyFill="1" applyBorder="1" applyAlignment="1">
      <alignment horizontal="center" vertical="center" wrapText="1"/>
    </xf>
    <xf numFmtId="171" fontId="105" fillId="80" borderId="34" xfId="1" applyNumberFormat="1" applyFont="1" applyFill="1" applyBorder="1" applyAlignment="1">
      <alignment horizontal="center" vertical="center"/>
    </xf>
    <xf numFmtId="0" fontId="105" fillId="80" borderId="34" xfId="0" applyFont="1" applyFill="1" applyBorder="1" applyAlignment="1">
      <alignment horizontal="center" vertical="center" wrapText="1"/>
    </xf>
    <xf numFmtId="0" fontId="105" fillId="80" borderId="126" xfId="0" applyFont="1" applyFill="1" applyBorder="1" applyAlignment="1">
      <alignment horizontal="center" vertical="center" wrapText="1"/>
    </xf>
    <xf numFmtId="176" fontId="30" fillId="80" borderId="131" xfId="0" applyNumberFormat="1" applyFont="1" applyFill="1" applyBorder="1" applyAlignment="1">
      <alignment horizontal="left" vertical="center" wrapText="1"/>
    </xf>
    <xf numFmtId="166" fontId="30" fillId="80" borderId="99" xfId="2" applyNumberFormat="1" applyFont="1" applyFill="1" applyBorder="1" applyAlignment="1">
      <alignment vertical="center"/>
    </xf>
    <xf numFmtId="171" fontId="30" fillId="80" borderId="34" xfId="1" applyNumberFormat="1" applyFont="1" applyFill="1" applyBorder="1" applyAlignment="1">
      <alignment horizontal="center" vertical="center"/>
    </xf>
    <xf numFmtId="166" fontId="30" fillId="80" borderId="34" xfId="2" applyNumberFormat="1" applyFont="1" applyFill="1" applyBorder="1" applyAlignment="1">
      <alignment horizontal="center" vertical="center"/>
    </xf>
    <xf numFmtId="166" fontId="30" fillId="80" borderId="99" xfId="2" applyNumberFormat="1" applyFont="1" applyFill="1" applyBorder="1" applyAlignment="1">
      <alignment horizontal="center" vertical="center"/>
    </xf>
    <xf numFmtId="0" fontId="30" fillId="80" borderId="131" xfId="0" applyFont="1" applyFill="1" applyBorder="1" applyAlignment="1">
      <alignment horizontal="left" wrapText="1"/>
    </xf>
    <xf numFmtId="166" fontId="30" fillId="80" borderId="125" xfId="2" applyNumberFormat="1" applyFont="1" applyFill="1" applyBorder="1"/>
    <xf numFmtId="166" fontId="30" fillId="80" borderId="34" xfId="2" applyNumberFormat="1" applyFont="1" applyFill="1" applyBorder="1"/>
    <xf numFmtId="166" fontId="30" fillId="80" borderId="126" xfId="2" applyNumberFormat="1" applyFont="1" applyFill="1" applyBorder="1"/>
    <xf numFmtId="166" fontId="30" fillId="80" borderId="43" xfId="2" applyNumberFormat="1" applyFont="1" applyFill="1" applyBorder="1" applyAlignment="1">
      <alignment horizontal="center"/>
    </xf>
    <xf numFmtId="166" fontId="30" fillId="80" borderId="99" xfId="2" applyNumberFormat="1" applyFont="1" applyFill="1" applyBorder="1" applyAlignment="1">
      <alignment horizontal="center"/>
    </xf>
    <xf numFmtId="0" fontId="30" fillId="80" borderId="145" xfId="0" applyFont="1" applyFill="1" applyBorder="1"/>
    <xf numFmtId="2" fontId="128" fillId="80" borderId="99" xfId="4" applyNumberFormat="1" applyFont="1" applyFill="1" applyBorder="1"/>
    <xf numFmtId="43" fontId="30" fillId="80" borderId="99" xfId="4" applyFont="1" applyFill="1" applyBorder="1"/>
    <xf numFmtId="164" fontId="30" fillId="80" borderId="125" xfId="2" applyNumberFormat="1" applyFont="1" applyFill="1" applyBorder="1" applyAlignment="1">
      <alignment vertical="center" wrapText="1"/>
    </xf>
    <xf numFmtId="164" fontId="30" fillId="80" borderId="34" xfId="2" applyNumberFormat="1" applyFont="1" applyFill="1" applyBorder="1" applyAlignment="1">
      <alignment vertical="center" wrapText="1"/>
    </xf>
    <xf numFmtId="164" fontId="30" fillId="80" borderId="126" xfId="2" applyNumberFormat="1" applyFont="1" applyFill="1" applyBorder="1" applyAlignment="1">
      <alignment vertical="center" wrapText="1"/>
    </xf>
    <xf numFmtId="9" fontId="30" fillId="80" borderId="125" xfId="1" applyFont="1" applyFill="1" applyBorder="1" applyAlignment="1">
      <alignment vertical="center" wrapText="1"/>
    </xf>
    <xf numFmtId="9" fontId="30" fillId="80" borderId="98" xfId="1" applyFont="1" applyFill="1" applyBorder="1" applyAlignment="1">
      <alignment vertical="center" wrapText="1"/>
    </xf>
    <xf numFmtId="0" fontId="30" fillId="80" borderId="163" xfId="0" applyFont="1" applyFill="1" applyBorder="1"/>
    <xf numFmtId="164" fontId="30" fillId="80" borderId="145" xfId="2" applyNumberFormat="1" applyFont="1" applyFill="1" applyBorder="1" applyAlignment="1">
      <alignment vertical="center" wrapText="1"/>
    </xf>
    <xf numFmtId="164" fontId="30" fillId="80" borderId="156" xfId="2" applyNumberFormat="1" applyFont="1" applyFill="1" applyBorder="1" applyAlignment="1">
      <alignment vertical="center" wrapText="1"/>
    </xf>
    <xf numFmtId="164" fontId="30" fillId="80" borderId="99" xfId="2" applyNumberFormat="1" applyFont="1" applyFill="1" applyBorder="1" applyAlignment="1">
      <alignment vertical="center" wrapText="1"/>
    </xf>
    <xf numFmtId="9" fontId="30" fillId="80" borderId="182" xfId="1" applyFont="1" applyFill="1" applyBorder="1"/>
    <xf numFmtId="9" fontId="30" fillId="80" borderId="156" xfId="1" applyFont="1" applyFill="1" applyBorder="1"/>
    <xf numFmtId="9" fontId="30" fillId="80" borderId="99" xfId="1" applyFont="1" applyFill="1" applyBorder="1"/>
    <xf numFmtId="0" fontId="128" fillId="80" borderId="38" xfId="0" applyFont="1" applyFill="1" applyBorder="1" applyAlignment="1">
      <alignment horizontal="left" vertical="center" wrapText="1"/>
    </xf>
    <xf numFmtId="5" fontId="128" fillId="80" borderId="25" xfId="0" applyNumberFormat="1" applyFont="1" applyFill="1" applyBorder="1" applyAlignment="1">
      <alignment horizontal="right" wrapText="1"/>
    </xf>
    <xf numFmtId="5" fontId="128" fillId="80" borderId="44" xfId="0" applyNumberFormat="1" applyFont="1" applyFill="1" applyBorder="1" applyAlignment="1">
      <alignment horizontal="right" wrapText="1"/>
    </xf>
    <xf numFmtId="5" fontId="128" fillId="80" borderId="46" xfId="0" applyNumberFormat="1" applyFont="1" applyFill="1" applyBorder="1" applyAlignment="1">
      <alignment horizontal="right" wrapText="1"/>
    </xf>
    <xf numFmtId="5" fontId="128" fillId="80" borderId="35" xfId="0" applyNumberFormat="1" applyFont="1" applyFill="1" applyBorder="1" applyAlignment="1">
      <alignment horizontal="right" wrapText="1"/>
    </xf>
    <xf numFmtId="9" fontId="128" fillId="80" borderId="46" xfId="0" applyNumberFormat="1" applyFont="1" applyFill="1" applyBorder="1" applyAlignment="1">
      <alignment horizontal="right" wrapText="1"/>
    </xf>
    <xf numFmtId="5" fontId="128" fillId="80" borderId="0" xfId="0" applyNumberFormat="1" applyFont="1" applyFill="1" applyAlignment="1">
      <alignment horizontal="right" wrapText="1"/>
    </xf>
    <xf numFmtId="9" fontId="128" fillId="80" borderId="46" xfId="0" applyNumberFormat="1" applyFont="1" applyFill="1" applyBorder="1" applyAlignment="1">
      <alignment horizontal="center" wrapText="1"/>
    </xf>
    <xf numFmtId="0" fontId="128" fillId="80" borderId="131" xfId="0" applyFont="1" applyFill="1" applyBorder="1" applyAlignment="1">
      <alignment vertical="center" wrapText="1"/>
    </xf>
    <xf numFmtId="5" fontId="128" fillId="80" borderId="125" xfId="0" applyNumberFormat="1" applyFont="1" applyFill="1" applyBorder="1" applyAlignment="1">
      <alignment vertical="center" wrapText="1"/>
    </xf>
    <xf numFmtId="5" fontId="128" fillId="80" borderId="34" xfId="0" applyNumberFormat="1" applyFont="1" applyFill="1" applyBorder="1" applyAlignment="1">
      <alignment vertical="center" wrapText="1"/>
    </xf>
    <xf numFmtId="5" fontId="128" fillId="80" borderId="126" xfId="0" applyNumberFormat="1" applyFont="1" applyFill="1" applyBorder="1" applyAlignment="1">
      <alignment vertical="center" wrapText="1"/>
    </xf>
    <xf numFmtId="5" fontId="128" fillId="80" borderId="43" xfId="0" applyNumberFormat="1" applyFont="1" applyFill="1" applyBorder="1" applyAlignment="1">
      <alignment vertical="center" wrapText="1"/>
    </xf>
    <xf numFmtId="9" fontId="128" fillId="80" borderId="126" xfId="0" applyNumberFormat="1" applyFont="1" applyFill="1" applyBorder="1" applyAlignment="1">
      <alignment vertical="center" wrapText="1"/>
    </xf>
    <xf numFmtId="9" fontId="128" fillId="80" borderId="126" xfId="0" applyNumberFormat="1" applyFont="1" applyFill="1" applyBorder="1" applyAlignment="1">
      <alignment horizontal="center" vertical="center" wrapText="1"/>
    </xf>
    <xf numFmtId="0" fontId="30" fillId="80" borderId="128" xfId="0" applyFont="1" applyFill="1" applyBorder="1" applyAlignment="1">
      <alignment horizontal="center"/>
    </xf>
    <xf numFmtId="3" fontId="30" fillId="80" borderId="125" xfId="0" applyNumberFormat="1" applyFont="1" applyFill="1" applyBorder="1" applyAlignment="1">
      <alignment horizontal="center" vertical="center"/>
    </xf>
    <xf numFmtId="9" fontId="30" fillId="80" borderId="131" xfId="0" applyNumberFormat="1" applyFont="1" applyFill="1" applyBorder="1" applyAlignment="1">
      <alignment horizontal="center" vertical="center"/>
    </xf>
    <xf numFmtId="0" fontId="30" fillId="80" borderId="131" xfId="0" applyFont="1" applyFill="1" applyBorder="1" applyAlignment="1">
      <alignment horizontal="center"/>
    </xf>
    <xf numFmtId="171" fontId="30" fillId="80" borderId="131" xfId="0" applyNumberFormat="1" applyFont="1" applyFill="1" applyBorder="1" applyAlignment="1">
      <alignment horizontal="center" vertical="center"/>
    </xf>
    <xf numFmtId="10" fontId="30" fillId="80" borderId="131" xfId="0" applyNumberFormat="1" applyFont="1" applyFill="1" applyBorder="1" applyAlignment="1">
      <alignment horizontal="center" vertical="center"/>
    </xf>
    <xf numFmtId="0" fontId="30" fillId="80" borderId="131" xfId="0" applyFont="1" applyFill="1" applyBorder="1" applyAlignment="1">
      <alignment horizontal="right"/>
    </xf>
    <xf numFmtId="3" fontId="30" fillId="80" borderId="145" xfId="0" applyNumberFormat="1" applyFont="1" applyFill="1" applyBorder="1"/>
    <xf numFmtId="3" fontId="30" fillId="80" borderId="43" xfId="0" applyNumberFormat="1" applyFont="1" applyFill="1" applyBorder="1"/>
    <xf numFmtId="3" fontId="30" fillId="80" borderId="39" xfId="0" applyNumberFormat="1" applyFont="1" applyFill="1" applyBorder="1"/>
    <xf numFmtId="3" fontId="30" fillId="80" borderId="24" xfId="0" applyNumberFormat="1" applyFont="1" applyFill="1" applyBorder="1"/>
    <xf numFmtId="3" fontId="30" fillId="80" borderId="126" xfId="0" applyNumberFormat="1" applyFont="1" applyFill="1" applyBorder="1"/>
    <xf numFmtId="9" fontId="30" fillId="80" borderId="128" xfId="4" applyNumberFormat="1" applyFont="1" applyFill="1" applyBorder="1" applyAlignment="1">
      <alignment horizontal="right"/>
    </xf>
    <xf numFmtId="9" fontId="30" fillId="80" borderId="40" xfId="4" applyNumberFormat="1" applyFont="1" applyFill="1" applyBorder="1" applyAlignment="1">
      <alignment horizontal="right"/>
    </xf>
    <xf numFmtId="9" fontId="30" fillId="80" borderId="126" xfId="4" applyNumberFormat="1" applyFont="1" applyFill="1" applyBorder="1" applyAlignment="1"/>
    <xf numFmtId="0" fontId="30" fillId="80" borderId="38" xfId="0" applyFont="1" applyFill="1" applyBorder="1" applyAlignment="1">
      <alignment horizontal="center"/>
    </xf>
    <xf numFmtId="3" fontId="30" fillId="80" borderId="38" xfId="0" applyNumberFormat="1" applyFont="1" applyFill="1" applyBorder="1" applyAlignment="1">
      <alignment horizontal="center" vertical="center"/>
    </xf>
    <xf numFmtId="171" fontId="30" fillId="80" borderId="38" xfId="0" applyNumberFormat="1" applyFont="1" applyFill="1" applyBorder="1" applyAlignment="1">
      <alignment horizontal="center" vertical="center"/>
    </xf>
    <xf numFmtId="9" fontId="30" fillId="80" borderId="38" xfId="0" applyNumberFormat="1" applyFont="1" applyFill="1" applyBorder="1" applyAlignment="1">
      <alignment horizontal="center" vertical="center"/>
    </xf>
    <xf numFmtId="10" fontId="30" fillId="80" borderId="38" xfId="0" applyNumberFormat="1" applyFont="1" applyFill="1" applyBorder="1" applyAlignment="1">
      <alignment horizontal="center" vertical="center"/>
    </xf>
    <xf numFmtId="0" fontId="30" fillId="80" borderId="128" xfId="323" applyFont="1" applyFill="1" applyBorder="1" applyAlignment="1">
      <alignment horizontal="left"/>
    </xf>
    <xf numFmtId="3" fontId="30" fillId="80" borderId="40" xfId="323" applyNumberFormat="1" applyFont="1" applyFill="1" applyBorder="1" applyAlignment="1">
      <alignment horizontal="center"/>
    </xf>
    <xf numFmtId="166" fontId="30" fillId="80" borderId="131" xfId="2" applyNumberFormat="1" applyFont="1" applyFill="1" applyBorder="1" applyAlignment="1">
      <alignment horizontal="center"/>
    </xf>
    <xf numFmtId="3" fontId="30" fillId="80" borderId="34" xfId="0" applyNumberFormat="1" applyFont="1" applyFill="1" applyBorder="1" applyAlignment="1">
      <alignment horizontal="center" vertical="center"/>
    </xf>
    <xf numFmtId="3" fontId="30" fillId="80" borderId="126" xfId="0" applyNumberFormat="1" applyFont="1" applyFill="1" applyBorder="1" applyAlignment="1">
      <alignment horizontal="center" vertical="center"/>
    </xf>
    <xf numFmtId="0" fontId="128" fillId="80" borderId="38" xfId="0" applyFont="1" applyFill="1" applyBorder="1" applyAlignment="1">
      <alignment horizontal="justify" vertical="top" wrapText="1"/>
    </xf>
    <xf numFmtId="5" fontId="128" fillId="80" borderId="27" xfId="0" applyNumberFormat="1" applyFont="1" applyFill="1" applyBorder="1" applyAlignment="1">
      <alignment horizontal="right" wrapText="1"/>
    </xf>
    <xf numFmtId="5" fontId="128" fillId="80" borderId="38" xfId="0" applyNumberFormat="1" applyFont="1" applyFill="1" applyBorder="1" applyAlignment="1">
      <alignment horizontal="right" wrapText="1"/>
    </xf>
    <xf numFmtId="9" fontId="128" fillId="80" borderId="27" xfId="0" applyNumberFormat="1" applyFont="1" applyFill="1" applyBorder="1" applyAlignment="1">
      <alignment horizontal="right" wrapText="1"/>
    </xf>
    <xf numFmtId="0" fontId="128" fillId="80" borderId="131" xfId="0" applyFont="1" applyFill="1" applyBorder="1" applyAlignment="1">
      <alignment vertical="top" wrapText="1"/>
    </xf>
    <xf numFmtId="5" fontId="128" fillId="80" borderId="125" xfId="0" applyNumberFormat="1" applyFont="1" applyFill="1" applyBorder="1" applyAlignment="1">
      <alignment horizontal="right" wrapText="1"/>
    </xf>
    <xf numFmtId="5" fontId="128" fillId="80" borderId="34" xfId="0" applyNumberFormat="1" applyFont="1" applyFill="1" applyBorder="1" applyAlignment="1">
      <alignment horizontal="right" wrapText="1"/>
    </xf>
    <xf numFmtId="5" fontId="128" fillId="80" borderId="39" xfId="0" applyNumberFormat="1" applyFont="1" applyFill="1" applyBorder="1" applyAlignment="1">
      <alignment horizontal="right" wrapText="1"/>
    </xf>
    <xf numFmtId="9" fontId="128" fillId="80" borderId="126" xfId="0" applyNumberFormat="1" applyFont="1" applyFill="1" applyBorder="1" applyAlignment="1">
      <alignment horizontal="right" wrapText="1"/>
    </xf>
    <xf numFmtId="5" fontId="128" fillId="80" borderId="131" xfId="0" applyNumberFormat="1" applyFont="1" applyFill="1" applyBorder="1" applyAlignment="1">
      <alignment horizontal="right" wrapText="1"/>
    </xf>
    <xf numFmtId="9" fontId="128" fillId="80" borderId="39" xfId="0" applyNumberFormat="1" applyFont="1" applyFill="1" applyBorder="1" applyAlignment="1">
      <alignment horizontal="right" wrapText="1"/>
    </xf>
    <xf numFmtId="0" fontId="30" fillId="80" borderId="54" xfId="0" applyFont="1" applyFill="1" applyBorder="1" applyAlignment="1">
      <alignment horizontal="center"/>
    </xf>
    <xf numFmtId="3" fontId="30" fillId="80" borderId="73" xfId="0" applyNumberFormat="1" applyFont="1" applyFill="1" applyBorder="1" applyAlignment="1">
      <alignment horizontal="center" vertical="center"/>
    </xf>
    <xf numFmtId="3" fontId="30" fillId="80" borderId="64" xfId="0" applyNumberFormat="1" applyFont="1" applyFill="1" applyBorder="1" applyAlignment="1">
      <alignment horizontal="center" vertical="center"/>
    </xf>
    <xf numFmtId="9" fontId="30" fillId="80" borderId="64" xfId="0" applyNumberFormat="1" applyFont="1" applyFill="1" applyBorder="1" applyAlignment="1">
      <alignment horizontal="center" vertical="center"/>
    </xf>
    <xf numFmtId="3" fontId="30" fillId="80" borderId="125" xfId="0" applyNumberFormat="1" applyFont="1" applyFill="1" applyBorder="1"/>
    <xf numFmtId="3" fontId="30" fillId="80" borderId="34" xfId="0" applyNumberFormat="1" applyFont="1" applyFill="1" applyBorder="1"/>
    <xf numFmtId="9" fontId="30" fillId="80" borderId="24" xfId="4" applyNumberFormat="1" applyFont="1" applyFill="1" applyBorder="1" applyAlignment="1">
      <alignment horizontal="right"/>
    </xf>
    <xf numFmtId="9" fontId="30" fillId="80" borderId="126" xfId="4" applyNumberFormat="1" applyFont="1" applyFill="1" applyBorder="1"/>
    <xf numFmtId="3" fontId="30" fillId="80" borderId="34" xfId="323" applyNumberFormat="1" applyFont="1" applyFill="1" applyBorder="1" applyAlignment="1">
      <alignment horizontal="center"/>
    </xf>
    <xf numFmtId="0" fontId="30" fillId="0" borderId="76" xfId="0" applyFont="1" applyBorder="1" applyAlignment="1">
      <alignment horizontal="left" wrapText="1"/>
    </xf>
    <xf numFmtId="0" fontId="30" fillId="0" borderId="57" xfId="0" applyFont="1" applyBorder="1" applyAlignment="1">
      <alignment horizontal="left" wrapText="1"/>
    </xf>
    <xf numFmtId="0" fontId="30" fillId="0" borderId="54" xfId="0" applyFont="1" applyBorder="1" applyAlignment="1">
      <alignment horizontal="left" wrapText="1"/>
    </xf>
    <xf numFmtId="0" fontId="117" fillId="79" borderId="184" xfId="0" applyFont="1" applyFill="1" applyBorder="1" applyAlignment="1">
      <alignment horizontal="center" vertical="center" wrapText="1"/>
    </xf>
    <xf numFmtId="0" fontId="117" fillId="79" borderId="184" xfId="0" applyFont="1" applyFill="1" applyBorder="1" applyAlignment="1">
      <alignment vertical="center" wrapText="1"/>
    </xf>
    <xf numFmtId="0" fontId="117" fillId="79" borderId="168" xfId="0" applyFont="1" applyFill="1" applyBorder="1" applyAlignment="1">
      <alignment horizontal="center" vertical="center" wrapText="1"/>
    </xf>
    <xf numFmtId="0" fontId="0" fillId="62" borderId="184" xfId="0" applyFill="1" applyBorder="1"/>
    <xf numFmtId="0" fontId="117" fillId="79" borderId="69" xfId="0" applyFont="1" applyFill="1" applyBorder="1" applyAlignment="1">
      <alignment horizontal="center" vertical="center" wrapText="1"/>
    </xf>
    <xf numFmtId="165" fontId="105" fillId="0" borderId="184" xfId="4" applyNumberFormat="1" applyFont="1" applyFill="1" applyBorder="1" applyAlignment="1">
      <alignment horizontal="right" vertical="center"/>
    </xf>
    <xf numFmtId="165" fontId="0" fillId="0" borderId="184" xfId="4" applyNumberFormat="1" applyFont="1" applyFill="1" applyBorder="1" applyAlignment="1">
      <alignment horizontal="right" vertical="center"/>
    </xf>
    <xf numFmtId="165" fontId="0" fillId="0" borderId="60" xfId="4" applyNumberFormat="1" applyFont="1" applyFill="1" applyBorder="1" applyAlignment="1">
      <alignment horizontal="right" vertical="center"/>
    </xf>
    <xf numFmtId="0" fontId="98" fillId="70" borderId="30" xfId="0" applyFont="1" applyFill="1" applyBorder="1" applyAlignment="1">
      <alignment horizontal="center"/>
    </xf>
    <xf numFmtId="0" fontId="117" fillId="79" borderId="69" xfId="0" quotePrefix="1" applyFont="1" applyFill="1" applyBorder="1" applyAlignment="1">
      <alignment horizontal="center" vertical="center" wrapText="1"/>
    </xf>
    <xf numFmtId="44" fontId="117" fillId="79" borderId="75" xfId="2" applyFont="1" applyFill="1" applyBorder="1" applyAlignment="1">
      <alignment horizontal="center" vertical="center" wrapText="1"/>
    </xf>
    <xf numFmtId="0" fontId="117" fillId="79" borderId="64" xfId="0" applyFont="1" applyFill="1" applyBorder="1" applyAlignment="1">
      <alignment vertical="center"/>
    </xf>
    <xf numFmtId="0" fontId="117" fillId="79" borderId="64" xfId="0" applyFont="1" applyFill="1" applyBorder="1" applyAlignment="1">
      <alignment horizontal="center" vertical="center"/>
    </xf>
    <xf numFmtId="0" fontId="117" fillId="79" borderId="69" xfId="0" applyFont="1" applyFill="1" applyBorder="1" applyAlignment="1">
      <alignment vertical="center"/>
    </xf>
    <xf numFmtId="0" fontId="117" fillId="79" borderId="150" xfId="0" applyFont="1" applyFill="1" applyBorder="1" applyAlignment="1">
      <alignment horizontal="center" vertical="center"/>
    </xf>
    <xf numFmtId="0" fontId="30" fillId="0" borderId="30" xfId="0" applyFont="1" applyBorder="1" applyAlignment="1">
      <alignment vertical="center" wrapText="1"/>
    </xf>
    <xf numFmtId="3" fontId="0" fillId="0" borderId="151" xfId="0" applyNumberFormat="1" applyBorder="1" applyAlignment="1">
      <alignment horizontal="center" vertical="center"/>
    </xf>
    <xf numFmtId="0" fontId="117" fillId="79" borderId="62" xfId="0" applyFont="1" applyFill="1" applyBorder="1" applyAlignment="1">
      <alignment horizontal="center"/>
    </xf>
    <xf numFmtId="0" fontId="117" fillId="79" borderId="123" xfId="0" applyFont="1" applyFill="1" applyBorder="1" applyAlignment="1">
      <alignment horizontal="center"/>
    </xf>
    <xf numFmtId="0" fontId="30" fillId="80" borderId="52" xfId="0" applyFont="1" applyFill="1" applyBorder="1" applyAlignment="1">
      <alignment horizontal="center" vertical="center"/>
    </xf>
    <xf numFmtId="0" fontId="30" fillId="80" borderId="166" xfId="0" applyFont="1" applyFill="1" applyBorder="1" applyAlignment="1">
      <alignment horizontal="center" vertical="center"/>
    </xf>
    <xf numFmtId="0" fontId="30" fillId="80" borderId="168" xfId="0" applyFont="1" applyFill="1" applyBorder="1" applyAlignment="1">
      <alignment horizontal="center" vertical="center"/>
    </xf>
    <xf numFmtId="0" fontId="30" fillId="80" borderId="167" xfId="0" applyFont="1" applyFill="1" applyBorder="1" applyAlignment="1">
      <alignment horizontal="center" vertical="center"/>
    </xf>
    <xf numFmtId="165" fontId="5" fillId="0" borderId="143" xfId="0" applyNumberFormat="1" applyFont="1" applyBorder="1"/>
    <xf numFmtId="165" fontId="128" fillId="80" borderId="31" xfId="0" applyNumberFormat="1" applyFont="1" applyFill="1" applyBorder="1"/>
    <xf numFmtId="9" fontId="5" fillId="0" borderId="185" xfId="1" applyFont="1" applyBorder="1"/>
    <xf numFmtId="165" fontId="5" fillId="0" borderId="155" xfId="4" applyNumberFormat="1" applyFont="1" applyBorder="1"/>
    <xf numFmtId="0" fontId="5" fillId="57" borderId="187" xfId="0" applyFont="1" applyFill="1" applyBorder="1"/>
    <xf numFmtId="0" fontId="5" fillId="57" borderId="93" xfId="0" applyFont="1" applyFill="1" applyBorder="1"/>
    <xf numFmtId="0" fontId="5" fillId="62" borderId="81" xfId="0" applyFont="1" applyFill="1" applyBorder="1"/>
    <xf numFmtId="0" fontId="5" fillId="62" borderId="33" xfId="0" applyFont="1" applyFill="1" applyBorder="1"/>
    <xf numFmtId="0" fontId="5" fillId="62" borderId="82" xfId="0" applyFont="1" applyFill="1" applyBorder="1"/>
    <xf numFmtId="0" fontId="5" fillId="62" borderId="0" xfId="0" applyFont="1" applyFill="1"/>
    <xf numFmtId="165" fontId="5" fillId="62" borderId="26" xfId="0" applyNumberFormat="1" applyFont="1" applyFill="1" applyBorder="1"/>
    <xf numFmtId="0" fontId="128" fillId="62" borderId="0" xfId="0" applyFont="1" applyFill="1"/>
    <xf numFmtId="176" fontId="146" fillId="62" borderId="0" xfId="0" applyNumberFormat="1" applyFont="1" applyFill="1"/>
    <xf numFmtId="0" fontId="5" fillId="62" borderId="128" xfId="0" applyFont="1" applyFill="1" applyBorder="1"/>
    <xf numFmtId="0" fontId="5" fillId="62" borderId="24" xfId="0" applyFont="1" applyFill="1" applyBorder="1"/>
    <xf numFmtId="0" fontId="128" fillId="62" borderId="39" xfId="0" applyFont="1" applyFill="1" applyBorder="1"/>
    <xf numFmtId="0" fontId="117" fillId="79" borderId="30" xfId="0" quotePrefix="1" applyFont="1" applyFill="1" applyBorder="1" applyAlignment="1">
      <alignment horizontal="center" vertical="center" wrapText="1"/>
    </xf>
    <xf numFmtId="0" fontId="117" fillId="79" borderId="28" xfId="0" applyFont="1" applyFill="1" applyBorder="1" applyAlignment="1">
      <alignment horizontal="center" vertical="center" wrapText="1"/>
    </xf>
    <xf numFmtId="44" fontId="117" fillId="79" borderId="131" xfId="2" applyFont="1" applyFill="1" applyBorder="1" applyAlignment="1">
      <alignment horizontal="center" vertical="center" wrapText="1"/>
    </xf>
    <xf numFmtId="0" fontId="30" fillId="79" borderId="81" xfId="0" applyFont="1" applyFill="1" applyBorder="1"/>
    <xf numFmtId="0" fontId="117" fillId="79" borderId="44" xfId="0" quotePrefix="1" applyFont="1" applyFill="1" applyBorder="1" applyAlignment="1">
      <alignment horizontal="center" vertical="center" wrapText="1"/>
    </xf>
    <xf numFmtId="44" fontId="117" fillId="79" borderId="28" xfId="2" applyFont="1" applyFill="1" applyBorder="1" applyAlignment="1">
      <alignment horizontal="center" vertical="center" wrapText="1"/>
    </xf>
    <xf numFmtId="0" fontId="56" fillId="0" borderId="0" xfId="0" applyFont="1" applyAlignment="1">
      <alignment vertical="center" wrapText="1"/>
    </xf>
    <xf numFmtId="166" fontId="30" fillId="0" borderId="0" xfId="30947" applyNumberFormat="1" applyFont="1" applyFill="1" applyBorder="1"/>
    <xf numFmtId="0" fontId="117" fillId="79" borderId="32" xfId="0" applyFont="1" applyFill="1" applyBorder="1" applyAlignment="1">
      <alignment horizontal="center" vertical="center" wrapText="1"/>
    </xf>
    <xf numFmtId="2" fontId="56" fillId="0" borderId="0" xfId="0" applyNumberFormat="1" applyFont="1" applyAlignment="1">
      <alignment vertical="center"/>
    </xf>
    <xf numFmtId="44" fontId="56" fillId="0" borderId="0" xfId="2" applyFont="1" applyAlignment="1">
      <alignment vertical="center"/>
    </xf>
    <xf numFmtId="164" fontId="56" fillId="0" borderId="0" xfId="0" applyNumberFormat="1" applyFont="1" applyAlignment="1">
      <alignment vertical="center"/>
    </xf>
    <xf numFmtId="0" fontId="56" fillId="0" borderId="72" xfId="0" applyFont="1" applyBorder="1" applyAlignment="1">
      <alignment vertical="center" wrapText="1"/>
    </xf>
    <xf numFmtId="166" fontId="56" fillId="0" borderId="0" xfId="2" applyNumberFormat="1" applyFont="1" applyAlignment="1">
      <alignment vertical="center"/>
    </xf>
    <xf numFmtId="165" fontId="56" fillId="0" borderId="0" xfId="1" applyNumberFormat="1" applyFont="1" applyAlignment="1">
      <alignment vertical="center"/>
    </xf>
    <xf numFmtId="0" fontId="136" fillId="0" borderId="0" xfId="0" applyFont="1" applyAlignment="1">
      <alignment horizontal="left" vertical="center"/>
    </xf>
    <xf numFmtId="0" fontId="136" fillId="0" borderId="0" xfId="0" applyFont="1" applyAlignment="1">
      <alignment vertical="center"/>
    </xf>
    <xf numFmtId="0" fontId="117" fillId="79" borderId="90" xfId="0" applyFont="1" applyFill="1" applyBorder="1" applyAlignment="1">
      <alignment horizontal="center" vertical="center"/>
    </xf>
    <xf numFmtId="0" fontId="117" fillId="64" borderId="131" xfId="0" applyFont="1" applyFill="1" applyBorder="1" applyAlignment="1">
      <alignment horizontal="center" vertical="center"/>
    </xf>
    <xf numFmtId="0" fontId="117" fillId="79" borderId="69" xfId="0" applyFont="1" applyFill="1" applyBorder="1" applyAlignment="1">
      <alignment horizontal="center" vertical="center"/>
    </xf>
    <xf numFmtId="0" fontId="117" fillId="64" borderId="71" xfId="0" applyFont="1" applyFill="1" applyBorder="1" applyAlignment="1">
      <alignment horizontal="center" vertical="center"/>
    </xf>
    <xf numFmtId="0" fontId="117" fillId="64" borderId="72" xfId="0" applyFont="1" applyFill="1" applyBorder="1" applyAlignment="1">
      <alignment horizontal="center" vertical="center"/>
    </xf>
    <xf numFmtId="0" fontId="17" fillId="0" borderId="0" xfId="0" applyFont="1" applyAlignment="1">
      <alignment horizontal="center" vertical="center"/>
    </xf>
    <xf numFmtId="0" fontId="45" fillId="0" borderId="0" xfId="0" applyFont="1" applyAlignment="1">
      <alignment horizontal="center"/>
    </xf>
    <xf numFmtId="0" fontId="108" fillId="0" borderId="0" xfId="0" applyFont="1" applyAlignment="1">
      <alignment horizontal="center"/>
    </xf>
    <xf numFmtId="0" fontId="0" fillId="66" borderId="100" xfId="0" applyFill="1" applyBorder="1" applyAlignment="1">
      <alignment horizontal="center" wrapText="1"/>
    </xf>
    <xf numFmtId="0" fontId="0" fillId="66" borderId="101" xfId="0" applyFill="1" applyBorder="1" applyAlignment="1">
      <alignment horizontal="center" wrapText="1"/>
    </xf>
    <xf numFmtId="0" fontId="0" fillId="66" borderId="96" xfId="0" applyFill="1" applyBorder="1" applyAlignment="1">
      <alignment horizontal="center" wrapText="1"/>
    </xf>
    <xf numFmtId="49" fontId="17" fillId="0" borderId="24" xfId="0" applyNumberFormat="1" applyFont="1" applyBorder="1" applyAlignment="1">
      <alignment horizontal="center"/>
    </xf>
    <xf numFmtId="0" fontId="17" fillId="0" borderId="24" xfId="0" applyFont="1" applyBorder="1" applyAlignment="1">
      <alignment horizontal="center"/>
    </xf>
    <xf numFmtId="0" fontId="30" fillId="80" borderId="66" xfId="0" quotePrefix="1" applyFont="1" applyFill="1" applyBorder="1" applyAlignment="1">
      <alignment horizontal="center"/>
    </xf>
    <xf numFmtId="0" fontId="30" fillId="69" borderId="67" xfId="0" applyFont="1" applyFill="1" applyBorder="1" applyAlignment="1">
      <alignment horizontal="center"/>
    </xf>
    <xf numFmtId="0" fontId="30" fillId="69" borderId="68" xfId="0" applyFont="1" applyFill="1" applyBorder="1" applyAlignment="1">
      <alignment horizontal="center"/>
    </xf>
    <xf numFmtId="0" fontId="30" fillId="80" borderId="80" xfId="0" quotePrefix="1" applyFont="1" applyFill="1" applyBorder="1" applyAlignment="1">
      <alignment horizontal="center"/>
    </xf>
    <xf numFmtId="0" fontId="30" fillId="80" borderId="66" xfId="0" applyFont="1" applyFill="1" applyBorder="1" applyAlignment="1">
      <alignment horizontal="center" wrapText="1"/>
    </xf>
    <xf numFmtId="0" fontId="30" fillId="69" borderId="67" xfId="0" applyFont="1" applyFill="1" applyBorder="1" applyAlignment="1">
      <alignment horizontal="center" wrapText="1"/>
    </xf>
    <xf numFmtId="0" fontId="30" fillId="69" borderId="68" xfId="0" applyFont="1" applyFill="1" applyBorder="1" applyAlignment="1">
      <alignment horizontal="center" wrapText="1"/>
    </xf>
    <xf numFmtId="0" fontId="30" fillId="80" borderId="90" xfId="0" applyFont="1" applyFill="1" applyBorder="1" applyAlignment="1">
      <alignment horizontal="center" vertical="center"/>
    </xf>
    <xf numFmtId="0" fontId="30" fillId="69" borderId="38" xfId="0" applyFont="1" applyFill="1" applyBorder="1" applyAlignment="1">
      <alignment horizontal="center" vertical="center"/>
    </xf>
    <xf numFmtId="0" fontId="117" fillId="79" borderId="69" xfId="0" applyFont="1" applyFill="1" applyBorder="1" applyAlignment="1">
      <alignment horizontal="center"/>
    </xf>
    <xf numFmtId="0" fontId="117" fillId="64" borderId="71" xfId="0" applyFont="1" applyFill="1" applyBorder="1" applyAlignment="1">
      <alignment horizontal="center"/>
    </xf>
    <xf numFmtId="0" fontId="117" fillId="64" borderId="72" xfId="0" applyFont="1" applyFill="1" applyBorder="1" applyAlignment="1">
      <alignment horizontal="center"/>
    </xf>
    <xf numFmtId="0" fontId="30" fillId="80" borderId="81" xfId="0" applyFont="1" applyFill="1" applyBorder="1" applyAlignment="1">
      <alignment horizontal="center" vertical="center"/>
    </xf>
    <xf numFmtId="0" fontId="30" fillId="69" borderId="128" xfId="0" applyFont="1" applyFill="1" applyBorder="1" applyAlignment="1">
      <alignment horizontal="center" vertical="center"/>
    </xf>
    <xf numFmtId="0" fontId="56" fillId="0" borderId="128" xfId="0" applyFont="1" applyBorder="1" applyAlignment="1">
      <alignment horizontal="left" wrapText="1"/>
    </xf>
    <xf numFmtId="0" fontId="51" fillId="0" borderId="24" xfId="0" applyFont="1" applyBorder="1" applyAlignment="1">
      <alignment horizontal="left" wrapText="1"/>
    </xf>
    <xf numFmtId="0" fontId="51" fillId="0" borderId="39" xfId="0" applyFont="1" applyBorder="1" applyAlignment="1">
      <alignment horizontal="left" wrapText="1"/>
    </xf>
    <xf numFmtId="0" fontId="56" fillId="0" borderId="26" xfId="0" applyFont="1" applyBorder="1" applyAlignment="1">
      <alignment horizontal="left"/>
    </xf>
    <xf numFmtId="0" fontId="51" fillId="0" borderId="0" xfId="0" applyFont="1" applyAlignment="1">
      <alignment horizontal="left"/>
    </xf>
    <xf numFmtId="0" fontId="51" fillId="0" borderId="27" xfId="0" applyFont="1" applyBorder="1" applyAlignment="1">
      <alignment horizontal="left"/>
    </xf>
    <xf numFmtId="0" fontId="30" fillId="80" borderId="76" xfId="0" quotePrefix="1" applyFont="1" applyFill="1" applyBorder="1" applyAlignment="1">
      <alignment horizontal="center" vertical="center" wrapText="1"/>
    </xf>
    <xf numFmtId="0" fontId="30" fillId="69" borderId="77" xfId="0" quotePrefix="1" applyFont="1" applyFill="1" applyBorder="1" applyAlignment="1">
      <alignment horizontal="center" vertical="center" wrapText="1"/>
    </xf>
    <xf numFmtId="0" fontId="30" fillId="69" borderId="78" xfId="0" quotePrefix="1" applyFont="1" applyFill="1" applyBorder="1" applyAlignment="1">
      <alignment horizontal="center" vertical="center" wrapText="1"/>
    </xf>
    <xf numFmtId="0" fontId="17" fillId="0" borderId="0" xfId="0" applyFont="1" applyAlignment="1">
      <alignment horizontal="center"/>
    </xf>
    <xf numFmtId="0" fontId="30" fillId="48" borderId="69" xfId="0" applyFont="1" applyFill="1" applyBorder="1" applyAlignment="1">
      <alignment horizontal="center"/>
    </xf>
    <xf numFmtId="0" fontId="30" fillId="48" borderId="71" xfId="0" applyFont="1" applyFill="1" applyBorder="1" applyAlignment="1">
      <alignment horizontal="center"/>
    </xf>
    <xf numFmtId="0" fontId="30" fillId="48" borderId="72" xfId="0" applyFont="1" applyFill="1" applyBorder="1" applyAlignment="1">
      <alignment horizontal="center"/>
    </xf>
    <xf numFmtId="0" fontId="30" fillId="48" borderId="106" xfId="0" applyFont="1" applyFill="1" applyBorder="1" applyAlignment="1">
      <alignment horizontal="center"/>
    </xf>
    <xf numFmtId="0" fontId="30" fillId="48" borderId="107" xfId="0" applyFont="1" applyFill="1" applyBorder="1" applyAlignment="1">
      <alignment horizontal="center"/>
    </xf>
    <xf numFmtId="0" fontId="30" fillId="48" borderId="108" xfId="0" applyFont="1" applyFill="1" applyBorder="1" applyAlignment="1">
      <alignment horizontal="center"/>
    </xf>
    <xf numFmtId="0" fontId="117" fillId="79" borderId="76" xfId="0" applyFont="1" applyFill="1" applyBorder="1" applyAlignment="1">
      <alignment horizontal="center" vertical="center"/>
    </xf>
    <xf numFmtId="0" fontId="117" fillId="64" borderId="77" xfId="0" applyFont="1" applyFill="1" applyBorder="1" applyAlignment="1">
      <alignment horizontal="center" vertical="center"/>
    </xf>
    <xf numFmtId="0" fontId="117" fillId="64" borderId="78" xfId="0" applyFont="1" applyFill="1" applyBorder="1" applyAlignment="1">
      <alignment horizontal="center" vertical="center"/>
    </xf>
    <xf numFmtId="0" fontId="30" fillId="0" borderId="57" xfId="0" applyFont="1" applyBorder="1" applyAlignment="1">
      <alignment horizontal="left"/>
    </xf>
    <xf numFmtId="0" fontId="30" fillId="0" borderId="89" xfId="0" applyFont="1" applyBorder="1" applyAlignment="1">
      <alignment horizontal="left"/>
    </xf>
    <xf numFmtId="0" fontId="30" fillId="0" borderId="61" xfId="0" applyFont="1" applyBorder="1" applyAlignment="1">
      <alignment horizontal="left"/>
    </xf>
    <xf numFmtId="0" fontId="30" fillId="0" borderId="76" xfId="0" applyFont="1" applyBorder="1" applyAlignment="1">
      <alignment horizontal="left"/>
    </xf>
    <xf numFmtId="0" fontId="30" fillId="0" borderId="77" xfId="0" applyFont="1" applyBorder="1" applyAlignment="1">
      <alignment horizontal="left"/>
    </xf>
    <xf numFmtId="0" fontId="30" fillId="0" borderId="78" xfId="0" applyFont="1" applyBorder="1" applyAlignment="1">
      <alignment horizontal="left"/>
    </xf>
    <xf numFmtId="0" fontId="117" fillId="79" borderId="76" xfId="0" applyFont="1" applyFill="1" applyBorder="1" applyAlignment="1">
      <alignment horizontal="center"/>
    </xf>
    <xf numFmtId="0" fontId="117" fillId="64" borderId="77" xfId="0" applyFont="1" applyFill="1" applyBorder="1" applyAlignment="1">
      <alignment horizontal="center"/>
    </xf>
    <xf numFmtId="0" fontId="117" fillId="64" borderId="78" xfId="0" applyFont="1" applyFill="1" applyBorder="1" applyAlignment="1">
      <alignment horizontal="center"/>
    </xf>
    <xf numFmtId="0" fontId="56" fillId="56" borderId="81" xfId="0" quotePrefix="1" applyFont="1" applyFill="1" applyBorder="1" applyAlignment="1">
      <alignment horizontal="left" vertical="center" wrapText="1"/>
    </xf>
    <xf numFmtId="0" fontId="56" fillId="56" borderId="33" xfId="0" quotePrefix="1" applyFont="1" applyFill="1" applyBorder="1" applyAlignment="1">
      <alignment horizontal="left" vertical="center" wrapText="1"/>
    </xf>
    <xf numFmtId="0" fontId="56" fillId="56" borderId="82" xfId="0" quotePrefix="1" applyFont="1" applyFill="1" applyBorder="1" applyAlignment="1">
      <alignment horizontal="left" vertical="center" wrapText="1"/>
    </xf>
    <xf numFmtId="176" fontId="18" fillId="0" borderId="0" xfId="0" quotePrefix="1" applyNumberFormat="1" applyFont="1" applyAlignment="1">
      <alignment horizontal="left" vertical="top" wrapText="1"/>
    </xf>
    <xf numFmtId="0" fontId="18" fillId="0" borderId="0" xfId="0" quotePrefix="1" applyFont="1" applyAlignment="1">
      <alignment horizontal="left" vertical="center" wrapText="1"/>
    </xf>
    <xf numFmtId="0" fontId="18" fillId="0" borderId="0" xfId="0" applyFont="1" applyAlignment="1">
      <alignment horizontal="left" vertical="center" wrapText="1"/>
    </xf>
    <xf numFmtId="0" fontId="56" fillId="56" borderId="26" xfId="0" quotePrefix="1" applyFont="1" applyFill="1" applyBorder="1" applyAlignment="1">
      <alignment horizontal="left" vertical="center" wrapText="1"/>
    </xf>
    <xf numFmtId="0" fontId="56" fillId="56" borderId="0" xfId="0" quotePrefix="1" applyFont="1" applyFill="1" applyAlignment="1">
      <alignment horizontal="left" vertical="center" wrapText="1"/>
    </xf>
    <xf numFmtId="0" fontId="56" fillId="56" borderId="27" xfId="0" quotePrefix="1" applyFont="1" applyFill="1" applyBorder="1" applyAlignment="1">
      <alignment horizontal="left" vertical="center" wrapText="1"/>
    </xf>
    <xf numFmtId="0" fontId="56" fillId="56" borderId="128" xfId="0" quotePrefix="1" applyFont="1" applyFill="1" applyBorder="1" applyAlignment="1">
      <alignment horizontal="left" vertical="center" wrapText="1"/>
    </xf>
    <xf numFmtId="0" fontId="56" fillId="56" borderId="24" xfId="0" quotePrefix="1" applyFont="1" applyFill="1" applyBorder="1" applyAlignment="1">
      <alignment horizontal="left" vertical="center" wrapText="1"/>
    </xf>
    <xf numFmtId="0" fontId="56" fillId="56" borderId="39" xfId="0" quotePrefix="1" applyFont="1" applyFill="1" applyBorder="1" applyAlignment="1">
      <alignment horizontal="left" vertical="center" wrapText="1"/>
    </xf>
    <xf numFmtId="0" fontId="0" fillId="0" borderId="0" xfId="0" applyAlignment="1">
      <alignment horizontal="center"/>
    </xf>
    <xf numFmtId="0" fontId="17" fillId="0" borderId="69" xfId="0" applyFont="1" applyBorder="1" applyAlignment="1">
      <alignment horizontal="center" vertical="top"/>
    </xf>
    <xf numFmtId="0" fontId="17" fillId="0" borderId="71" xfId="0" applyFont="1" applyBorder="1" applyAlignment="1">
      <alignment horizontal="center" vertical="top"/>
    </xf>
    <xf numFmtId="0" fontId="17" fillId="0" borderId="72" xfId="0" applyFont="1" applyBorder="1" applyAlignment="1">
      <alignment horizontal="center" vertical="top"/>
    </xf>
    <xf numFmtId="0" fontId="56" fillId="0" borderId="69" xfId="0" applyFont="1" applyBorder="1" applyAlignment="1">
      <alignment horizontal="left" vertical="center" wrapText="1"/>
    </xf>
    <xf numFmtId="0" fontId="56" fillId="0" borderId="71" xfId="0" applyFont="1" applyBorder="1" applyAlignment="1">
      <alignment horizontal="left" vertical="center" wrapText="1"/>
    </xf>
    <xf numFmtId="0" fontId="56" fillId="0" borderId="72" xfId="0" applyFont="1" applyBorder="1" applyAlignment="1">
      <alignment horizontal="left" vertical="center" wrapText="1"/>
    </xf>
    <xf numFmtId="0" fontId="16" fillId="0" borderId="26" xfId="0" applyFont="1" applyBorder="1" applyAlignment="1">
      <alignment horizontal="left" wrapText="1"/>
    </xf>
    <xf numFmtId="0" fontId="16" fillId="0" borderId="0" xfId="0" applyFont="1" applyAlignment="1">
      <alignment horizontal="left" wrapText="1"/>
    </xf>
    <xf numFmtId="0" fontId="30" fillId="80" borderId="66" xfId="0" applyFont="1" applyFill="1" applyBorder="1" applyAlignment="1">
      <alignment horizontal="center"/>
    </xf>
    <xf numFmtId="0" fontId="30" fillId="65" borderId="67" xfId="0" applyFont="1" applyFill="1" applyBorder="1" applyAlignment="1">
      <alignment horizontal="center"/>
    </xf>
    <xf numFmtId="0" fontId="30" fillId="65" borderId="68" xfId="0" applyFont="1" applyFill="1" applyBorder="1" applyAlignment="1">
      <alignment horizontal="center"/>
    </xf>
    <xf numFmtId="0" fontId="56" fillId="0" borderId="69" xfId="0" applyFont="1" applyBorder="1" applyAlignment="1">
      <alignment horizontal="left" vertical="center"/>
    </xf>
    <xf numFmtId="0" fontId="56" fillId="0" borderId="71" xfId="0" applyFont="1" applyBorder="1" applyAlignment="1">
      <alignment horizontal="left" vertical="center"/>
    </xf>
    <xf numFmtId="0" fontId="56" fillId="0" borderId="72" xfId="0" applyFont="1" applyBorder="1" applyAlignment="1">
      <alignment horizontal="left" vertical="center"/>
    </xf>
    <xf numFmtId="0" fontId="30" fillId="80" borderId="90" xfId="0" applyFont="1" applyFill="1" applyBorder="1" applyAlignment="1">
      <alignment horizontal="left"/>
    </xf>
    <xf numFmtId="0" fontId="30" fillId="65" borderId="131" xfId="0" applyFont="1" applyFill="1" applyBorder="1" applyAlignment="1">
      <alignment horizontal="left"/>
    </xf>
    <xf numFmtId="0" fontId="17" fillId="0" borderId="26" xfId="0" applyFont="1" applyBorder="1" applyAlignment="1">
      <alignment horizontal="center"/>
    </xf>
    <xf numFmtId="0" fontId="114" fillId="79" borderId="69" xfId="0" applyFont="1" applyFill="1" applyBorder="1" applyAlignment="1">
      <alignment horizontal="center" vertical="center" wrapText="1"/>
    </xf>
    <xf numFmtId="0" fontId="114" fillId="64" borderId="71" xfId="0" applyFont="1" applyFill="1" applyBorder="1" applyAlignment="1">
      <alignment horizontal="center" vertical="center"/>
    </xf>
    <xf numFmtId="0" fontId="114" fillId="64" borderId="72" xfId="0" applyFont="1" applyFill="1" applyBorder="1" applyAlignment="1">
      <alignment horizontal="center" vertical="center"/>
    </xf>
    <xf numFmtId="0" fontId="117" fillId="79" borderId="76" xfId="0" quotePrefix="1" applyFont="1" applyFill="1" applyBorder="1" applyAlignment="1">
      <alignment horizontal="center" vertical="center"/>
    </xf>
    <xf numFmtId="0" fontId="117" fillId="64" borderId="77" xfId="0" quotePrefix="1" applyFont="1" applyFill="1" applyBorder="1" applyAlignment="1">
      <alignment horizontal="center" vertical="center"/>
    </xf>
    <xf numFmtId="0" fontId="117" fillId="64" borderId="78" xfId="0" quotePrefix="1" applyFont="1" applyFill="1" applyBorder="1" applyAlignment="1">
      <alignment horizontal="center" vertical="center"/>
    </xf>
    <xf numFmtId="0" fontId="148" fillId="0" borderId="175" xfId="0" applyFont="1" applyBorder="1" applyAlignment="1">
      <alignment horizontal="left"/>
    </xf>
    <xf numFmtId="0" fontId="141" fillId="0" borderId="0" xfId="0" applyFont="1" applyAlignment="1">
      <alignment horizontal="left"/>
    </xf>
    <xf numFmtId="0" fontId="141" fillId="0" borderId="176" xfId="0" applyFont="1" applyBorder="1" applyAlignment="1">
      <alignment horizontal="left"/>
    </xf>
    <xf numFmtId="0" fontId="141" fillId="0" borderId="173" xfId="0" applyFont="1" applyBorder="1" applyAlignment="1">
      <alignment horizontal="left" wrapText="1"/>
    </xf>
    <xf numFmtId="0" fontId="141" fillId="0" borderId="174" xfId="0" applyFont="1" applyBorder="1" applyAlignment="1">
      <alignment horizontal="left" wrapText="1"/>
    </xf>
    <xf numFmtId="0" fontId="141" fillId="0" borderId="0" xfId="0" applyFont="1" applyAlignment="1">
      <alignment horizontal="left" wrapText="1"/>
    </xf>
    <xf numFmtId="0" fontId="141" fillId="0" borderId="176" xfId="0" applyFont="1" applyBorder="1" applyAlignment="1">
      <alignment horizontal="left" wrapText="1"/>
    </xf>
    <xf numFmtId="0" fontId="141" fillId="0" borderId="175" xfId="0" applyFont="1" applyBorder="1"/>
    <xf numFmtId="0" fontId="141" fillId="0" borderId="0" xfId="0" applyFont="1"/>
    <xf numFmtId="0" fontId="141" fillId="0" borderId="176" xfId="0" applyFont="1" applyBorder="1"/>
    <xf numFmtId="0" fontId="141" fillId="0" borderId="175" xfId="0" applyFont="1" applyBorder="1" applyAlignment="1">
      <alignment horizontal="left"/>
    </xf>
    <xf numFmtId="0" fontId="148" fillId="0" borderId="180" xfId="0" applyFont="1" applyBorder="1" applyAlignment="1">
      <alignment horizontal="left" wrapText="1"/>
    </xf>
    <xf numFmtId="0" fontId="141" fillId="0" borderId="24" xfId="0" applyFont="1" applyBorder="1" applyAlignment="1">
      <alignment horizontal="left" wrapText="1"/>
    </xf>
    <xf numFmtId="0" fontId="141" fillId="0" borderId="181" xfId="0" applyFont="1" applyBorder="1" applyAlignment="1">
      <alignment horizontal="left" wrapText="1"/>
    </xf>
    <xf numFmtId="0" fontId="0" fillId="62" borderId="106" xfId="0" applyFill="1" applyBorder="1" applyAlignment="1">
      <alignment horizontal="center"/>
    </xf>
    <xf numFmtId="0" fontId="0" fillId="62" borderId="107" xfId="0" applyFill="1" applyBorder="1" applyAlignment="1">
      <alignment horizontal="center"/>
    </xf>
    <xf numFmtId="0" fontId="0" fillId="62" borderId="108" xfId="0" applyFill="1" applyBorder="1" applyAlignment="1">
      <alignment horizontal="center"/>
    </xf>
    <xf numFmtId="0" fontId="16" fillId="0" borderId="0" xfId="0" applyFont="1" applyAlignment="1">
      <alignment horizontal="left"/>
    </xf>
    <xf numFmtId="0" fontId="56" fillId="56" borderId="81" xfId="0" applyFont="1" applyFill="1" applyBorder="1" applyAlignment="1">
      <alignment horizontal="left" vertical="center" wrapText="1"/>
    </xf>
    <xf numFmtId="0" fontId="56" fillId="56" borderId="33" xfId="0" applyFont="1" applyFill="1" applyBorder="1" applyAlignment="1">
      <alignment horizontal="left" vertical="center" wrapText="1"/>
    </xf>
    <xf numFmtId="0" fontId="56" fillId="56" borderId="82" xfId="0" applyFont="1" applyFill="1" applyBorder="1" applyAlignment="1">
      <alignment horizontal="left" vertical="center" wrapText="1"/>
    </xf>
    <xf numFmtId="0" fontId="56" fillId="56" borderId="128" xfId="0" applyFont="1" applyFill="1" applyBorder="1" applyAlignment="1">
      <alignment horizontal="left" vertical="center" wrapText="1"/>
    </xf>
    <xf numFmtId="0" fontId="56" fillId="56" borderId="24" xfId="0" applyFont="1" applyFill="1" applyBorder="1" applyAlignment="1">
      <alignment horizontal="left" vertical="center" wrapText="1"/>
    </xf>
    <xf numFmtId="0" fontId="56" fillId="56" borderId="39" xfId="0" applyFont="1" applyFill="1" applyBorder="1" applyAlignment="1">
      <alignment horizontal="left" vertical="center" wrapText="1"/>
    </xf>
    <xf numFmtId="0" fontId="114" fillId="64" borderId="69" xfId="0" applyFont="1" applyFill="1" applyBorder="1" applyAlignment="1">
      <alignment horizontal="center" wrapText="1"/>
    </xf>
    <xf numFmtId="0" fontId="114" fillId="64" borderId="71" xfId="0" applyFont="1" applyFill="1" applyBorder="1" applyAlignment="1">
      <alignment horizontal="center" wrapText="1"/>
    </xf>
    <xf numFmtId="0" fontId="114" fillId="64" borderId="72" xfId="0" applyFont="1" applyFill="1" applyBorder="1" applyAlignment="1">
      <alignment horizontal="center" wrapText="1"/>
    </xf>
    <xf numFmtId="0" fontId="56" fillId="0" borderId="81" xfId="0" applyFont="1" applyBorder="1" applyAlignment="1">
      <alignment horizontal="left" wrapText="1"/>
    </xf>
    <xf numFmtId="0" fontId="56" fillId="0" borderId="33" xfId="0" applyFont="1" applyBorder="1" applyAlignment="1">
      <alignment horizontal="left" wrapText="1"/>
    </xf>
    <xf numFmtId="0" fontId="56" fillId="0" borderId="26" xfId="0" applyFont="1" applyBorder="1" applyAlignment="1">
      <alignment horizontal="left" wrapText="1"/>
    </xf>
    <xf numFmtId="0" fontId="56" fillId="0" borderId="0" xfId="0" applyFont="1" applyAlignment="1">
      <alignment horizontal="left" wrapText="1"/>
    </xf>
    <xf numFmtId="0" fontId="56" fillId="0" borderId="27" xfId="0" applyFont="1" applyBorder="1" applyAlignment="1">
      <alignment horizontal="left" wrapText="1"/>
    </xf>
    <xf numFmtId="0" fontId="51" fillId="0" borderId="0" xfId="0" applyFont="1" applyAlignment="1">
      <alignment wrapText="1"/>
    </xf>
    <xf numFmtId="0" fontId="56" fillId="0" borderId="39" xfId="0" applyFont="1" applyBorder="1" applyAlignment="1">
      <alignment horizontal="left" wrapText="1"/>
    </xf>
    <xf numFmtId="0" fontId="16" fillId="0" borderId="27" xfId="0" applyFont="1" applyBorder="1" applyAlignment="1">
      <alignment horizontal="left" wrapText="1"/>
    </xf>
    <xf numFmtId="0" fontId="56" fillId="0" borderId="69" xfId="0" applyFont="1" applyBorder="1" applyAlignment="1">
      <alignment horizontal="left" wrapText="1"/>
    </xf>
    <xf numFmtId="0" fontId="56" fillId="0" borderId="71" xfId="0" applyFont="1" applyBorder="1" applyAlignment="1">
      <alignment horizontal="left" wrapText="1"/>
    </xf>
    <xf numFmtId="0" fontId="56" fillId="0" borderId="72" xfId="0" applyFont="1" applyBorder="1" applyAlignment="1">
      <alignment horizontal="left" wrapText="1"/>
    </xf>
    <xf numFmtId="0" fontId="117" fillId="64" borderId="81" xfId="0" quotePrefix="1" applyFont="1" applyFill="1" applyBorder="1" applyAlignment="1">
      <alignment horizontal="center" vertical="center"/>
    </xf>
    <xf numFmtId="0" fontId="117" fillId="64" borderId="33" xfId="0" quotePrefix="1" applyFont="1" applyFill="1" applyBorder="1" applyAlignment="1">
      <alignment horizontal="center" vertical="center"/>
    </xf>
    <xf numFmtId="0" fontId="117" fillId="64" borderId="82" xfId="0" quotePrefix="1" applyFont="1" applyFill="1" applyBorder="1" applyAlignment="1">
      <alignment horizontal="center" vertical="center"/>
    </xf>
    <xf numFmtId="0" fontId="0" fillId="0" borderId="0" xfId="0" applyAlignment="1">
      <alignment horizontal="center" wrapText="1"/>
    </xf>
    <xf numFmtId="0" fontId="172" fillId="79" borderId="69" xfId="0" applyFont="1" applyFill="1" applyBorder="1" applyAlignment="1">
      <alignment horizontal="center" vertical="center" wrapText="1"/>
    </xf>
    <xf numFmtId="0" fontId="114" fillId="64" borderId="71" xfId="0" applyFont="1" applyFill="1" applyBorder="1" applyAlignment="1">
      <alignment horizontal="center" vertical="center" wrapText="1"/>
    </xf>
    <xf numFmtId="0" fontId="114" fillId="64" borderId="72" xfId="0" applyFont="1" applyFill="1" applyBorder="1" applyAlignment="1">
      <alignment horizontal="center" vertical="center" wrapText="1"/>
    </xf>
    <xf numFmtId="0" fontId="98" fillId="0" borderId="0" xfId="0" applyFont="1" applyAlignment="1">
      <alignment horizontal="left" vertical="center" wrapText="1"/>
    </xf>
    <xf numFmtId="0" fontId="56" fillId="0" borderId="0" xfId="0" applyFont="1" applyAlignment="1">
      <alignment wrapText="1"/>
    </xf>
    <xf numFmtId="0" fontId="0" fillId="0" borderId="0" xfId="0" applyAlignment="1">
      <alignment wrapText="1"/>
    </xf>
    <xf numFmtId="0" fontId="56" fillId="0" borderId="0" xfId="0" applyFont="1" applyAlignment="1">
      <alignment horizontal="left" vertical="center" wrapText="1"/>
    </xf>
    <xf numFmtId="0" fontId="0" fillId="0" borderId="57" xfId="0" applyBorder="1" applyAlignment="1">
      <alignment horizontal="left"/>
    </xf>
    <xf numFmtId="0" fontId="0" fillId="0" borderId="89" xfId="0" applyBorder="1" applyAlignment="1">
      <alignment horizontal="left"/>
    </xf>
    <xf numFmtId="0" fontId="0" fillId="0" borderId="100" xfId="0" applyBorder="1" applyAlignment="1">
      <alignment horizontal="left"/>
    </xf>
    <xf numFmtId="0" fontId="0" fillId="0" borderId="101" xfId="0" applyBorder="1" applyAlignment="1">
      <alignment horizontal="left"/>
    </xf>
    <xf numFmtId="0" fontId="30" fillId="80" borderId="37" xfId="0" applyFont="1" applyFill="1" applyBorder="1" applyAlignment="1">
      <alignment horizontal="left"/>
    </xf>
    <xf numFmtId="0" fontId="30" fillId="65" borderId="41" xfId="0" applyFont="1" applyFill="1" applyBorder="1" applyAlignment="1">
      <alignment horizontal="left"/>
    </xf>
    <xf numFmtId="0" fontId="56" fillId="0" borderId="0" xfId="0" applyFont="1" applyAlignment="1">
      <alignment vertical="center" wrapText="1"/>
    </xf>
    <xf numFmtId="0" fontId="0" fillId="0" borderId="54" xfId="0" applyBorder="1" applyAlignment="1">
      <alignment horizontal="left"/>
    </xf>
    <xf numFmtId="0" fontId="0" fillId="0" borderId="55" xfId="0" applyBorder="1" applyAlignment="1">
      <alignment horizontal="left"/>
    </xf>
    <xf numFmtId="0" fontId="56" fillId="0" borderId="0" xfId="0" applyFont="1" applyAlignment="1">
      <alignment horizontal="left" vertical="center"/>
    </xf>
    <xf numFmtId="0" fontId="0" fillId="0" borderId="37" xfId="0" applyBorder="1" applyAlignment="1">
      <alignment horizontal="left"/>
    </xf>
    <xf numFmtId="0" fontId="0" fillId="0" borderId="41" xfId="0" applyBorder="1" applyAlignment="1">
      <alignment horizontal="left"/>
    </xf>
    <xf numFmtId="0" fontId="114" fillId="79" borderId="81" xfId="0" applyFont="1" applyFill="1" applyBorder="1" applyAlignment="1">
      <alignment horizontal="center"/>
    </xf>
    <xf numFmtId="0" fontId="114" fillId="64" borderId="33" xfId="0" applyFont="1" applyFill="1" applyBorder="1" applyAlignment="1">
      <alignment horizontal="center"/>
    </xf>
    <xf numFmtId="0" fontId="114" fillId="64" borderId="82" xfId="0" applyFont="1" applyFill="1" applyBorder="1" applyAlignment="1">
      <alignment horizontal="center"/>
    </xf>
    <xf numFmtId="0" fontId="117" fillId="79" borderId="128" xfId="0" applyFont="1" applyFill="1" applyBorder="1" applyAlignment="1">
      <alignment horizontal="center"/>
    </xf>
    <xf numFmtId="0" fontId="117" fillId="64" borderId="24" xfId="0" applyFont="1" applyFill="1" applyBorder="1" applyAlignment="1">
      <alignment horizontal="center"/>
    </xf>
    <xf numFmtId="0" fontId="117" fillId="64" borderId="39" xfId="0" applyFont="1" applyFill="1" applyBorder="1" applyAlignment="1">
      <alignment horizontal="center"/>
    </xf>
    <xf numFmtId="0" fontId="117" fillId="79" borderId="24" xfId="0" applyFont="1" applyFill="1" applyBorder="1" applyAlignment="1">
      <alignment horizontal="center"/>
    </xf>
    <xf numFmtId="0" fontId="117" fillId="79" borderId="39" xfId="0" applyFont="1" applyFill="1" applyBorder="1" applyAlignment="1">
      <alignment horizontal="center"/>
    </xf>
    <xf numFmtId="0" fontId="0" fillId="0" borderId="0" xfId="0" applyAlignment="1">
      <alignment vertical="top" wrapText="1"/>
    </xf>
    <xf numFmtId="0" fontId="117" fillId="79" borderId="65" xfId="0" applyFont="1" applyFill="1" applyBorder="1" applyAlignment="1">
      <alignment horizontal="center" vertical="center"/>
    </xf>
    <xf numFmtId="0" fontId="117" fillId="64" borderId="52" xfId="0" applyFont="1" applyFill="1" applyBorder="1" applyAlignment="1">
      <alignment horizontal="center" vertical="center"/>
    </xf>
    <xf numFmtId="0" fontId="117" fillId="64" borderId="47" xfId="0" applyFont="1" applyFill="1" applyBorder="1" applyAlignment="1">
      <alignment horizontal="center" vertical="center"/>
    </xf>
    <xf numFmtId="0" fontId="117" fillId="79" borderId="76" xfId="0" applyFont="1" applyFill="1" applyBorder="1" applyAlignment="1">
      <alignment horizontal="center" vertical="center" wrapText="1"/>
    </xf>
    <xf numFmtId="0" fontId="117" fillId="64" borderId="57" xfId="0" applyFont="1" applyFill="1" applyBorder="1" applyAlignment="1">
      <alignment horizontal="center" vertical="center" wrapText="1"/>
    </xf>
    <xf numFmtId="0" fontId="117" fillId="64" borderId="47" xfId="0"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left" vertical="top" wrapText="1"/>
    </xf>
    <xf numFmtId="0" fontId="30" fillId="70" borderId="81" xfId="0" applyFont="1" applyFill="1" applyBorder="1" applyAlignment="1">
      <alignment horizontal="left"/>
    </xf>
    <xf numFmtId="0" fontId="30" fillId="70" borderId="33" xfId="0" applyFont="1" applyFill="1" applyBorder="1" applyAlignment="1">
      <alignment horizontal="left"/>
    </xf>
    <xf numFmtId="0" fontId="30" fillId="70" borderId="82" xfId="0" applyFont="1" applyFill="1" applyBorder="1" applyAlignment="1">
      <alignment horizontal="left"/>
    </xf>
    <xf numFmtId="0" fontId="30" fillId="70" borderId="26" xfId="0" applyFont="1" applyFill="1" applyBorder="1" applyAlignment="1">
      <alignment horizontal="left"/>
    </xf>
    <xf numFmtId="0" fontId="30" fillId="70" borderId="0" xfId="0" applyFont="1" applyFill="1" applyAlignment="1">
      <alignment horizontal="left"/>
    </xf>
    <xf numFmtId="0" fontId="30" fillId="70" borderId="27" xfId="0" applyFont="1" applyFill="1" applyBorder="1" applyAlignment="1">
      <alignment horizontal="left"/>
    </xf>
    <xf numFmtId="0" fontId="30" fillId="70" borderId="106" xfId="0" applyFont="1" applyFill="1" applyBorder="1" applyAlignment="1">
      <alignment horizontal="left"/>
    </xf>
    <xf numFmtId="0" fontId="30" fillId="70" borderId="107" xfId="0" applyFont="1" applyFill="1" applyBorder="1" applyAlignment="1">
      <alignment horizontal="left"/>
    </xf>
    <xf numFmtId="0" fontId="30" fillId="70" borderId="108" xfId="0" applyFont="1" applyFill="1" applyBorder="1" applyAlignment="1">
      <alignment horizontal="left"/>
    </xf>
    <xf numFmtId="0" fontId="117" fillId="79" borderId="65" xfId="0" applyFont="1" applyFill="1" applyBorder="1"/>
    <xf numFmtId="0" fontId="117" fillId="64" borderId="52" xfId="0" applyFont="1" applyFill="1" applyBorder="1"/>
    <xf numFmtId="0" fontId="117" fillId="64" borderId="47" xfId="0" applyFont="1" applyFill="1" applyBorder="1"/>
    <xf numFmtId="0" fontId="117" fillId="79" borderId="65" xfId="0" applyFont="1" applyFill="1" applyBorder="1" applyAlignment="1">
      <alignment horizontal="center" wrapText="1"/>
    </xf>
    <xf numFmtId="0" fontId="117" fillId="64" borderId="52" xfId="0" applyFont="1" applyFill="1" applyBorder="1" applyAlignment="1">
      <alignment horizontal="center" wrapText="1"/>
    </xf>
    <xf numFmtId="0" fontId="117" fillId="64" borderId="47" xfId="0" applyFont="1" applyFill="1" applyBorder="1" applyAlignment="1">
      <alignment horizontal="center" wrapText="1"/>
    </xf>
    <xf numFmtId="0" fontId="114" fillId="79" borderId="81" xfId="0" applyFont="1" applyFill="1" applyBorder="1" applyAlignment="1">
      <alignment horizontal="center" vertical="center"/>
    </xf>
    <xf numFmtId="0" fontId="114" fillId="64" borderId="33" xfId="0" applyFont="1" applyFill="1" applyBorder="1" applyAlignment="1">
      <alignment horizontal="center" vertical="center"/>
    </xf>
    <xf numFmtId="0" fontId="114" fillId="64" borderId="82" xfId="0" applyFont="1" applyFill="1" applyBorder="1" applyAlignment="1">
      <alignment horizontal="center" vertical="center"/>
    </xf>
    <xf numFmtId="0" fontId="117" fillId="79" borderId="128" xfId="0" applyFont="1" applyFill="1" applyBorder="1" applyAlignment="1">
      <alignment horizontal="center" vertical="center"/>
    </xf>
    <xf numFmtId="0" fontId="117" fillId="64" borderId="24" xfId="0" applyFont="1" applyFill="1" applyBorder="1" applyAlignment="1">
      <alignment horizontal="center" vertical="center"/>
    </xf>
    <xf numFmtId="0" fontId="117" fillId="64" borderId="39" xfId="0" applyFont="1" applyFill="1" applyBorder="1" applyAlignment="1">
      <alignment horizontal="center" vertical="center"/>
    </xf>
    <xf numFmtId="0" fontId="117" fillId="79" borderId="84" xfId="0" applyFont="1" applyFill="1" applyBorder="1" applyAlignment="1">
      <alignment horizontal="center" vertical="center"/>
    </xf>
    <xf numFmtId="0" fontId="117" fillId="64" borderId="74" xfId="0" applyFont="1" applyFill="1" applyBorder="1" applyAlignment="1">
      <alignment horizontal="center" vertical="center"/>
    </xf>
    <xf numFmtId="0" fontId="117" fillId="64" borderId="75" xfId="0" applyFont="1" applyFill="1" applyBorder="1" applyAlignment="1">
      <alignment horizontal="center" vertical="center"/>
    </xf>
    <xf numFmtId="0" fontId="141" fillId="56" borderId="128" xfId="0" quotePrefix="1" applyFont="1" applyFill="1" applyBorder="1" applyAlignment="1">
      <alignment horizontal="left" wrapText="1"/>
    </xf>
    <xf numFmtId="0" fontId="141" fillId="56" borderId="24" xfId="0" applyFont="1" applyFill="1" applyBorder="1" applyAlignment="1">
      <alignment horizontal="left" wrapText="1"/>
    </xf>
    <xf numFmtId="0" fontId="141" fillId="56" borderId="39" xfId="0" applyFont="1" applyFill="1" applyBorder="1" applyAlignment="1">
      <alignment horizontal="left" wrapText="1"/>
    </xf>
    <xf numFmtId="0" fontId="147" fillId="56" borderId="81" xfId="0" applyFont="1" applyFill="1" applyBorder="1" applyAlignment="1">
      <alignment horizontal="left" vertical="top" wrapText="1"/>
    </xf>
    <xf numFmtId="0" fontId="147" fillId="56" borderId="33" xfId="0" applyFont="1" applyFill="1" applyBorder="1" applyAlignment="1">
      <alignment horizontal="left" vertical="top" wrapText="1"/>
    </xf>
    <xf numFmtId="0" fontId="147" fillId="56" borderId="82" xfId="0" applyFont="1" applyFill="1" applyBorder="1" applyAlignment="1">
      <alignment horizontal="left" vertical="top" wrapText="1"/>
    </xf>
    <xf numFmtId="0" fontId="18" fillId="0" borderId="0" xfId="0" applyFont="1" applyAlignment="1">
      <alignment horizontal="center" vertical="center" wrapText="1"/>
    </xf>
    <xf numFmtId="0" fontId="18" fillId="0" borderId="0" xfId="0" applyFont="1" applyAlignment="1">
      <alignment horizontal="center"/>
    </xf>
    <xf numFmtId="0" fontId="117" fillId="79" borderId="73" xfId="0" applyFont="1" applyFill="1" applyBorder="1" applyAlignment="1">
      <alignment horizontal="center" vertical="center"/>
    </xf>
    <xf numFmtId="0" fontId="148" fillId="0" borderId="31" xfId="0" applyFont="1" applyBorder="1" applyAlignment="1">
      <alignment horizontal="left" vertical="center" wrapText="1"/>
    </xf>
    <xf numFmtId="0" fontId="141" fillId="0" borderId="41" xfId="0" applyFont="1" applyBorder="1" applyAlignment="1">
      <alignment horizontal="left" vertical="center" wrapText="1"/>
    </xf>
    <xf numFmtId="0" fontId="141" fillId="0" borderId="42" xfId="0" applyFont="1" applyBorder="1" applyAlignment="1">
      <alignment horizontal="left" vertical="center" wrapText="1"/>
    </xf>
    <xf numFmtId="0" fontId="128" fillId="80" borderId="179" xfId="0" applyFont="1" applyFill="1" applyBorder="1" applyAlignment="1">
      <alignment horizontal="left"/>
    </xf>
    <xf numFmtId="0" fontId="128" fillId="69" borderId="142" xfId="0" applyFont="1" applyFill="1" applyBorder="1" applyAlignment="1">
      <alignment horizontal="left"/>
    </xf>
    <xf numFmtId="0" fontId="117" fillId="79" borderId="66" xfId="0" applyFont="1" applyFill="1" applyBorder="1" applyAlignment="1">
      <alignment horizontal="center" vertical="center" wrapText="1"/>
    </xf>
    <xf numFmtId="0" fontId="117" fillId="64" borderId="51" xfId="0" applyFont="1" applyFill="1" applyBorder="1" applyAlignment="1">
      <alignment horizontal="center" vertical="center" wrapText="1"/>
    </xf>
    <xf numFmtId="0" fontId="117" fillId="79" borderId="67" xfId="0" applyFont="1" applyFill="1" applyBorder="1" applyAlignment="1">
      <alignment horizontal="center" vertical="center" wrapText="1"/>
    </xf>
    <xf numFmtId="0" fontId="117" fillId="64" borderId="184" xfId="0" applyFont="1" applyFill="1" applyBorder="1" applyAlignment="1">
      <alignment horizontal="center" vertical="center" wrapText="1"/>
    </xf>
    <xf numFmtId="0" fontId="117" fillId="79" borderId="68" xfId="0" applyFont="1" applyFill="1" applyBorder="1" applyAlignment="1">
      <alignment horizontal="center" vertical="center" wrapText="1"/>
    </xf>
    <xf numFmtId="0" fontId="117" fillId="64" borderId="60" xfId="0" applyFont="1" applyFill="1" applyBorder="1" applyAlignment="1">
      <alignment horizontal="center" vertical="center" wrapText="1"/>
    </xf>
    <xf numFmtId="0" fontId="45" fillId="0" borderId="0" xfId="0" applyFont="1" applyAlignment="1">
      <alignment horizontal="left" wrapText="1"/>
    </xf>
    <xf numFmtId="0" fontId="45" fillId="0" borderId="0" xfId="0" applyFont="1" applyAlignment="1">
      <alignment horizontal="left"/>
    </xf>
    <xf numFmtId="0" fontId="117" fillId="79" borderId="155" xfId="0" applyFont="1" applyFill="1" applyBorder="1" applyAlignment="1">
      <alignment horizontal="center" vertical="center" wrapText="1"/>
    </xf>
    <xf numFmtId="0" fontId="117" fillId="64" borderId="36" xfId="0" applyFont="1" applyFill="1" applyBorder="1" applyAlignment="1">
      <alignment horizontal="center" vertical="center" wrapText="1"/>
    </xf>
    <xf numFmtId="0" fontId="117" fillId="64" borderId="166" xfId="0" applyFont="1" applyFill="1" applyBorder="1" applyAlignment="1">
      <alignment horizontal="center" vertical="center" wrapText="1"/>
    </xf>
    <xf numFmtId="0" fontId="147" fillId="0" borderId="45" xfId="0" applyFont="1" applyBorder="1" applyAlignment="1">
      <alignment horizontal="left" vertical="center" wrapText="1"/>
    </xf>
    <xf numFmtId="0" fontId="141" fillId="0" borderId="0" xfId="0" applyFont="1" applyAlignment="1">
      <alignment horizontal="left" vertical="center" wrapText="1"/>
    </xf>
    <xf numFmtId="0" fontId="141" fillId="0" borderId="35" xfId="0" applyFont="1" applyBorder="1" applyAlignment="1">
      <alignment horizontal="left" vertical="center" wrapText="1"/>
    </xf>
    <xf numFmtId="0" fontId="141" fillId="0" borderId="45" xfId="0" applyFont="1" applyBorder="1" applyAlignment="1">
      <alignment horizontal="left" vertical="center" wrapText="1"/>
    </xf>
    <xf numFmtId="0" fontId="30" fillId="70" borderId="177" xfId="0" applyFont="1" applyFill="1" applyBorder="1" applyAlignment="1">
      <alignment horizontal="left"/>
    </xf>
    <xf numFmtId="0" fontId="30" fillId="70" borderId="178" xfId="0" applyFont="1" applyFill="1" applyBorder="1" applyAlignment="1">
      <alignment horizontal="left"/>
    </xf>
    <xf numFmtId="0" fontId="117" fillId="79" borderId="49" xfId="0" applyFont="1" applyFill="1" applyBorder="1" applyAlignment="1">
      <alignment horizontal="center" vertical="center" wrapText="1"/>
    </xf>
    <xf numFmtId="0" fontId="117" fillId="64" borderId="50" xfId="0" applyFont="1" applyFill="1" applyBorder="1" applyAlignment="1">
      <alignment horizontal="center" vertical="center" wrapText="1"/>
    </xf>
    <xf numFmtId="0" fontId="117" fillId="64" borderId="48" xfId="0" applyFont="1" applyFill="1" applyBorder="1" applyAlignment="1">
      <alignment horizontal="center" vertical="center" wrapText="1"/>
    </xf>
    <xf numFmtId="0" fontId="117" fillId="79" borderId="184" xfId="0" quotePrefix="1" applyFont="1" applyFill="1" applyBorder="1" applyAlignment="1">
      <alignment horizontal="center" vertical="top"/>
    </xf>
    <xf numFmtId="0" fontId="117" fillId="64" borderId="184" xfId="0" applyFont="1" applyFill="1" applyBorder="1" applyAlignment="1">
      <alignment horizontal="center" vertical="top"/>
    </xf>
    <xf numFmtId="0" fontId="117" fillId="79" borderId="65" xfId="0" applyFont="1" applyFill="1" applyBorder="1" applyAlignment="1">
      <alignment horizontal="center" vertical="center" wrapText="1"/>
    </xf>
    <xf numFmtId="0" fontId="117" fillId="79" borderId="66" xfId="0" applyFont="1" applyFill="1" applyBorder="1" applyAlignment="1">
      <alignment horizontal="center" wrapText="1"/>
    </xf>
    <xf numFmtId="0" fontId="117" fillId="64" borderId="67" xfId="0" applyFont="1" applyFill="1" applyBorder="1" applyAlignment="1">
      <alignment horizontal="center"/>
    </xf>
    <xf numFmtId="0" fontId="117" fillId="64" borderId="68" xfId="0" applyFont="1" applyFill="1" applyBorder="1" applyAlignment="1">
      <alignment horizontal="center"/>
    </xf>
    <xf numFmtId="0" fontId="117" fillId="79" borderId="65" xfId="2" quotePrefix="1" applyNumberFormat="1" applyFont="1" applyFill="1" applyBorder="1" applyAlignment="1">
      <alignment horizontal="center" vertical="center" wrapText="1"/>
    </xf>
    <xf numFmtId="0" fontId="117" fillId="64" borderId="47" xfId="2" applyNumberFormat="1" applyFont="1" applyFill="1" applyBorder="1" applyAlignment="1">
      <alignment horizontal="center" vertical="center" wrapText="1"/>
    </xf>
    <xf numFmtId="0" fontId="130" fillId="0" borderId="0" xfId="0" applyFont="1" applyAlignment="1">
      <alignment horizontal="left"/>
    </xf>
    <xf numFmtId="0" fontId="148" fillId="0" borderId="69" xfId="0" applyFont="1" applyBorder="1" applyAlignment="1">
      <alignment horizontal="left" vertical="center" wrapText="1"/>
    </xf>
    <xf numFmtId="0" fontId="141" fillId="0" borderId="71" xfId="0" applyFont="1" applyBorder="1" applyAlignment="1">
      <alignment horizontal="left" vertical="center" wrapText="1"/>
    </xf>
    <xf numFmtId="0" fontId="141" fillId="0" borderId="72" xfId="0" applyFont="1" applyBorder="1" applyAlignment="1">
      <alignment horizontal="left" vertical="center" wrapText="1"/>
    </xf>
    <xf numFmtId="44" fontId="30" fillId="80" borderId="87" xfId="2" applyFont="1" applyFill="1" applyBorder="1" applyAlignment="1">
      <alignment horizontal="center" vertical="center" wrapText="1"/>
    </xf>
    <xf numFmtId="44" fontId="30" fillId="69" borderId="126" xfId="2" applyFont="1" applyFill="1" applyBorder="1" applyAlignment="1">
      <alignment horizontal="center" vertical="center" wrapText="1"/>
    </xf>
    <xf numFmtId="165" fontId="117" fillId="79" borderId="69" xfId="4" applyNumberFormat="1" applyFont="1" applyFill="1" applyBorder="1" applyAlignment="1">
      <alignment horizontal="center" vertical="center"/>
    </xf>
    <xf numFmtId="165" fontId="117" fillId="64" borderId="71" xfId="4" applyNumberFormat="1" applyFont="1" applyFill="1" applyBorder="1" applyAlignment="1">
      <alignment horizontal="center" vertical="center"/>
    </xf>
    <xf numFmtId="165" fontId="117" fillId="64" borderId="72" xfId="4" applyNumberFormat="1" applyFont="1" applyFill="1" applyBorder="1" applyAlignment="1">
      <alignment horizontal="center" vertical="center"/>
    </xf>
    <xf numFmtId="165" fontId="117" fillId="79" borderId="69" xfId="4" applyNumberFormat="1" applyFont="1" applyFill="1" applyBorder="1" applyAlignment="1">
      <alignment horizontal="center" vertical="center" wrapText="1"/>
    </xf>
    <xf numFmtId="165" fontId="117" fillId="64" borderId="71" xfId="4" applyNumberFormat="1" applyFont="1" applyFill="1" applyBorder="1" applyAlignment="1">
      <alignment horizontal="center" vertical="center" wrapText="1"/>
    </xf>
    <xf numFmtId="165" fontId="30" fillId="80" borderId="73" xfId="4" applyNumberFormat="1" applyFont="1" applyFill="1" applyBorder="1" applyAlignment="1">
      <alignment horizontal="center" wrapText="1"/>
    </xf>
    <xf numFmtId="165" fontId="30" fillId="69" borderId="74" xfId="4" applyNumberFormat="1" applyFont="1" applyFill="1" applyBorder="1" applyAlignment="1">
      <alignment horizontal="center" wrapText="1"/>
    </xf>
    <xf numFmtId="165" fontId="30" fillId="80" borderId="74" xfId="4" applyNumberFormat="1" applyFont="1" applyFill="1" applyBorder="1" applyAlignment="1">
      <alignment horizontal="center" wrapText="1"/>
    </xf>
    <xf numFmtId="165" fontId="30" fillId="69" borderId="75" xfId="4" applyNumberFormat="1" applyFont="1" applyFill="1" applyBorder="1" applyAlignment="1">
      <alignment horizontal="center" wrapText="1"/>
    </xf>
    <xf numFmtId="166" fontId="30" fillId="80" borderId="67" xfId="2" applyNumberFormat="1" applyFont="1" applyFill="1" applyBorder="1" applyAlignment="1">
      <alignment horizontal="center" vertical="center" wrapText="1"/>
    </xf>
    <xf numFmtId="166" fontId="30" fillId="69" borderId="50" xfId="2" applyNumberFormat="1" applyFont="1" applyFill="1" applyBorder="1" applyAlignment="1">
      <alignment horizontal="center" vertical="center" wrapText="1"/>
    </xf>
    <xf numFmtId="166" fontId="30" fillId="80" borderId="88" xfId="2" applyNumberFormat="1" applyFont="1" applyFill="1" applyBorder="1" applyAlignment="1">
      <alignment horizontal="center" vertical="center" wrapText="1"/>
    </xf>
    <xf numFmtId="166" fontId="30" fillId="69" borderId="34" xfId="2" applyNumberFormat="1" applyFont="1" applyFill="1" applyBorder="1" applyAlignment="1">
      <alignment horizontal="center" vertical="center" wrapText="1"/>
    </xf>
    <xf numFmtId="44" fontId="30" fillId="80" borderId="88" xfId="2" applyFont="1" applyFill="1" applyBorder="1" applyAlignment="1">
      <alignment horizontal="center" vertical="center" wrapText="1"/>
    </xf>
    <xf numFmtId="44" fontId="30" fillId="69" borderId="34" xfId="2" applyFont="1" applyFill="1" applyBorder="1" applyAlignment="1">
      <alignment horizontal="center" vertical="center" wrapText="1"/>
    </xf>
    <xf numFmtId="165" fontId="30" fillId="69" borderId="70" xfId="4" applyNumberFormat="1" applyFont="1" applyFill="1" applyBorder="1" applyAlignment="1">
      <alignment horizontal="center" wrapText="1"/>
    </xf>
    <xf numFmtId="165" fontId="30" fillId="80" borderId="66" xfId="4" applyNumberFormat="1" applyFont="1" applyFill="1" applyBorder="1" applyAlignment="1">
      <alignment horizontal="center" vertical="center" wrapText="1"/>
    </xf>
    <xf numFmtId="165" fontId="30" fillId="69" borderId="49" xfId="4" applyNumberFormat="1" applyFont="1" applyFill="1" applyBorder="1" applyAlignment="1">
      <alignment horizontal="center" vertical="center" wrapText="1"/>
    </xf>
    <xf numFmtId="0" fontId="136" fillId="0" borderId="33" xfId="0" applyFont="1" applyBorder="1"/>
    <xf numFmtId="176" fontId="123" fillId="0" borderId="0" xfId="0" applyNumberFormat="1" applyFont="1" applyAlignment="1">
      <alignment horizontal="left" wrapText="1"/>
    </xf>
    <xf numFmtId="0" fontId="56" fillId="0" borderId="81" xfId="0" applyFont="1" applyBorder="1" applyAlignment="1">
      <alignment vertical="center"/>
    </xf>
    <xf numFmtId="0" fontId="56" fillId="0" borderId="33" xfId="0" applyFont="1" applyBorder="1" applyAlignment="1">
      <alignment vertical="center"/>
    </xf>
    <xf numFmtId="0" fontId="56" fillId="0" borderId="82" xfId="0" applyFont="1" applyBorder="1" applyAlignment="1">
      <alignment vertical="center"/>
    </xf>
    <xf numFmtId="0" fontId="56" fillId="0" borderId="26" xfId="0" applyFont="1" applyBorder="1" applyAlignment="1">
      <alignment vertical="center"/>
    </xf>
    <xf numFmtId="0" fontId="56" fillId="0" borderId="0" xfId="0" applyFont="1" applyAlignment="1">
      <alignment vertical="center"/>
    </xf>
    <xf numFmtId="0" fontId="56" fillId="0" borderId="27" xfId="0" applyFont="1" applyBorder="1" applyAlignment="1">
      <alignment vertical="center"/>
    </xf>
    <xf numFmtId="0" fontId="56" fillId="0" borderId="26" xfId="0" applyFont="1" applyBorder="1" applyAlignment="1">
      <alignment vertical="center" wrapText="1"/>
    </xf>
    <xf numFmtId="0" fontId="56" fillId="0" borderId="27" xfId="0" applyFont="1" applyBorder="1" applyAlignment="1">
      <alignment vertical="center" wrapText="1"/>
    </xf>
    <xf numFmtId="0" fontId="56" fillId="0" borderId="184" xfId="0" applyFont="1" applyBorder="1" applyAlignment="1">
      <alignment horizontal="left" vertical="center" wrapText="1"/>
    </xf>
    <xf numFmtId="0" fontId="56" fillId="0" borderId="30" xfId="0" applyFont="1" applyBorder="1" applyAlignment="1">
      <alignment horizontal="left" vertical="center" wrapText="1"/>
    </xf>
    <xf numFmtId="0" fontId="17" fillId="0" borderId="184" xfId="0" applyFont="1" applyBorder="1" applyAlignment="1">
      <alignment horizontal="center"/>
    </xf>
    <xf numFmtId="0" fontId="117" fillId="64" borderId="69" xfId="0" applyFont="1" applyFill="1" applyBorder="1" applyAlignment="1">
      <alignment horizontal="center" vertical="center"/>
    </xf>
    <xf numFmtId="0" fontId="117" fillId="64" borderId="64" xfId="0" applyFont="1" applyFill="1" applyBorder="1" applyAlignment="1">
      <alignment horizontal="center" vertical="center"/>
    </xf>
    <xf numFmtId="0" fontId="117" fillId="64" borderId="69" xfId="0" applyFont="1" applyFill="1" applyBorder="1" applyAlignment="1">
      <alignment horizontal="center"/>
    </xf>
    <xf numFmtId="0" fontId="117" fillId="64" borderId="64" xfId="0" applyFont="1" applyFill="1" applyBorder="1" applyAlignment="1">
      <alignment horizontal="center"/>
    </xf>
    <xf numFmtId="0" fontId="56" fillId="0" borderId="27" xfId="0" applyFont="1" applyBorder="1" applyAlignment="1">
      <alignment horizontal="left" vertical="center" wrapText="1"/>
    </xf>
    <xf numFmtId="0" fontId="117" fillId="79" borderId="184" xfId="0" applyFont="1" applyFill="1" applyBorder="1" applyAlignment="1">
      <alignment horizontal="center" vertical="center" wrapText="1"/>
    </xf>
    <xf numFmtId="0" fontId="56" fillId="0" borderId="24" xfId="0" applyFont="1" applyBorder="1" applyAlignment="1">
      <alignment horizontal="left" vertical="center" wrapText="1"/>
    </xf>
    <xf numFmtId="0" fontId="56" fillId="0" borderId="39" xfId="0" applyFont="1" applyBorder="1" applyAlignment="1">
      <alignment horizontal="left" vertical="center" wrapText="1"/>
    </xf>
    <xf numFmtId="0" fontId="56" fillId="0" borderId="26" xfId="0" applyFont="1" applyBorder="1" applyAlignment="1">
      <alignment horizontal="left" vertical="center" wrapText="1"/>
    </xf>
    <xf numFmtId="0" fontId="117" fillId="79" borderId="81" xfId="0" applyFont="1" applyFill="1" applyBorder="1" applyAlignment="1">
      <alignment horizontal="center" vertical="center" wrapText="1"/>
    </xf>
    <xf numFmtId="0" fontId="117" fillId="64" borderId="33" xfId="0" applyFont="1" applyFill="1" applyBorder="1" applyAlignment="1">
      <alignment horizontal="center" vertical="center" wrapText="1"/>
    </xf>
    <xf numFmtId="0" fontId="117" fillId="64" borderId="82" xfId="0" applyFont="1" applyFill="1" applyBorder="1" applyAlignment="1">
      <alignment horizontal="center" vertical="center" wrapText="1"/>
    </xf>
    <xf numFmtId="0" fontId="117" fillId="79" borderId="33" xfId="0" applyFont="1" applyFill="1" applyBorder="1" applyAlignment="1">
      <alignment horizontal="center" vertical="center" wrapText="1"/>
    </xf>
    <xf numFmtId="0" fontId="117" fillId="79" borderId="81" xfId="0" applyFont="1" applyFill="1" applyBorder="1" applyAlignment="1" applyProtection="1">
      <alignment horizontal="center" vertical="center" wrapText="1"/>
      <protection locked="0"/>
    </xf>
    <xf numFmtId="0" fontId="117" fillId="64" borderId="33" xfId="0" applyFont="1" applyFill="1" applyBorder="1" applyAlignment="1" applyProtection="1">
      <alignment horizontal="center" vertical="center" wrapText="1"/>
      <protection locked="0"/>
    </xf>
    <xf numFmtId="0" fontId="117" fillId="64" borderId="82" xfId="0" applyFont="1" applyFill="1" applyBorder="1" applyAlignment="1" applyProtection="1">
      <alignment horizontal="center" vertical="center" wrapText="1"/>
      <protection locked="0"/>
    </xf>
    <xf numFmtId="0" fontId="117" fillId="79" borderId="69" xfId="0" applyFont="1" applyFill="1" applyBorder="1" applyAlignment="1" applyProtection="1">
      <alignment horizontal="center" vertical="center" wrapText="1"/>
      <protection locked="0"/>
    </xf>
    <xf numFmtId="0" fontId="117" fillId="64" borderId="71" xfId="0" applyFont="1" applyFill="1" applyBorder="1" applyAlignment="1" applyProtection="1">
      <alignment horizontal="center" vertical="center" wrapText="1"/>
      <protection locked="0"/>
    </xf>
    <xf numFmtId="0" fontId="117" fillId="64" borderId="72" xfId="0" applyFont="1" applyFill="1" applyBorder="1" applyAlignment="1" applyProtection="1">
      <alignment horizontal="center" vertical="center" wrapText="1"/>
      <protection locked="0"/>
    </xf>
    <xf numFmtId="0" fontId="117" fillId="79" borderId="69" xfId="0" applyFont="1" applyFill="1" applyBorder="1" applyAlignment="1">
      <alignment horizontal="center" vertical="center" wrapText="1"/>
    </xf>
    <xf numFmtId="0" fontId="117" fillId="64" borderId="71" xfId="0" applyFont="1" applyFill="1" applyBorder="1" applyAlignment="1">
      <alignment horizontal="center" vertical="center" wrapText="1"/>
    </xf>
    <xf numFmtId="0" fontId="117" fillId="64" borderId="72" xfId="0" applyFont="1" applyFill="1" applyBorder="1" applyAlignment="1">
      <alignment horizontal="center" vertical="center" wrapText="1"/>
    </xf>
    <xf numFmtId="0" fontId="148" fillId="0" borderId="0" xfId="0" applyFont="1" applyAlignment="1">
      <alignment horizontal="left" vertical="center" wrapText="1"/>
    </xf>
    <xf numFmtId="0" fontId="18" fillId="0" borderId="0" xfId="0" applyFont="1" applyAlignment="1">
      <alignment horizontal="left" wrapText="1"/>
    </xf>
    <xf numFmtId="0" fontId="117" fillId="79" borderId="42" xfId="0" quotePrefix="1" applyFont="1" applyFill="1" applyBorder="1" applyAlignment="1">
      <alignment horizontal="center" vertical="center" wrapText="1"/>
    </xf>
    <xf numFmtId="0" fontId="117" fillId="64" borderId="30" xfId="0" applyFont="1" applyFill="1" applyBorder="1" applyAlignment="1">
      <alignment horizontal="center" vertical="center" wrapText="1"/>
    </xf>
    <xf numFmtId="0" fontId="56" fillId="0" borderId="81" xfId="0" applyFont="1" applyBorder="1" applyAlignment="1">
      <alignment horizontal="left" vertical="center" wrapText="1"/>
    </xf>
    <xf numFmtId="0" fontId="56" fillId="0" borderId="33" xfId="0" applyFont="1" applyBorder="1" applyAlignment="1">
      <alignment horizontal="left" vertical="center" wrapText="1"/>
    </xf>
    <xf numFmtId="0" fontId="56" fillId="0" borderId="82" xfId="0" applyFont="1" applyBorder="1" applyAlignment="1">
      <alignment horizontal="left" vertical="center" wrapText="1"/>
    </xf>
    <xf numFmtId="0" fontId="56" fillId="0" borderId="128" xfId="0" applyFont="1" applyBorder="1" applyAlignment="1">
      <alignment horizontal="left" vertical="center" wrapText="1"/>
    </xf>
    <xf numFmtId="0" fontId="30" fillId="0" borderId="0" xfId="0" applyFont="1" applyAlignment="1">
      <alignment horizontal="center" vertical="center"/>
    </xf>
    <xf numFmtId="0" fontId="117" fillId="64" borderId="77" xfId="0" applyFont="1" applyFill="1" applyBorder="1" applyAlignment="1">
      <alignment horizontal="center" vertical="center" wrapText="1"/>
    </xf>
    <xf numFmtId="0" fontId="117" fillId="64" borderId="78" xfId="0" applyFont="1" applyFill="1" applyBorder="1" applyAlignment="1">
      <alignment horizontal="center" vertical="center" wrapText="1"/>
    </xf>
    <xf numFmtId="0" fontId="117" fillId="79" borderId="73" xfId="0" applyFont="1" applyFill="1" applyBorder="1" applyAlignment="1">
      <alignment horizontal="center" vertical="center" wrapText="1"/>
    </xf>
    <xf numFmtId="0" fontId="117" fillId="64" borderId="74" xfId="0" applyFont="1" applyFill="1" applyBorder="1" applyAlignment="1">
      <alignment horizontal="center" vertical="center" wrapText="1"/>
    </xf>
    <xf numFmtId="0" fontId="117" fillId="64" borderId="75" xfId="0" applyFont="1" applyFill="1" applyBorder="1" applyAlignment="1">
      <alignment horizontal="center" vertical="center" wrapText="1"/>
    </xf>
    <xf numFmtId="0" fontId="117" fillId="79" borderId="73" xfId="0" quotePrefix="1" applyFont="1" applyFill="1" applyBorder="1" applyAlignment="1">
      <alignment horizontal="center" vertical="center" wrapText="1"/>
    </xf>
    <xf numFmtId="0" fontId="117" fillId="79" borderId="54" xfId="0" applyFont="1" applyFill="1" applyBorder="1" applyAlignment="1">
      <alignment horizontal="center" vertical="center" wrapText="1"/>
    </xf>
    <xf numFmtId="0" fontId="119" fillId="64" borderId="55" xfId="0" applyFont="1" applyFill="1" applyBorder="1" applyAlignment="1">
      <alignment horizontal="center" vertical="center" wrapText="1"/>
    </xf>
    <xf numFmtId="0" fontId="119" fillId="64" borderId="56" xfId="0" applyFont="1" applyFill="1" applyBorder="1" applyAlignment="1">
      <alignment horizontal="center" vertical="center" wrapText="1"/>
    </xf>
    <xf numFmtId="0" fontId="117" fillId="0" borderId="0" xfId="0" applyFont="1" applyAlignment="1">
      <alignment horizontal="center" vertical="center" wrapText="1"/>
    </xf>
    <xf numFmtId="0" fontId="56" fillId="0" borderId="39" xfId="0" applyFont="1" applyBorder="1" applyAlignment="1">
      <alignment horizontal="left" vertical="center"/>
    </xf>
    <xf numFmtId="0" fontId="117" fillId="79" borderId="69" xfId="0" applyFont="1" applyFill="1" applyBorder="1" applyAlignment="1">
      <alignment horizontal="center" wrapText="1"/>
    </xf>
    <xf numFmtId="0" fontId="117" fillId="64" borderId="69" xfId="0" applyFont="1" applyFill="1" applyBorder="1" applyAlignment="1">
      <alignment horizontal="center" wrapText="1"/>
    </xf>
    <xf numFmtId="0" fontId="117" fillId="79" borderId="71" xfId="0" applyFont="1" applyFill="1" applyBorder="1" applyAlignment="1">
      <alignment horizontal="center" wrapText="1"/>
    </xf>
    <xf numFmtId="0" fontId="117" fillId="64" borderId="72" xfId="0" applyFont="1" applyFill="1" applyBorder="1" applyAlignment="1">
      <alignment horizontal="center" wrapText="1"/>
    </xf>
    <xf numFmtId="0" fontId="148" fillId="0" borderId="128" xfId="0" applyFont="1" applyBorder="1" applyAlignment="1">
      <alignment horizontal="left" vertical="center" wrapText="1"/>
    </xf>
    <xf numFmtId="0" fontId="56" fillId="56" borderId="0" xfId="0" applyFont="1" applyFill="1" applyAlignment="1">
      <alignment vertical="center" wrapText="1"/>
    </xf>
    <xf numFmtId="0" fontId="99" fillId="0" borderId="0" xfId="0" quotePrefix="1" applyFont="1" applyAlignment="1">
      <alignment horizontal="left" vertical="top" wrapText="1"/>
    </xf>
    <xf numFmtId="0" fontId="117" fillId="79" borderId="76" xfId="0" quotePrefix="1" applyFont="1" applyFill="1" applyBorder="1" applyAlignment="1">
      <alignment horizontal="center"/>
    </xf>
    <xf numFmtId="0" fontId="117" fillId="64" borderId="77" xfId="0" quotePrefix="1" applyFont="1" applyFill="1" applyBorder="1" applyAlignment="1">
      <alignment horizontal="center"/>
    </xf>
    <xf numFmtId="0" fontId="117" fillId="64" borderId="78" xfId="0" quotePrefix="1" applyFont="1" applyFill="1" applyBorder="1" applyAlignment="1">
      <alignment horizontal="center"/>
    </xf>
    <xf numFmtId="0" fontId="56" fillId="56" borderId="0" xfId="0" applyFont="1" applyFill="1" applyAlignment="1">
      <alignment vertical="center"/>
    </xf>
    <xf numFmtId="0" fontId="56" fillId="56" borderId="0" xfId="0" applyFont="1" applyFill="1" applyAlignment="1">
      <alignment horizontal="left" vertical="center" wrapText="1"/>
    </xf>
    <xf numFmtId="0" fontId="17" fillId="0" borderId="0" xfId="0" applyFont="1" applyAlignment="1">
      <alignment horizontal="center" wrapText="1"/>
    </xf>
    <xf numFmtId="0" fontId="56" fillId="0" borderId="0" xfId="30950" applyFont="1" applyAlignment="1">
      <alignment horizontal="left" vertical="center"/>
    </xf>
    <xf numFmtId="0" fontId="56" fillId="0" borderId="0" xfId="30949" applyFont="1" applyAlignment="1">
      <alignment horizontal="left" vertical="center"/>
    </xf>
    <xf numFmtId="0" fontId="141" fillId="0" borderId="0" xfId="30925" applyFont="1" applyAlignment="1">
      <alignment vertical="center"/>
    </xf>
    <xf numFmtId="0" fontId="30" fillId="80" borderId="57" xfId="0" applyFont="1" applyFill="1" applyBorder="1" applyAlignment="1">
      <alignment horizontal="left" vertical="center" wrapText="1"/>
    </xf>
    <xf numFmtId="0" fontId="30" fillId="69" borderId="89" xfId="0" applyFont="1" applyFill="1" applyBorder="1" applyAlignment="1">
      <alignment horizontal="left" vertical="center" wrapText="1"/>
    </xf>
    <xf numFmtId="0" fontId="30" fillId="69" borderId="61" xfId="0" applyFont="1" applyFill="1" applyBorder="1" applyAlignment="1">
      <alignment horizontal="left" vertical="center" wrapText="1"/>
    </xf>
    <xf numFmtId="0" fontId="30" fillId="80" borderId="57" xfId="0" applyFont="1" applyFill="1" applyBorder="1" applyAlignment="1">
      <alignment horizontal="left" wrapText="1"/>
    </xf>
    <xf numFmtId="0" fontId="30" fillId="69" borderId="89" xfId="0" applyFont="1" applyFill="1" applyBorder="1" applyAlignment="1">
      <alignment horizontal="left" wrapText="1"/>
    </xf>
    <xf numFmtId="0" fontId="30" fillId="0" borderId="89" xfId="0" applyFont="1" applyBorder="1" applyAlignment="1">
      <alignment horizontal="left" wrapText="1"/>
    </xf>
    <xf numFmtId="0" fontId="30" fillId="69" borderId="61" xfId="0" applyFont="1" applyFill="1" applyBorder="1" applyAlignment="1">
      <alignment horizontal="left" wrapText="1"/>
    </xf>
    <xf numFmtId="0" fontId="30" fillId="65" borderId="89" xfId="0" applyFont="1" applyFill="1" applyBorder="1" applyAlignment="1">
      <alignment horizontal="left" vertical="center" wrapText="1"/>
    </xf>
    <xf numFmtId="0" fontId="30" fillId="65" borderId="61" xfId="0" applyFont="1" applyFill="1" applyBorder="1" applyAlignment="1">
      <alignment horizontal="left" vertical="center" wrapText="1"/>
    </xf>
    <xf numFmtId="0" fontId="30" fillId="80" borderId="185" xfId="0" applyFont="1" applyFill="1" applyBorder="1" applyAlignment="1">
      <alignment horizontal="left" vertical="center" wrapText="1"/>
    </xf>
    <xf numFmtId="0" fontId="0" fillId="0" borderId="0" xfId="0"/>
    <xf numFmtId="0" fontId="117" fillId="79" borderId="69" xfId="30925" applyFont="1" applyFill="1" applyBorder="1" applyAlignment="1">
      <alignment horizontal="center" vertical="center" wrapText="1"/>
    </xf>
    <xf numFmtId="0" fontId="117" fillId="64" borderId="72" xfId="30925" applyFont="1" applyFill="1" applyBorder="1" applyAlignment="1">
      <alignment horizontal="center" vertical="center" wrapText="1"/>
    </xf>
    <xf numFmtId="0" fontId="56" fillId="0" borderId="0" xfId="30949" applyFont="1" applyAlignment="1">
      <alignment horizontal="left" vertical="center" wrapText="1"/>
    </xf>
    <xf numFmtId="0" fontId="56" fillId="0" borderId="0" xfId="30950" applyFont="1" applyAlignment="1">
      <alignment horizontal="left" vertical="center" wrapText="1"/>
    </xf>
    <xf numFmtId="0" fontId="141" fillId="0" borderId="0" xfId="30925" applyFont="1" applyAlignment="1">
      <alignment vertical="center" wrapText="1"/>
    </xf>
    <xf numFmtId="0" fontId="141" fillId="0" borderId="0" xfId="30925" applyFont="1" applyAlignment="1">
      <alignment horizontal="left" vertical="center" wrapText="1"/>
    </xf>
    <xf numFmtId="0" fontId="0" fillId="0" borderId="24" xfId="0" applyBorder="1" applyAlignment="1">
      <alignment horizontal="center" vertical="center"/>
    </xf>
    <xf numFmtId="0" fontId="30" fillId="80" borderId="76" xfId="0" applyFont="1" applyFill="1" applyBorder="1" applyAlignment="1">
      <alignment horizontal="left" vertical="center" wrapText="1"/>
    </xf>
    <xf numFmtId="0" fontId="30" fillId="65" borderId="77" xfId="0" applyFont="1" applyFill="1" applyBorder="1" applyAlignment="1">
      <alignment horizontal="left" vertical="center" wrapText="1"/>
    </xf>
    <xf numFmtId="0" fontId="30" fillId="65" borderId="78" xfId="0" applyFont="1" applyFill="1" applyBorder="1" applyAlignment="1">
      <alignment horizontal="left" vertical="center" wrapText="1"/>
    </xf>
    <xf numFmtId="0" fontId="0" fillId="0" borderId="0" xfId="0" applyAlignment="1">
      <alignment horizontal="left" vertical="center" wrapText="1"/>
    </xf>
    <xf numFmtId="0" fontId="117" fillId="64" borderId="71" xfId="30925" applyFont="1" applyFill="1" applyBorder="1" applyAlignment="1">
      <alignment horizontal="center" vertical="center"/>
    </xf>
    <xf numFmtId="0" fontId="117" fillId="64" borderId="72" xfId="30925" applyFont="1" applyFill="1" applyBorder="1" applyAlignment="1">
      <alignment horizontal="center" vertical="center"/>
    </xf>
    <xf numFmtId="0" fontId="30" fillId="70" borderId="57" xfId="0" applyFont="1" applyFill="1" applyBorder="1" applyAlignment="1">
      <alignment horizontal="left" vertical="center" wrapText="1"/>
    </xf>
    <xf numFmtId="0" fontId="30" fillId="70" borderId="89" xfId="0" applyFont="1" applyFill="1" applyBorder="1" applyAlignment="1">
      <alignment horizontal="left" vertical="center" wrapText="1"/>
    </xf>
    <xf numFmtId="0" fontId="30" fillId="70" borderId="61" xfId="0" applyFont="1" applyFill="1" applyBorder="1" applyAlignment="1">
      <alignment horizontal="left" vertical="center" wrapText="1"/>
    </xf>
    <xf numFmtId="2" fontId="30" fillId="70" borderId="57" xfId="0" applyNumberFormat="1" applyFont="1" applyFill="1" applyBorder="1" applyAlignment="1">
      <alignment horizontal="left" vertical="center" wrapText="1"/>
    </xf>
    <xf numFmtId="2" fontId="30" fillId="70" borderId="89" xfId="0" applyNumberFormat="1" applyFont="1" applyFill="1" applyBorder="1" applyAlignment="1">
      <alignment horizontal="left" vertical="center" wrapText="1"/>
    </xf>
    <xf numFmtId="1" fontId="30" fillId="70" borderId="89" xfId="0" applyNumberFormat="1" applyFont="1" applyFill="1" applyBorder="1" applyAlignment="1">
      <alignment horizontal="left" vertical="center" wrapText="1"/>
    </xf>
    <xf numFmtId="2" fontId="30" fillId="70" borderId="61" xfId="0" applyNumberFormat="1" applyFont="1" applyFill="1" applyBorder="1" applyAlignment="1">
      <alignment horizontal="left" vertical="center" wrapText="1"/>
    </xf>
    <xf numFmtId="2" fontId="30" fillId="80" borderId="57" xfId="0" applyNumberFormat="1" applyFont="1" applyFill="1" applyBorder="1" applyAlignment="1">
      <alignment horizontal="left" vertical="center" wrapText="1"/>
    </xf>
    <xf numFmtId="2" fontId="30" fillId="69" borderId="89" xfId="0" applyNumberFormat="1" applyFont="1" applyFill="1" applyBorder="1" applyAlignment="1">
      <alignment horizontal="left" vertical="center" wrapText="1"/>
    </xf>
    <xf numFmtId="1" fontId="30" fillId="69" borderId="89" xfId="0" applyNumberFormat="1" applyFont="1" applyFill="1" applyBorder="1" applyAlignment="1">
      <alignment horizontal="left" vertical="center" wrapText="1"/>
    </xf>
    <xf numFmtId="2" fontId="30" fillId="69" borderId="61" xfId="0" applyNumberFormat="1" applyFont="1" applyFill="1" applyBorder="1" applyAlignment="1">
      <alignment horizontal="left" vertical="center" wrapText="1"/>
    </xf>
    <xf numFmtId="2" fontId="30" fillId="80" borderId="57" xfId="0" applyNumberFormat="1" applyFont="1" applyFill="1" applyBorder="1" applyAlignment="1">
      <alignment horizontal="left" wrapText="1"/>
    </xf>
    <xf numFmtId="2" fontId="30" fillId="69" borderId="89" xfId="0" applyNumberFormat="1" applyFont="1" applyFill="1" applyBorder="1" applyAlignment="1">
      <alignment horizontal="left" wrapText="1"/>
    </xf>
    <xf numFmtId="1" fontId="30" fillId="69" borderId="89" xfId="0" applyNumberFormat="1" applyFont="1" applyFill="1" applyBorder="1" applyAlignment="1">
      <alignment horizontal="left" wrapText="1"/>
    </xf>
    <xf numFmtId="2" fontId="30" fillId="69" borderId="61" xfId="0" applyNumberFormat="1" applyFont="1" applyFill="1" applyBorder="1" applyAlignment="1">
      <alignment horizontal="left" wrapText="1"/>
    </xf>
    <xf numFmtId="0" fontId="128" fillId="80" borderId="57" xfId="0" applyFont="1" applyFill="1" applyBorder="1" applyAlignment="1">
      <alignment horizontal="left" vertical="center" wrapText="1"/>
    </xf>
    <xf numFmtId="0" fontId="128" fillId="65" borderId="89" xfId="0" applyFont="1" applyFill="1" applyBorder="1" applyAlignment="1">
      <alignment horizontal="left" vertical="center" wrapText="1"/>
    </xf>
    <xf numFmtId="0" fontId="128" fillId="65" borderId="61" xfId="0" applyFont="1" applyFill="1" applyBorder="1" applyAlignment="1">
      <alignment horizontal="left" vertical="center" wrapText="1"/>
    </xf>
    <xf numFmtId="0" fontId="128" fillId="70" borderId="57" xfId="0" applyFont="1" applyFill="1" applyBorder="1" applyAlignment="1">
      <alignment horizontal="left" vertical="center" wrapText="1"/>
    </xf>
    <xf numFmtId="0" fontId="128" fillId="70" borderId="89" xfId="0" applyFont="1" applyFill="1" applyBorder="1" applyAlignment="1">
      <alignment horizontal="left" vertical="center" wrapText="1"/>
    </xf>
    <xf numFmtId="0" fontId="128" fillId="70" borderId="61" xfId="0" applyFont="1" applyFill="1" applyBorder="1" applyAlignment="1">
      <alignment horizontal="left" vertical="center" wrapText="1"/>
    </xf>
    <xf numFmtId="0" fontId="5" fillId="0" borderId="128" xfId="0" quotePrefix="1" applyFont="1" applyBorder="1" applyAlignment="1">
      <alignment horizontal="left" wrapText="1"/>
    </xf>
    <xf numFmtId="0" fontId="141" fillId="0" borderId="24" xfId="0" quotePrefix="1" applyFont="1" applyBorder="1" applyAlignment="1">
      <alignment horizontal="left" wrapText="1"/>
    </xf>
    <xf numFmtId="0" fontId="141" fillId="0" borderId="39" xfId="0" quotePrefix="1" applyFont="1" applyBorder="1" applyAlignment="1">
      <alignment horizontal="left" wrapText="1"/>
    </xf>
    <xf numFmtId="0" fontId="5" fillId="0" borderId="81" xfId="0" quotePrefix="1" applyFont="1" applyBorder="1" applyAlignment="1">
      <alignment horizontal="left"/>
    </xf>
    <xf numFmtId="0" fontId="141" fillId="0" borderId="33" xfId="0" quotePrefix="1" applyFont="1" applyBorder="1" applyAlignment="1">
      <alignment horizontal="left"/>
    </xf>
    <xf numFmtId="0" fontId="141" fillId="0" borderId="82" xfId="0" quotePrefix="1" applyFont="1" applyBorder="1" applyAlignment="1">
      <alignment horizontal="left"/>
    </xf>
    <xf numFmtId="0" fontId="117" fillId="79" borderId="78" xfId="0" applyFont="1" applyFill="1" applyBorder="1" applyAlignment="1">
      <alignment horizontal="center" vertical="center" wrapText="1"/>
    </xf>
    <xf numFmtId="0" fontId="117" fillId="64" borderId="56" xfId="0" applyFont="1" applyFill="1" applyBorder="1" applyAlignment="1">
      <alignment horizontal="center" vertical="center" wrapText="1"/>
    </xf>
    <xf numFmtId="0" fontId="117" fillId="79" borderId="65" xfId="0" quotePrefix="1" applyFont="1" applyFill="1" applyBorder="1" applyAlignment="1">
      <alignment horizontal="center" vertical="center" wrapText="1"/>
    </xf>
    <xf numFmtId="0" fontId="117" fillId="79" borderId="90" xfId="0" applyFont="1" applyFill="1" applyBorder="1" applyAlignment="1">
      <alignment horizontal="center" vertical="center" wrapText="1"/>
    </xf>
    <xf numFmtId="0" fontId="119" fillId="64" borderId="28" xfId="0" applyFont="1" applyFill="1" applyBorder="1" applyAlignment="1">
      <alignment horizontal="center" vertical="center" wrapText="1"/>
    </xf>
    <xf numFmtId="0" fontId="5" fillId="0" borderId="26" xfId="0" quotePrefix="1" applyFont="1" applyBorder="1" applyAlignment="1">
      <alignment horizontal="left"/>
    </xf>
    <xf numFmtId="0" fontId="141" fillId="0" borderId="0" xfId="0" quotePrefix="1" applyFont="1" applyAlignment="1">
      <alignment horizontal="left"/>
    </xf>
    <xf numFmtId="0" fontId="141" fillId="0" borderId="27" xfId="0" quotePrefix="1" applyFont="1" applyBorder="1" applyAlignment="1">
      <alignment horizontal="left"/>
    </xf>
    <xf numFmtId="0" fontId="5" fillId="0" borderId="26" xfId="0" quotePrefix="1" applyFont="1" applyBorder="1" applyAlignment="1">
      <alignment horizontal="left" wrapText="1"/>
    </xf>
    <xf numFmtId="0" fontId="141" fillId="0" borderId="0" xfId="0" quotePrefix="1" applyFont="1" applyAlignment="1">
      <alignment horizontal="left" wrapText="1"/>
    </xf>
    <xf numFmtId="0" fontId="141" fillId="0" borderId="27" xfId="0" quotePrefix="1" applyFont="1" applyBorder="1" applyAlignment="1">
      <alignment horizontal="left" wrapText="1"/>
    </xf>
    <xf numFmtId="0" fontId="5" fillId="0" borderId="0" xfId="0" quotePrefix="1" applyFont="1" applyAlignment="1">
      <alignment horizontal="left" wrapText="1"/>
    </xf>
    <xf numFmtId="0" fontId="5" fillId="0" borderId="27" xfId="0" quotePrefix="1" applyFont="1" applyBorder="1" applyAlignment="1">
      <alignment horizontal="left" wrapText="1"/>
    </xf>
    <xf numFmtId="0" fontId="30" fillId="80" borderId="67" xfId="0" applyFont="1" applyFill="1" applyBorder="1" applyAlignment="1">
      <alignment horizontal="center" vertical="center" wrapText="1"/>
    </xf>
    <xf numFmtId="0" fontId="30" fillId="65" borderId="50" xfId="0" applyFont="1" applyFill="1" applyBorder="1" applyAlignment="1">
      <alignment horizontal="center" vertical="center" wrapText="1"/>
    </xf>
    <xf numFmtId="0" fontId="139" fillId="0" borderId="26" xfId="0" applyFont="1" applyBorder="1"/>
    <xf numFmtId="0" fontId="139" fillId="0" borderId="0" xfId="0" applyFont="1"/>
    <xf numFmtId="0" fontId="30" fillId="80" borderId="33" xfId="0" applyFont="1" applyFill="1" applyBorder="1" applyAlignment="1">
      <alignment horizontal="center" vertical="center" wrapText="1"/>
    </xf>
    <xf numFmtId="0" fontId="30" fillId="65" borderId="24" xfId="0" applyFont="1" applyFill="1" applyBorder="1" applyAlignment="1">
      <alignment horizontal="center" vertical="center" wrapText="1"/>
    </xf>
    <xf numFmtId="0" fontId="30" fillId="80" borderId="66" xfId="0" applyFont="1" applyFill="1" applyBorder="1" applyAlignment="1">
      <alignment horizontal="center" vertical="center" wrapText="1"/>
    </xf>
    <xf numFmtId="0" fontId="30" fillId="65" borderId="49" xfId="0" applyFont="1" applyFill="1" applyBorder="1" applyAlignment="1">
      <alignment horizontal="center" vertical="center" wrapText="1"/>
    </xf>
    <xf numFmtId="0" fontId="30" fillId="58" borderId="65" xfId="0" applyFont="1" applyFill="1" applyBorder="1" applyAlignment="1">
      <alignment horizontal="center" vertical="center"/>
    </xf>
    <xf numFmtId="0" fontId="30" fillId="58" borderId="52" xfId="0" applyFont="1" applyFill="1" applyBorder="1" applyAlignment="1">
      <alignment horizontal="center" vertical="center"/>
    </xf>
    <xf numFmtId="0" fontId="30" fillId="58" borderId="47" xfId="0" applyFont="1" applyFill="1" applyBorder="1" applyAlignment="1">
      <alignment horizontal="center" vertical="center"/>
    </xf>
    <xf numFmtId="0" fontId="30" fillId="65" borderId="67" xfId="0" applyFont="1" applyFill="1" applyBorder="1" applyAlignment="1">
      <alignment horizontal="center" vertical="center" wrapText="1"/>
    </xf>
    <xf numFmtId="0" fontId="30" fillId="65" borderId="68" xfId="0" applyFont="1" applyFill="1" applyBorder="1" applyAlignment="1">
      <alignment horizontal="center" vertical="center" wrapText="1"/>
    </xf>
    <xf numFmtId="0" fontId="30" fillId="80" borderId="81" xfId="0" applyFont="1" applyFill="1" applyBorder="1" applyAlignment="1">
      <alignment horizontal="center" vertical="center" wrapText="1"/>
    </xf>
    <xf numFmtId="0" fontId="30" fillId="65" borderId="33" xfId="0" applyFont="1" applyFill="1" applyBorder="1" applyAlignment="1">
      <alignment horizontal="center" vertical="center" wrapText="1"/>
    </xf>
    <xf numFmtId="0" fontId="30" fillId="65" borderId="82" xfId="0" applyFont="1" applyFill="1" applyBorder="1" applyAlignment="1">
      <alignment horizontal="center" vertical="center" wrapText="1"/>
    </xf>
    <xf numFmtId="0" fontId="139" fillId="0" borderId="81" xfId="0" applyFont="1" applyBorder="1"/>
    <xf numFmtId="0" fontId="139" fillId="0" borderId="33" xfId="0" applyFont="1" applyBorder="1"/>
    <xf numFmtId="0" fontId="30" fillId="80" borderId="87" xfId="0" applyFont="1" applyFill="1" applyBorder="1" applyAlignment="1">
      <alignment horizontal="center" vertical="center" wrapText="1"/>
    </xf>
    <xf numFmtId="0" fontId="30" fillId="65" borderId="126" xfId="0" applyFont="1" applyFill="1" applyBorder="1" applyAlignment="1">
      <alignment horizontal="center" vertical="center" wrapText="1"/>
    </xf>
    <xf numFmtId="0" fontId="139" fillId="0" borderId="128" xfId="0" applyFont="1" applyBorder="1"/>
    <xf numFmtId="0" fontId="139" fillId="0" borderId="24" xfId="0" applyFont="1" applyBorder="1"/>
    <xf numFmtId="0" fontId="117" fillId="64" borderId="128" xfId="0" applyFont="1" applyFill="1" applyBorder="1" applyAlignment="1">
      <alignment horizontal="center" vertical="center" wrapText="1"/>
    </xf>
    <xf numFmtId="0" fontId="117" fillId="64" borderId="24" xfId="0" applyFont="1" applyFill="1" applyBorder="1" applyAlignment="1">
      <alignment horizontal="center" vertical="center" wrapText="1"/>
    </xf>
    <xf numFmtId="0" fontId="117" fillId="64" borderId="39" xfId="0" applyFont="1" applyFill="1" applyBorder="1" applyAlignment="1">
      <alignment horizontal="center" vertical="center" wrapText="1"/>
    </xf>
    <xf numFmtId="0" fontId="30" fillId="80" borderId="88" xfId="0" applyFont="1" applyFill="1" applyBorder="1" applyAlignment="1">
      <alignment horizontal="center" vertical="center" wrapText="1"/>
    </xf>
    <xf numFmtId="0" fontId="105" fillId="65" borderId="34" xfId="0" applyFont="1" applyFill="1" applyBorder="1" applyAlignment="1">
      <alignment horizontal="center" vertical="center" wrapText="1"/>
    </xf>
    <xf numFmtId="0" fontId="117" fillId="79" borderId="86" xfId="0" applyFont="1" applyFill="1" applyBorder="1" applyAlignment="1">
      <alignment horizontal="center" vertical="center" wrapText="1"/>
    </xf>
    <xf numFmtId="0" fontId="117" fillId="64" borderId="25" xfId="0" applyFont="1" applyFill="1" applyBorder="1" applyAlignment="1">
      <alignment horizontal="center" vertical="center" wrapText="1"/>
    </xf>
    <xf numFmtId="0" fontId="117" fillId="64" borderId="125" xfId="0" applyFont="1" applyFill="1" applyBorder="1" applyAlignment="1">
      <alignment horizontal="center" vertical="center" wrapText="1"/>
    </xf>
    <xf numFmtId="0" fontId="30" fillId="58" borderId="88" xfId="0" applyFont="1" applyFill="1" applyBorder="1" applyAlignment="1">
      <alignment horizontal="center" vertical="center" wrapText="1"/>
    </xf>
    <xf numFmtId="0" fontId="30" fillId="58" borderId="44" xfId="0" applyFont="1" applyFill="1" applyBorder="1" applyAlignment="1">
      <alignment horizontal="center" vertical="center" wrapText="1"/>
    </xf>
    <xf numFmtId="0" fontId="30" fillId="58" borderId="34" xfId="0" applyFont="1" applyFill="1" applyBorder="1" applyAlignment="1">
      <alignment horizontal="center" vertical="center" wrapText="1"/>
    </xf>
    <xf numFmtId="0" fontId="30" fillId="80" borderId="68" xfId="0" applyFont="1" applyFill="1" applyBorder="1" applyAlignment="1">
      <alignment horizontal="center" vertical="center" wrapText="1"/>
    </xf>
    <xf numFmtId="0" fontId="30" fillId="65" borderId="48" xfId="0" applyFont="1" applyFill="1" applyBorder="1" applyAlignment="1">
      <alignment horizontal="center" vertical="center" wrapText="1"/>
    </xf>
    <xf numFmtId="0" fontId="30" fillId="80" borderId="78" xfId="0" applyFont="1" applyFill="1" applyBorder="1" applyAlignment="1">
      <alignment horizontal="center" vertical="center" wrapText="1"/>
    </xf>
    <xf numFmtId="0" fontId="30" fillId="65" borderId="55" xfId="0" applyFont="1" applyFill="1" applyBorder="1" applyAlignment="1">
      <alignment horizontal="center" vertical="center" wrapText="1"/>
    </xf>
    <xf numFmtId="0" fontId="30" fillId="58" borderId="87" xfId="0" applyFont="1" applyFill="1" applyBorder="1" applyAlignment="1">
      <alignment horizontal="center" vertical="center" wrapText="1"/>
    </xf>
    <xf numFmtId="0" fontId="30" fillId="58" borderId="46" xfId="0" applyFont="1" applyFill="1" applyBorder="1" applyAlignment="1">
      <alignment horizontal="center" vertical="center" wrapText="1"/>
    </xf>
    <xf numFmtId="0" fontId="30" fillId="58" borderId="126" xfId="0" applyFont="1" applyFill="1" applyBorder="1" applyAlignment="1">
      <alignment horizontal="center" vertical="center" wrapText="1"/>
    </xf>
    <xf numFmtId="0" fontId="19" fillId="0" borderId="0" xfId="0" applyFont="1" applyAlignment="1">
      <alignment horizontal="left" vertical="center" wrapText="1"/>
    </xf>
    <xf numFmtId="0" fontId="139" fillId="0" borderId="81" xfId="0" applyFont="1" applyBorder="1" applyAlignment="1">
      <alignment wrapText="1"/>
    </xf>
    <xf numFmtId="0" fontId="139" fillId="0" borderId="33" xfId="0" applyFont="1" applyBorder="1" applyAlignment="1">
      <alignment wrapText="1"/>
    </xf>
    <xf numFmtId="0" fontId="139" fillId="0" borderId="82" xfId="0" applyFont="1" applyBorder="1" applyAlignment="1">
      <alignment wrapText="1"/>
    </xf>
    <xf numFmtId="0" fontId="139" fillId="0" borderId="26" xfId="0" applyFont="1" applyBorder="1" applyAlignment="1">
      <alignment wrapText="1"/>
    </xf>
    <xf numFmtId="0" fontId="139" fillId="0" borderId="0" xfId="0" applyFont="1" applyAlignment="1">
      <alignment wrapText="1"/>
    </xf>
    <xf numFmtId="0" fontId="139" fillId="0" borderId="27" xfId="0" applyFont="1" applyBorder="1" applyAlignment="1">
      <alignment wrapText="1"/>
    </xf>
    <xf numFmtId="0" fontId="114" fillId="79" borderId="81" xfId="0" applyFont="1" applyFill="1" applyBorder="1" applyAlignment="1">
      <alignment horizontal="center" vertical="center" wrapText="1"/>
    </xf>
    <xf numFmtId="0" fontId="114" fillId="64" borderId="33" xfId="0" applyFont="1" applyFill="1" applyBorder="1" applyAlignment="1">
      <alignment horizontal="center" vertical="center" wrapText="1"/>
    </xf>
    <xf numFmtId="0" fontId="114" fillId="64" borderId="82" xfId="0" applyFont="1" applyFill="1" applyBorder="1" applyAlignment="1">
      <alignment horizontal="center" vertical="center" wrapText="1"/>
    </xf>
    <xf numFmtId="0" fontId="114" fillId="64" borderId="128" xfId="0" applyFont="1" applyFill="1" applyBorder="1" applyAlignment="1">
      <alignment horizontal="center" vertical="center" wrapText="1"/>
    </xf>
    <xf numFmtId="0" fontId="114" fillId="64" borderId="24" xfId="0" applyFont="1" applyFill="1" applyBorder="1" applyAlignment="1">
      <alignment horizontal="center" vertical="center" wrapText="1"/>
    </xf>
    <xf numFmtId="0" fontId="114" fillId="64" borderId="39" xfId="0" applyFont="1" applyFill="1" applyBorder="1" applyAlignment="1">
      <alignment horizontal="center" vertical="center" wrapText="1"/>
    </xf>
    <xf numFmtId="0" fontId="56" fillId="0" borderId="128" xfId="0" applyFont="1" applyBorder="1" applyAlignment="1">
      <alignment wrapText="1"/>
    </xf>
    <xf numFmtId="0" fontId="56" fillId="0" borderId="24" xfId="0" applyFont="1" applyBorder="1" applyAlignment="1">
      <alignment wrapText="1"/>
    </xf>
    <xf numFmtId="0" fontId="56" fillId="0" borderId="39" xfId="0" applyFont="1" applyBorder="1" applyAlignment="1">
      <alignment wrapText="1"/>
    </xf>
    <xf numFmtId="0" fontId="56" fillId="0" borderId="26" xfId="0" applyFont="1" applyBorder="1" applyAlignment="1">
      <alignment wrapText="1"/>
    </xf>
    <xf numFmtId="0" fontId="56" fillId="0" borderId="27" xfId="0" applyFont="1" applyBorder="1" applyAlignment="1">
      <alignment wrapText="1"/>
    </xf>
    <xf numFmtId="0" fontId="51" fillId="0" borderId="128" xfId="0" applyFont="1" applyBorder="1" applyAlignment="1">
      <alignment wrapText="1"/>
    </xf>
    <xf numFmtId="0" fontId="51" fillId="0" borderId="24" xfId="0" applyFont="1" applyBorder="1" applyAlignment="1">
      <alignment wrapText="1"/>
    </xf>
    <xf numFmtId="0" fontId="51" fillId="0" borderId="39" xfId="0" applyFont="1" applyBorder="1" applyAlignment="1">
      <alignment wrapText="1"/>
    </xf>
    <xf numFmtId="17" fontId="5" fillId="0" borderId="128" xfId="0" quotePrefix="1" applyNumberFormat="1" applyFont="1" applyBorder="1"/>
    <xf numFmtId="17" fontId="141" fillId="0" borderId="24" xfId="0" applyNumberFormat="1" applyFont="1" applyBorder="1"/>
    <xf numFmtId="17" fontId="141" fillId="0" borderId="39" xfId="0" applyNumberFormat="1" applyFont="1" applyBorder="1"/>
    <xf numFmtId="0" fontId="114" fillId="79" borderId="76" xfId="0" applyFont="1" applyFill="1" applyBorder="1" applyAlignment="1">
      <alignment horizontal="center" vertical="center"/>
    </xf>
    <xf numFmtId="0" fontId="114" fillId="64" borderId="77" xfId="0" applyFont="1" applyFill="1" applyBorder="1" applyAlignment="1">
      <alignment horizontal="center" vertical="center"/>
    </xf>
    <xf numFmtId="0" fontId="114" fillId="64" borderId="78" xfId="0" applyFont="1" applyFill="1" applyBorder="1" applyAlignment="1">
      <alignment horizontal="center" vertical="center"/>
    </xf>
    <xf numFmtId="17" fontId="141" fillId="0" borderId="81" xfId="0" quotePrefix="1" applyNumberFormat="1" applyFont="1" applyBorder="1"/>
    <xf numFmtId="17" fontId="141" fillId="0" borderId="33" xfId="0" applyNumberFormat="1" applyFont="1" applyBorder="1"/>
    <xf numFmtId="17" fontId="141" fillId="0" borderId="82" xfId="0" applyNumberFormat="1" applyFont="1" applyBorder="1"/>
    <xf numFmtId="17" fontId="141" fillId="0" borderId="128" xfId="0" quotePrefix="1" applyNumberFormat="1" applyFont="1" applyBorder="1"/>
    <xf numFmtId="17" fontId="141" fillId="0" borderId="165" xfId="0" quotePrefix="1" applyNumberFormat="1" applyFont="1" applyBorder="1"/>
    <xf numFmtId="17" fontId="141" fillId="0" borderId="36" xfId="0" applyNumberFormat="1" applyFont="1" applyBorder="1"/>
    <xf numFmtId="17" fontId="141" fillId="0" borderId="93" xfId="0" applyNumberFormat="1" applyFont="1" applyBorder="1"/>
    <xf numFmtId="0" fontId="114" fillId="64" borderId="76" xfId="0" applyFont="1" applyFill="1" applyBorder="1" applyAlignment="1">
      <alignment horizontal="center"/>
    </xf>
    <xf numFmtId="0" fontId="114" fillId="64" borderId="77" xfId="0" applyFont="1" applyFill="1" applyBorder="1" applyAlignment="1">
      <alignment horizontal="center"/>
    </xf>
    <xf numFmtId="0" fontId="114" fillId="64" borderId="78" xfId="0" applyFont="1" applyFill="1" applyBorder="1" applyAlignment="1">
      <alignment horizontal="center"/>
    </xf>
    <xf numFmtId="0" fontId="139" fillId="56" borderId="26" xfId="0" applyFont="1" applyFill="1" applyBorder="1" applyAlignment="1">
      <alignment horizontal="left" vertical="top" wrapText="1"/>
    </xf>
    <xf numFmtId="0" fontId="56" fillId="56" borderId="0" xfId="0" applyFont="1" applyFill="1" applyAlignment="1">
      <alignment horizontal="left" vertical="top" wrapText="1"/>
    </xf>
    <xf numFmtId="0" fontId="56" fillId="56" borderId="27" xfId="0" applyFont="1" applyFill="1" applyBorder="1" applyAlignment="1">
      <alignment horizontal="left" vertical="top" wrapText="1"/>
    </xf>
    <xf numFmtId="0" fontId="139" fillId="56" borderId="128" xfId="0" applyFont="1" applyFill="1" applyBorder="1" applyAlignment="1">
      <alignment horizontal="left"/>
    </xf>
    <xf numFmtId="0" fontId="56" fillId="56" borderId="24" xfId="0" applyFont="1" applyFill="1" applyBorder="1" applyAlignment="1">
      <alignment horizontal="left"/>
    </xf>
    <xf numFmtId="0" fontId="56" fillId="56" borderId="39" xfId="0" applyFont="1" applyFill="1" applyBorder="1" applyAlignment="1">
      <alignment horizontal="left"/>
    </xf>
    <xf numFmtId="0" fontId="56" fillId="56" borderId="128" xfId="0" applyFont="1" applyFill="1" applyBorder="1" applyAlignment="1">
      <alignment wrapText="1"/>
    </xf>
    <xf numFmtId="0" fontId="56" fillId="56" borderId="24" xfId="0" applyFont="1" applyFill="1" applyBorder="1" applyAlignment="1">
      <alignment wrapText="1"/>
    </xf>
    <xf numFmtId="0" fontId="56" fillId="56" borderId="39" xfId="0" applyFont="1" applyFill="1" applyBorder="1" applyAlignment="1">
      <alignment wrapText="1"/>
    </xf>
    <xf numFmtId="0" fontId="117" fillId="79" borderId="71" xfId="0" applyFont="1" applyFill="1" applyBorder="1" applyAlignment="1">
      <alignment horizontal="center" vertical="center"/>
    </xf>
    <xf numFmtId="0" fontId="56" fillId="0" borderId="26" xfId="0" applyFont="1" applyBorder="1"/>
    <xf numFmtId="0" fontId="56" fillId="0" borderId="0" xfId="0" applyFont="1"/>
    <xf numFmtId="0" fontId="56" fillId="0" borderId="27" xfId="0" applyFont="1" applyBorder="1"/>
    <xf numFmtId="0" fontId="19" fillId="0" borderId="0" xfId="0" applyFont="1" applyAlignment="1">
      <alignment horizontal="left" wrapText="1"/>
    </xf>
    <xf numFmtId="0" fontId="56" fillId="0" borderId="81" xfId="0" applyFont="1" applyBorder="1" applyAlignment="1">
      <alignment wrapText="1"/>
    </xf>
    <xf numFmtId="0" fontId="56" fillId="0" borderId="33" xfId="0" applyFont="1" applyBorder="1" applyAlignment="1">
      <alignment wrapText="1"/>
    </xf>
    <xf numFmtId="0" fontId="56" fillId="0" borderId="82" xfId="0" applyFont="1" applyBorder="1" applyAlignment="1">
      <alignment wrapText="1"/>
    </xf>
    <xf numFmtId="0" fontId="56" fillId="0" borderId="128" xfId="0" applyFont="1" applyBorder="1"/>
    <xf numFmtId="0" fontId="56" fillId="0" borderId="24" xfId="0" applyFont="1" applyBorder="1"/>
    <xf numFmtId="0" fontId="56" fillId="0" borderId="39" xfId="0" applyFont="1" applyBorder="1"/>
    <xf numFmtId="0" fontId="56" fillId="0" borderId="26" xfId="323" applyFont="1" applyBorder="1" applyAlignment="1">
      <alignment horizontal="left" vertical="center"/>
    </xf>
    <xf numFmtId="0" fontId="56" fillId="0" borderId="0" xfId="323" applyFont="1" applyAlignment="1">
      <alignment horizontal="left" vertical="center"/>
    </xf>
    <xf numFmtId="0" fontId="56" fillId="0" borderId="27" xfId="323" applyFont="1" applyBorder="1" applyAlignment="1">
      <alignment horizontal="left" vertical="center"/>
    </xf>
    <xf numFmtId="0" fontId="117" fillId="79" borderId="86" xfId="323" applyFont="1" applyFill="1" applyBorder="1" applyAlignment="1">
      <alignment horizontal="center" vertical="center" wrapText="1"/>
    </xf>
    <xf numFmtId="0" fontId="117" fillId="64" borderId="73" xfId="323" applyFont="1" applyFill="1" applyBorder="1" applyAlignment="1">
      <alignment horizontal="center" vertical="center" wrapText="1"/>
    </xf>
    <xf numFmtId="0" fontId="117" fillId="79" borderId="79" xfId="323" applyFont="1" applyFill="1" applyBorder="1" applyAlignment="1">
      <alignment horizontal="center" vertical="center" wrapText="1"/>
    </xf>
    <xf numFmtId="0" fontId="117" fillId="64" borderId="79" xfId="323" applyFont="1" applyFill="1" applyBorder="1" applyAlignment="1">
      <alignment horizontal="center" vertical="center" wrapText="1"/>
    </xf>
    <xf numFmtId="3" fontId="117" fillId="79" borderId="79" xfId="2" applyNumberFormat="1" applyFont="1" applyFill="1" applyBorder="1" applyAlignment="1">
      <alignment horizontal="center" vertical="center" wrapText="1"/>
    </xf>
    <xf numFmtId="3" fontId="117" fillId="64" borderId="79" xfId="2" applyNumberFormat="1" applyFont="1" applyFill="1" applyBorder="1" applyAlignment="1">
      <alignment horizontal="center" vertical="center" wrapText="1"/>
    </xf>
    <xf numFmtId="0" fontId="56" fillId="0" borderId="26" xfId="2061" applyFont="1" applyBorder="1" applyAlignment="1">
      <alignment horizontal="left" wrapText="1"/>
    </xf>
    <xf numFmtId="0" fontId="56" fillId="0" borderId="0" xfId="2061" applyFont="1" applyAlignment="1">
      <alignment horizontal="left" wrapText="1"/>
    </xf>
    <xf numFmtId="0" fontId="56" fillId="0" borderId="27" xfId="2061" applyFont="1" applyBorder="1" applyAlignment="1">
      <alignment horizontal="left" wrapText="1"/>
    </xf>
    <xf numFmtId="0" fontId="30" fillId="80" borderId="54" xfId="0" applyFont="1" applyFill="1" applyBorder="1" applyAlignment="1">
      <alignment horizontal="center" wrapText="1"/>
    </xf>
    <xf numFmtId="0" fontId="30" fillId="65" borderId="55" xfId="0" applyFont="1" applyFill="1" applyBorder="1" applyAlignment="1">
      <alignment horizontal="center" wrapText="1"/>
    </xf>
    <xf numFmtId="0" fontId="30" fillId="65" borderId="56" xfId="0" applyFont="1" applyFill="1" applyBorder="1" applyAlignment="1">
      <alignment horizontal="center" wrapText="1"/>
    </xf>
    <xf numFmtId="0" fontId="30" fillId="80" borderId="90" xfId="0" applyFont="1" applyFill="1" applyBorder="1" applyAlignment="1">
      <alignment horizontal="center" vertical="center" wrapText="1"/>
    </xf>
    <xf numFmtId="0" fontId="0" fillId="65" borderId="131" xfId="0" applyFill="1" applyBorder="1" applyAlignment="1">
      <alignment horizontal="center" vertical="center" wrapText="1"/>
    </xf>
    <xf numFmtId="0" fontId="30" fillId="80" borderId="148" xfId="0" applyFont="1" applyFill="1" applyBorder="1" applyAlignment="1">
      <alignment horizontal="center" vertical="center" wrapText="1"/>
    </xf>
    <xf numFmtId="0" fontId="0" fillId="65" borderId="149" xfId="0" applyFill="1" applyBorder="1" applyAlignment="1">
      <alignment horizontal="center" vertical="center" wrapText="1"/>
    </xf>
    <xf numFmtId="0" fontId="117" fillId="79" borderId="49" xfId="0" applyFont="1" applyFill="1" applyBorder="1" applyAlignment="1">
      <alignment horizontal="center" wrapText="1"/>
    </xf>
    <xf numFmtId="0" fontId="117" fillId="64" borderId="50" xfId="0" applyFont="1" applyFill="1" applyBorder="1" applyAlignment="1">
      <alignment horizontal="center" wrapText="1"/>
    </xf>
    <xf numFmtId="0" fontId="117" fillId="64" borderId="48" xfId="0" applyFont="1" applyFill="1" applyBorder="1" applyAlignment="1">
      <alignment horizontal="center" wrapText="1"/>
    </xf>
    <xf numFmtId="0" fontId="117" fillId="64" borderId="71" xfId="0" applyFont="1" applyFill="1" applyBorder="1" applyAlignment="1">
      <alignment horizontal="center" wrapText="1"/>
    </xf>
    <xf numFmtId="0" fontId="117" fillId="79" borderId="73" xfId="123" applyFont="1" applyFill="1" applyBorder="1" applyAlignment="1">
      <alignment horizontal="center" wrapText="1"/>
    </xf>
    <xf numFmtId="0" fontId="117" fillId="64" borderId="74" xfId="123" applyFont="1" applyFill="1" applyBorder="1" applyAlignment="1">
      <alignment horizontal="center" wrapText="1"/>
    </xf>
    <xf numFmtId="0" fontId="117" fillId="64" borderId="75" xfId="123" applyFont="1" applyFill="1" applyBorder="1" applyAlignment="1">
      <alignment horizontal="center" wrapText="1"/>
    </xf>
    <xf numFmtId="0" fontId="46" fillId="80" borderId="44" xfId="123" applyFont="1" applyFill="1" applyBorder="1" applyAlignment="1">
      <alignment horizontal="center" vertical="center" wrapText="1"/>
    </xf>
    <xf numFmtId="0" fontId="46" fillId="65" borderId="30" xfId="123" applyFont="1" applyFill="1" applyBorder="1" applyAlignment="1">
      <alignment horizontal="center" vertical="center" wrapText="1"/>
    </xf>
    <xf numFmtId="0" fontId="46" fillId="80" borderId="46" xfId="123" applyFont="1" applyFill="1" applyBorder="1" applyAlignment="1">
      <alignment horizontal="center" vertical="center" wrapText="1"/>
    </xf>
    <xf numFmtId="0" fontId="46" fillId="65" borderId="32" xfId="123" applyFont="1" applyFill="1" applyBorder="1" applyAlignment="1">
      <alignment horizontal="center" vertical="center" wrapText="1"/>
    </xf>
    <xf numFmtId="0" fontId="46" fillId="80" borderId="30" xfId="123" applyFont="1" applyFill="1" applyBorder="1" applyAlignment="1">
      <alignment horizontal="center" vertical="center" wrapText="1"/>
    </xf>
    <xf numFmtId="0" fontId="46" fillId="65" borderId="184" xfId="123" applyFont="1" applyFill="1" applyBorder="1" applyAlignment="1">
      <alignment horizontal="center" vertical="center" wrapText="1"/>
    </xf>
    <xf numFmtId="0" fontId="46" fillId="80" borderId="86" xfId="123" applyFont="1" applyFill="1" applyBorder="1" applyAlignment="1">
      <alignment horizontal="center" vertical="center" wrapText="1"/>
    </xf>
    <xf numFmtId="0" fontId="46" fillId="65" borderId="25" xfId="123" applyFont="1" applyFill="1" applyBorder="1" applyAlignment="1">
      <alignment horizontal="center" vertical="center" wrapText="1"/>
    </xf>
    <xf numFmtId="0" fontId="46" fillId="65" borderId="29" xfId="123" applyFont="1" applyFill="1" applyBorder="1" applyAlignment="1">
      <alignment horizontal="center" vertical="center" wrapText="1"/>
    </xf>
    <xf numFmtId="0" fontId="139" fillId="0" borderId="128" xfId="0" applyFont="1" applyBorder="1" applyAlignment="1">
      <alignment horizontal="left" vertical="center"/>
    </xf>
    <xf numFmtId="0" fontId="139" fillId="0" borderId="24" xfId="0" applyFont="1" applyBorder="1" applyAlignment="1">
      <alignment horizontal="left" vertical="center"/>
    </xf>
    <xf numFmtId="0" fontId="139" fillId="0" borderId="39" xfId="0" applyFont="1" applyBorder="1" applyAlignment="1">
      <alignment horizontal="left" vertical="center"/>
    </xf>
    <xf numFmtId="0" fontId="117" fillId="79" borderId="73" xfId="0" applyFont="1" applyFill="1" applyBorder="1" applyAlignment="1">
      <alignment horizontal="center" wrapText="1"/>
    </xf>
    <xf numFmtId="0" fontId="117" fillId="64" borderId="74" xfId="0" applyFont="1" applyFill="1" applyBorder="1" applyAlignment="1">
      <alignment horizontal="center" wrapText="1"/>
    </xf>
    <xf numFmtId="0" fontId="117" fillId="64" borderId="75" xfId="0" applyFont="1" applyFill="1" applyBorder="1" applyAlignment="1">
      <alignment horizontal="center" wrapText="1"/>
    </xf>
    <xf numFmtId="0" fontId="119" fillId="64" borderId="74" xfId="0" applyFont="1" applyFill="1" applyBorder="1" applyAlignment="1">
      <alignment horizontal="center" wrapText="1"/>
    </xf>
    <xf numFmtId="0" fontId="119" fillId="64" borderId="75" xfId="0" applyFont="1" applyFill="1" applyBorder="1" applyAlignment="1">
      <alignment horizontal="center" wrapText="1"/>
    </xf>
    <xf numFmtId="0" fontId="46" fillId="80" borderId="90" xfId="0" applyFont="1" applyFill="1" applyBorder="1" applyAlignment="1">
      <alignment horizontal="center" vertical="center" wrapText="1"/>
    </xf>
    <xf numFmtId="0" fontId="30" fillId="65" borderId="131" xfId="0" applyFont="1" applyFill="1" applyBorder="1" applyAlignment="1">
      <alignment horizontal="center" vertical="center" wrapText="1"/>
    </xf>
    <xf numFmtId="0" fontId="30" fillId="80" borderId="86" xfId="0" applyFont="1" applyFill="1" applyBorder="1" applyAlignment="1">
      <alignment horizontal="center" vertical="center" wrapText="1"/>
    </xf>
    <xf numFmtId="0" fontId="30" fillId="65" borderId="88" xfId="0" applyFont="1" applyFill="1" applyBorder="1" applyAlignment="1">
      <alignment horizontal="center" vertical="center" wrapText="1"/>
    </xf>
    <xf numFmtId="0" fontId="30" fillId="65" borderId="87" xfId="0" applyFont="1" applyFill="1" applyBorder="1" applyAlignment="1">
      <alignment horizontal="center" vertical="center" wrapText="1"/>
    </xf>
    <xf numFmtId="0" fontId="0" fillId="65" borderId="125" xfId="0" applyFill="1" applyBorder="1" applyAlignment="1">
      <alignment horizontal="center" vertical="center" wrapText="1"/>
    </xf>
    <xf numFmtId="0" fontId="117" fillId="64" borderId="88" xfId="0" applyFont="1" applyFill="1" applyBorder="1" applyAlignment="1">
      <alignment horizontal="center" vertical="center" wrapText="1"/>
    </xf>
    <xf numFmtId="0" fontId="117" fillId="64" borderId="162" xfId="0" applyFont="1" applyFill="1" applyBorder="1" applyAlignment="1">
      <alignment horizontal="center" vertical="center" wrapText="1"/>
    </xf>
    <xf numFmtId="0" fontId="117" fillId="64" borderId="87" xfId="0" applyFont="1" applyFill="1" applyBorder="1" applyAlignment="1">
      <alignment horizontal="center" vertical="center" wrapText="1"/>
    </xf>
    <xf numFmtId="0" fontId="56" fillId="0" borderId="81" xfId="0" applyFont="1" applyBorder="1"/>
    <xf numFmtId="0" fontId="56" fillId="0" borderId="33" xfId="0" applyFont="1" applyBorder="1"/>
    <xf numFmtId="0" fontId="56" fillId="0" borderId="82" xfId="0" applyFont="1" applyBorder="1"/>
    <xf numFmtId="0" fontId="117" fillId="64" borderId="131" xfId="0" applyFont="1" applyFill="1" applyBorder="1" applyAlignment="1">
      <alignment horizontal="center" vertical="center" wrapText="1"/>
    </xf>
    <xf numFmtId="0" fontId="56" fillId="0" borderId="128" xfId="0" applyFont="1" applyBorder="1" applyAlignment="1">
      <alignment horizontal="left"/>
    </xf>
    <xf numFmtId="0" fontId="56" fillId="0" borderId="39" xfId="0" applyFont="1" applyBorder="1" applyAlignment="1">
      <alignment horizontal="left"/>
    </xf>
    <xf numFmtId="0" fontId="56" fillId="0" borderId="82" xfId="0" applyFont="1" applyBorder="1" applyAlignment="1">
      <alignment horizontal="left" wrapText="1"/>
    </xf>
    <xf numFmtId="0" fontId="56" fillId="0" borderId="0" xfId="0" quotePrefix="1" applyFont="1"/>
    <xf numFmtId="0" fontId="56" fillId="0" borderId="27" xfId="0" quotePrefix="1" applyFont="1" applyBorder="1"/>
    <xf numFmtId="0" fontId="117" fillId="79" borderId="86" xfId="0" applyFont="1" applyFill="1" applyBorder="1" applyAlignment="1">
      <alignment horizontal="center"/>
    </xf>
    <xf numFmtId="0" fontId="117" fillId="64" borderId="86" xfId="0" applyFont="1" applyFill="1" applyBorder="1" applyAlignment="1">
      <alignment horizontal="center"/>
    </xf>
    <xf numFmtId="0" fontId="117" fillId="64" borderId="90" xfId="0" applyFont="1" applyFill="1" applyBorder="1" applyAlignment="1">
      <alignment horizontal="center"/>
    </xf>
    <xf numFmtId="0" fontId="56" fillId="0" borderId="24" xfId="0" applyFont="1" applyBorder="1" applyAlignment="1">
      <alignment horizontal="left" wrapText="1"/>
    </xf>
    <xf numFmtId="0" fontId="117" fillId="79" borderId="66" xfId="0" quotePrefix="1" applyFont="1" applyFill="1" applyBorder="1" applyAlignment="1">
      <alignment horizontal="center" vertical="center" wrapText="1"/>
    </xf>
    <xf numFmtId="0" fontId="117" fillId="64" borderId="49" xfId="0" applyFont="1" applyFill="1" applyBorder="1" applyAlignment="1">
      <alignment horizontal="center" vertical="center" wrapText="1"/>
    </xf>
    <xf numFmtId="0" fontId="117" fillId="79" borderId="77" xfId="0" applyFont="1" applyFill="1" applyBorder="1" applyAlignment="1">
      <alignment horizontal="center" vertical="center" wrapText="1"/>
    </xf>
    <xf numFmtId="0" fontId="124" fillId="79" borderId="73" xfId="0" applyFont="1" applyFill="1" applyBorder="1" applyAlignment="1">
      <alignment horizontal="center" vertical="center" wrapText="1"/>
    </xf>
    <xf numFmtId="0" fontId="124" fillId="64" borderId="75" xfId="0" applyFont="1" applyFill="1" applyBorder="1" applyAlignment="1">
      <alignment horizontal="center" vertical="center" wrapText="1"/>
    </xf>
    <xf numFmtId="0" fontId="28" fillId="80" borderId="67" xfId="0" applyFont="1" applyFill="1" applyBorder="1" applyAlignment="1">
      <alignment horizontal="center" vertical="center" wrapText="1"/>
    </xf>
    <xf numFmtId="0" fontId="28" fillId="65" borderId="50" xfId="0" applyFont="1" applyFill="1" applyBorder="1" applyAlignment="1">
      <alignment horizontal="center" vertical="center" wrapText="1"/>
    </xf>
    <xf numFmtId="0" fontId="28" fillId="80" borderId="88" xfId="0" applyFont="1" applyFill="1" applyBorder="1" applyAlignment="1">
      <alignment horizontal="center" vertical="center" wrapText="1"/>
    </xf>
    <xf numFmtId="0" fontId="18" fillId="65" borderId="34" xfId="0" applyFont="1" applyFill="1" applyBorder="1" applyAlignment="1">
      <alignment horizontal="center" vertical="center" wrapText="1"/>
    </xf>
    <xf numFmtId="0" fontId="30" fillId="58" borderId="28" xfId="0" applyFont="1" applyFill="1" applyBorder="1" applyAlignment="1">
      <alignment horizontal="center" vertical="center"/>
    </xf>
    <xf numFmtId="0" fontId="124" fillId="79" borderId="128" xfId="0" applyFont="1" applyFill="1" applyBorder="1" applyAlignment="1">
      <alignment horizontal="center" vertical="center" wrapText="1"/>
    </xf>
    <xf numFmtId="0" fontId="124" fillId="64" borderId="24" xfId="0" applyFont="1" applyFill="1" applyBorder="1" applyAlignment="1">
      <alignment horizontal="center" vertical="center" wrapText="1"/>
    </xf>
    <xf numFmtId="0" fontId="124" fillId="64" borderId="39" xfId="0" applyFont="1" applyFill="1" applyBorder="1" applyAlignment="1">
      <alignment horizontal="center" vertical="center" wrapText="1"/>
    </xf>
    <xf numFmtId="0" fontId="124" fillId="79" borderId="125" xfId="0" applyFont="1" applyFill="1" applyBorder="1" applyAlignment="1">
      <alignment horizontal="center" vertical="center" wrapText="1"/>
    </xf>
    <xf numFmtId="0" fontId="124" fillId="64" borderId="34" xfId="0" applyFont="1" applyFill="1" applyBorder="1" applyAlignment="1">
      <alignment horizontal="center" vertical="center" wrapText="1"/>
    </xf>
    <xf numFmtId="0" fontId="124" fillId="64" borderId="126" xfId="0" applyFont="1" applyFill="1" applyBorder="1" applyAlignment="1">
      <alignment horizontal="center" vertical="center" wrapText="1"/>
    </xf>
    <xf numFmtId="0" fontId="124" fillId="79" borderId="26" xfId="0" applyFont="1" applyFill="1" applyBorder="1" applyAlignment="1">
      <alignment horizontal="center" vertical="center" wrapText="1"/>
    </xf>
    <xf numFmtId="0" fontId="124" fillId="64" borderId="0" xfId="0" applyFont="1" applyFill="1" applyAlignment="1">
      <alignment horizontal="center" vertical="center" wrapText="1"/>
    </xf>
    <xf numFmtId="0" fontId="28" fillId="80" borderId="87" xfId="0" applyFont="1" applyFill="1" applyBorder="1" applyAlignment="1">
      <alignment horizontal="center" vertical="center" wrapText="1"/>
    </xf>
    <xf numFmtId="0" fontId="28" fillId="65" borderId="126" xfId="0" applyFont="1" applyFill="1" applyBorder="1" applyAlignment="1">
      <alignment horizontal="center" vertical="center" wrapText="1"/>
    </xf>
    <xf numFmtId="0" fontId="28" fillId="80" borderId="66" xfId="0" applyFont="1" applyFill="1" applyBorder="1" applyAlignment="1">
      <alignment horizontal="center" vertical="center" wrapText="1"/>
    </xf>
    <xf numFmtId="0" fontId="28" fillId="65" borderId="49" xfId="0" applyFont="1" applyFill="1" applyBorder="1" applyAlignment="1">
      <alignment horizontal="center" vertical="center" wrapText="1"/>
    </xf>
    <xf numFmtId="0" fontId="28" fillId="80" borderId="78" xfId="0" applyFont="1" applyFill="1" applyBorder="1" applyAlignment="1">
      <alignment horizontal="center" vertical="center" wrapText="1"/>
    </xf>
    <xf numFmtId="0" fontId="28" fillId="65" borderId="55" xfId="0" applyFont="1" applyFill="1" applyBorder="1" applyAlignment="1">
      <alignment horizontal="center" vertical="center" wrapText="1"/>
    </xf>
    <xf numFmtId="0" fontId="124" fillId="79" borderId="81" xfId="0" applyFont="1" applyFill="1" applyBorder="1" applyAlignment="1">
      <alignment horizontal="center" vertical="center" wrapText="1"/>
    </xf>
    <xf numFmtId="0" fontId="124" fillId="64" borderId="33" xfId="0" applyFont="1" applyFill="1" applyBorder="1" applyAlignment="1">
      <alignment horizontal="center" vertical="center" wrapText="1"/>
    </xf>
    <xf numFmtId="0" fontId="124" fillId="64" borderId="82" xfId="0" applyFont="1" applyFill="1" applyBorder="1" applyAlignment="1">
      <alignment horizontal="center" vertical="center" wrapText="1"/>
    </xf>
    <xf numFmtId="0" fontId="124" fillId="64" borderId="128" xfId="0" applyFont="1" applyFill="1" applyBorder="1" applyAlignment="1">
      <alignment horizontal="center" vertical="center" wrapText="1"/>
    </xf>
    <xf numFmtId="0" fontId="124" fillId="79" borderId="35" xfId="0" applyFont="1" applyFill="1" applyBorder="1" applyAlignment="1">
      <alignment horizontal="center" vertical="center" wrapText="1"/>
    </xf>
    <xf numFmtId="0" fontId="124" fillId="64" borderId="35" xfId="0" applyFont="1" applyFill="1" applyBorder="1" applyAlignment="1">
      <alignment horizontal="center" vertical="center" wrapText="1"/>
    </xf>
    <xf numFmtId="0" fontId="124" fillId="64" borderId="43" xfId="0" applyFont="1" applyFill="1" applyBorder="1" applyAlignment="1">
      <alignment horizontal="center" vertical="center" wrapText="1"/>
    </xf>
    <xf numFmtId="0" fontId="124" fillId="79" borderId="44" xfId="0" applyFont="1" applyFill="1" applyBorder="1" applyAlignment="1">
      <alignment horizontal="center" vertical="center" wrapText="1"/>
    </xf>
    <xf numFmtId="0" fontId="124" fillId="64" borderId="44" xfId="0" applyFont="1" applyFill="1" applyBorder="1" applyAlignment="1">
      <alignment horizontal="center" vertical="center" wrapText="1"/>
    </xf>
    <xf numFmtId="0" fontId="124" fillId="79" borderId="46" xfId="0" applyFont="1" applyFill="1" applyBorder="1" applyAlignment="1">
      <alignment horizontal="center" vertical="center" wrapText="1"/>
    </xf>
    <xf numFmtId="0" fontId="124" fillId="64" borderId="46" xfId="0" applyFont="1" applyFill="1" applyBorder="1" applyAlignment="1">
      <alignment horizontal="center" vertical="center" wrapText="1"/>
    </xf>
    <xf numFmtId="0" fontId="124" fillId="79" borderId="66" xfId="0" applyFont="1" applyFill="1" applyBorder="1" applyAlignment="1">
      <alignment horizontal="center" vertical="center" wrapText="1"/>
    </xf>
    <xf numFmtId="0" fontId="124" fillId="64" borderId="67" xfId="0" applyFont="1" applyFill="1" applyBorder="1" applyAlignment="1">
      <alignment horizontal="center" vertical="center" wrapText="1"/>
    </xf>
    <xf numFmtId="0" fontId="124" fillId="64" borderId="68" xfId="0" applyFont="1" applyFill="1" applyBorder="1" applyAlignment="1">
      <alignment horizontal="center" vertical="center" wrapText="1"/>
    </xf>
    <xf numFmtId="0" fontId="28" fillId="80" borderId="33" xfId="0" applyFont="1" applyFill="1" applyBorder="1" applyAlignment="1">
      <alignment horizontal="center" vertical="center" wrapText="1"/>
    </xf>
    <xf numFmtId="0" fontId="28" fillId="65" borderId="24" xfId="0" applyFont="1" applyFill="1" applyBorder="1" applyAlignment="1">
      <alignment horizontal="center" vertical="center" wrapText="1"/>
    </xf>
    <xf numFmtId="0" fontId="28" fillId="80" borderId="68" xfId="0" applyFont="1" applyFill="1" applyBorder="1" applyAlignment="1">
      <alignment horizontal="center" vertical="center" wrapText="1"/>
    </xf>
    <xf numFmtId="0" fontId="28" fillId="65" borderId="48" xfId="0" applyFont="1" applyFill="1" applyBorder="1" applyAlignment="1">
      <alignment horizontal="center" vertical="center" wrapText="1"/>
    </xf>
    <xf numFmtId="0" fontId="139" fillId="0" borderId="81" xfId="0" applyFont="1" applyBorder="1" applyAlignment="1">
      <alignment horizontal="left" wrapText="1"/>
    </xf>
    <xf numFmtId="0" fontId="139" fillId="0" borderId="26" xfId="0" applyFont="1" applyBorder="1" applyAlignment="1">
      <alignment horizontal="left" wrapText="1"/>
    </xf>
    <xf numFmtId="0" fontId="51" fillId="0" borderId="128" xfId="0" applyFont="1" applyBorder="1" applyAlignment="1">
      <alignment horizontal="left" wrapText="1"/>
    </xf>
    <xf numFmtId="0" fontId="139" fillId="0" borderId="26" xfId="0" applyFont="1" applyBorder="1" applyAlignment="1">
      <alignment horizontal="left" vertical="top" wrapText="1"/>
    </xf>
    <xf numFmtId="0" fontId="56" fillId="0" borderId="0" xfId="0" applyFont="1" applyAlignment="1">
      <alignment horizontal="left" vertical="top" wrapText="1"/>
    </xf>
    <xf numFmtId="0" fontId="56" fillId="0" borderId="27" xfId="0" applyFont="1" applyBorder="1" applyAlignment="1">
      <alignment horizontal="left" vertical="top" wrapText="1"/>
    </xf>
    <xf numFmtId="0" fontId="139" fillId="0" borderId="128" xfId="0" applyFont="1" applyBorder="1" applyAlignment="1">
      <alignment horizontal="left"/>
    </xf>
    <xf numFmtId="0" fontId="56" fillId="0" borderId="24" xfId="0" applyFont="1" applyBorder="1" applyAlignment="1">
      <alignment horizontal="left"/>
    </xf>
    <xf numFmtId="0" fontId="56" fillId="0" borderId="69" xfId="0" applyFont="1" applyBorder="1" applyAlignment="1">
      <alignment wrapText="1"/>
    </xf>
    <xf numFmtId="0" fontId="56" fillId="0" borderId="71" xfId="0" applyFont="1" applyBorder="1" applyAlignment="1">
      <alignment wrapText="1"/>
    </xf>
    <xf numFmtId="0" fontId="56" fillId="0" borderId="72" xfId="0" applyFont="1" applyBorder="1" applyAlignment="1">
      <alignment wrapText="1"/>
    </xf>
    <xf numFmtId="0" fontId="56" fillId="0" borderId="81" xfId="323" applyFont="1" applyBorder="1" applyAlignment="1">
      <alignment horizontal="left" vertical="center"/>
    </xf>
    <xf numFmtId="0" fontId="56" fillId="0" borderId="33" xfId="323" applyFont="1" applyBorder="1" applyAlignment="1">
      <alignment horizontal="left" vertical="center"/>
    </xf>
    <xf numFmtId="0" fontId="56" fillId="0" borderId="82" xfId="323" applyFont="1" applyBorder="1" applyAlignment="1">
      <alignment horizontal="left" vertical="center"/>
    </xf>
    <xf numFmtId="0" fontId="56" fillId="0" borderId="128" xfId="323" applyFont="1" applyBorder="1" applyAlignment="1">
      <alignment horizontal="left" vertical="center"/>
    </xf>
    <xf numFmtId="0" fontId="56" fillId="0" borderId="24" xfId="323" applyFont="1" applyBorder="1" applyAlignment="1">
      <alignment horizontal="left" vertical="center"/>
    </xf>
    <xf numFmtId="0" fontId="56" fillId="0" borderId="39" xfId="323" applyFont="1" applyBorder="1" applyAlignment="1">
      <alignment horizontal="left" vertical="center"/>
    </xf>
    <xf numFmtId="0" fontId="117" fillId="79" borderId="81" xfId="323" applyFont="1" applyFill="1" applyBorder="1" applyAlignment="1">
      <alignment horizontal="center" vertical="center" wrapText="1"/>
    </xf>
    <xf numFmtId="0" fontId="117" fillId="64" borderId="81" xfId="323" applyFont="1" applyFill="1" applyBorder="1" applyAlignment="1">
      <alignment horizontal="center" vertical="center" wrapText="1"/>
    </xf>
    <xf numFmtId="0" fontId="117" fillId="79" borderId="69" xfId="323" applyFont="1" applyFill="1" applyBorder="1" applyAlignment="1">
      <alignment horizontal="center" vertical="center" wrapText="1"/>
    </xf>
    <xf numFmtId="0" fontId="117" fillId="64" borderId="70" xfId="323" applyFont="1" applyFill="1" applyBorder="1" applyAlignment="1">
      <alignment horizontal="center" vertical="center" wrapText="1"/>
    </xf>
    <xf numFmtId="0" fontId="117" fillId="64" borderId="75" xfId="323" applyFont="1" applyFill="1" applyBorder="1" applyAlignment="1">
      <alignment horizontal="center" vertical="center" wrapText="1"/>
    </xf>
    <xf numFmtId="3" fontId="117" fillId="79" borderId="69" xfId="2" applyNumberFormat="1" applyFont="1" applyFill="1" applyBorder="1" applyAlignment="1">
      <alignment horizontal="center" vertical="center" wrapText="1"/>
    </xf>
    <xf numFmtId="3" fontId="117" fillId="64" borderId="70" xfId="2" applyNumberFormat="1" applyFont="1" applyFill="1" applyBorder="1" applyAlignment="1">
      <alignment horizontal="center" vertical="center" wrapText="1"/>
    </xf>
    <xf numFmtId="3" fontId="117" fillId="64" borderId="75" xfId="2" applyNumberFormat="1" applyFont="1" applyFill="1" applyBorder="1" applyAlignment="1">
      <alignment horizontal="center" vertical="center" wrapText="1"/>
    </xf>
    <xf numFmtId="0" fontId="18" fillId="0" borderId="0" xfId="2061" applyFont="1" applyAlignment="1">
      <alignment horizontal="left" vertical="center" wrapText="1"/>
    </xf>
    <xf numFmtId="0" fontId="117" fillId="64" borderId="67" xfId="0" applyFont="1" applyFill="1" applyBorder="1" applyAlignment="1">
      <alignment horizontal="center" wrapText="1"/>
    </xf>
    <xf numFmtId="0" fontId="117" fillId="64" borderId="68" xfId="0" applyFont="1" applyFill="1" applyBorder="1" applyAlignment="1">
      <alignment horizontal="center" wrapText="1"/>
    </xf>
    <xf numFmtId="0" fontId="30" fillId="80" borderId="82" xfId="0" applyFont="1" applyFill="1" applyBorder="1" applyAlignment="1">
      <alignment horizontal="center" vertical="center" wrapText="1"/>
    </xf>
    <xf numFmtId="0" fontId="0" fillId="65" borderId="39" xfId="0" applyFill="1" applyBorder="1" applyAlignment="1">
      <alignment horizontal="center" vertical="center" wrapText="1"/>
    </xf>
    <xf numFmtId="0" fontId="155" fillId="0" borderId="0" xfId="0" applyFont="1" applyAlignment="1">
      <alignment horizontal="left" wrapText="1"/>
    </xf>
    <xf numFmtId="0" fontId="99" fillId="0" borderId="0" xfId="0" applyFont="1" applyAlignment="1">
      <alignment horizontal="left" wrapText="1"/>
    </xf>
    <xf numFmtId="0" fontId="103" fillId="0" borderId="0" xfId="0" applyFont="1" applyAlignment="1">
      <alignment horizontal="center" wrapText="1"/>
    </xf>
    <xf numFmtId="0" fontId="103" fillId="0" borderId="0" xfId="0" applyFont="1" applyAlignment="1">
      <alignment horizontal="center"/>
    </xf>
    <xf numFmtId="49" fontId="151" fillId="0" borderId="0" xfId="0" quotePrefix="1" applyNumberFormat="1" applyFont="1" applyAlignment="1">
      <alignment horizontal="center"/>
    </xf>
    <xf numFmtId="49" fontId="103" fillId="0" borderId="0" xfId="0" quotePrefix="1" applyNumberFormat="1" applyFont="1" applyAlignment="1">
      <alignment horizontal="center"/>
    </xf>
    <xf numFmtId="0" fontId="151" fillId="0" borderId="69" xfId="0" applyFont="1" applyBorder="1" applyAlignment="1">
      <alignment horizontal="center" vertical="center" wrapText="1"/>
    </xf>
    <xf numFmtId="0" fontId="103" fillId="0" borderId="71" xfId="0" applyFont="1" applyBorder="1" applyAlignment="1">
      <alignment horizontal="center" vertical="center"/>
    </xf>
    <xf numFmtId="0" fontId="103" fillId="0" borderId="72" xfId="0" applyFont="1" applyBorder="1" applyAlignment="1">
      <alignment horizontal="center" vertical="center"/>
    </xf>
    <xf numFmtId="0" fontId="99" fillId="0" borderId="0" xfId="0" applyFont="1" applyAlignment="1">
      <alignment wrapText="1"/>
    </xf>
    <xf numFmtId="0" fontId="103" fillId="0" borderId="0" xfId="0" applyFont="1" applyAlignment="1">
      <alignment horizontal="left" wrapText="1"/>
    </xf>
    <xf numFmtId="0" fontId="99" fillId="0" borderId="0" xfId="0" applyFont="1" applyAlignment="1">
      <alignment horizontal="left" vertical="center" wrapText="1"/>
    </xf>
    <xf numFmtId="0" fontId="103" fillId="0" borderId="81" xfId="0" applyFont="1" applyBorder="1" applyAlignment="1">
      <alignment horizontal="center" vertical="center" wrapText="1"/>
    </xf>
    <xf numFmtId="0" fontId="103" fillId="0" borderId="33" xfId="0" applyFont="1" applyBorder="1" applyAlignment="1">
      <alignment horizontal="center" vertical="center" wrapText="1"/>
    </xf>
    <xf numFmtId="0" fontId="103" fillId="0" borderId="82" xfId="0" applyFont="1" applyBorder="1" applyAlignment="1">
      <alignment horizontal="center" vertical="center" wrapText="1"/>
    </xf>
    <xf numFmtId="0" fontId="103" fillId="0" borderId="128" xfId="0" applyFont="1" applyBorder="1" applyAlignment="1">
      <alignment horizontal="center" vertical="center" wrapText="1"/>
    </xf>
    <xf numFmtId="0" fontId="103" fillId="0" borderId="24" xfId="0" applyFont="1" applyBorder="1" applyAlignment="1">
      <alignment horizontal="center" vertical="center" wrapText="1"/>
    </xf>
    <xf numFmtId="0" fontId="103" fillId="0" borderId="39" xfId="0" applyFont="1" applyBorder="1" applyAlignment="1">
      <alignment horizontal="center" vertical="center" wrapText="1"/>
    </xf>
    <xf numFmtId="0" fontId="156" fillId="0" borderId="184" xfId="0" applyFont="1" applyBorder="1" applyAlignment="1">
      <alignment horizontal="center"/>
    </xf>
  </cellXfs>
  <cellStyles count="31049">
    <cellStyle name="% complete (beyond plan) legend" xfId="30986" xr:uid="{2B8AE07A-D146-4709-87E9-247631A20783}"/>
    <cellStyle name="20% - Accent1" xfId="6" xr:uid="{00000000-0005-0000-0000-000006000000}"/>
    <cellStyle name="20% - Accent1 2" xfId="650" xr:uid="{00000000-0005-0000-0000-000099020000}"/>
    <cellStyle name="20% - Accent1 2 10" xfId="841" xr:uid="{00000000-0005-0000-0000-00005A030000}"/>
    <cellStyle name="20% - Accent1 2 2" xfId="1147" xr:uid="{00000000-0005-0000-0000-00008D040000}"/>
    <cellStyle name="20% - Accent1 2 2 2 2" xfId="30935" xr:uid="{00000000-0005-0000-0000-0000F7780000}"/>
    <cellStyle name="20% - Accent1 2 3" xfId="1148" xr:uid="{00000000-0005-0000-0000-00008E040000}"/>
    <cellStyle name="20% - Accent1 2 4" xfId="1149" xr:uid="{00000000-0005-0000-0000-00008F040000}"/>
    <cellStyle name="20% - Accent1 2 5" xfId="1150" xr:uid="{00000000-0005-0000-0000-000090040000}"/>
    <cellStyle name="20% - Accent1 2 6" xfId="1151" xr:uid="{00000000-0005-0000-0000-000091040000}"/>
    <cellStyle name="20% - Accent1 2 7" xfId="1146" xr:uid="{00000000-0005-0000-0000-00008C040000}"/>
    <cellStyle name="20% - Accent1 2 8" xfId="1038" xr:uid="{00000000-0005-0000-0000-000020040000}"/>
    <cellStyle name="20% - Accent2" xfId="7" xr:uid="{00000000-0005-0000-0000-000007000000}"/>
    <cellStyle name="20% - Accent2 2" xfId="651" xr:uid="{00000000-0005-0000-0000-00009A020000}"/>
    <cellStyle name="20% - Accent2 2 10" xfId="842" xr:uid="{00000000-0005-0000-0000-00005B030000}"/>
    <cellStyle name="20% - Accent2 2 2" xfId="1153" xr:uid="{00000000-0005-0000-0000-000093040000}"/>
    <cellStyle name="20% - Accent2 2 3" xfId="1154" xr:uid="{00000000-0005-0000-0000-000094040000}"/>
    <cellStyle name="20% - Accent2 2 4" xfId="1155" xr:uid="{00000000-0005-0000-0000-000095040000}"/>
    <cellStyle name="20% - Accent2 2 5" xfId="1156" xr:uid="{00000000-0005-0000-0000-000096040000}"/>
    <cellStyle name="20% - Accent2 2 6" xfId="1157" xr:uid="{00000000-0005-0000-0000-000097040000}"/>
    <cellStyle name="20% - Accent2 2 7" xfId="1152" xr:uid="{00000000-0005-0000-0000-000092040000}"/>
    <cellStyle name="20% - Accent2 2 8" xfId="1039" xr:uid="{00000000-0005-0000-0000-000021040000}"/>
    <cellStyle name="20% - Accent3" xfId="8" xr:uid="{00000000-0005-0000-0000-000008000000}"/>
    <cellStyle name="20% - Accent3 2" xfId="652" xr:uid="{00000000-0005-0000-0000-00009B020000}"/>
    <cellStyle name="20% - Accent3 2 10" xfId="843" xr:uid="{00000000-0005-0000-0000-00005C030000}"/>
    <cellStyle name="20% - Accent3 2 2" xfId="1159" xr:uid="{00000000-0005-0000-0000-000099040000}"/>
    <cellStyle name="20% - Accent3 2 3" xfId="1160" xr:uid="{00000000-0005-0000-0000-00009A040000}"/>
    <cellStyle name="20% - Accent3 2 4" xfId="1161" xr:uid="{00000000-0005-0000-0000-00009B040000}"/>
    <cellStyle name="20% - Accent3 2 5" xfId="1162" xr:uid="{00000000-0005-0000-0000-00009C040000}"/>
    <cellStyle name="20% - Accent3 2 6" xfId="1163" xr:uid="{00000000-0005-0000-0000-00009D040000}"/>
    <cellStyle name="20% - Accent3 2 7" xfId="1158" xr:uid="{00000000-0005-0000-0000-000098040000}"/>
    <cellStyle name="20% - Accent3 2 8" xfId="1040" xr:uid="{00000000-0005-0000-0000-000022040000}"/>
    <cellStyle name="20% - Accent4" xfId="9" xr:uid="{00000000-0005-0000-0000-000009000000}"/>
    <cellStyle name="20% - Accent4 2" xfId="653" xr:uid="{00000000-0005-0000-0000-00009C020000}"/>
    <cellStyle name="20% - Accent4 2 10" xfId="844" xr:uid="{00000000-0005-0000-0000-00005D030000}"/>
    <cellStyle name="20% - Accent4 2 2" xfId="1165" xr:uid="{00000000-0005-0000-0000-00009F040000}"/>
    <cellStyle name="20% - Accent4 2 3" xfId="1166" xr:uid="{00000000-0005-0000-0000-0000A0040000}"/>
    <cellStyle name="20% - Accent4 2 4" xfId="1167" xr:uid="{00000000-0005-0000-0000-0000A1040000}"/>
    <cellStyle name="20% - Accent4 2 5" xfId="1168" xr:uid="{00000000-0005-0000-0000-0000A2040000}"/>
    <cellStyle name="20% - Accent4 2 6" xfId="1169" xr:uid="{00000000-0005-0000-0000-0000A3040000}"/>
    <cellStyle name="20% - Accent4 2 7" xfId="1164" xr:uid="{00000000-0005-0000-0000-00009E040000}"/>
    <cellStyle name="20% - Accent4 2 8" xfId="1041" xr:uid="{00000000-0005-0000-0000-000023040000}"/>
    <cellStyle name="20% - Accent5" xfId="10" xr:uid="{00000000-0005-0000-0000-00000A000000}"/>
    <cellStyle name="20% - Accent5 2" xfId="654" xr:uid="{00000000-0005-0000-0000-00009D020000}"/>
    <cellStyle name="20% - Accent5 2 2" xfId="1042" xr:uid="{00000000-0005-0000-0000-000024040000}"/>
    <cellStyle name="20% - Accent5 2 4" xfId="845" xr:uid="{00000000-0005-0000-0000-00005E030000}"/>
    <cellStyle name="20% - Accent6" xfId="11" xr:uid="{00000000-0005-0000-0000-00000B000000}"/>
    <cellStyle name="20% - Accent6 2" xfId="655" xr:uid="{00000000-0005-0000-0000-00009E020000}"/>
    <cellStyle name="20% - Accent6 2 10" xfId="846" xr:uid="{00000000-0005-0000-0000-00005F030000}"/>
    <cellStyle name="20% - Accent6 2 2" xfId="1171" xr:uid="{00000000-0005-0000-0000-0000A5040000}"/>
    <cellStyle name="20% - Accent6 2 3" xfId="1172" xr:uid="{00000000-0005-0000-0000-0000A6040000}"/>
    <cellStyle name="20% - Accent6 2 4" xfId="1173" xr:uid="{00000000-0005-0000-0000-0000A7040000}"/>
    <cellStyle name="20% - Accent6 2 5" xfId="1174" xr:uid="{00000000-0005-0000-0000-0000A8040000}"/>
    <cellStyle name="20% - Accent6 2 6" xfId="1175" xr:uid="{00000000-0005-0000-0000-0000A9040000}"/>
    <cellStyle name="20% - Accent6 2 7" xfId="1170" xr:uid="{00000000-0005-0000-0000-0000A4040000}"/>
    <cellStyle name="20% - Accent6 2 8" xfId="1043" xr:uid="{00000000-0005-0000-0000-000025040000}"/>
    <cellStyle name="40% - Accent1" xfId="12" xr:uid="{00000000-0005-0000-0000-00000C000000}"/>
    <cellStyle name="40% - Accent1 2" xfId="656" xr:uid="{00000000-0005-0000-0000-00009F020000}"/>
    <cellStyle name="40% - Accent1 2 10" xfId="847" xr:uid="{00000000-0005-0000-0000-000060030000}"/>
    <cellStyle name="40% - Accent1 2 2" xfId="1177" xr:uid="{00000000-0005-0000-0000-0000AB040000}"/>
    <cellStyle name="40% - Accent1 2 3" xfId="1178" xr:uid="{00000000-0005-0000-0000-0000AC040000}"/>
    <cellStyle name="40% - Accent1 2 4" xfId="1179" xr:uid="{00000000-0005-0000-0000-0000AD040000}"/>
    <cellStyle name="40% - Accent1 2 5" xfId="1180" xr:uid="{00000000-0005-0000-0000-0000AE040000}"/>
    <cellStyle name="40% - Accent1 2 6" xfId="1181" xr:uid="{00000000-0005-0000-0000-0000AF040000}"/>
    <cellStyle name="40% - Accent1 2 7" xfId="1176" xr:uid="{00000000-0005-0000-0000-0000AA040000}"/>
    <cellStyle name="40% - Accent1 2 8" xfId="1044" xr:uid="{00000000-0005-0000-0000-000026040000}"/>
    <cellStyle name="40% - Accent2" xfId="13" xr:uid="{00000000-0005-0000-0000-00000D000000}"/>
    <cellStyle name="40% - Accent2 2" xfId="657" xr:uid="{00000000-0005-0000-0000-0000A0020000}"/>
    <cellStyle name="40% - Accent2 2 2" xfId="1045" xr:uid="{00000000-0005-0000-0000-000027040000}"/>
    <cellStyle name="40% - Accent2 2 4" xfId="848" xr:uid="{00000000-0005-0000-0000-000061030000}"/>
    <cellStyle name="40% - Accent3" xfId="14" xr:uid="{00000000-0005-0000-0000-00000E000000}"/>
    <cellStyle name="40% - Accent3 2" xfId="658" xr:uid="{00000000-0005-0000-0000-0000A1020000}"/>
    <cellStyle name="40% - Accent3 2 10" xfId="849" xr:uid="{00000000-0005-0000-0000-000062030000}"/>
    <cellStyle name="40% - Accent3 2 2" xfId="1183" xr:uid="{00000000-0005-0000-0000-0000B1040000}"/>
    <cellStyle name="40% - Accent3 2 3" xfId="1184" xr:uid="{00000000-0005-0000-0000-0000B2040000}"/>
    <cellStyle name="40% - Accent3 2 4" xfId="1185" xr:uid="{00000000-0005-0000-0000-0000B3040000}"/>
    <cellStyle name="40% - Accent3 2 5" xfId="1186" xr:uid="{00000000-0005-0000-0000-0000B4040000}"/>
    <cellStyle name="40% - Accent3 2 6" xfId="1187" xr:uid="{00000000-0005-0000-0000-0000B5040000}"/>
    <cellStyle name="40% - Accent3 2 7" xfId="1182" xr:uid="{00000000-0005-0000-0000-0000B0040000}"/>
    <cellStyle name="40% - Accent3 2 8" xfId="1046" xr:uid="{00000000-0005-0000-0000-000028040000}"/>
    <cellStyle name="40% - Accent4" xfId="15" xr:uid="{00000000-0005-0000-0000-00000F000000}"/>
    <cellStyle name="40% - Accent4 2" xfId="659" xr:uid="{00000000-0005-0000-0000-0000A2020000}"/>
    <cellStyle name="40% - Accent4 2 10" xfId="850" xr:uid="{00000000-0005-0000-0000-000063030000}"/>
    <cellStyle name="40% - Accent4 2 2" xfId="1189" xr:uid="{00000000-0005-0000-0000-0000B7040000}"/>
    <cellStyle name="40% - Accent4 2 3" xfId="1190" xr:uid="{00000000-0005-0000-0000-0000B8040000}"/>
    <cellStyle name="40% - Accent4 2 4" xfId="1191" xr:uid="{00000000-0005-0000-0000-0000B9040000}"/>
    <cellStyle name="40% - Accent4 2 5" xfId="1192" xr:uid="{00000000-0005-0000-0000-0000BA040000}"/>
    <cellStyle name="40% - Accent4 2 6" xfId="1193" xr:uid="{00000000-0005-0000-0000-0000BB040000}"/>
    <cellStyle name="40% - Accent4 2 7" xfId="1188" xr:uid="{00000000-0005-0000-0000-0000B6040000}"/>
    <cellStyle name="40% - Accent4 2 8" xfId="1047" xr:uid="{00000000-0005-0000-0000-000029040000}"/>
    <cellStyle name="40% - Accent5" xfId="16" xr:uid="{00000000-0005-0000-0000-000010000000}"/>
    <cellStyle name="40% - Accent5 2" xfId="660" xr:uid="{00000000-0005-0000-0000-0000A3020000}"/>
    <cellStyle name="40% - Accent5 2 2" xfId="1048" xr:uid="{00000000-0005-0000-0000-00002A040000}"/>
    <cellStyle name="40% - Accent5 2 4" xfId="851" xr:uid="{00000000-0005-0000-0000-000064030000}"/>
    <cellStyle name="40% - Accent6" xfId="17" xr:uid="{00000000-0005-0000-0000-000011000000}"/>
    <cellStyle name="40% - Accent6 2" xfId="661" xr:uid="{00000000-0005-0000-0000-0000A4020000}"/>
    <cellStyle name="40% - Accent6 2 10" xfId="852" xr:uid="{00000000-0005-0000-0000-000065030000}"/>
    <cellStyle name="40% - Accent6 2 2" xfId="1195" xr:uid="{00000000-0005-0000-0000-0000BD040000}"/>
    <cellStyle name="40% - Accent6 2 3" xfId="1196" xr:uid="{00000000-0005-0000-0000-0000BE040000}"/>
    <cellStyle name="40% - Accent6 2 4" xfId="1197" xr:uid="{00000000-0005-0000-0000-0000BF040000}"/>
    <cellStyle name="40% - Accent6 2 5" xfId="1198" xr:uid="{00000000-0005-0000-0000-0000C0040000}"/>
    <cellStyle name="40% - Accent6 2 6" xfId="1199" xr:uid="{00000000-0005-0000-0000-0000C1040000}"/>
    <cellStyle name="40% - Accent6 2 7" xfId="1194" xr:uid="{00000000-0005-0000-0000-0000BC040000}"/>
    <cellStyle name="40% - Accent6 2 8" xfId="1049" xr:uid="{00000000-0005-0000-0000-00002B040000}"/>
    <cellStyle name="60% - Accent1" xfId="18" xr:uid="{00000000-0005-0000-0000-000012000000}"/>
    <cellStyle name="60% - Accent1 2" xfId="662" xr:uid="{00000000-0005-0000-0000-0000A5020000}"/>
    <cellStyle name="60% - Accent1 2 10" xfId="853" xr:uid="{00000000-0005-0000-0000-000066030000}"/>
    <cellStyle name="60% - Accent1 2 2" xfId="1201" xr:uid="{00000000-0005-0000-0000-0000C3040000}"/>
    <cellStyle name="60% - Accent1 2 3" xfId="1202" xr:uid="{00000000-0005-0000-0000-0000C4040000}"/>
    <cellStyle name="60% - Accent1 2 4" xfId="1203" xr:uid="{00000000-0005-0000-0000-0000C5040000}"/>
    <cellStyle name="60% - Accent1 2 5" xfId="1204" xr:uid="{00000000-0005-0000-0000-0000C6040000}"/>
    <cellStyle name="60% - Accent1 2 6" xfId="1205" xr:uid="{00000000-0005-0000-0000-0000C7040000}"/>
    <cellStyle name="60% - Accent1 2 7" xfId="1200" xr:uid="{00000000-0005-0000-0000-0000C2040000}"/>
    <cellStyle name="60% - Accent1 2 8" xfId="1050" xr:uid="{00000000-0005-0000-0000-00002C040000}"/>
    <cellStyle name="60% - Accent2" xfId="19" xr:uid="{00000000-0005-0000-0000-000013000000}"/>
    <cellStyle name="60% - Accent2 2" xfId="663" xr:uid="{00000000-0005-0000-0000-0000A6020000}"/>
    <cellStyle name="60% - Accent2 2 2" xfId="1051" xr:uid="{00000000-0005-0000-0000-00002D040000}"/>
    <cellStyle name="60% - Accent2 2 4" xfId="854" xr:uid="{00000000-0005-0000-0000-000067030000}"/>
    <cellStyle name="60% - Accent3" xfId="20" xr:uid="{00000000-0005-0000-0000-000014000000}"/>
    <cellStyle name="60% - Accent3 2" xfId="664" xr:uid="{00000000-0005-0000-0000-0000A7020000}"/>
    <cellStyle name="60% - Accent3 2 10" xfId="855" xr:uid="{00000000-0005-0000-0000-000068030000}"/>
    <cellStyle name="60% - Accent3 2 2" xfId="1207" xr:uid="{00000000-0005-0000-0000-0000C9040000}"/>
    <cellStyle name="60% - Accent3 2 3" xfId="1208" xr:uid="{00000000-0005-0000-0000-0000CA040000}"/>
    <cellStyle name="60% - Accent3 2 4" xfId="1209" xr:uid="{00000000-0005-0000-0000-0000CB040000}"/>
    <cellStyle name="60% - Accent3 2 5" xfId="1210" xr:uid="{00000000-0005-0000-0000-0000CC040000}"/>
    <cellStyle name="60% - Accent3 2 6" xfId="1211" xr:uid="{00000000-0005-0000-0000-0000CD040000}"/>
    <cellStyle name="60% - Accent3 2 7" xfId="1206" xr:uid="{00000000-0005-0000-0000-0000C8040000}"/>
    <cellStyle name="60% - Accent3 2 8" xfId="1052" xr:uid="{00000000-0005-0000-0000-00002E040000}"/>
    <cellStyle name="60% - Accent4" xfId="21" xr:uid="{00000000-0005-0000-0000-000015000000}"/>
    <cellStyle name="60% - Accent4 2" xfId="665" xr:uid="{00000000-0005-0000-0000-0000A8020000}"/>
    <cellStyle name="60% - Accent4 2 10" xfId="856" xr:uid="{00000000-0005-0000-0000-000069030000}"/>
    <cellStyle name="60% - Accent4 2 2" xfId="1213" xr:uid="{00000000-0005-0000-0000-0000CF040000}"/>
    <cellStyle name="60% - Accent4 2 3" xfId="1214" xr:uid="{00000000-0005-0000-0000-0000D0040000}"/>
    <cellStyle name="60% - Accent4 2 4" xfId="1215" xr:uid="{00000000-0005-0000-0000-0000D1040000}"/>
    <cellStyle name="60% - Accent4 2 5" xfId="1216" xr:uid="{00000000-0005-0000-0000-0000D2040000}"/>
    <cellStyle name="60% - Accent4 2 6" xfId="1217" xr:uid="{00000000-0005-0000-0000-0000D3040000}"/>
    <cellStyle name="60% - Accent4 2 7" xfId="1212" xr:uid="{00000000-0005-0000-0000-0000CE040000}"/>
    <cellStyle name="60% - Accent4 2 8" xfId="1053" xr:uid="{00000000-0005-0000-0000-00002F040000}"/>
    <cellStyle name="60% - Accent5" xfId="22" xr:uid="{00000000-0005-0000-0000-000016000000}"/>
    <cellStyle name="60% - Accent5 2" xfId="666" xr:uid="{00000000-0005-0000-0000-0000A9020000}"/>
    <cellStyle name="60% - Accent5 2 2" xfId="1054" xr:uid="{00000000-0005-0000-0000-000030040000}"/>
    <cellStyle name="60% - Accent5 2 4" xfId="857" xr:uid="{00000000-0005-0000-0000-00006A030000}"/>
    <cellStyle name="60% - Accent6" xfId="23" xr:uid="{00000000-0005-0000-0000-000017000000}"/>
    <cellStyle name="60% - Accent6 2" xfId="667" xr:uid="{00000000-0005-0000-0000-0000AA020000}"/>
    <cellStyle name="60% - Accent6 2 10" xfId="858" xr:uid="{00000000-0005-0000-0000-00006B030000}"/>
    <cellStyle name="60% - Accent6 2 2" xfId="1219" xr:uid="{00000000-0005-0000-0000-0000D5040000}"/>
    <cellStyle name="60% - Accent6 2 3" xfId="1220" xr:uid="{00000000-0005-0000-0000-0000D6040000}"/>
    <cellStyle name="60% - Accent6 2 4" xfId="1221" xr:uid="{00000000-0005-0000-0000-0000D7040000}"/>
    <cellStyle name="60% - Accent6 2 5" xfId="1222" xr:uid="{00000000-0005-0000-0000-0000D8040000}"/>
    <cellStyle name="60% - Accent6 2 6" xfId="1223" xr:uid="{00000000-0005-0000-0000-0000D9040000}"/>
    <cellStyle name="60% - Accent6 2 7" xfId="1218" xr:uid="{00000000-0005-0000-0000-0000D4040000}"/>
    <cellStyle name="60% - Accent6 2 8" xfId="1055" xr:uid="{00000000-0005-0000-0000-000031040000}"/>
    <cellStyle name="Accent1" xfId="24" xr:uid="{00000000-0005-0000-0000-000018000000}"/>
    <cellStyle name="Accent1 - 20%" xfId="325" xr:uid="{00000000-0005-0000-0000-000050010000}"/>
    <cellStyle name="Accent1 - 40%" xfId="326" xr:uid="{00000000-0005-0000-0000-000051010000}"/>
    <cellStyle name="Accent1 - 60%" xfId="327" xr:uid="{00000000-0005-0000-0000-000052010000}"/>
    <cellStyle name="Accent1 2" xfId="668" xr:uid="{00000000-0005-0000-0000-0000AB020000}"/>
    <cellStyle name="Accent1 2 10" xfId="859" xr:uid="{00000000-0005-0000-0000-00006C030000}"/>
    <cellStyle name="Accent1 2 2" xfId="1225" xr:uid="{00000000-0005-0000-0000-0000DB040000}"/>
    <cellStyle name="Accent1 2 3" xfId="1226" xr:uid="{00000000-0005-0000-0000-0000DC040000}"/>
    <cellStyle name="Accent1 2 4" xfId="1227" xr:uid="{00000000-0005-0000-0000-0000DD040000}"/>
    <cellStyle name="Accent1 2 5" xfId="1228" xr:uid="{00000000-0005-0000-0000-0000DE040000}"/>
    <cellStyle name="Accent1 2 6" xfId="1229" xr:uid="{00000000-0005-0000-0000-0000DF040000}"/>
    <cellStyle name="Accent1 2 7" xfId="1224" xr:uid="{00000000-0005-0000-0000-0000DA040000}"/>
    <cellStyle name="Accent1 2 8" xfId="1056" xr:uid="{00000000-0005-0000-0000-000032040000}"/>
    <cellStyle name="Accent2" xfId="25" xr:uid="{00000000-0005-0000-0000-000019000000}"/>
    <cellStyle name="Accent2 - 20%" xfId="328" xr:uid="{00000000-0005-0000-0000-000053010000}"/>
    <cellStyle name="Accent2 - 40%" xfId="329" xr:uid="{00000000-0005-0000-0000-000054010000}"/>
    <cellStyle name="Accent2 - 60%" xfId="330" xr:uid="{00000000-0005-0000-0000-000055010000}"/>
    <cellStyle name="Accent2 2" xfId="669" xr:uid="{00000000-0005-0000-0000-0000AC020000}"/>
    <cellStyle name="Accent2 2 2" xfId="1057" xr:uid="{00000000-0005-0000-0000-000033040000}"/>
    <cellStyle name="Accent2 2 4" xfId="860" xr:uid="{00000000-0005-0000-0000-00006D030000}"/>
    <cellStyle name="Accent3" xfId="26" xr:uid="{00000000-0005-0000-0000-00001A000000}"/>
    <cellStyle name="Accent3 - 20%" xfId="331" xr:uid="{00000000-0005-0000-0000-000056010000}"/>
    <cellStyle name="Accent3 - 40%" xfId="332" xr:uid="{00000000-0005-0000-0000-000057010000}"/>
    <cellStyle name="Accent3 - 60%" xfId="333" xr:uid="{00000000-0005-0000-0000-000058010000}"/>
    <cellStyle name="Accent3 2" xfId="670" xr:uid="{00000000-0005-0000-0000-0000AD020000}"/>
    <cellStyle name="Accent3 2 2" xfId="1058" xr:uid="{00000000-0005-0000-0000-000034040000}"/>
    <cellStyle name="Accent3 2 4" xfId="861" xr:uid="{00000000-0005-0000-0000-00006E030000}"/>
    <cellStyle name="Accent4" xfId="27" xr:uid="{00000000-0005-0000-0000-00001B000000}"/>
    <cellStyle name="Accent4 - 20%" xfId="334" xr:uid="{00000000-0005-0000-0000-000059010000}"/>
    <cellStyle name="Accent4 - 40%" xfId="335" xr:uid="{00000000-0005-0000-0000-00005A010000}"/>
    <cellStyle name="Accent4 - 60%" xfId="336" xr:uid="{00000000-0005-0000-0000-00005B010000}"/>
    <cellStyle name="Accent4 2" xfId="671" xr:uid="{00000000-0005-0000-0000-0000AE020000}"/>
    <cellStyle name="Accent4 2 10" xfId="862" xr:uid="{00000000-0005-0000-0000-00006F030000}"/>
    <cellStyle name="Accent4 2 2" xfId="1231" xr:uid="{00000000-0005-0000-0000-0000E1040000}"/>
    <cellStyle name="Accent4 2 3" xfId="1232" xr:uid="{00000000-0005-0000-0000-0000E2040000}"/>
    <cellStyle name="Accent4 2 4" xfId="1233" xr:uid="{00000000-0005-0000-0000-0000E3040000}"/>
    <cellStyle name="Accent4 2 5" xfId="1234" xr:uid="{00000000-0005-0000-0000-0000E4040000}"/>
    <cellStyle name="Accent4 2 6" xfId="1235" xr:uid="{00000000-0005-0000-0000-0000E5040000}"/>
    <cellStyle name="Accent4 2 7" xfId="1230" xr:uid="{00000000-0005-0000-0000-0000E0040000}"/>
    <cellStyle name="Accent4 2 8" xfId="1059" xr:uid="{00000000-0005-0000-0000-000035040000}"/>
    <cellStyle name="Accent5" xfId="28" xr:uid="{00000000-0005-0000-0000-00001C000000}"/>
    <cellStyle name="Accent5 - 20%" xfId="337" xr:uid="{00000000-0005-0000-0000-00005C010000}"/>
    <cellStyle name="Accent5 - 40%" xfId="338" xr:uid="{00000000-0005-0000-0000-00005D010000}"/>
    <cellStyle name="Accent5 - 60%" xfId="339" xr:uid="{00000000-0005-0000-0000-00005E010000}"/>
    <cellStyle name="Accent5 2" xfId="672" xr:uid="{00000000-0005-0000-0000-0000AF020000}"/>
    <cellStyle name="Accent5 2 2" xfId="1060" xr:uid="{00000000-0005-0000-0000-000036040000}"/>
    <cellStyle name="Accent5 2 4" xfId="863" xr:uid="{00000000-0005-0000-0000-000070030000}"/>
    <cellStyle name="Accent6" xfId="29" xr:uid="{00000000-0005-0000-0000-00001D000000}"/>
    <cellStyle name="Accent6 - 20%" xfId="340" xr:uid="{00000000-0005-0000-0000-00005F010000}"/>
    <cellStyle name="Accent6 - 40%" xfId="341" xr:uid="{00000000-0005-0000-0000-000060010000}"/>
    <cellStyle name="Accent6 - 60%" xfId="342" xr:uid="{00000000-0005-0000-0000-000061010000}"/>
    <cellStyle name="Accent6 2" xfId="673" xr:uid="{00000000-0005-0000-0000-0000B0020000}"/>
    <cellStyle name="Accent6 2 2" xfId="1061" xr:uid="{00000000-0005-0000-0000-000037040000}"/>
    <cellStyle name="Accent6 2 4" xfId="864" xr:uid="{00000000-0005-0000-0000-000071030000}"/>
    <cellStyle name="Activity" xfId="30989" xr:uid="{D25F7500-5E1F-461B-BE10-34BBDD7524F3}"/>
    <cellStyle name="Actual (beyond plan) legend" xfId="30985" xr:uid="{9A049FD1-CBB6-4B1C-82C5-ED4515B4E93A}"/>
    <cellStyle name="Actual Date" xfId="30" xr:uid="{00000000-0005-0000-0000-00001E000000}"/>
    <cellStyle name="Actual Date 2" xfId="31" xr:uid="{00000000-0005-0000-0000-00001F000000}"/>
    <cellStyle name="Actual Date 2 2" xfId="865" xr:uid="{00000000-0005-0000-0000-000072030000}"/>
    <cellStyle name="Actual Date_2011-12 LIEE Table 1 Updated budget" xfId="32" xr:uid="{00000000-0005-0000-0000-000020000000}"/>
    <cellStyle name="ariel" xfId="478" xr:uid="{00000000-0005-0000-0000-0000E9010000}"/>
    <cellStyle name="Bad" xfId="33" xr:uid="{00000000-0005-0000-0000-000021000000}"/>
    <cellStyle name="Bad 2" xfId="674" xr:uid="{00000000-0005-0000-0000-0000B1020000}"/>
    <cellStyle name="Bad 2 2" xfId="1062" xr:uid="{00000000-0005-0000-0000-000038040000}"/>
    <cellStyle name="Bad 2 4" xfId="866" xr:uid="{00000000-0005-0000-0000-000073030000}"/>
    <cellStyle name="Calculation" xfId="34" xr:uid="{00000000-0005-0000-0000-000022000000}"/>
    <cellStyle name="Calculation 2" xfId="675" xr:uid="{00000000-0005-0000-0000-0000B2020000}"/>
    <cellStyle name="Calculation 2 10" xfId="867" xr:uid="{00000000-0005-0000-0000-000074030000}"/>
    <cellStyle name="Calculation 2 2" xfId="1237" xr:uid="{00000000-0005-0000-0000-0000E7040000}"/>
    <cellStyle name="Calculation 2 3" xfId="1238" xr:uid="{00000000-0005-0000-0000-0000E8040000}"/>
    <cellStyle name="Calculation 2 4" xfId="1239" xr:uid="{00000000-0005-0000-0000-0000E9040000}"/>
    <cellStyle name="Calculation 2 5" xfId="1240" xr:uid="{00000000-0005-0000-0000-0000EA040000}"/>
    <cellStyle name="Calculation 2 6" xfId="1241" xr:uid="{00000000-0005-0000-0000-0000EB040000}"/>
    <cellStyle name="Calculation 2 7" xfId="1236" xr:uid="{00000000-0005-0000-0000-0000E6040000}"/>
    <cellStyle name="Calculation 2 8" xfId="1063" xr:uid="{00000000-0005-0000-0000-000039040000}"/>
    <cellStyle name="Check Cell" xfId="35" xr:uid="{00000000-0005-0000-0000-000023000000}"/>
    <cellStyle name="Check Cell 2" xfId="676" xr:uid="{00000000-0005-0000-0000-0000B3020000}"/>
    <cellStyle name="Check Cell 2 2" xfId="1064" xr:uid="{00000000-0005-0000-0000-00003A040000}"/>
    <cellStyle name="Check Cell 2 4" xfId="868" xr:uid="{00000000-0005-0000-0000-000075030000}"/>
    <cellStyle name="Comma" xfId="4" xr:uid="{00000000-0005-0000-0000-000004000000}"/>
    <cellStyle name="Comma [0]" xfId="5" xr:uid="{00000000-0005-0000-0000-000005000000}"/>
    <cellStyle name="Comma [0] 2" xfId="36" xr:uid="{00000000-0005-0000-0000-000024000000}"/>
    <cellStyle name="Comma [0] 2 2" xfId="747" xr:uid="{00000000-0005-0000-0000-0000FB020000}"/>
    <cellStyle name="Comma [0] 2 3" xfId="348" xr:uid="{00000000-0005-0000-0000-000067010000}"/>
    <cellStyle name="Comma 10" xfId="471" xr:uid="{00000000-0005-0000-0000-0000E2010000}"/>
    <cellStyle name="Comma 10 3" xfId="869" xr:uid="{00000000-0005-0000-0000-000076030000}"/>
    <cellStyle name="Comma 11" xfId="782" xr:uid="{00000000-0005-0000-0000-00001E030000}"/>
    <cellStyle name="Comma 11 2" xfId="870" xr:uid="{00000000-0005-0000-0000-000077030000}"/>
    <cellStyle name="Comma 12" xfId="839" xr:uid="{00000000-0005-0000-0000-000058030000}"/>
    <cellStyle name="Comma 12 2" xfId="871" xr:uid="{00000000-0005-0000-0000-000078030000}"/>
    <cellStyle name="Comma 13" xfId="872" xr:uid="{00000000-0005-0000-0000-000079030000}"/>
    <cellStyle name="Comma 13 2" xfId="873" xr:uid="{00000000-0005-0000-0000-00007A030000}"/>
    <cellStyle name="Comma 14" xfId="874" xr:uid="{00000000-0005-0000-0000-00007B030000}"/>
    <cellStyle name="Comma 15" xfId="875" xr:uid="{00000000-0005-0000-0000-00007C030000}"/>
    <cellStyle name="Comma 16" xfId="876" xr:uid="{00000000-0005-0000-0000-00007D030000}"/>
    <cellStyle name="Comma 17" xfId="877" xr:uid="{00000000-0005-0000-0000-00007E030000}"/>
    <cellStyle name="Comma 18" xfId="878" xr:uid="{00000000-0005-0000-0000-00007F030000}"/>
    <cellStyle name="Comma 19" xfId="879" xr:uid="{00000000-0005-0000-0000-000080030000}"/>
    <cellStyle name="Comma 2 2" xfId="37" xr:uid="{00000000-0005-0000-0000-000026000000}"/>
    <cellStyle name="Comma 2 2 3" xfId="1242" xr:uid="{00000000-0005-0000-0000-0000ED040000}"/>
    <cellStyle name="Comma 2 2 3 10" xfId="6725" xr:uid="{00000000-0005-0000-0000-00005C1A0000}"/>
    <cellStyle name="Comma 2 2 3 10 3" xfId="21826" xr:uid="{00000000-0005-0000-0000-00005C550000}"/>
    <cellStyle name="Comma 2 2 3 12" xfId="16811" xr:uid="{00000000-0005-0000-0000-0000C5410000}"/>
    <cellStyle name="Comma 2 2 3 2" xfId="1691" xr:uid="{00000000-0005-0000-0000-0000B0060000}"/>
    <cellStyle name="Comma 2 2 3 2 11" xfId="16865" xr:uid="{00000000-0005-0000-0000-0000FB410000}"/>
    <cellStyle name="Comma 2 2 3 2 2" xfId="1799" xr:uid="{00000000-0005-0000-0000-00001C070000}"/>
    <cellStyle name="Comma 2 2 3 2 2 10" xfId="16969" xr:uid="{00000000-0005-0000-0000-000063420000}"/>
    <cellStyle name="Comma 2 2 3 2 2 2" xfId="2016" xr:uid="{00000000-0005-0000-0000-0000F5070000}"/>
    <cellStyle name="Comma 2 2 3 2 2 2 2" xfId="2437" xr:uid="{00000000-0005-0000-0000-00009A090000}"/>
    <cellStyle name="Comma 2 2 3 2 2 2 2 2" xfId="3276" xr:uid="{00000000-0005-0000-0000-0000E10C0000}"/>
    <cellStyle name="Comma 2 2 3 2 2 2 2 2 2" xfId="4965" xr:uid="{00000000-0005-0000-0000-00007B130000}"/>
    <cellStyle name="Comma 2 2 3 2 2 2 2 2 2 2" xfId="15037" xr:uid="{00000000-0005-0000-0000-0000D43A0000}"/>
    <cellStyle name="Comma 2 2 3 2 2 2 2 2 2 2 3" xfId="30132" xr:uid="{00000000-0005-0000-0000-0000CE750000}"/>
    <cellStyle name="Comma 2 2 3 2 2 2 2 2 2 3" xfId="10017" xr:uid="{00000000-0005-0000-0000-000038270000}"/>
    <cellStyle name="Comma 2 2 3 2 2 2 2 2 2 3 3" xfId="25115" xr:uid="{00000000-0005-0000-0000-000035620000}"/>
    <cellStyle name="Comma 2 2 3 2 2 2 2 2 2 5" xfId="20102" xr:uid="{00000000-0005-0000-0000-0000A04E0000}"/>
    <cellStyle name="Comma 2 2 3 2 2 2 2 2 3" xfId="6656" xr:uid="{00000000-0005-0000-0000-0000171A0000}"/>
    <cellStyle name="Comma 2 2 3 2 2 2 2 2 3 2" xfId="16708" xr:uid="{00000000-0005-0000-0000-00005B410000}"/>
    <cellStyle name="Comma 2 2 3 2 2 2 2 2 3 3" xfId="11688" xr:uid="{00000000-0005-0000-0000-0000BF2D0000}"/>
    <cellStyle name="Comma 2 2 3 2 2 2 2 2 3 3 3" xfId="26786" xr:uid="{00000000-0005-0000-0000-0000BC680000}"/>
    <cellStyle name="Comma 2 2 3 2 2 2 2 2 3 5" xfId="21773" xr:uid="{00000000-0005-0000-0000-000027550000}"/>
    <cellStyle name="Comma 2 2 3 2 2 2 2 2 4" xfId="13366" xr:uid="{00000000-0005-0000-0000-00004D340000}"/>
    <cellStyle name="Comma 2 2 3 2 2 2 2 2 4 3" xfId="28461" xr:uid="{00000000-0005-0000-0000-0000476F0000}"/>
    <cellStyle name="Comma 2 2 3 2 2 2 2 2 5" xfId="8345" xr:uid="{00000000-0005-0000-0000-0000B0200000}"/>
    <cellStyle name="Comma 2 2 3 2 2 2 2 2 5 3" xfId="23444" xr:uid="{00000000-0005-0000-0000-0000AE5B0000}"/>
    <cellStyle name="Comma 2 2 3 2 2 2 2 2 7" xfId="18431" xr:uid="{00000000-0005-0000-0000-000019480000}"/>
    <cellStyle name="Comma 2 2 3 2 2 2 2 3" xfId="4128" xr:uid="{00000000-0005-0000-0000-000036100000}"/>
    <cellStyle name="Comma 2 2 3 2 2 2 2 3 2" xfId="14201" xr:uid="{00000000-0005-0000-0000-000090370000}"/>
    <cellStyle name="Comma 2 2 3 2 2 2 2 3 2 3" xfId="29296" xr:uid="{00000000-0005-0000-0000-00008A720000}"/>
    <cellStyle name="Comma 2 2 3 2 2 2 2 3 3" xfId="9181" xr:uid="{00000000-0005-0000-0000-0000F4230000}"/>
    <cellStyle name="Comma 2 2 3 2 2 2 2 3 3 3" xfId="24279" xr:uid="{00000000-0005-0000-0000-0000F15E0000}"/>
    <cellStyle name="Comma 2 2 3 2 2 2 2 3 5" xfId="19266" xr:uid="{00000000-0005-0000-0000-00005C4B0000}"/>
    <cellStyle name="Comma 2 2 3 2 2 2 2 4" xfId="5820" xr:uid="{00000000-0005-0000-0000-0000D3160000}"/>
    <cellStyle name="Comma 2 2 3 2 2 2 2 4 2" xfId="15872" xr:uid="{00000000-0005-0000-0000-0000173E0000}"/>
    <cellStyle name="Comma 2 2 3 2 2 2 2 4 3" xfId="10852" xr:uid="{00000000-0005-0000-0000-00007B2A0000}"/>
    <cellStyle name="Comma 2 2 3 2 2 2 2 4 3 3" xfId="25950" xr:uid="{00000000-0005-0000-0000-000078650000}"/>
    <cellStyle name="Comma 2 2 3 2 2 2 2 4 5" xfId="20937" xr:uid="{00000000-0005-0000-0000-0000E3510000}"/>
    <cellStyle name="Comma 2 2 3 2 2 2 2 5" xfId="12530" xr:uid="{00000000-0005-0000-0000-000009310000}"/>
    <cellStyle name="Comma 2 2 3 2 2 2 2 5 3" xfId="27625" xr:uid="{00000000-0005-0000-0000-0000036C0000}"/>
    <cellStyle name="Comma 2 2 3 2 2 2 2 6" xfId="7509" xr:uid="{00000000-0005-0000-0000-00006C1D0000}"/>
    <cellStyle name="Comma 2 2 3 2 2 2 2 6 3" xfId="22608" xr:uid="{00000000-0005-0000-0000-00006A580000}"/>
    <cellStyle name="Comma 2 2 3 2 2 2 2 8" xfId="17595" xr:uid="{00000000-0005-0000-0000-0000D5440000}"/>
    <cellStyle name="Comma 2 2 3 2 2 2 3" xfId="2858" xr:uid="{00000000-0005-0000-0000-00003F0B0000}"/>
    <cellStyle name="Comma 2 2 3 2 2 2 3 2" xfId="4547" xr:uid="{00000000-0005-0000-0000-0000D9110000}"/>
    <cellStyle name="Comma 2 2 3 2 2 2 3 2 2" xfId="14619" xr:uid="{00000000-0005-0000-0000-000032390000}"/>
    <cellStyle name="Comma 2 2 3 2 2 2 3 2 2 3" xfId="29714" xr:uid="{00000000-0005-0000-0000-00002C740000}"/>
    <cellStyle name="Comma 2 2 3 2 2 2 3 2 3" xfId="9599" xr:uid="{00000000-0005-0000-0000-000096250000}"/>
    <cellStyle name="Comma 2 2 3 2 2 2 3 2 3 3" xfId="24697" xr:uid="{00000000-0005-0000-0000-000093600000}"/>
    <cellStyle name="Comma 2 2 3 2 2 2 3 2 5" xfId="19684" xr:uid="{00000000-0005-0000-0000-0000FE4C0000}"/>
    <cellStyle name="Comma 2 2 3 2 2 2 3 3" xfId="6238" xr:uid="{00000000-0005-0000-0000-000075180000}"/>
    <cellStyle name="Comma 2 2 3 2 2 2 3 3 2" xfId="16290" xr:uid="{00000000-0005-0000-0000-0000B93F0000}"/>
    <cellStyle name="Comma 2 2 3 2 2 2 3 3 3" xfId="11270" xr:uid="{00000000-0005-0000-0000-00001D2C0000}"/>
    <cellStyle name="Comma 2 2 3 2 2 2 3 3 3 3" xfId="26368" xr:uid="{00000000-0005-0000-0000-00001A670000}"/>
    <cellStyle name="Comma 2 2 3 2 2 2 3 3 5" xfId="21355" xr:uid="{00000000-0005-0000-0000-000085530000}"/>
    <cellStyle name="Comma 2 2 3 2 2 2 3 4" xfId="12948" xr:uid="{00000000-0005-0000-0000-0000AB320000}"/>
    <cellStyle name="Comma 2 2 3 2 2 2 3 4 3" xfId="28043" xr:uid="{00000000-0005-0000-0000-0000A56D0000}"/>
    <cellStyle name="Comma 2 2 3 2 2 2 3 5" xfId="7927" xr:uid="{00000000-0005-0000-0000-00000E1F0000}"/>
    <cellStyle name="Comma 2 2 3 2 2 2 3 5 3" xfId="23026" xr:uid="{00000000-0005-0000-0000-00000C5A0000}"/>
    <cellStyle name="Comma 2 2 3 2 2 2 3 7" xfId="18013" xr:uid="{00000000-0005-0000-0000-000077460000}"/>
    <cellStyle name="Comma 2 2 3 2 2 2 4" xfId="3710" xr:uid="{00000000-0005-0000-0000-0000940E0000}"/>
    <cellStyle name="Comma 2 2 3 2 2 2 4 2" xfId="13783" xr:uid="{00000000-0005-0000-0000-0000EE350000}"/>
    <cellStyle name="Comma 2 2 3 2 2 2 4 2 3" xfId="28878" xr:uid="{00000000-0005-0000-0000-0000E8700000}"/>
    <cellStyle name="Comma 2 2 3 2 2 2 4 3" xfId="8763" xr:uid="{00000000-0005-0000-0000-000052220000}"/>
    <cellStyle name="Comma 2 2 3 2 2 2 4 3 3" xfId="23861" xr:uid="{00000000-0005-0000-0000-00004F5D0000}"/>
    <cellStyle name="Comma 2 2 3 2 2 2 4 5" xfId="18848" xr:uid="{00000000-0005-0000-0000-0000BA490000}"/>
    <cellStyle name="Comma 2 2 3 2 2 2 5" xfId="5402" xr:uid="{00000000-0005-0000-0000-000031150000}"/>
    <cellStyle name="Comma 2 2 3 2 2 2 5 2" xfId="15454" xr:uid="{00000000-0005-0000-0000-0000753C0000}"/>
    <cellStyle name="Comma 2 2 3 2 2 2 5 2 3" xfId="30549" xr:uid="{00000000-0005-0000-0000-00006F770000}"/>
    <cellStyle name="Comma 2 2 3 2 2 2 5 3" xfId="10434" xr:uid="{00000000-0005-0000-0000-0000D9280000}"/>
    <cellStyle name="Comma 2 2 3 2 2 2 5 3 3" xfId="25532" xr:uid="{00000000-0005-0000-0000-0000D6630000}"/>
    <cellStyle name="Comma 2 2 3 2 2 2 5 5" xfId="20519" xr:uid="{00000000-0005-0000-0000-000041500000}"/>
    <cellStyle name="Comma 2 2 3 2 2 2 6" xfId="12112" xr:uid="{00000000-0005-0000-0000-0000672F0000}"/>
    <cellStyle name="Comma 2 2 3 2 2 2 6 3" xfId="27207" xr:uid="{00000000-0005-0000-0000-0000616A0000}"/>
    <cellStyle name="Comma 2 2 3 2 2 2 7" xfId="7091" xr:uid="{00000000-0005-0000-0000-0000CA1B0000}"/>
    <cellStyle name="Comma 2 2 3 2 2 2 7 3" xfId="22190" xr:uid="{00000000-0005-0000-0000-0000C8560000}"/>
    <cellStyle name="Comma 2 2 3 2 2 2 9" xfId="17177" xr:uid="{00000000-0005-0000-0000-000033430000}"/>
    <cellStyle name="Comma 2 2 3 2 2 3" xfId="2229" xr:uid="{00000000-0005-0000-0000-0000CA080000}"/>
    <cellStyle name="Comma 2 2 3 2 2 3 2" xfId="3068" xr:uid="{00000000-0005-0000-0000-0000110C0000}"/>
    <cellStyle name="Comma 2 2 3 2 2 3 2 2" xfId="4757" xr:uid="{00000000-0005-0000-0000-0000AB120000}"/>
    <cellStyle name="Comma 2 2 3 2 2 3 2 2 2" xfId="14829" xr:uid="{00000000-0005-0000-0000-0000043A0000}"/>
    <cellStyle name="Comma 2 2 3 2 2 3 2 2 2 3" xfId="29924" xr:uid="{00000000-0005-0000-0000-0000FE740000}"/>
    <cellStyle name="Comma 2 2 3 2 2 3 2 2 3" xfId="9809" xr:uid="{00000000-0005-0000-0000-000068260000}"/>
    <cellStyle name="Comma 2 2 3 2 2 3 2 2 3 3" xfId="24907" xr:uid="{00000000-0005-0000-0000-000065610000}"/>
    <cellStyle name="Comma 2 2 3 2 2 3 2 2 5" xfId="19894" xr:uid="{00000000-0005-0000-0000-0000D04D0000}"/>
    <cellStyle name="Comma 2 2 3 2 2 3 2 3" xfId="6448" xr:uid="{00000000-0005-0000-0000-000047190000}"/>
    <cellStyle name="Comma 2 2 3 2 2 3 2 3 2" xfId="16500" xr:uid="{00000000-0005-0000-0000-00008B400000}"/>
    <cellStyle name="Comma 2 2 3 2 2 3 2 3 3" xfId="11480" xr:uid="{00000000-0005-0000-0000-0000EF2C0000}"/>
    <cellStyle name="Comma 2 2 3 2 2 3 2 3 3 3" xfId="26578" xr:uid="{00000000-0005-0000-0000-0000EC670000}"/>
    <cellStyle name="Comma 2 2 3 2 2 3 2 3 5" xfId="21565" xr:uid="{00000000-0005-0000-0000-000057540000}"/>
    <cellStyle name="Comma 2 2 3 2 2 3 2 4" xfId="13158" xr:uid="{00000000-0005-0000-0000-00007D330000}"/>
    <cellStyle name="Comma 2 2 3 2 2 3 2 4 3" xfId="28253" xr:uid="{00000000-0005-0000-0000-0000776E0000}"/>
    <cellStyle name="Comma 2 2 3 2 2 3 2 5" xfId="8137" xr:uid="{00000000-0005-0000-0000-0000E01F0000}"/>
    <cellStyle name="Comma 2 2 3 2 2 3 2 5 3" xfId="23236" xr:uid="{00000000-0005-0000-0000-0000DE5A0000}"/>
    <cellStyle name="Comma 2 2 3 2 2 3 2 7" xfId="18223" xr:uid="{00000000-0005-0000-0000-000049470000}"/>
    <cellStyle name="Comma 2 2 3 2 2 3 3" xfId="3920" xr:uid="{00000000-0005-0000-0000-0000660F0000}"/>
    <cellStyle name="Comma 2 2 3 2 2 3 3 2" xfId="13993" xr:uid="{00000000-0005-0000-0000-0000C0360000}"/>
    <cellStyle name="Comma 2 2 3 2 2 3 3 2 3" xfId="29088" xr:uid="{00000000-0005-0000-0000-0000BA710000}"/>
    <cellStyle name="Comma 2 2 3 2 2 3 3 3" xfId="8973" xr:uid="{00000000-0005-0000-0000-000024230000}"/>
    <cellStyle name="Comma 2 2 3 2 2 3 3 3 3" xfId="24071" xr:uid="{00000000-0005-0000-0000-0000215E0000}"/>
    <cellStyle name="Comma 2 2 3 2 2 3 3 5" xfId="19058" xr:uid="{00000000-0005-0000-0000-00008C4A0000}"/>
    <cellStyle name="Comma 2 2 3 2 2 3 4" xfId="5612" xr:uid="{00000000-0005-0000-0000-000003160000}"/>
    <cellStyle name="Comma 2 2 3 2 2 3 4 2" xfId="15664" xr:uid="{00000000-0005-0000-0000-0000473D0000}"/>
    <cellStyle name="Comma 2 2 3 2 2 3 4 2 3" xfId="30759" xr:uid="{00000000-0005-0000-0000-000041780000}"/>
    <cellStyle name="Comma 2 2 3 2 2 3 4 3" xfId="10644" xr:uid="{00000000-0005-0000-0000-0000AB290000}"/>
    <cellStyle name="Comma 2 2 3 2 2 3 4 3 3" xfId="25742" xr:uid="{00000000-0005-0000-0000-0000A8640000}"/>
    <cellStyle name="Comma 2 2 3 2 2 3 4 5" xfId="20729" xr:uid="{00000000-0005-0000-0000-000013510000}"/>
    <cellStyle name="Comma 2 2 3 2 2 3 5" xfId="12322" xr:uid="{00000000-0005-0000-0000-000039300000}"/>
    <cellStyle name="Comma 2 2 3 2 2 3 5 3" xfId="27417" xr:uid="{00000000-0005-0000-0000-0000336B0000}"/>
    <cellStyle name="Comma 2 2 3 2 2 3 6" xfId="7301" xr:uid="{00000000-0005-0000-0000-00009C1C0000}"/>
    <cellStyle name="Comma 2 2 3 2 2 3 6 3" xfId="22400" xr:uid="{00000000-0005-0000-0000-00009A570000}"/>
    <cellStyle name="Comma 2 2 3 2 2 3 8" xfId="17387" xr:uid="{00000000-0005-0000-0000-000005440000}"/>
    <cellStyle name="Comma 2 2 3 2 2 4" xfId="2650" xr:uid="{00000000-0005-0000-0000-00006F0A0000}"/>
    <cellStyle name="Comma 2 2 3 2 2 4 2" xfId="4339" xr:uid="{00000000-0005-0000-0000-000009110000}"/>
    <cellStyle name="Comma 2 2 3 2 2 4 2 2" xfId="14411" xr:uid="{00000000-0005-0000-0000-000062380000}"/>
    <cellStyle name="Comma 2 2 3 2 2 4 2 2 3" xfId="29506" xr:uid="{00000000-0005-0000-0000-00005C730000}"/>
    <cellStyle name="Comma 2 2 3 2 2 4 2 3" xfId="9391" xr:uid="{00000000-0005-0000-0000-0000C6240000}"/>
    <cellStyle name="Comma 2 2 3 2 2 4 2 3 3" xfId="24489" xr:uid="{00000000-0005-0000-0000-0000C35F0000}"/>
    <cellStyle name="Comma 2 2 3 2 2 4 2 5" xfId="19476" xr:uid="{00000000-0005-0000-0000-00002E4C0000}"/>
    <cellStyle name="Comma 2 2 3 2 2 4 3" xfId="6030" xr:uid="{00000000-0005-0000-0000-0000A5170000}"/>
    <cellStyle name="Comma 2 2 3 2 2 4 3 2" xfId="16082" xr:uid="{00000000-0005-0000-0000-0000E93E0000}"/>
    <cellStyle name="Comma 2 2 3 2 2 4 3 3" xfId="11062" xr:uid="{00000000-0005-0000-0000-00004D2B0000}"/>
    <cellStyle name="Comma 2 2 3 2 2 4 3 3 3" xfId="26160" xr:uid="{00000000-0005-0000-0000-00004A660000}"/>
    <cellStyle name="Comma 2 2 3 2 2 4 3 5" xfId="21147" xr:uid="{00000000-0005-0000-0000-0000B5520000}"/>
    <cellStyle name="Comma 2 2 3 2 2 4 4" xfId="12740" xr:uid="{00000000-0005-0000-0000-0000DB310000}"/>
    <cellStyle name="Comma 2 2 3 2 2 4 4 3" xfId="27835" xr:uid="{00000000-0005-0000-0000-0000D56C0000}"/>
    <cellStyle name="Comma 2 2 3 2 2 4 5" xfId="7719" xr:uid="{00000000-0005-0000-0000-00003E1E0000}"/>
    <cellStyle name="Comma 2 2 3 2 2 4 5 3" xfId="22818" xr:uid="{00000000-0005-0000-0000-00003C590000}"/>
    <cellStyle name="Comma 2 2 3 2 2 4 7" xfId="17805" xr:uid="{00000000-0005-0000-0000-0000A7450000}"/>
    <cellStyle name="Comma 2 2 3 2 2 5" xfId="3502" xr:uid="{00000000-0005-0000-0000-0000C40D0000}"/>
    <cellStyle name="Comma 2 2 3 2 2 5 2" xfId="13575" xr:uid="{00000000-0005-0000-0000-00001E350000}"/>
    <cellStyle name="Comma 2 2 3 2 2 5 2 3" xfId="28670" xr:uid="{00000000-0005-0000-0000-000018700000}"/>
    <cellStyle name="Comma 2 2 3 2 2 5 3" xfId="8555" xr:uid="{00000000-0005-0000-0000-000082210000}"/>
    <cellStyle name="Comma 2 2 3 2 2 5 3 3" xfId="23653" xr:uid="{00000000-0005-0000-0000-00007F5C0000}"/>
    <cellStyle name="Comma 2 2 3 2 2 5 5" xfId="18640" xr:uid="{00000000-0005-0000-0000-0000EA480000}"/>
    <cellStyle name="Comma 2 2 3 2 2 6" xfId="5194" xr:uid="{00000000-0005-0000-0000-000061140000}"/>
    <cellStyle name="Comma 2 2 3 2 2 6 2" xfId="15246" xr:uid="{00000000-0005-0000-0000-0000A53B0000}"/>
    <cellStyle name="Comma 2 2 3 2 2 6 2 3" xfId="30341" xr:uid="{00000000-0005-0000-0000-00009F760000}"/>
    <cellStyle name="Comma 2 2 3 2 2 6 3" xfId="10226" xr:uid="{00000000-0005-0000-0000-000009280000}"/>
    <cellStyle name="Comma 2 2 3 2 2 6 3 3" xfId="25324" xr:uid="{00000000-0005-0000-0000-000006630000}"/>
    <cellStyle name="Comma 2 2 3 2 2 6 5" xfId="20311" xr:uid="{00000000-0005-0000-0000-0000714F0000}"/>
    <cellStyle name="Comma 2 2 3 2 2 7" xfId="11904" xr:uid="{00000000-0005-0000-0000-0000972E0000}"/>
    <cellStyle name="Comma 2 2 3 2 2 7 3" xfId="26999" xr:uid="{00000000-0005-0000-0000-000091690000}"/>
    <cellStyle name="Comma 2 2 3 2 2 8" xfId="6883" xr:uid="{00000000-0005-0000-0000-0000FA1A0000}"/>
    <cellStyle name="Comma 2 2 3 2 2 8 3" xfId="21982" xr:uid="{00000000-0005-0000-0000-0000F8550000}"/>
    <cellStyle name="Comma 2 2 3 2 3" xfId="1912" xr:uid="{00000000-0005-0000-0000-00008D070000}"/>
    <cellStyle name="Comma 2 2 3 2 3 2" xfId="2333" xr:uid="{00000000-0005-0000-0000-000032090000}"/>
    <cellStyle name="Comma 2 2 3 2 3 2 2" xfId="3172" xr:uid="{00000000-0005-0000-0000-0000790C0000}"/>
    <cellStyle name="Comma 2 2 3 2 3 2 2 2" xfId="4861" xr:uid="{00000000-0005-0000-0000-000013130000}"/>
    <cellStyle name="Comma 2 2 3 2 3 2 2 2 2" xfId="14933" xr:uid="{00000000-0005-0000-0000-00006C3A0000}"/>
    <cellStyle name="Comma 2 2 3 2 3 2 2 2 2 3" xfId="30028" xr:uid="{00000000-0005-0000-0000-000066750000}"/>
    <cellStyle name="Comma 2 2 3 2 3 2 2 2 3" xfId="9913" xr:uid="{00000000-0005-0000-0000-0000D0260000}"/>
    <cellStyle name="Comma 2 2 3 2 3 2 2 2 3 3" xfId="25011" xr:uid="{00000000-0005-0000-0000-0000CD610000}"/>
    <cellStyle name="Comma 2 2 3 2 3 2 2 2 5" xfId="19998" xr:uid="{00000000-0005-0000-0000-0000384E0000}"/>
    <cellStyle name="Comma 2 2 3 2 3 2 2 3" xfId="6552" xr:uid="{00000000-0005-0000-0000-0000AF190000}"/>
    <cellStyle name="Comma 2 2 3 2 3 2 2 3 2" xfId="16604" xr:uid="{00000000-0005-0000-0000-0000F3400000}"/>
    <cellStyle name="Comma 2 2 3 2 3 2 2 3 3" xfId="11584" xr:uid="{00000000-0005-0000-0000-0000572D0000}"/>
    <cellStyle name="Comma 2 2 3 2 3 2 2 3 3 3" xfId="26682" xr:uid="{00000000-0005-0000-0000-000054680000}"/>
    <cellStyle name="Comma 2 2 3 2 3 2 2 3 5" xfId="21669" xr:uid="{00000000-0005-0000-0000-0000BF540000}"/>
    <cellStyle name="Comma 2 2 3 2 3 2 2 4" xfId="13262" xr:uid="{00000000-0005-0000-0000-0000E5330000}"/>
    <cellStyle name="Comma 2 2 3 2 3 2 2 4 3" xfId="28357" xr:uid="{00000000-0005-0000-0000-0000DF6E0000}"/>
    <cellStyle name="Comma 2 2 3 2 3 2 2 5" xfId="8241" xr:uid="{00000000-0005-0000-0000-000048200000}"/>
    <cellStyle name="Comma 2 2 3 2 3 2 2 5 3" xfId="23340" xr:uid="{00000000-0005-0000-0000-0000465B0000}"/>
    <cellStyle name="Comma 2 2 3 2 3 2 2 7" xfId="18327" xr:uid="{00000000-0005-0000-0000-0000B1470000}"/>
    <cellStyle name="Comma 2 2 3 2 3 2 3" xfId="4024" xr:uid="{00000000-0005-0000-0000-0000CE0F0000}"/>
    <cellStyle name="Comma 2 2 3 2 3 2 3 2" xfId="14097" xr:uid="{00000000-0005-0000-0000-000028370000}"/>
    <cellStyle name="Comma 2 2 3 2 3 2 3 2 3" xfId="29192" xr:uid="{00000000-0005-0000-0000-000022720000}"/>
    <cellStyle name="Comma 2 2 3 2 3 2 3 3" xfId="9077" xr:uid="{00000000-0005-0000-0000-00008C230000}"/>
    <cellStyle name="Comma 2 2 3 2 3 2 3 3 3" xfId="24175" xr:uid="{00000000-0005-0000-0000-0000895E0000}"/>
    <cellStyle name="Comma 2 2 3 2 3 2 3 5" xfId="19162" xr:uid="{00000000-0005-0000-0000-0000F44A0000}"/>
    <cellStyle name="Comma 2 2 3 2 3 2 4" xfId="5716" xr:uid="{00000000-0005-0000-0000-00006B160000}"/>
    <cellStyle name="Comma 2 2 3 2 3 2 4 2" xfId="15768" xr:uid="{00000000-0005-0000-0000-0000AF3D0000}"/>
    <cellStyle name="Comma 2 2 3 2 3 2 4 2 3" xfId="30863" xr:uid="{00000000-0005-0000-0000-0000A9780000}"/>
    <cellStyle name="Comma 2 2 3 2 3 2 4 3" xfId="10748" xr:uid="{00000000-0005-0000-0000-0000132A0000}"/>
    <cellStyle name="Comma 2 2 3 2 3 2 4 3 3" xfId="25846" xr:uid="{00000000-0005-0000-0000-000010650000}"/>
    <cellStyle name="Comma 2 2 3 2 3 2 4 5" xfId="20833" xr:uid="{00000000-0005-0000-0000-00007B510000}"/>
    <cellStyle name="Comma 2 2 3 2 3 2 5" xfId="12426" xr:uid="{00000000-0005-0000-0000-0000A1300000}"/>
    <cellStyle name="Comma 2 2 3 2 3 2 5 3" xfId="27521" xr:uid="{00000000-0005-0000-0000-00009B6B0000}"/>
    <cellStyle name="Comma 2 2 3 2 3 2 6" xfId="7405" xr:uid="{00000000-0005-0000-0000-0000041D0000}"/>
    <cellStyle name="Comma 2 2 3 2 3 2 6 3" xfId="22504" xr:uid="{00000000-0005-0000-0000-000002580000}"/>
    <cellStyle name="Comma 2 2 3 2 3 2 8" xfId="17491" xr:uid="{00000000-0005-0000-0000-00006D440000}"/>
    <cellStyle name="Comma 2 2 3 2 3 3" xfId="2754" xr:uid="{00000000-0005-0000-0000-0000D70A0000}"/>
    <cellStyle name="Comma 2 2 3 2 3 3 2" xfId="4443" xr:uid="{00000000-0005-0000-0000-000071110000}"/>
    <cellStyle name="Comma 2 2 3 2 3 3 2 2" xfId="14515" xr:uid="{00000000-0005-0000-0000-0000CA380000}"/>
    <cellStyle name="Comma 2 2 3 2 3 3 2 2 3" xfId="29610" xr:uid="{00000000-0005-0000-0000-0000C4730000}"/>
    <cellStyle name="Comma 2 2 3 2 3 3 2 3" xfId="9495" xr:uid="{00000000-0005-0000-0000-00002E250000}"/>
    <cellStyle name="Comma 2 2 3 2 3 3 2 3 3" xfId="24593" xr:uid="{00000000-0005-0000-0000-00002B600000}"/>
    <cellStyle name="Comma 2 2 3 2 3 3 2 5" xfId="19580" xr:uid="{00000000-0005-0000-0000-0000964C0000}"/>
    <cellStyle name="Comma 2 2 3 2 3 3 3" xfId="6134" xr:uid="{00000000-0005-0000-0000-00000D180000}"/>
    <cellStyle name="Comma 2 2 3 2 3 3 3 2" xfId="16186" xr:uid="{00000000-0005-0000-0000-0000513F0000}"/>
    <cellStyle name="Comma 2 2 3 2 3 3 3 3" xfId="11166" xr:uid="{00000000-0005-0000-0000-0000B52B0000}"/>
    <cellStyle name="Comma 2 2 3 2 3 3 3 3 3" xfId="26264" xr:uid="{00000000-0005-0000-0000-0000B2660000}"/>
    <cellStyle name="Comma 2 2 3 2 3 3 3 5" xfId="21251" xr:uid="{00000000-0005-0000-0000-00001D530000}"/>
    <cellStyle name="Comma 2 2 3 2 3 3 4" xfId="12844" xr:uid="{00000000-0005-0000-0000-000043320000}"/>
    <cellStyle name="Comma 2 2 3 2 3 3 4 3" xfId="27939" xr:uid="{00000000-0005-0000-0000-00003D6D0000}"/>
    <cellStyle name="Comma 2 2 3 2 3 3 5" xfId="7823" xr:uid="{00000000-0005-0000-0000-0000A61E0000}"/>
    <cellStyle name="Comma 2 2 3 2 3 3 5 3" xfId="22922" xr:uid="{00000000-0005-0000-0000-0000A4590000}"/>
    <cellStyle name="Comma 2 2 3 2 3 3 7" xfId="17909" xr:uid="{00000000-0005-0000-0000-00000F460000}"/>
    <cellStyle name="Comma 2 2 3 2 3 4" xfId="3606" xr:uid="{00000000-0005-0000-0000-00002C0E0000}"/>
    <cellStyle name="Comma 2 2 3 2 3 4 2" xfId="13679" xr:uid="{00000000-0005-0000-0000-000086350000}"/>
    <cellStyle name="Comma 2 2 3 2 3 4 2 3" xfId="28774" xr:uid="{00000000-0005-0000-0000-000080700000}"/>
    <cellStyle name="Comma 2 2 3 2 3 4 3" xfId="8659" xr:uid="{00000000-0005-0000-0000-0000EA210000}"/>
    <cellStyle name="Comma 2 2 3 2 3 4 3 3" xfId="23757" xr:uid="{00000000-0005-0000-0000-0000E75C0000}"/>
    <cellStyle name="Comma 2 2 3 2 3 4 5" xfId="18744" xr:uid="{00000000-0005-0000-0000-000052490000}"/>
    <cellStyle name="Comma 2 2 3 2 3 5" xfId="5298" xr:uid="{00000000-0005-0000-0000-0000C9140000}"/>
    <cellStyle name="Comma 2 2 3 2 3 5 2" xfId="15350" xr:uid="{00000000-0005-0000-0000-00000D3C0000}"/>
    <cellStyle name="Comma 2 2 3 2 3 5 2 3" xfId="30445" xr:uid="{00000000-0005-0000-0000-000007770000}"/>
    <cellStyle name="Comma 2 2 3 2 3 5 3" xfId="10330" xr:uid="{00000000-0005-0000-0000-000071280000}"/>
    <cellStyle name="Comma 2 2 3 2 3 5 3 3" xfId="25428" xr:uid="{00000000-0005-0000-0000-00006E630000}"/>
    <cellStyle name="Comma 2 2 3 2 3 5 5" xfId="20415" xr:uid="{00000000-0005-0000-0000-0000D94F0000}"/>
    <cellStyle name="Comma 2 2 3 2 3 6" xfId="12008" xr:uid="{00000000-0005-0000-0000-0000FF2E0000}"/>
    <cellStyle name="Comma 2 2 3 2 3 6 3" xfId="27103" xr:uid="{00000000-0005-0000-0000-0000F9690000}"/>
    <cellStyle name="Comma 2 2 3 2 3 7" xfId="6987" xr:uid="{00000000-0005-0000-0000-0000621B0000}"/>
    <cellStyle name="Comma 2 2 3 2 3 7 3" xfId="22086" xr:uid="{00000000-0005-0000-0000-000060560000}"/>
    <cellStyle name="Comma 2 2 3 2 3 9" xfId="17073" xr:uid="{00000000-0005-0000-0000-0000CB420000}"/>
    <cellStyle name="Comma 2 2 3 2 4" xfId="2125" xr:uid="{00000000-0005-0000-0000-000062080000}"/>
    <cellStyle name="Comma 2 2 3 2 4 2" xfId="2964" xr:uid="{00000000-0005-0000-0000-0000A90B0000}"/>
    <cellStyle name="Comma 2 2 3 2 4 2 2" xfId="4653" xr:uid="{00000000-0005-0000-0000-000043120000}"/>
    <cellStyle name="Comma 2 2 3 2 4 2 2 2" xfId="14725" xr:uid="{00000000-0005-0000-0000-00009C390000}"/>
    <cellStyle name="Comma 2 2 3 2 4 2 2 2 3" xfId="29820" xr:uid="{00000000-0005-0000-0000-000096740000}"/>
    <cellStyle name="Comma 2 2 3 2 4 2 2 3" xfId="9705" xr:uid="{00000000-0005-0000-0000-000000260000}"/>
    <cellStyle name="Comma 2 2 3 2 4 2 2 3 3" xfId="24803" xr:uid="{00000000-0005-0000-0000-0000FD600000}"/>
    <cellStyle name="Comma 2 2 3 2 4 2 2 5" xfId="19790" xr:uid="{00000000-0005-0000-0000-0000684D0000}"/>
    <cellStyle name="Comma 2 2 3 2 4 2 3" xfId="6344" xr:uid="{00000000-0005-0000-0000-0000DF180000}"/>
    <cellStyle name="Comma 2 2 3 2 4 2 3 2" xfId="16396" xr:uid="{00000000-0005-0000-0000-000023400000}"/>
    <cellStyle name="Comma 2 2 3 2 4 2 3 3" xfId="11376" xr:uid="{00000000-0005-0000-0000-0000872C0000}"/>
    <cellStyle name="Comma 2 2 3 2 4 2 3 3 3" xfId="26474" xr:uid="{00000000-0005-0000-0000-000084670000}"/>
    <cellStyle name="Comma 2 2 3 2 4 2 3 5" xfId="21461" xr:uid="{00000000-0005-0000-0000-0000EF530000}"/>
    <cellStyle name="Comma 2 2 3 2 4 2 4" xfId="13054" xr:uid="{00000000-0005-0000-0000-000015330000}"/>
    <cellStyle name="Comma 2 2 3 2 4 2 4 3" xfId="28149" xr:uid="{00000000-0005-0000-0000-00000F6E0000}"/>
    <cellStyle name="Comma 2 2 3 2 4 2 5" xfId="8033" xr:uid="{00000000-0005-0000-0000-0000781F0000}"/>
    <cellStyle name="Comma 2 2 3 2 4 2 5 3" xfId="23132" xr:uid="{00000000-0005-0000-0000-0000765A0000}"/>
    <cellStyle name="Comma 2 2 3 2 4 2 7" xfId="18119" xr:uid="{00000000-0005-0000-0000-0000E1460000}"/>
    <cellStyle name="Comma 2 2 3 2 4 3" xfId="3816" xr:uid="{00000000-0005-0000-0000-0000FE0E0000}"/>
    <cellStyle name="Comma 2 2 3 2 4 3 2" xfId="13889" xr:uid="{00000000-0005-0000-0000-000058360000}"/>
    <cellStyle name="Comma 2 2 3 2 4 3 2 3" xfId="28984" xr:uid="{00000000-0005-0000-0000-000052710000}"/>
    <cellStyle name="Comma 2 2 3 2 4 3 3" xfId="8869" xr:uid="{00000000-0005-0000-0000-0000BC220000}"/>
    <cellStyle name="Comma 2 2 3 2 4 3 3 3" xfId="23967" xr:uid="{00000000-0005-0000-0000-0000B95D0000}"/>
    <cellStyle name="Comma 2 2 3 2 4 3 5" xfId="18954" xr:uid="{00000000-0005-0000-0000-0000244A0000}"/>
    <cellStyle name="Comma 2 2 3 2 4 4" xfId="5508" xr:uid="{00000000-0005-0000-0000-00009B150000}"/>
    <cellStyle name="Comma 2 2 3 2 4 4 2" xfId="15560" xr:uid="{00000000-0005-0000-0000-0000DF3C0000}"/>
    <cellStyle name="Comma 2 2 3 2 4 4 2 3" xfId="30655" xr:uid="{00000000-0005-0000-0000-0000D9770000}"/>
    <cellStyle name="Comma 2 2 3 2 4 4 3" xfId="10540" xr:uid="{00000000-0005-0000-0000-000043290000}"/>
    <cellStyle name="Comma 2 2 3 2 4 4 3 3" xfId="25638" xr:uid="{00000000-0005-0000-0000-000040640000}"/>
    <cellStyle name="Comma 2 2 3 2 4 4 5" xfId="20625" xr:uid="{00000000-0005-0000-0000-0000AB500000}"/>
    <cellStyle name="Comma 2 2 3 2 4 5" xfId="12218" xr:uid="{00000000-0005-0000-0000-0000D12F0000}"/>
    <cellStyle name="Comma 2 2 3 2 4 5 3" xfId="27313" xr:uid="{00000000-0005-0000-0000-0000CB6A0000}"/>
    <cellStyle name="Comma 2 2 3 2 4 6" xfId="7197" xr:uid="{00000000-0005-0000-0000-0000341C0000}"/>
    <cellStyle name="Comma 2 2 3 2 4 6 3" xfId="22296" xr:uid="{00000000-0005-0000-0000-000032570000}"/>
    <cellStyle name="Comma 2 2 3 2 4 8" xfId="17283" xr:uid="{00000000-0005-0000-0000-00009D430000}"/>
    <cellStyle name="Comma 2 2 3 2 5" xfId="2546" xr:uid="{00000000-0005-0000-0000-0000070A0000}"/>
    <cellStyle name="Comma 2 2 3 2 5 2" xfId="4235" xr:uid="{00000000-0005-0000-0000-0000A1100000}"/>
    <cellStyle name="Comma 2 2 3 2 5 2 2" xfId="14307" xr:uid="{00000000-0005-0000-0000-0000FA370000}"/>
    <cellStyle name="Comma 2 2 3 2 5 2 2 3" xfId="29402" xr:uid="{00000000-0005-0000-0000-0000F4720000}"/>
    <cellStyle name="Comma 2 2 3 2 5 2 3" xfId="9287" xr:uid="{00000000-0005-0000-0000-00005E240000}"/>
    <cellStyle name="Comma 2 2 3 2 5 2 3 3" xfId="24385" xr:uid="{00000000-0005-0000-0000-00005B5F0000}"/>
    <cellStyle name="Comma 2 2 3 2 5 2 5" xfId="19372" xr:uid="{00000000-0005-0000-0000-0000C64B0000}"/>
    <cellStyle name="Comma 2 2 3 2 5 3" xfId="5926" xr:uid="{00000000-0005-0000-0000-00003D170000}"/>
    <cellStyle name="Comma 2 2 3 2 5 3 2" xfId="15978" xr:uid="{00000000-0005-0000-0000-0000813E0000}"/>
    <cellStyle name="Comma 2 2 3 2 5 3 3" xfId="10958" xr:uid="{00000000-0005-0000-0000-0000E52A0000}"/>
    <cellStyle name="Comma 2 2 3 2 5 3 3 3" xfId="26056" xr:uid="{00000000-0005-0000-0000-0000E2650000}"/>
    <cellStyle name="Comma 2 2 3 2 5 3 5" xfId="21043" xr:uid="{00000000-0005-0000-0000-00004D520000}"/>
    <cellStyle name="Comma 2 2 3 2 5 4" xfId="12636" xr:uid="{00000000-0005-0000-0000-000073310000}"/>
    <cellStyle name="Comma 2 2 3 2 5 4 3" xfId="27731" xr:uid="{00000000-0005-0000-0000-00006D6C0000}"/>
    <cellStyle name="Comma 2 2 3 2 5 5" xfId="7615" xr:uid="{00000000-0005-0000-0000-0000D61D0000}"/>
    <cellStyle name="Comma 2 2 3 2 5 5 3" xfId="22714" xr:uid="{00000000-0005-0000-0000-0000D4580000}"/>
    <cellStyle name="Comma 2 2 3 2 5 7" xfId="17701" xr:uid="{00000000-0005-0000-0000-00003F450000}"/>
    <cellStyle name="Comma 2 2 3 2 6" xfId="3398" xr:uid="{00000000-0005-0000-0000-00005C0D0000}"/>
    <cellStyle name="Comma 2 2 3 2 6 2" xfId="13471" xr:uid="{00000000-0005-0000-0000-0000B6340000}"/>
    <cellStyle name="Comma 2 2 3 2 6 2 3" xfId="28566" xr:uid="{00000000-0005-0000-0000-0000B06F0000}"/>
    <cellStyle name="Comma 2 2 3 2 6 3" xfId="8451" xr:uid="{00000000-0005-0000-0000-00001A210000}"/>
    <cellStyle name="Comma 2 2 3 2 6 3 3" xfId="23549" xr:uid="{00000000-0005-0000-0000-0000175C0000}"/>
    <cellStyle name="Comma 2 2 3 2 6 5" xfId="18536" xr:uid="{00000000-0005-0000-0000-000082480000}"/>
    <cellStyle name="Comma 2 2 3 2 7" xfId="5090" xr:uid="{00000000-0005-0000-0000-0000F9130000}"/>
    <cellStyle name="Comma 2 2 3 2 7 2" xfId="15142" xr:uid="{00000000-0005-0000-0000-00003D3B0000}"/>
    <cellStyle name="Comma 2 2 3 2 7 2 3" xfId="30237" xr:uid="{00000000-0005-0000-0000-000037760000}"/>
    <cellStyle name="Comma 2 2 3 2 7 3" xfId="10122" xr:uid="{00000000-0005-0000-0000-0000A1270000}"/>
    <cellStyle name="Comma 2 2 3 2 7 3 3" xfId="25220" xr:uid="{00000000-0005-0000-0000-00009E620000}"/>
    <cellStyle name="Comma 2 2 3 2 7 5" xfId="20207" xr:uid="{00000000-0005-0000-0000-0000094F0000}"/>
    <cellStyle name="Comma 2 2 3 2 8" xfId="11800" xr:uid="{00000000-0005-0000-0000-00002F2E0000}"/>
    <cellStyle name="Comma 2 2 3 2 8 3" xfId="26895" xr:uid="{00000000-0005-0000-0000-000029690000}"/>
    <cellStyle name="Comma 2 2 3 2 9" xfId="6779" xr:uid="{00000000-0005-0000-0000-0000921A0000}"/>
    <cellStyle name="Comma 2 2 3 2 9 3" xfId="21878" xr:uid="{00000000-0005-0000-0000-000090550000}"/>
    <cellStyle name="Comma 2 2 3 3" xfId="1745" xr:uid="{00000000-0005-0000-0000-0000E6060000}"/>
    <cellStyle name="Comma 2 2 3 3 10" xfId="16917" xr:uid="{00000000-0005-0000-0000-00002F420000}"/>
    <cellStyle name="Comma 2 2 3 3 2" xfId="1964" xr:uid="{00000000-0005-0000-0000-0000C1070000}"/>
    <cellStyle name="Comma 2 2 3 3 2 2" xfId="2385" xr:uid="{00000000-0005-0000-0000-000066090000}"/>
    <cellStyle name="Comma 2 2 3 3 2 2 2" xfId="3224" xr:uid="{00000000-0005-0000-0000-0000AD0C0000}"/>
    <cellStyle name="Comma 2 2 3 3 2 2 2 2" xfId="4913" xr:uid="{00000000-0005-0000-0000-000047130000}"/>
    <cellStyle name="Comma 2 2 3 3 2 2 2 2 2" xfId="14985" xr:uid="{00000000-0005-0000-0000-0000A03A0000}"/>
    <cellStyle name="Comma 2 2 3 3 2 2 2 2 2 3" xfId="30080" xr:uid="{00000000-0005-0000-0000-00009A750000}"/>
    <cellStyle name="Comma 2 2 3 3 2 2 2 2 3" xfId="9965" xr:uid="{00000000-0005-0000-0000-000004270000}"/>
    <cellStyle name="Comma 2 2 3 3 2 2 2 2 3 3" xfId="25063" xr:uid="{00000000-0005-0000-0000-000001620000}"/>
    <cellStyle name="Comma 2 2 3 3 2 2 2 2 5" xfId="20050" xr:uid="{00000000-0005-0000-0000-00006C4E0000}"/>
    <cellStyle name="Comma 2 2 3 3 2 2 2 3" xfId="6604" xr:uid="{00000000-0005-0000-0000-0000E3190000}"/>
    <cellStyle name="Comma 2 2 3 3 2 2 2 3 2" xfId="16656" xr:uid="{00000000-0005-0000-0000-000027410000}"/>
    <cellStyle name="Comma 2 2 3 3 2 2 2 3 3" xfId="11636" xr:uid="{00000000-0005-0000-0000-00008B2D0000}"/>
    <cellStyle name="Comma 2 2 3 3 2 2 2 3 3 3" xfId="26734" xr:uid="{00000000-0005-0000-0000-000088680000}"/>
    <cellStyle name="Comma 2 2 3 3 2 2 2 3 5" xfId="21721" xr:uid="{00000000-0005-0000-0000-0000F3540000}"/>
    <cellStyle name="Comma 2 2 3 3 2 2 2 4" xfId="13314" xr:uid="{00000000-0005-0000-0000-000019340000}"/>
    <cellStyle name="Comma 2 2 3 3 2 2 2 4 3" xfId="28409" xr:uid="{00000000-0005-0000-0000-0000136F0000}"/>
    <cellStyle name="Comma 2 2 3 3 2 2 2 5" xfId="8293" xr:uid="{00000000-0005-0000-0000-00007C200000}"/>
    <cellStyle name="Comma 2 2 3 3 2 2 2 5 3" xfId="23392" xr:uid="{00000000-0005-0000-0000-00007A5B0000}"/>
    <cellStyle name="Comma 2 2 3 3 2 2 2 7" xfId="18379" xr:uid="{00000000-0005-0000-0000-0000E5470000}"/>
    <cellStyle name="Comma 2 2 3 3 2 2 3" xfId="4076" xr:uid="{00000000-0005-0000-0000-000002100000}"/>
    <cellStyle name="Comma 2 2 3 3 2 2 3 2" xfId="14149" xr:uid="{00000000-0005-0000-0000-00005C370000}"/>
    <cellStyle name="Comma 2 2 3 3 2 2 3 2 3" xfId="29244" xr:uid="{00000000-0005-0000-0000-000056720000}"/>
    <cellStyle name="Comma 2 2 3 3 2 2 3 3" xfId="9129" xr:uid="{00000000-0005-0000-0000-0000C0230000}"/>
    <cellStyle name="Comma 2 2 3 3 2 2 3 3 3" xfId="24227" xr:uid="{00000000-0005-0000-0000-0000BD5E0000}"/>
    <cellStyle name="Comma 2 2 3 3 2 2 3 5" xfId="19214" xr:uid="{00000000-0005-0000-0000-0000284B0000}"/>
    <cellStyle name="Comma 2 2 3 3 2 2 4" xfId="5768" xr:uid="{00000000-0005-0000-0000-00009F160000}"/>
    <cellStyle name="Comma 2 2 3 3 2 2 4 2" xfId="15820" xr:uid="{00000000-0005-0000-0000-0000E33D0000}"/>
    <cellStyle name="Comma 2 2 3 3 2 2 4 2 3" xfId="30915" xr:uid="{00000000-0005-0000-0000-0000DD780000}"/>
    <cellStyle name="Comma 2 2 3 3 2 2 4 3" xfId="10800" xr:uid="{00000000-0005-0000-0000-0000472A0000}"/>
    <cellStyle name="Comma 2 2 3 3 2 2 4 3 3" xfId="25898" xr:uid="{00000000-0005-0000-0000-000044650000}"/>
    <cellStyle name="Comma 2 2 3 3 2 2 4 5" xfId="20885" xr:uid="{00000000-0005-0000-0000-0000AF510000}"/>
    <cellStyle name="Comma 2 2 3 3 2 2 5" xfId="12478" xr:uid="{00000000-0005-0000-0000-0000D5300000}"/>
    <cellStyle name="Comma 2 2 3 3 2 2 5 3" xfId="27573" xr:uid="{00000000-0005-0000-0000-0000CF6B0000}"/>
    <cellStyle name="Comma 2 2 3 3 2 2 6" xfId="7457" xr:uid="{00000000-0005-0000-0000-0000381D0000}"/>
    <cellStyle name="Comma 2 2 3 3 2 2 6 3" xfId="22556" xr:uid="{00000000-0005-0000-0000-000036580000}"/>
    <cellStyle name="Comma 2 2 3 3 2 2 8" xfId="17543" xr:uid="{00000000-0005-0000-0000-0000A1440000}"/>
    <cellStyle name="Comma 2 2 3 3 2 3" xfId="2806" xr:uid="{00000000-0005-0000-0000-00000B0B0000}"/>
    <cellStyle name="Comma 2 2 3 3 2 3 2" xfId="4495" xr:uid="{00000000-0005-0000-0000-0000A5110000}"/>
    <cellStyle name="Comma 2 2 3 3 2 3 2 2" xfId="14567" xr:uid="{00000000-0005-0000-0000-0000FE380000}"/>
    <cellStyle name="Comma 2 2 3 3 2 3 2 2 3" xfId="29662" xr:uid="{00000000-0005-0000-0000-0000F8730000}"/>
    <cellStyle name="Comma 2 2 3 3 2 3 2 3" xfId="9547" xr:uid="{00000000-0005-0000-0000-000062250000}"/>
    <cellStyle name="Comma 2 2 3 3 2 3 2 3 3" xfId="24645" xr:uid="{00000000-0005-0000-0000-00005F600000}"/>
    <cellStyle name="Comma 2 2 3 3 2 3 2 5" xfId="19632" xr:uid="{00000000-0005-0000-0000-0000CA4C0000}"/>
    <cellStyle name="Comma 2 2 3 3 2 3 3" xfId="6186" xr:uid="{00000000-0005-0000-0000-000041180000}"/>
    <cellStyle name="Comma 2 2 3 3 2 3 3 2" xfId="16238" xr:uid="{00000000-0005-0000-0000-0000853F0000}"/>
    <cellStyle name="Comma 2 2 3 3 2 3 3 3" xfId="11218" xr:uid="{00000000-0005-0000-0000-0000E92B0000}"/>
    <cellStyle name="Comma 2 2 3 3 2 3 3 3 3" xfId="26316" xr:uid="{00000000-0005-0000-0000-0000E6660000}"/>
    <cellStyle name="Comma 2 2 3 3 2 3 3 5" xfId="21303" xr:uid="{00000000-0005-0000-0000-000051530000}"/>
    <cellStyle name="Comma 2 2 3 3 2 3 4" xfId="12896" xr:uid="{00000000-0005-0000-0000-000077320000}"/>
    <cellStyle name="Comma 2 2 3 3 2 3 4 3" xfId="27991" xr:uid="{00000000-0005-0000-0000-0000716D0000}"/>
    <cellStyle name="Comma 2 2 3 3 2 3 5" xfId="7875" xr:uid="{00000000-0005-0000-0000-0000DA1E0000}"/>
    <cellStyle name="Comma 2 2 3 3 2 3 5 3" xfId="22974" xr:uid="{00000000-0005-0000-0000-0000D8590000}"/>
    <cellStyle name="Comma 2 2 3 3 2 3 7" xfId="17961" xr:uid="{00000000-0005-0000-0000-000043460000}"/>
    <cellStyle name="Comma 2 2 3 3 2 4" xfId="3658" xr:uid="{00000000-0005-0000-0000-0000600E0000}"/>
    <cellStyle name="Comma 2 2 3 3 2 4 2" xfId="13731" xr:uid="{00000000-0005-0000-0000-0000BA350000}"/>
    <cellStyle name="Comma 2 2 3 3 2 4 2 3" xfId="28826" xr:uid="{00000000-0005-0000-0000-0000B4700000}"/>
    <cellStyle name="Comma 2 2 3 3 2 4 3" xfId="8711" xr:uid="{00000000-0005-0000-0000-00001E220000}"/>
    <cellStyle name="Comma 2 2 3 3 2 4 3 3" xfId="23809" xr:uid="{00000000-0005-0000-0000-00001B5D0000}"/>
    <cellStyle name="Comma 2 2 3 3 2 4 5" xfId="18796" xr:uid="{00000000-0005-0000-0000-000086490000}"/>
    <cellStyle name="Comma 2 2 3 3 2 5" xfId="5350" xr:uid="{00000000-0005-0000-0000-0000FD140000}"/>
    <cellStyle name="Comma 2 2 3 3 2 5 2" xfId="15402" xr:uid="{00000000-0005-0000-0000-0000413C0000}"/>
    <cellStyle name="Comma 2 2 3 3 2 5 2 3" xfId="30497" xr:uid="{00000000-0005-0000-0000-00003B770000}"/>
    <cellStyle name="Comma 2 2 3 3 2 5 3" xfId="10382" xr:uid="{00000000-0005-0000-0000-0000A5280000}"/>
    <cellStyle name="Comma 2 2 3 3 2 5 3 3" xfId="25480" xr:uid="{00000000-0005-0000-0000-0000A2630000}"/>
    <cellStyle name="Comma 2 2 3 3 2 5 5" xfId="20467" xr:uid="{00000000-0005-0000-0000-00000D500000}"/>
    <cellStyle name="Comma 2 2 3 3 2 6" xfId="12060" xr:uid="{00000000-0005-0000-0000-0000332F0000}"/>
    <cellStyle name="Comma 2 2 3 3 2 6 3" xfId="27155" xr:uid="{00000000-0005-0000-0000-00002D6A0000}"/>
    <cellStyle name="Comma 2 2 3 3 2 7" xfId="7039" xr:uid="{00000000-0005-0000-0000-0000961B0000}"/>
    <cellStyle name="Comma 2 2 3 3 2 7 3" xfId="22138" xr:uid="{00000000-0005-0000-0000-000094560000}"/>
    <cellStyle name="Comma 2 2 3 3 2 9" xfId="17125" xr:uid="{00000000-0005-0000-0000-0000FF420000}"/>
    <cellStyle name="Comma 2 2 3 3 3" xfId="2177" xr:uid="{00000000-0005-0000-0000-000096080000}"/>
    <cellStyle name="Comma 2 2 3 3 3 2" xfId="3016" xr:uid="{00000000-0005-0000-0000-0000DD0B0000}"/>
    <cellStyle name="Comma 2 2 3 3 3 2 2" xfId="4705" xr:uid="{00000000-0005-0000-0000-000077120000}"/>
    <cellStyle name="Comma 2 2 3 3 3 2 2 2" xfId="14777" xr:uid="{00000000-0005-0000-0000-0000D0390000}"/>
    <cellStyle name="Comma 2 2 3 3 3 2 2 2 3" xfId="29872" xr:uid="{00000000-0005-0000-0000-0000CA740000}"/>
    <cellStyle name="Comma 2 2 3 3 3 2 2 3" xfId="9757" xr:uid="{00000000-0005-0000-0000-000034260000}"/>
    <cellStyle name="Comma 2 2 3 3 3 2 2 3 3" xfId="24855" xr:uid="{00000000-0005-0000-0000-000031610000}"/>
    <cellStyle name="Comma 2 2 3 3 3 2 2 5" xfId="19842" xr:uid="{00000000-0005-0000-0000-00009C4D0000}"/>
    <cellStyle name="Comma 2 2 3 3 3 2 3" xfId="6396" xr:uid="{00000000-0005-0000-0000-000013190000}"/>
    <cellStyle name="Comma 2 2 3 3 3 2 3 2" xfId="16448" xr:uid="{00000000-0005-0000-0000-000057400000}"/>
    <cellStyle name="Comma 2 2 3 3 3 2 3 3" xfId="11428" xr:uid="{00000000-0005-0000-0000-0000BB2C0000}"/>
    <cellStyle name="Comma 2 2 3 3 3 2 3 3 3" xfId="26526" xr:uid="{00000000-0005-0000-0000-0000B8670000}"/>
    <cellStyle name="Comma 2 2 3 3 3 2 3 5" xfId="21513" xr:uid="{00000000-0005-0000-0000-000023540000}"/>
    <cellStyle name="Comma 2 2 3 3 3 2 4" xfId="13106" xr:uid="{00000000-0005-0000-0000-000049330000}"/>
    <cellStyle name="Comma 2 2 3 3 3 2 4 3" xfId="28201" xr:uid="{00000000-0005-0000-0000-0000436E0000}"/>
    <cellStyle name="Comma 2 2 3 3 3 2 5" xfId="8085" xr:uid="{00000000-0005-0000-0000-0000AC1F0000}"/>
    <cellStyle name="Comma 2 2 3 3 3 2 5 3" xfId="23184" xr:uid="{00000000-0005-0000-0000-0000AA5A0000}"/>
    <cellStyle name="Comma 2 2 3 3 3 2 7" xfId="18171" xr:uid="{00000000-0005-0000-0000-000015470000}"/>
    <cellStyle name="Comma 2 2 3 3 3 3" xfId="3868" xr:uid="{00000000-0005-0000-0000-0000320F0000}"/>
    <cellStyle name="Comma 2 2 3 3 3 3 2" xfId="13941" xr:uid="{00000000-0005-0000-0000-00008C360000}"/>
    <cellStyle name="Comma 2 2 3 3 3 3 2 3" xfId="29036" xr:uid="{00000000-0005-0000-0000-000086710000}"/>
    <cellStyle name="Comma 2 2 3 3 3 3 3" xfId="8921" xr:uid="{00000000-0005-0000-0000-0000F0220000}"/>
    <cellStyle name="Comma 2 2 3 3 3 3 3 3" xfId="24019" xr:uid="{00000000-0005-0000-0000-0000ED5D0000}"/>
    <cellStyle name="Comma 2 2 3 3 3 3 5" xfId="19006" xr:uid="{00000000-0005-0000-0000-0000584A0000}"/>
    <cellStyle name="Comma 2 2 3 3 3 4" xfId="5560" xr:uid="{00000000-0005-0000-0000-0000CF150000}"/>
    <cellStyle name="Comma 2 2 3 3 3 4 2" xfId="15612" xr:uid="{00000000-0005-0000-0000-0000133D0000}"/>
    <cellStyle name="Comma 2 2 3 3 3 4 2 3" xfId="30707" xr:uid="{00000000-0005-0000-0000-00000D780000}"/>
    <cellStyle name="Comma 2 2 3 3 3 4 3" xfId="10592" xr:uid="{00000000-0005-0000-0000-000077290000}"/>
    <cellStyle name="Comma 2 2 3 3 3 4 3 3" xfId="25690" xr:uid="{00000000-0005-0000-0000-000074640000}"/>
    <cellStyle name="Comma 2 2 3 3 3 4 5" xfId="20677" xr:uid="{00000000-0005-0000-0000-0000DF500000}"/>
    <cellStyle name="Comma 2 2 3 3 3 5" xfId="12270" xr:uid="{00000000-0005-0000-0000-000005300000}"/>
    <cellStyle name="Comma 2 2 3 3 3 5 3" xfId="27365" xr:uid="{00000000-0005-0000-0000-0000FF6A0000}"/>
    <cellStyle name="Comma 2 2 3 3 3 6" xfId="7249" xr:uid="{00000000-0005-0000-0000-0000681C0000}"/>
    <cellStyle name="Comma 2 2 3 3 3 6 3" xfId="22348" xr:uid="{00000000-0005-0000-0000-000066570000}"/>
    <cellStyle name="Comma 2 2 3 3 3 8" xfId="17335" xr:uid="{00000000-0005-0000-0000-0000D1430000}"/>
    <cellStyle name="Comma 2 2 3 3 4" xfId="2598" xr:uid="{00000000-0005-0000-0000-00003B0A0000}"/>
    <cellStyle name="Comma 2 2 3 3 4 2" xfId="4287" xr:uid="{00000000-0005-0000-0000-0000D5100000}"/>
    <cellStyle name="Comma 2 2 3 3 4 2 2" xfId="14359" xr:uid="{00000000-0005-0000-0000-00002E380000}"/>
    <cellStyle name="Comma 2 2 3 3 4 2 2 3" xfId="29454" xr:uid="{00000000-0005-0000-0000-000028730000}"/>
    <cellStyle name="Comma 2 2 3 3 4 2 3" xfId="9339" xr:uid="{00000000-0005-0000-0000-000092240000}"/>
    <cellStyle name="Comma 2 2 3 3 4 2 3 3" xfId="24437" xr:uid="{00000000-0005-0000-0000-00008F5F0000}"/>
    <cellStyle name="Comma 2 2 3 3 4 2 5" xfId="19424" xr:uid="{00000000-0005-0000-0000-0000FA4B0000}"/>
    <cellStyle name="Comma 2 2 3 3 4 3" xfId="5978" xr:uid="{00000000-0005-0000-0000-000071170000}"/>
    <cellStyle name="Comma 2 2 3 3 4 3 2" xfId="16030" xr:uid="{00000000-0005-0000-0000-0000B53E0000}"/>
    <cellStyle name="Comma 2 2 3 3 4 3 3" xfId="11010" xr:uid="{00000000-0005-0000-0000-0000192B0000}"/>
    <cellStyle name="Comma 2 2 3 3 4 3 3 3" xfId="26108" xr:uid="{00000000-0005-0000-0000-000016660000}"/>
    <cellStyle name="Comma 2 2 3 3 4 3 5" xfId="21095" xr:uid="{00000000-0005-0000-0000-000081520000}"/>
    <cellStyle name="Comma 2 2 3 3 4 4" xfId="12688" xr:uid="{00000000-0005-0000-0000-0000A7310000}"/>
    <cellStyle name="Comma 2 2 3 3 4 4 3" xfId="27783" xr:uid="{00000000-0005-0000-0000-0000A16C0000}"/>
    <cellStyle name="Comma 2 2 3 3 4 5" xfId="7667" xr:uid="{00000000-0005-0000-0000-00000A1E0000}"/>
    <cellStyle name="Comma 2 2 3 3 4 5 3" xfId="22766" xr:uid="{00000000-0005-0000-0000-000008590000}"/>
    <cellStyle name="Comma 2 2 3 3 4 7" xfId="17753" xr:uid="{00000000-0005-0000-0000-000073450000}"/>
    <cellStyle name="Comma 2 2 3 3 5" xfId="3450" xr:uid="{00000000-0005-0000-0000-0000900D0000}"/>
    <cellStyle name="Comma 2 2 3 3 5 2" xfId="13523" xr:uid="{00000000-0005-0000-0000-0000EA340000}"/>
    <cellStyle name="Comma 2 2 3 3 5 2 3" xfId="28618" xr:uid="{00000000-0005-0000-0000-0000E46F0000}"/>
    <cellStyle name="Comma 2 2 3 3 5 3" xfId="8503" xr:uid="{00000000-0005-0000-0000-00004E210000}"/>
    <cellStyle name="Comma 2 2 3 3 5 3 3" xfId="23601" xr:uid="{00000000-0005-0000-0000-00004B5C0000}"/>
    <cellStyle name="Comma 2 2 3 3 5 5" xfId="18588" xr:uid="{00000000-0005-0000-0000-0000B6480000}"/>
    <cellStyle name="Comma 2 2 3 3 6" xfId="5142" xr:uid="{00000000-0005-0000-0000-00002D140000}"/>
    <cellStyle name="Comma 2 2 3 3 6 2" xfId="15194" xr:uid="{00000000-0005-0000-0000-0000713B0000}"/>
    <cellStyle name="Comma 2 2 3 3 6 2 3" xfId="30289" xr:uid="{00000000-0005-0000-0000-00006B760000}"/>
    <cellStyle name="Comma 2 2 3 3 6 3" xfId="10174" xr:uid="{00000000-0005-0000-0000-0000D5270000}"/>
    <cellStyle name="Comma 2 2 3 3 6 3 3" xfId="25272" xr:uid="{00000000-0005-0000-0000-0000D2620000}"/>
    <cellStyle name="Comma 2 2 3 3 6 5" xfId="20259" xr:uid="{00000000-0005-0000-0000-00003D4F0000}"/>
    <cellStyle name="Comma 2 2 3 3 7" xfId="11852" xr:uid="{00000000-0005-0000-0000-0000632E0000}"/>
    <cellStyle name="Comma 2 2 3 3 7 3" xfId="26947" xr:uid="{00000000-0005-0000-0000-00005D690000}"/>
    <cellStyle name="Comma 2 2 3 3 8" xfId="6831" xr:uid="{00000000-0005-0000-0000-0000C61A0000}"/>
    <cellStyle name="Comma 2 2 3 3 8 3" xfId="21930" xr:uid="{00000000-0005-0000-0000-0000C4550000}"/>
    <cellStyle name="Comma 2 2 3 4" xfId="1858" xr:uid="{00000000-0005-0000-0000-000057070000}"/>
    <cellStyle name="Comma 2 2 3 4 2" xfId="2281" xr:uid="{00000000-0005-0000-0000-0000FE080000}"/>
    <cellStyle name="Comma 2 2 3 4 2 2" xfId="3120" xr:uid="{00000000-0005-0000-0000-0000450C0000}"/>
    <cellStyle name="Comma 2 2 3 4 2 2 2" xfId="4809" xr:uid="{00000000-0005-0000-0000-0000DF120000}"/>
    <cellStyle name="Comma 2 2 3 4 2 2 2 2" xfId="14881" xr:uid="{00000000-0005-0000-0000-0000383A0000}"/>
    <cellStyle name="Comma 2 2 3 4 2 2 2 2 3" xfId="29976" xr:uid="{00000000-0005-0000-0000-000032750000}"/>
    <cellStyle name="Comma 2 2 3 4 2 2 2 3" xfId="9861" xr:uid="{00000000-0005-0000-0000-00009C260000}"/>
    <cellStyle name="Comma 2 2 3 4 2 2 2 3 3" xfId="24959" xr:uid="{00000000-0005-0000-0000-000099610000}"/>
    <cellStyle name="Comma 2 2 3 4 2 2 2 5" xfId="19946" xr:uid="{00000000-0005-0000-0000-0000044E0000}"/>
    <cellStyle name="Comma 2 2 3 4 2 2 3" xfId="6500" xr:uid="{00000000-0005-0000-0000-00007B190000}"/>
    <cellStyle name="Comma 2 2 3 4 2 2 3 2" xfId="16552" xr:uid="{00000000-0005-0000-0000-0000BF400000}"/>
    <cellStyle name="Comma 2 2 3 4 2 2 3 3" xfId="11532" xr:uid="{00000000-0005-0000-0000-0000232D0000}"/>
    <cellStyle name="Comma 2 2 3 4 2 2 3 3 3" xfId="26630" xr:uid="{00000000-0005-0000-0000-000020680000}"/>
    <cellStyle name="Comma 2 2 3 4 2 2 3 5" xfId="21617" xr:uid="{00000000-0005-0000-0000-00008B540000}"/>
    <cellStyle name="Comma 2 2 3 4 2 2 4" xfId="13210" xr:uid="{00000000-0005-0000-0000-0000B1330000}"/>
    <cellStyle name="Comma 2 2 3 4 2 2 4 3" xfId="28305" xr:uid="{00000000-0005-0000-0000-0000AB6E0000}"/>
    <cellStyle name="Comma 2 2 3 4 2 2 5" xfId="8189" xr:uid="{00000000-0005-0000-0000-000014200000}"/>
    <cellStyle name="Comma 2 2 3 4 2 2 5 3" xfId="23288" xr:uid="{00000000-0005-0000-0000-0000125B0000}"/>
    <cellStyle name="Comma 2 2 3 4 2 2 7" xfId="18275" xr:uid="{00000000-0005-0000-0000-00007D470000}"/>
    <cellStyle name="Comma 2 2 3 4 2 3" xfId="3972" xr:uid="{00000000-0005-0000-0000-00009A0F0000}"/>
    <cellStyle name="Comma 2 2 3 4 2 3 2" xfId="14045" xr:uid="{00000000-0005-0000-0000-0000F4360000}"/>
    <cellStyle name="Comma 2 2 3 4 2 3 2 3" xfId="29140" xr:uid="{00000000-0005-0000-0000-0000EE710000}"/>
    <cellStyle name="Comma 2 2 3 4 2 3 3" xfId="9025" xr:uid="{00000000-0005-0000-0000-000058230000}"/>
    <cellStyle name="Comma 2 2 3 4 2 3 3 3" xfId="24123" xr:uid="{00000000-0005-0000-0000-0000555E0000}"/>
    <cellStyle name="Comma 2 2 3 4 2 3 5" xfId="19110" xr:uid="{00000000-0005-0000-0000-0000C04A0000}"/>
    <cellStyle name="Comma 2 2 3 4 2 4" xfId="5664" xr:uid="{00000000-0005-0000-0000-000037160000}"/>
    <cellStyle name="Comma 2 2 3 4 2 4 2" xfId="15716" xr:uid="{00000000-0005-0000-0000-00007B3D0000}"/>
    <cellStyle name="Comma 2 2 3 4 2 4 2 3" xfId="30811" xr:uid="{00000000-0005-0000-0000-000075780000}"/>
    <cellStyle name="Comma 2 2 3 4 2 4 3" xfId="10696" xr:uid="{00000000-0005-0000-0000-0000DF290000}"/>
    <cellStyle name="Comma 2 2 3 4 2 4 3 3" xfId="25794" xr:uid="{00000000-0005-0000-0000-0000DC640000}"/>
    <cellStyle name="Comma 2 2 3 4 2 4 5" xfId="20781" xr:uid="{00000000-0005-0000-0000-000047510000}"/>
    <cellStyle name="Comma 2 2 3 4 2 5" xfId="12374" xr:uid="{00000000-0005-0000-0000-00006D300000}"/>
    <cellStyle name="Comma 2 2 3 4 2 5 3" xfId="27469" xr:uid="{00000000-0005-0000-0000-0000676B0000}"/>
    <cellStyle name="Comma 2 2 3 4 2 6" xfId="7353" xr:uid="{00000000-0005-0000-0000-0000D01C0000}"/>
    <cellStyle name="Comma 2 2 3 4 2 6 3" xfId="22452" xr:uid="{00000000-0005-0000-0000-0000CE570000}"/>
    <cellStyle name="Comma 2 2 3 4 2 8" xfId="17439" xr:uid="{00000000-0005-0000-0000-000039440000}"/>
    <cellStyle name="Comma 2 2 3 4 3" xfId="2702" xr:uid="{00000000-0005-0000-0000-0000A30A0000}"/>
    <cellStyle name="Comma 2 2 3 4 3 2" xfId="4391" xr:uid="{00000000-0005-0000-0000-00003D110000}"/>
    <cellStyle name="Comma 2 2 3 4 3 2 2" xfId="14463" xr:uid="{00000000-0005-0000-0000-000096380000}"/>
    <cellStyle name="Comma 2 2 3 4 3 2 2 3" xfId="29558" xr:uid="{00000000-0005-0000-0000-000090730000}"/>
    <cellStyle name="Comma 2 2 3 4 3 2 3" xfId="9443" xr:uid="{00000000-0005-0000-0000-0000FA240000}"/>
    <cellStyle name="Comma 2 2 3 4 3 2 3 3" xfId="24541" xr:uid="{00000000-0005-0000-0000-0000F75F0000}"/>
    <cellStyle name="Comma 2 2 3 4 3 2 5" xfId="19528" xr:uid="{00000000-0005-0000-0000-0000624C0000}"/>
    <cellStyle name="Comma 2 2 3 4 3 3" xfId="6082" xr:uid="{00000000-0005-0000-0000-0000D9170000}"/>
    <cellStyle name="Comma 2 2 3 4 3 3 2" xfId="16134" xr:uid="{00000000-0005-0000-0000-00001D3F0000}"/>
    <cellStyle name="Comma 2 2 3 4 3 3 3" xfId="11114" xr:uid="{00000000-0005-0000-0000-0000812B0000}"/>
    <cellStyle name="Comma 2 2 3 4 3 3 3 3" xfId="26212" xr:uid="{00000000-0005-0000-0000-00007E660000}"/>
    <cellStyle name="Comma 2 2 3 4 3 3 5" xfId="21199" xr:uid="{00000000-0005-0000-0000-0000E9520000}"/>
    <cellStyle name="Comma 2 2 3 4 3 4" xfId="12792" xr:uid="{00000000-0005-0000-0000-00000F320000}"/>
    <cellStyle name="Comma 2 2 3 4 3 4 3" xfId="27887" xr:uid="{00000000-0005-0000-0000-0000096D0000}"/>
    <cellStyle name="Comma 2 2 3 4 3 5" xfId="7771" xr:uid="{00000000-0005-0000-0000-0000721E0000}"/>
    <cellStyle name="Comma 2 2 3 4 3 5 3" xfId="22870" xr:uid="{00000000-0005-0000-0000-000070590000}"/>
    <cellStyle name="Comma 2 2 3 4 3 7" xfId="17857" xr:uid="{00000000-0005-0000-0000-0000DB450000}"/>
    <cellStyle name="Comma 2 2 3 4 4" xfId="3554" xr:uid="{00000000-0005-0000-0000-0000F80D0000}"/>
    <cellStyle name="Comma 2 2 3 4 4 2" xfId="13627" xr:uid="{00000000-0005-0000-0000-000052350000}"/>
    <cellStyle name="Comma 2 2 3 4 4 2 3" xfId="28722" xr:uid="{00000000-0005-0000-0000-00004C700000}"/>
    <cellStyle name="Comma 2 2 3 4 4 3" xfId="8607" xr:uid="{00000000-0005-0000-0000-0000B6210000}"/>
    <cellStyle name="Comma 2 2 3 4 4 3 3" xfId="23705" xr:uid="{00000000-0005-0000-0000-0000B35C0000}"/>
    <cellStyle name="Comma 2 2 3 4 4 5" xfId="18692" xr:uid="{00000000-0005-0000-0000-00001E490000}"/>
    <cellStyle name="Comma 2 2 3 4 5" xfId="5246" xr:uid="{00000000-0005-0000-0000-000095140000}"/>
    <cellStyle name="Comma 2 2 3 4 5 2" xfId="15298" xr:uid="{00000000-0005-0000-0000-0000D93B0000}"/>
    <cellStyle name="Comma 2 2 3 4 5 2 3" xfId="30393" xr:uid="{00000000-0005-0000-0000-0000D3760000}"/>
    <cellStyle name="Comma 2 2 3 4 5 3" xfId="10278" xr:uid="{00000000-0005-0000-0000-00003D280000}"/>
    <cellStyle name="Comma 2 2 3 4 5 3 3" xfId="25376" xr:uid="{00000000-0005-0000-0000-00003A630000}"/>
    <cellStyle name="Comma 2 2 3 4 5 5" xfId="20363" xr:uid="{00000000-0005-0000-0000-0000A54F0000}"/>
    <cellStyle name="Comma 2 2 3 4 6" xfId="11956" xr:uid="{00000000-0005-0000-0000-0000CB2E0000}"/>
    <cellStyle name="Comma 2 2 3 4 6 3" xfId="27051" xr:uid="{00000000-0005-0000-0000-0000C5690000}"/>
    <cellStyle name="Comma 2 2 3 4 7" xfId="6935" xr:uid="{00000000-0005-0000-0000-00002E1B0000}"/>
    <cellStyle name="Comma 2 2 3 4 7 3" xfId="22034" xr:uid="{00000000-0005-0000-0000-00002C560000}"/>
    <cellStyle name="Comma 2 2 3 4 9" xfId="17021" xr:uid="{00000000-0005-0000-0000-000097420000}"/>
    <cellStyle name="Comma 2 2 3 5" xfId="2071" xr:uid="{00000000-0005-0000-0000-00002C080000}"/>
    <cellStyle name="Comma 2 2 3 5 2" xfId="2912" xr:uid="{00000000-0005-0000-0000-0000750B0000}"/>
    <cellStyle name="Comma 2 2 3 5 2 2" xfId="4601" xr:uid="{00000000-0005-0000-0000-00000F120000}"/>
    <cellStyle name="Comma 2 2 3 5 2 2 2" xfId="14673" xr:uid="{00000000-0005-0000-0000-000068390000}"/>
    <cellStyle name="Comma 2 2 3 5 2 2 2 3" xfId="29768" xr:uid="{00000000-0005-0000-0000-000062740000}"/>
    <cellStyle name="Comma 2 2 3 5 2 2 3" xfId="9653" xr:uid="{00000000-0005-0000-0000-0000CC250000}"/>
    <cellStyle name="Comma 2 2 3 5 2 2 3 3" xfId="24751" xr:uid="{00000000-0005-0000-0000-0000C9600000}"/>
    <cellStyle name="Comma 2 2 3 5 2 2 5" xfId="19738" xr:uid="{00000000-0005-0000-0000-0000344D0000}"/>
    <cellStyle name="Comma 2 2 3 5 2 3" xfId="6292" xr:uid="{00000000-0005-0000-0000-0000AB180000}"/>
    <cellStyle name="Comma 2 2 3 5 2 3 2" xfId="16344" xr:uid="{00000000-0005-0000-0000-0000EF3F0000}"/>
    <cellStyle name="Comma 2 2 3 5 2 3 3" xfId="11324" xr:uid="{00000000-0005-0000-0000-0000532C0000}"/>
    <cellStyle name="Comma 2 2 3 5 2 3 3 3" xfId="26422" xr:uid="{00000000-0005-0000-0000-000050670000}"/>
    <cellStyle name="Comma 2 2 3 5 2 3 5" xfId="21409" xr:uid="{00000000-0005-0000-0000-0000BB530000}"/>
    <cellStyle name="Comma 2 2 3 5 2 4" xfId="13002" xr:uid="{00000000-0005-0000-0000-0000E1320000}"/>
    <cellStyle name="Comma 2 2 3 5 2 4 3" xfId="28097" xr:uid="{00000000-0005-0000-0000-0000DB6D0000}"/>
    <cellStyle name="Comma 2 2 3 5 2 5" xfId="7981" xr:uid="{00000000-0005-0000-0000-0000441F0000}"/>
    <cellStyle name="Comma 2 2 3 5 2 5 3" xfId="23080" xr:uid="{00000000-0005-0000-0000-0000425A0000}"/>
    <cellStyle name="Comma 2 2 3 5 2 7" xfId="18067" xr:uid="{00000000-0005-0000-0000-0000AD460000}"/>
    <cellStyle name="Comma 2 2 3 5 3" xfId="3764" xr:uid="{00000000-0005-0000-0000-0000CA0E0000}"/>
    <cellStyle name="Comma 2 2 3 5 3 2" xfId="13837" xr:uid="{00000000-0005-0000-0000-000024360000}"/>
    <cellStyle name="Comma 2 2 3 5 3 2 3" xfId="28932" xr:uid="{00000000-0005-0000-0000-00001E710000}"/>
    <cellStyle name="Comma 2 2 3 5 3 3" xfId="8817" xr:uid="{00000000-0005-0000-0000-000088220000}"/>
    <cellStyle name="Comma 2 2 3 5 3 3 3" xfId="23915" xr:uid="{00000000-0005-0000-0000-0000855D0000}"/>
    <cellStyle name="Comma 2 2 3 5 3 5" xfId="18902" xr:uid="{00000000-0005-0000-0000-0000F0490000}"/>
    <cellStyle name="Comma 2 2 3 5 4" xfId="5456" xr:uid="{00000000-0005-0000-0000-000067150000}"/>
    <cellStyle name="Comma 2 2 3 5 4 2" xfId="15508" xr:uid="{00000000-0005-0000-0000-0000AB3C0000}"/>
    <cellStyle name="Comma 2 2 3 5 4 2 3" xfId="30603" xr:uid="{00000000-0005-0000-0000-0000A5770000}"/>
    <cellStyle name="Comma 2 2 3 5 4 3" xfId="10488" xr:uid="{00000000-0005-0000-0000-00000F290000}"/>
    <cellStyle name="Comma 2 2 3 5 4 3 3" xfId="25586" xr:uid="{00000000-0005-0000-0000-00000C640000}"/>
    <cellStyle name="Comma 2 2 3 5 4 5" xfId="20573" xr:uid="{00000000-0005-0000-0000-000077500000}"/>
    <cellStyle name="Comma 2 2 3 5 5" xfId="12166" xr:uid="{00000000-0005-0000-0000-00009D2F0000}"/>
    <cellStyle name="Comma 2 2 3 5 5 3" xfId="27261" xr:uid="{00000000-0005-0000-0000-0000976A0000}"/>
    <cellStyle name="Comma 2 2 3 5 6" xfId="7145" xr:uid="{00000000-0005-0000-0000-0000001C0000}"/>
    <cellStyle name="Comma 2 2 3 5 6 3" xfId="22244" xr:uid="{00000000-0005-0000-0000-0000FE560000}"/>
    <cellStyle name="Comma 2 2 3 5 8" xfId="17231" xr:uid="{00000000-0005-0000-0000-000069430000}"/>
    <cellStyle name="Comma 2 2 3 6" xfId="2492" xr:uid="{00000000-0005-0000-0000-0000D1090000}"/>
    <cellStyle name="Comma 2 2 3 6 2" xfId="4183" xr:uid="{00000000-0005-0000-0000-00006D100000}"/>
    <cellStyle name="Comma 2 2 3 6 2 2" xfId="14255" xr:uid="{00000000-0005-0000-0000-0000C6370000}"/>
    <cellStyle name="Comma 2 2 3 6 2 2 3" xfId="29350" xr:uid="{00000000-0005-0000-0000-0000C0720000}"/>
    <cellStyle name="Comma 2 2 3 6 2 3" xfId="9235" xr:uid="{00000000-0005-0000-0000-00002A240000}"/>
    <cellStyle name="Comma 2 2 3 6 2 3 3" xfId="24333" xr:uid="{00000000-0005-0000-0000-0000275F0000}"/>
    <cellStyle name="Comma 2 2 3 6 2 5" xfId="19320" xr:uid="{00000000-0005-0000-0000-0000924B0000}"/>
    <cellStyle name="Comma 2 2 3 6 3" xfId="5874" xr:uid="{00000000-0005-0000-0000-000009170000}"/>
    <cellStyle name="Comma 2 2 3 6 3 2" xfId="15926" xr:uid="{00000000-0005-0000-0000-00004D3E0000}"/>
    <cellStyle name="Comma 2 2 3 6 3 3" xfId="10906" xr:uid="{00000000-0005-0000-0000-0000B12A0000}"/>
    <cellStyle name="Comma 2 2 3 6 3 3 3" xfId="26004" xr:uid="{00000000-0005-0000-0000-0000AE650000}"/>
    <cellStyle name="Comma 2 2 3 6 3 5" xfId="20991" xr:uid="{00000000-0005-0000-0000-000019520000}"/>
    <cellStyle name="Comma 2 2 3 6 4" xfId="12584" xr:uid="{00000000-0005-0000-0000-00003F310000}"/>
    <cellStyle name="Comma 2 2 3 6 4 3" xfId="27679" xr:uid="{00000000-0005-0000-0000-0000396C0000}"/>
    <cellStyle name="Comma 2 2 3 6 5" xfId="7563" xr:uid="{00000000-0005-0000-0000-0000A21D0000}"/>
    <cellStyle name="Comma 2 2 3 6 5 3" xfId="22662" xr:uid="{00000000-0005-0000-0000-0000A0580000}"/>
    <cellStyle name="Comma 2 2 3 6 7" xfId="17649" xr:uid="{00000000-0005-0000-0000-00000B450000}"/>
    <cellStyle name="Comma 2 2 3 7" xfId="3340" xr:uid="{00000000-0005-0000-0000-0000220D0000}"/>
    <cellStyle name="Comma 2 2 3 7 2" xfId="13419" xr:uid="{00000000-0005-0000-0000-000082340000}"/>
    <cellStyle name="Comma 2 2 3 7 2 3" xfId="28514" xr:uid="{00000000-0005-0000-0000-00007C6F0000}"/>
    <cellStyle name="Comma 2 2 3 7 3" xfId="8399" xr:uid="{00000000-0005-0000-0000-0000E6200000}"/>
    <cellStyle name="Comma 2 2 3 7 3 3" xfId="23497" xr:uid="{00000000-0005-0000-0000-0000E35B0000}"/>
    <cellStyle name="Comma 2 2 3 7 5" xfId="18484" xr:uid="{00000000-0005-0000-0000-00004E480000}"/>
    <cellStyle name="Comma 2 2 3 8" xfId="5034" xr:uid="{00000000-0005-0000-0000-0000C1130000}"/>
    <cellStyle name="Comma 2 2 3 8 2" xfId="15090" xr:uid="{00000000-0005-0000-0000-0000093B0000}"/>
    <cellStyle name="Comma 2 2 3 8 2 3" xfId="30185" xr:uid="{00000000-0005-0000-0000-000003760000}"/>
    <cellStyle name="Comma 2 2 3 8 3" xfId="10070" xr:uid="{00000000-0005-0000-0000-00006D270000}"/>
    <cellStyle name="Comma 2 2 3 8 3 3" xfId="25168" xr:uid="{00000000-0005-0000-0000-00006A620000}"/>
    <cellStyle name="Comma 2 2 3 8 5" xfId="20155" xr:uid="{00000000-0005-0000-0000-0000D54E0000}"/>
    <cellStyle name="Comma 2 2 3 9" xfId="11746" xr:uid="{00000000-0005-0000-0000-0000F92D0000}"/>
    <cellStyle name="Comma 2 2 3 9 3" xfId="26843" xr:uid="{00000000-0005-0000-0000-0000F5680000}"/>
    <cellStyle name="Comma 2 3" xfId="38" xr:uid="{00000000-0005-0000-0000-000027000000}"/>
    <cellStyle name="Comma 2 3 2" xfId="582" xr:uid="{00000000-0005-0000-0000-000052020000}"/>
    <cellStyle name="Comma 2 3 2 2" xfId="1244" xr:uid="{00000000-0005-0000-0000-0000EF040000}"/>
    <cellStyle name="Comma 2 3 3" xfId="1245" xr:uid="{00000000-0005-0000-0000-0000F0040000}"/>
    <cellStyle name="Comma 2 3 4" xfId="1246" xr:uid="{00000000-0005-0000-0000-0000F1040000}"/>
    <cellStyle name="Comma 2 3 5" xfId="1247" xr:uid="{00000000-0005-0000-0000-0000F2040000}"/>
    <cellStyle name="Comma 2 3 6" xfId="1248" xr:uid="{00000000-0005-0000-0000-0000F3040000}"/>
    <cellStyle name="Comma 2 3 6 10" xfId="6726" xr:uid="{00000000-0005-0000-0000-00005D1A0000}"/>
    <cellStyle name="Comma 2 3 6 10 3" xfId="21827" xr:uid="{00000000-0005-0000-0000-00005D550000}"/>
    <cellStyle name="Comma 2 3 6 12" xfId="16812" xr:uid="{00000000-0005-0000-0000-0000C6410000}"/>
    <cellStyle name="Comma 2 3 6 2" xfId="1692" xr:uid="{00000000-0005-0000-0000-0000B1060000}"/>
    <cellStyle name="Comma 2 3 6 2 11" xfId="16866" xr:uid="{00000000-0005-0000-0000-0000FC410000}"/>
    <cellStyle name="Comma 2 3 6 2 2" xfId="1800" xr:uid="{00000000-0005-0000-0000-00001D070000}"/>
    <cellStyle name="Comma 2 3 6 2 2 10" xfId="16970" xr:uid="{00000000-0005-0000-0000-000064420000}"/>
    <cellStyle name="Comma 2 3 6 2 2 2" xfId="2017" xr:uid="{00000000-0005-0000-0000-0000F6070000}"/>
    <cellStyle name="Comma 2 3 6 2 2 2 2" xfId="2438" xr:uid="{00000000-0005-0000-0000-00009B090000}"/>
    <cellStyle name="Comma 2 3 6 2 2 2 2 2" xfId="3277" xr:uid="{00000000-0005-0000-0000-0000E20C0000}"/>
    <cellStyle name="Comma 2 3 6 2 2 2 2 2 2" xfId="4966" xr:uid="{00000000-0005-0000-0000-00007C130000}"/>
    <cellStyle name="Comma 2 3 6 2 2 2 2 2 2 2" xfId="15038" xr:uid="{00000000-0005-0000-0000-0000D53A0000}"/>
    <cellStyle name="Comma 2 3 6 2 2 2 2 2 2 2 3" xfId="30133" xr:uid="{00000000-0005-0000-0000-0000CF750000}"/>
    <cellStyle name="Comma 2 3 6 2 2 2 2 2 2 3" xfId="10018" xr:uid="{00000000-0005-0000-0000-000039270000}"/>
    <cellStyle name="Comma 2 3 6 2 2 2 2 2 2 3 3" xfId="25116" xr:uid="{00000000-0005-0000-0000-000036620000}"/>
    <cellStyle name="Comma 2 3 6 2 2 2 2 2 2 5" xfId="20103" xr:uid="{00000000-0005-0000-0000-0000A14E0000}"/>
    <cellStyle name="Comma 2 3 6 2 2 2 2 2 3" xfId="6657" xr:uid="{00000000-0005-0000-0000-0000181A0000}"/>
    <cellStyle name="Comma 2 3 6 2 2 2 2 2 3 2" xfId="16709" xr:uid="{00000000-0005-0000-0000-00005C410000}"/>
    <cellStyle name="Comma 2 3 6 2 2 2 2 2 3 3" xfId="11689" xr:uid="{00000000-0005-0000-0000-0000C02D0000}"/>
    <cellStyle name="Comma 2 3 6 2 2 2 2 2 3 3 3" xfId="26787" xr:uid="{00000000-0005-0000-0000-0000BD680000}"/>
    <cellStyle name="Comma 2 3 6 2 2 2 2 2 3 5" xfId="21774" xr:uid="{00000000-0005-0000-0000-000028550000}"/>
    <cellStyle name="Comma 2 3 6 2 2 2 2 2 4" xfId="13367" xr:uid="{00000000-0005-0000-0000-00004E340000}"/>
    <cellStyle name="Comma 2 3 6 2 2 2 2 2 4 3" xfId="28462" xr:uid="{00000000-0005-0000-0000-0000486F0000}"/>
    <cellStyle name="Comma 2 3 6 2 2 2 2 2 5" xfId="8346" xr:uid="{00000000-0005-0000-0000-0000B1200000}"/>
    <cellStyle name="Comma 2 3 6 2 2 2 2 2 5 3" xfId="23445" xr:uid="{00000000-0005-0000-0000-0000AF5B0000}"/>
    <cellStyle name="Comma 2 3 6 2 2 2 2 2 7" xfId="18432" xr:uid="{00000000-0005-0000-0000-00001A480000}"/>
    <cellStyle name="Comma 2 3 6 2 2 2 2 3" xfId="4129" xr:uid="{00000000-0005-0000-0000-000037100000}"/>
    <cellStyle name="Comma 2 3 6 2 2 2 2 3 2" xfId="14202" xr:uid="{00000000-0005-0000-0000-000091370000}"/>
    <cellStyle name="Comma 2 3 6 2 2 2 2 3 2 3" xfId="29297" xr:uid="{00000000-0005-0000-0000-00008B720000}"/>
    <cellStyle name="Comma 2 3 6 2 2 2 2 3 3" xfId="9182" xr:uid="{00000000-0005-0000-0000-0000F5230000}"/>
    <cellStyle name="Comma 2 3 6 2 2 2 2 3 3 3" xfId="24280" xr:uid="{00000000-0005-0000-0000-0000F25E0000}"/>
    <cellStyle name="Comma 2 3 6 2 2 2 2 3 5" xfId="19267" xr:uid="{00000000-0005-0000-0000-00005D4B0000}"/>
    <cellStyle name="Comma 2 3 6 2 2 2 2 4" xfId="5821" xr:uid="{00000000-0005-0000-0000-0000D4160000}"/>
    <cellStyle name="Comma 2 3 6 2 2 2 2 4 2" xfId="15873" xr:uid="{00000000-0005-0000-0000-0000183E0000}"/>
    <cellStyle name="Comma 2 3 6 2 2 2 2 4 3" xfId="10853" xr:uid="{00000000-0005-0000-0000-00007C2A0000}"/>
    <cellStyle name="Comma 2 3 6 2 2 2 2 4 3 3" xfId="25951" xr:uid="{00000000-0005-0000-0000-000079650000}"/>
    <cellStyle name="Comma 2 3 6 2 2 2 2 4 5" xfId="20938" xr:uid="{00000000-0005-0000-0000-0000E4510000}"/>
    <cellStyle name="Comma 2 3 6 2 2 2 2 5" xfId="12531" xr:uid="{00000000-0005-0000-0000-00000A310000}"/>
    <cellStyle name="Comma 2 3 6 2 2 2 2 5 3" xfId="27626" xr:uid="{00000000-0005-0000-0000-0000046C0000}"/>
    <cellStyle name="Comma 2 3 6 2 2 2 2 6" xfId="7510" xr:uid="{00000000-0005-0000-0000-00006D1D0000}"/>
    <cellStyle name="Comma 2 3 6 2 2 2 2 6 3" xfId="22609" xr:uid="{00000000-0005-0000-0000-00006B580000}"/>
    <cellStyle name="Comma 2 3 6 2 2 2 2 8" xfId="17596" xr:uid="{00000000-0005-0000-0000-0000D6440000}"/>
    <cellStyle name="Comma 2 3 6 2 2 2 3" xfId="2859" xr:uid="{00000000-0005-0000-0000-0000400B0000}"/>
    <cellStyle name="Comma 2 3 6 2 2 2 3 2" xfId="4548" xr:uid="{00000000-0005-0000-0000-0000DA110000}"/>
    <cellStyle name="Comma 2 3 6 2 2 2 3 2 2" xfId="14620" xr:uid="{00000000-0005-0000-0000-000033390000}"/>
    <cellStyle name="Comma 2 3 6 2 2 2 3 2 2 3" xfId="29715" xr:uid="{00000000-0005-0000-0000-00002D740000}"/>
    <cellStyle name="Comma 2 3 6 2 2 2 3 2 3" xfId="9600" xr:uid="{00000000-0005-0000-0000-000097250000}"/>
    <cellStyle name="Comma 2 3 6 2 2 2 3 2 3 3" xfId="24698" xr:uid="{00000000-0005-0000-0000-000094600000}"/>
    <cellStyle name="Comma 2 3 6 2 2 2 3 2 5" xfId="19685" xr:uid="{00000000-0005-0000-0000-0000FF4C0000}"/>
    <cellStyle name="Comma 2 3 6 2 2 2 3 3" xfId="6239" xr:uid="{00000000-0005-0000-0000-000076180000}"/>
    <cellStyle name="Comma 2 3 6 2 2 2 3 3 2" xfId="16291" xr:uid="{00000000-0005-0000-0000-0000BA3F0000}"/>
    <cellStyle name="Comma 2 3 6 2 2 2 3 3 3" xfId="11271" xr:uid="{00000000-0005-0000-0000-00001E2C0000}"/>
    <cellStyle name="Comma 2 3 6 2 2 2 3 3 3 3" xfId="26369" xr:uid="{00000000-0005-0000-0000-00001B670000}"/>
    <cellStyle name="Comma 2 3 6 2 2 2 3 3 5" xfId="21356" xr:uid="{00000000-0005-0000-0000-000086530000}"/>
    <cellStyle name="Comma 2 3 6 2 2 2 3 4" xfId="12949" xr:uid="{00000000-0005-0000-0000-0000AC320000}"/>
    <cellStyle name="Comma 2 3 6 2 2 2 3 4 3" xfId="28044" xr:uid="{00000000-0005-0000-0000-0000A66D0000}"/>
    <cellStyle name="Comma 2 3 6 2 2 2 3 5" xfId="7928" xr:uid="{00000000-0005-0000-0000-00000F1F0000}"/>
    <cellStyle name="Comma 2 3 6 2 2 2 3 5 3" xfId="23027" xr:uid="{00000000-0005-0000-0000-00000D5A0000}"/>
    <cellStyle name="Comma 2 3 6 2 2 2 3 7" xfId="18014" xr:uid="{00000000-0005-0000-0000-000078460000}"/>
    <cellStyle name="Comma 2 3 6 2 2 2 4" xfId="3711" xr:uid="{00000000-0005-0000-0000-0000950E0000}"/>
    <cellStyle name="Comma 2 3 6 2 2 2 4 2" xfId="13784" xr:uid="{00000000-0005-0000-0000-0000EF350000}"/>
    <cellStyle name="Comma 2 3 6 2 2 2 4 2 3" xfId="28879" xr:uid="{00000000-0005-0000-0000-0000E9700000}"/>
    <cellStyle name="Comma 2 3 6 2 2 2 4 3" xfId="8764" xr:uid="{00000000-0005-0000-0000-000053220000}"/>
    <cellStyle name="Comma 2 3 6 2 2 2 4 3 3" xfId="23862" xr:uid="{00000000-0005-0000-0000-0000505D0000}"/>
    <cellStyle name="Comma 2 3 6 2 2 2 4 5" xfId="18849" xr:uid="{00000000-0005-0000-0000-0000BB490000}"/>
    <cellStyle name="Comma 2 3 6 2 2 2 5" xfId="5403" xr:uid="{00000000-0005-0000-0000-000032150000}"/>
    <cellStyle name="Comma 2 3 6 2 2 2 5 2" xfId="15455" xr:uid="{00000000-0005-0000-0000-0000763C0000}"/>
    <cellStyle name="Comma 2 3 6 2 2 2 5 2 3" xfId="30550" xr:uid="{00000000-0005-0000-0000-000070770000}"/>
    <cellStyle name="Comma 2 3 6 2 2 2 5 3" xfId="10435" xr:uid="{00000000-0005-0000-0000-0000DA280000}"/>
    <cellStyle name="Comma 2 3 6 2 2 2 5 3 3" xfId="25533" xr:uid="{00000000-0005-0000-0000-0000D7630000}"/>
    <cellStyle name="Comma 2 3 6 2 2 2 5 5" xfId="20520" xr:uid="{00000000-0005-0000-0000-000042500000}"/>
    <cellStyle name="Comma 2 3 6 2 2 2 6" xfId="12113" xr:uid="{00000000-0005-0000-0000-0000682F0000}"/>
    <cellStyle name="Comma 2 3 6 2 2 2 6 3" xfId="27208" xr:uid="{00000000-0005-0000-0000-0000626A0000}"/>
    <cellStyle name="Comma 2 3 6 2 2 2 7" xfId="7092" xr:uid="{00000000-0005-0000-0000-0000CB1B0000}"/>
    <cellStyle name="Comma 2 3 6 2 2 2 7 3" xfId="22191" xr:uid="{00000000-0005-0000-0000-0000C9560000}"/>
    <cellStyle name="Comma 2 3 6 2 2 2 9" xfId="17178" xr:uid="{00000000-0005-0000-0000-000034430000}"/>
    <cellStyle name="Comma 2 3 6 2 2 3" xfId="2230" xr:uid="{00000000-0005-0000-0000-0000CB080000}"/>
    <cellStyle name="Comma 2 3 6 2 2 3 2" xfId="3069" xr:uid="{00000000-0005-0000-0000-0000120C0000}"/>
    <cellStyle name="Comma 2 3 6 2 2 3 2 2" xfId="4758" xr:uid="{00000000-0005-0000-0000-0000AC120000}"/>
    <cellStyle name="Comma 2 3 6 2 2 3 2 2 2" xfId="14830" xr:uid="{00000000-0005-0000-0000-0000053A0000}"/>
    <cellStyle name="Comma 2 3 6 2 2 3 2 2 2 3" xfId="29925" xr:uid="{00000000-0005-0000-0000-0000FF740000}"/>
    <cellStyle name="Comma 2 3 6 2 2 3 2 2 3" xfId="9810" xr:uid="{00000000-0005-0000-0000-000069260000}"/>
    <cellStyle name="Comma 2 3 6 2 2 3 2 2 3 3" xfId="24908" xr:uid="{00000000-0005-0000-0000-000066610000}"/>
    <cellStyle name="Comma 2 3 6 2 2 3 2 2 5" xfId="19895" xr:uid="{00000000-0005-0000-0000-0000D14D0000}"/>
    <cellStyle name="Comma 2 3 6 2 2 3 2 3" xfId="6449" xr:uid="{00000000-0005-0000-0000-000048190000}"/>
    <cellStyle name="Comma 2 3 6 2 2 3 2 3 2" xfId="16501" xr:uid="{00000000-0005-0000-0000-00008C400000}"/>
    <cellStyle name="Comma 2 3 6 2 2 3 2 3 3" xfId="11481" xr:uid="{00000000-0005-0000-0000-0000F02C0000}"/>
    <cellStyle name="Comma 2 3 6 2 2 3 2 3 3 3" xfId="26579" xr:uid="{00000000-0005-0000-0000-0000ED670000}"/>
    <cellStyle name="Comma 2 3 6 2 2 3 2 3 5" xfId="21566" xr:uid="{00000000-0005-0000-0000-000058540000}"/>
    <cellStyle name="Comma 2 3 6 2 2 3 2 4" xfId="13159" xr:uid="{00000000-0005-0000-0000-00007E330000}"/>
    <cellStyle name="Comma 2 3 6 2 2 3 2 4 3" xfId="28254" xr:uid="{00000000-0005-0000-0000-0000786E0000}"/>
    <cellStyle name="Comma 2 3 6 2 2 3 2 5" xfId="8138" xr:uid="{00000000-0005-0000-0000-0000E11F0000}"/>
    <cellStyle name="Comma 2 3 6 2 2 3 2 5 3" xfId="23237" xr:uid="{00000000-0005-0000-0000-0000DF5A0000}"/>
    <cellStyle name="Comma 2 3 6 2 2 3 2 7" xfId="18224" xr:uid="{00000000-0005-0000-0000-00004A470000}"/>
    <cellStyle name="Comma 2 3 6 2 2 3 3" xfId="3921" xr:uid="{00000000-0005-0000-0000-0000670F0000}"/>
    <cellStyle name="Comma 2 3 6 2 2 3 3 2" xfId="13994" xr:uid="{00000000-0005-0000-0000-0000C1360000}"/>
    <cellStyle name="Comma 2 3 6 2 2 3 3 2 3" xfId="29089" xr:uid="{00000000-0005-0000-0000-0000BB710000}"/>
    <cellStyle name="Comma 2 3 6 2 2 3 3 3" xfId="8974" xr:uid="{00000000-0005-0000-0000-000025230000}"/>
    <cellStyle name="Comma 2 3 6 2 2 3 3 3 3" xfId="24072" xr:uid="{00000000-0005-0000-0000-0000225E0000}"/>
    <cellStyle name="Comma 2 3 6 2 2 3 3 5" xfId="19059" xr:uid="{00000000-0005-0000-0000-00008D4A0000}"/>
    <cellStyle name="Comma 2 3 6 2 2 3 4" xfId="5613" xr:uid="{00000000-0005-0000-0000-000004160000}"/>
    <cellStyle name="Comma 2 3 6 2 2 3 4 2" xfId="15665" xr:uid="{00000000-0005-0000-0000-0000483D0000}"/>
    <cellStyle name="Comma 2 3 6 2 2 3 4 2 3" xfId="30760" xr:uid="{00000000-0005-0000-0000-000042780000}"/>
    <cellStyle name="Comma 2 3 6 2 2 3 4 3" xfId="10645" xr:uid="{00000000-0005-0000-0000-0000AC290000}"/>
    <cellStyle name="Comma 2 3 6 2 2 3 4 3 3" xfId="25743" xr:uid="{00000000-0005-0000-0000-0000A9640000}"/>
    <cellStyle name="Comma 2 3 6 2 2 3 4 5" xfId="20730" xr:uid="{00000000-0005-0000-0000-000014510000}"/>
    <cellStyle name="Comma 2 3 6 2 2 3 5" xfId="12323" xr:uid="{00000000-0005-0000-0000-00003A300000}"/>
    <cellStyle name="Comma 2 3 6 2 2 3 5 3" xfId="27418" xr:uid="{00000000-0005-0000-0000-0000346B0000}"/>
    <cellStyle name="Comma 2 3 6 2 2 3 6" xfId="7302" xr:uid="{00000000-0005-0000-0000-00009D1C0000}"/>
    <cellStyle name="Comma 2 3 6 2 2 3 6 3" xfId="22401" xr:uid="{00000000-0005-0000-0000-00009B570000}"/>
    <cellStyle name="Comma 2 3 6 2 2 3 8" xfId="17388" xr:uid="{00000000-0005-0000-0000-000006440000}"/>
    <cellStyle name="Comma 2 3 6 2 2 4" xfId="2651" xr:uid="{00000000-0005-0000-0000-0000700A0000}"/>
    <cellStyle name="Comma 2 3 6 2 2 4 2" xfId="4340" xr:uid="{00000000-0005-0000-0000-00000A110000}"/>
    <cellStyle name="Comma 2 3 6 2 2 4 2 2" xfId="14412" xr:uid="{00000000-0005-0000-0000-000063380000}"/>
    <cellStyle name="Comma 2 3 6 2 2 4 2 2 3" xfId="29507" xr:uid="{00000000-0005-0000-0000-00005D730000}"/>
    <cellStyle name="Comma 2 3 6 2 2 4 2 3" xfId="9392" xr:uid="{00000000-0005-0000-0000-0000C7240000}"/>
    <cellStyle name="Comma 2 3 6 2 2 4 2 3 3" xfId="24490" xr:uid="{00000000-0005-0000-0000-0000C45F0000}"/>
    <cellStyle name="Comma 2 3 6 2 2 4 2 5" xfId="19477" xr:uid="{00000000-0005-0000-0000-00002F4C0000}"/>
    <cellStyle name="Comma 2 3 6 2 2 4 3" xfId="6031" xr:uid="{00000000-0005-0000-0000-0000A6170000}"/>
    <cellStyle name="Comma 2 3 6 2 2 4 3 2" xfId="16083" xr:uid="{00000000-0005-0000-0000-0000EA3E0000}"/>
    <cellStyle name="Comma 2 3 6 2 2 4 3 3" xfId="11063" xr:uid="{00000000-0005-0000-0000-00004E2B0000}"/>
    <cellStyle name="Comma 2 3 6 2 2 4 3 3 3" xfId="26161" xr:uid="{00000000-0005-0000-0000-00004B660000}"/>
    <cellStyle name="Comma 2 3 6 2 2 4 3 5" xfId="21148" xr:uid="{00000000-0005-0000-0000-0000B6520000}"/>
    <cellStyle name="Comma 2 3 6 2 2 4 4" xfId="12741" xr:uid="{00000000-0005-0000-0000-0000DC310000}"/>
    <cellStyle name="Comma 2 3 6 2 2 4 4 3" xfId="27836" xr:uid="{00000000-0005-0000-0000-0000D66C0000}"/>
    <cellStyle name="Comma 2 3 6 2 2 4 5" xfId="7720" xr:uid="{00000000-0005-0000-0000-00003F1E0000}"/>
    <cellStyle name="Comma 2 3 6 2 2 4 5 3" xfId="22819" xr:uid="{00000000-0005-0000-0000-00003D590000}"/>
    <cellStyle name="Comma 2 3 6 2 2 4 7" xfId="17806" xr:uid="{00000000-0005-0000-0000-0000A8450000}"/>
    <cellStyle name="Comma 2 3 6 2 2 5" xfId="3503" xr:uid="{00000000-0005-0000-0000-0000C50D0000}"/>
    <cellStyle name="Comma 2 3 6 2 2 5 2" xfId="13576" xr:uid="{00000000-0005-0000-0000-00001F350000}"/>
    <cellStyle name="Comma 2 3 6 2 2 5 2 3" xfId="28671" xr:uid="{00000000-0005-0000-0000-000019700000}"/>
    <cellStyle name="Comma 2 3 6 2 2 5 3" xfId="8556" xr:uid="{00000000-0005-0000-0000-000083210000}"/>
    <cellStyle name="Comma 2 3 6 2 2 5 3 3" xfId="23654" xr:uid="{00000000-0005-0000-0000-0000805C0000}"/>
    <cellStyle name="Comma 2 3 6 2 2 5 5" xfId="18641" xr:uid="{00000000-0005-0000-0000-0000EB480000}"/>
    <cellStyle name="Comma 2 3 6 2 2 6" xfId="5195" xr:uid="{00000000-0005-0000-0000-000062140000}"/>
    <cellStyle name="Comma 2 3 6 2 2 6 2" xfId="15247" xr:uid="{00000000-0005-0000-0000-0000A63B0000}"/>
    <cellStyle name="Comma 2 3 6 2 2 6 2 3" xfId="30342" xr:uid="{00000000-0005-0000-0000-0000A0760000}"/>
    <cellStyle name="Comma 2 3 6 2 2 6 3" xfId="10227" xr:uid="{00000000-0005-0000-0000-00000A280000}"/>
    <cellStyle name="Comma 2 3 6 2 2 6 3 3" xfId="25325" xr:uid="{00000000-0005-0000-0000-000007630000}"/>
    <cellStyle name="Comma 2 3 6 2 2 6 5" xfId="20312" xr:uid="{00000000-0005-0000-0000-0000724F0000}"/>
    <cellStyle name="Comma 2 3 6 2 2 7" xfId="11905" xr:uid="{00000000-0005-0000-0000-0000982E0000}"/>
    <cellStyle name="Comma 2 3 6 2 2 7 3" xfId="27000" xr:uid="{00000000-0005-0000-0000-000092690000}"/>
    <cellStyle name="Comma 2 3 6 2 2 8" xfId="6884" xr:uid="{00000000-0005-0000-0000-0000FB1A0000}"/>
    <cellStyle name="Comma 2 3 6 2 2 8 3" xfId="21983" xr:uid="{00000000-0005-0000-0000-0000F9550000}"/>
    <cellStyle name="Comma 2 3 6 2 3" xfId="1913" xr:uid="{00000000-0005-0000-0000-00008E070000}"/>
    <cellStyle name="Comma 2 3 6 2 3 2" xfId="2334" xr:uid="{00000000-0005-0000-0000-000033090000}"/>
    <cellStyle name="Comma 2 3 6 2 3 2 2" xfId="3173" xr:uid="{00000000-0005-0000-0000-00007A0C0000}"/>
    <cellStyle name="Comma 2 3 6 2 3 2 2 2" xfId="4862" xr:uid="{00000000-0005-0000-0000-000014130000}"/>
    <cellStyle name="Comma 2 3 6 2 3 2 2 2 2" xfId="14934" xr:uid="{00000000-0005-0000-0000-00006D3A0000}"/>
    <cellStyle name="Comma 2 3 6 2 3 2 2 2 2 3" xfId="30029" xr:uid="{00000000-0005-0000-0000-000067750000}"/>
    <cellStyle name="Comma 2 3 6 2 3 2 2 2 3" xfId="9914" xr:uid="{00000000-0005-0000-0000-0000D1260000}"/>
    <cellStyle name="Comma 2 3 6 2 3 2 2 2 3 3" xfId="25012" xr:uid="{00000000-0005-0000-0000-0000CE610000}"/>
    <cellStyle name="Comma 2 3 6 2 3 2 2 2 5" xfId="19999" xr:uid="{00000000-0005-0000-0000-0000394E0000}"/>
    <cellStyle name="Comma 2 3 6 2 3 2 2 3" xfId="6553" xr:uid="{00000000-0005-0000-0000-0000B0190000}"/>
    <cellStyle name="Comma 2 3 6 2 3 2 2 3 2" xfId="16605" xr:uid="{00000000-0005-0000-0000-0000F4400000}"/>
    <cellStyle name="Comma 2 3 6 2 3 2 2 3 3" xfId="11585" xr:uid="{00000000-0005-0000-0000-0000582D0000}"/>
    <cellStyle name="Comma 2 3 6 2 3 2 2 3 3 3" xfId="26683" xr:uid="{00000000-0005-0000-0000-000055680000}"/>
    <cellStyle name="Comma 2 3 6 2 3 2 2 3 5" xfId="21670" xr:uid="{00000000-0005-0000-0000-0000C0540000}"/>
    <cellStyle name="Comma 2 3 6 2 3 2 2 4" xfId="13263" xr:uid="{00000000-0005-0000-0000-0000E6330000}"/>
    <cellStyle name="Comma 2 3 6 2 3 2 2 4 3" xfId="28358" xr:uid="{00000000-0005-0000-0000-0000E06E0000}"/>
    <cellStyle name="Comma 2 3 6 2 3 2 2 5" xfId="8242" xr:uid="{00000000-0005-0000-0000-000049200000}"/>
    <cellStyle name="Comma 2 3 6 2 3 2 2 5 3" xfId="23341" xr:uid="{00000000-0005-0000-0000-0000475B0000}"/>
    <cellStyle name="Comma 2 3 6 2 3 2 2 7" xfId="18328" xr:uid="{00000000-0005-0000-0000-0000B2470000}"/>
    <cellStyle name="Comma 2 3 6 2 3 2 3" xfId="4025" xr:uid="{00000000-0005-0000-0000-0000CF0F0000}"/>
    <cellStyle name="Comma 2 3 6 2 3 2 3 2" xfId="14098" xr:uid="{00000000-0005-0000-0000-000029370000}"/>
    <cellStyle name="Comma 2 3 6 2 3 2 3 2 3" xfId="29193" xr:uid="{00000000-0005-0000-0000-000023720000}"/>
    <cellStyle name="Comma 2 3 6 2 3 2 3 3" xfId="9078" xr:uid="{00000000-0005-0000-0000-00008D230000}"/>
    <cellStyle name="Comma 2 3 6 2 3 2 3 3 3" xfId="24176" xr:uid="{00000000-0005-0000-0000-00008A5E0000}"/>
    <cellStyle name="Comma 2 3 6 2 3 2 3 5" xfId="19163" xr:uid="{00000000-0005-0000-0000-0000F54A0000}"/>
    <cellStyle name="Comma 2 3 6 2 3 2 4" xfId="5717" xr:uid="{00000000-0005-0000-0000-00006C160000}"/>
    <cellStyle name="Comma 2 3 6 2 3 2 4 2" xfId="15769" xr:uid="{00000000-0005-0000-0000-0000B03D0000}"/>
    <cellStyle name="Comma 2 3 6 2 3 2 4 2 3" xfId="30864" xr:uid="{00000000-0005-0000-0000-0000AA780000}"/>
    <cellStyle name="Comma 2 3 6 2 3 2 4 3" xfId="10749" xr:uid="{00000000-0005-0000-0000-0000142A0000}"/>
    <cellStyle name="Comma 2 3 6 2 3 2 4 3 3" xfId="25847" xr:uid="{00000000-0005-0000-0000-000011650000}"/>
    <cellStyle name="Comma 2 3 6 2 3 2 4 5" xfId="20834" xr:uid="{00000000-0005-0000-0000-00007C510000}"/>
    <cellStyle name="Comma 2 3 6 2 3 2 5" xfId="12427" xr:uid="{00000000-0005-0000-0000-0000A2300000}"/>
    <cellStyle name="Comma 2 3 6 2 3 2 5 3" xfId="27522" xr:uid="{00000000-0005-0000-0000-00009C6B0000}"/>
    <cellStyle name="Comma 2 3 6 2 3 2 6" xfId="7406" xr:uid="{00000000-0005-0000-0000-0000051D0000}"/>
    <cellStyle name="Comma 2 3 6 2 3 2 6 3" xfId="22505" xr:uid="{00000000-0005-0000-0000-000003580000}"/>
    <cellStyle name="Comma 2 3 6 2 3 2 8" xfId="17492" xr:uid="{00000000-0005-0000-0000-00006E440000}"/>
    <cellStyle name="Comma 2 3 6 2 3 3" xfId="2755" xr:uid="{00000000-0005-0000-0000-0000D80A0000}"/>
    <cellStyle name="Comma 2 3 6 2 3 3 2" xfId="4444" xr:uid="{00000000-0005-0000-0000-000072110000}"/>
    <cellStyle name="Comma 2 3 6 2 3 3 2 2" xfId="14516" xr:uid="{00000000-0005-0000-0000-0000CB380000}"/>
    <cellStyle name="Comma 2 3 6 2 3 3 2 2 3" xfId="29611" xr:uid="{00000000-0005-0000-0000-0000C5730000}"/>
    <cellStyle name="Comma 2 3 6 2 3 3 2 3" xfId="9496" xr:uid="{00000000-0005-0000-0000-00002F250000}"/>
    <cellStyle name="Comma 2 3 6 2 3 3 2 3 3" xfId="24594" xr:uid="{00000000-0005-0000-0000-00002C600000}"/>
    <cellStyle name="Comma 2 3 6 2 3 3 2 5" xfId="19581" xr:uid="{00000000-0005-0000-0000-0000974C0000}"/>
    <cellStyle name="Comma 2 3 6 2 3 3 3" xfId="6135" xr:uid="{00000000-0005-0000-0000-00000E180000}"/>
    <cellStyle name="Comma 2 3 6 2 3 3 3 2" xfId="16187" xr:uid="{00000000-0005-0000-0000-0000523F0000}"/>
    <cellStyle name="Comma 2 3 6 2 3 3 3 3" xfId="11167" xr:uid="{00000000-0005-0000-0000-0000B62B0000}"/>
    <cellStyle name="Comma 2 3 6 2 3 3 3 3 3" xfId="26265" xr:uid="{00000000-0005-0000-0000-0000B3660000}"/>
    <cellStyle name="Comma 2 3 6 2 3 3 3 5" xfId="21252" xr:uid="{00000000-0005-0000-0000-00001E530000}"/>
    <cellStyle name="Comma 2 3 6 2 3 3 4" xfId="12845" xr:uid="{00000000-0005-0000-0000-000044320000}"/>
    <cellStyle name="Comma 2 3 6 2 3 3 4 3" xfId="27940" xr:uid="{00000000-0005-0000-0000-00003E6D0000}"/>
    <cellStyle name="Comma 2 3 6 2 3 3 5" xfId="7824" xr:uid="{00000000-0005-0000-0000-0000A71E0000}"/>
    <cellStyle name="Comma 2 3 6 2 3 3 5 3" xfId="22923" xr:uid="{00000000-0005-0000-0000-0000A5590000}"/>
    <cellStyle name="Comma 2 3 6 2 3 3 7" xfId="17910" xr:uid="{00000000-0005-0000-0000-000010460000}"/>
    <cellStyle name="Comma 2 3 6 2 3 4" xfId="3607" xr:uid="{00000000-0005-0000-0000-00002D0E0000}"/>
    <cellStyle name="Comma 2 3 6 2 3 4 2" xfId="13680" xr:uid="{00000000-0005-0000-0000-000087350000}"/>
    <cellStyle name="Comma 2 3 6 2 3 4 2 3" xfId="28775" xr:uid="{00000000-0005-0000-0000-000081700000}"/>
    <cellStyle name="Comma 2 3 6 2 3 4 3" xfId="8660" xr:uid="{00000000-0005-0000-0000-0000EB210000}"/>
    <cellStyle name="Comma 2 3 6 2 3 4 3 3" xfId="23758" xr:uid="{00000000-0005-0000-0000-0000E85C0000}"/>
    <cellStyle name="Comma 2 3 6 2 3 4 5" xfId="18745" xr:uid="{00000000-0005-0000-0000-000053490000}"/>
    <cellStyle name="Comma 2 3 6 2 3 5" xfId="5299" xr:uid="{00000000-0005-0000-0000-0000CA140000}"/>
    <cellStyle name="Comma 2 3 6 2 3 5 2" xfId="15351" xr:uid="{00000000-0005-0000-0000-00000E3C0000}"/>
    <cellStyle name="Comma 2 3 6 2 3 5 2 3" xfId="30446" xr:uid="{00000000-0005-0000-0000-000008770000}"/>
    <cellStyle name="Comma 2 3 6 2 3 5 3" xfId="10331" xr:uid="{00000000-0005-0000-0000-000072280000}"/>
    <cellStyle name="Comma 2 3 6 2 3 5 3 3" xfId="25429" xr:uid="{00000000-0005-0000-0000-00006F630000}"/>
    <cellStyle name="Comma 2 3 6 2 3 5 5" xfId="20416" xr:uid="{00000000-0005-0000-0000-0000DA4F0000}"/>
    <cellStyle name="Comma 2 3 6 2 3 6" xfId="12009" xr:uid="{00000000-0005-0000-0000-0000002F0000}"/>
    <cellStyle name="Comma 2 3 6 2 3 6 3" xfId="27104" xr:uid="{00000000-0005-0000-0000-0000FA690000}"/>
    <cellStyle name="Comma 2 3 6 2 3 7" xfId="6988" xr:uid="{00000000-0005-0000-0000-0000631B0000}"/>
    <cellStyle name="Comma 2 3 6 2 3 7 3" xfId="22087" xr:uid="{00000000-0005-0000-0000-000061560000}"/>
    <cellStyle name="Comma 2 3 6 2 3 9" xfId="17074" xr:uid="{00000000-0005-0000-0000-0000CC420000}"/>
    <cellStyle name="Comma 2 3 6 2 4" xfId="2126" xr:uid="{00000000-0005-0000-0000-000063080000}"/>
    <cellStyle name="Comma 2 3 6 2 4 2" xfId="2965" xr:uid="{00000000-0005-0000-0000-0000AA0B0000}"/>
    <cellStyle name="Comma 2 3 6 2 4 2 2" xfId="4654" xr:uid="{00000000-0005-0000-0000-000044120000}"/>
    <cellStyle name="Comma 2 3 6 2 4 2 2 2" xfId="14726" xr:uid="{00000000-0005-0000-0000-00009D390000}"/>
    <cellStyle name="Comma 2 3 6 2 4 2 2 2 3" xfId="29821" xr:uid="{00000000-0005-0000-0000-000097740000}"/>
    <cellStyle name="Comma 2 3 6 2 4 2 2 3" xfId="9706" xr:uid="{00000000-0005-0000-0000-000001260000}"/>
    <cellStyle name="Comma 2 3 6 2 4 2 2 3 3" xfId="24804" xr:uid="{00000000-0005-0000-0000-0000FE600000}"/>
    <cellStyle name="Comma 2 3 6 2 4 2 2 5" xfId="19791" xr:uid="{00000000-0005-0000-0000-0000694D0000}"/>
    <cellStyle name="Comma 2 3 6 2 4 2 3" xfId="6345" xr:uid="{00000000-0005-0000-0000-0000E0180000}"/>
    <cellStyle name="Comma 2 3 6 2 4 2 3 2" xfId="16397" xr:uid="{00000000-0005-0000-0000-000024400000}"/>
    <cellStyle name="Comma 2 3 6 2 4 2 3 3" xfId="11377" xr:uid="{00000000-0005-0000-0000-0000882C0000}"/>
    <cellStyle name="Comma 2 3 6 2 4 2 3 3 3" xfId="26475" xr:uid="{00000000-0005-0000-0000-000085670000}"/>
    <cellStyle name="Comma 2 3 6 2 4 2 3 5" xfId="21462" xr:uid="{00000000-0005-0000-0000-0000F0530000}"/>
    <cellStyle name="Comma 2 3 6 2 4 2 4" xfId="13055" xr:uid="{00000000-0005-0000-0000-000016330000}"/>
    <cellStyle name="Comma 2 3 6 2 4 2 4 3" xfId="28150" xr:uid="{00000000-0005-0000-0000-0000106E0000}"/>
    <cellStyle name="Comma 2 3 6 2 4 2 5" xfId="8034" xr:uid="{00000000-0005-0000-0000-0000791F0000}"/>
    <cellStyle name="Comma 2 3 6 2 4 2 5 3" xfId="23133" xr:uid="{00000000-0005-0000-0000-0000775A0000}"/>
    <cellStyle name="Comma 2 3 6 2 4 2 7" xfId="18120" xr:uid="{00000000-0005-0000-0000-0000E2460000}"/>
    <cellStyle name="Comma 2 3 6 2 4 3" xfId="3817" xr:uid="{00000000-0005-0000-0000-0000FF0E0000}"/>
    <cellStyle name="Comma 2 3 6 2 4 3 2" xfId="13890" xr:uid="{00000000-0005-0000-0000-000059360000}"/>
    <cellStyle name="Comma 2 3 6 2 4 3 2 3" xfId="28985" xr:uid="{00000000-0005-0000-0000-000053710000}"/>
    <cellStyle name="Comma 2 3 6 2 4 3 3" xfId="8870" xr:uid="{00000000-0005-0000-0000-0000BD220000}"/>
    <cellStyle name="Comma 2 3 6 2 4 3 3 3" xfId="23968" xr:uid="{00000000-0005-0000-0000-0000BA5D0000}"/>
    <cellStyle name="Comma 2 3 6 2 4 3 5" xfId="18955" xr:uid="{00000000-0005-0000-0000-0000254A0000}"/>
    <cellStyle name="Comma 2 3 6 2 4 4" xfId="5509" xr:uid="{00000000-0005-0000-0000-00009C150000}"/>
    <cellStyle name="Comma 2 3 6 2 4 4 2" xfId="15561" xr:uid="{00000000-0005-0000-0000-0000E03C0000}"/>
    <cellStyle name="Comma 2 3 6 2 4 4 2 3" xfId="30656" xr:uid="{00000000-0005-0000-0000-0000DA770000}"/>
    <cellStyle name="Comma 2 3 6 2 4 4 3" xfId="10541" xr:uid="{00000000-0005-0000-0000-000044290000}"/>
    <cellStyle name="Comma 2 3 6 2 4 4 3 3" xfId="25639" xr:uid="{00000000-0005-0000-0000-000041640000}"/>
    <cellStyle name="Comma 2 3 6 2 4 4 5" xfId="20626" xr:uid="{00000000-0005-0000-0000-0000AC500000}"/>
    <cellStyle name="Comma 2 3 6 2 4 5" xfId="12219" xr:uid="{00000000-0005-0000-0000-0000D22F0000}"/>
    <cellStyle name="Comma 2 3 6 2 4 5 3" xfId="27314" xr:uid="{00000000-0005-0000-0000-0000CC6A0000}"/>
    <cellStyle name="Comma 2 3 6 2 4 6" xfId="7198" xr:uid="{00000000-0005-0000-0000-0000351C0000}"/>
    <cellStyle name="Comma 2 3 6 2 4 6 3" xfId="22297" xr:uid="{00000000-0005-0000-0000-000033570000}"/>
    <cellStyle name="Comma 2 3 6 2 4 8" xfId="17284" xr:uid="{00000000-0005-0000-0000-00009E430000}"/>
    <cellStyle name="Comma 2 3 6 2 5" xfId="2547" xr:uid="{00000000-0005-0000-0000-0000080A0000}"/>
    <cellStyle name="Comma 2 3 6 2 5 2" xfId="4236" xr:uid="{00000000-0005-0000-0000-0000A2100000}"/>
    <cellStyle name="Comma 2 3 6 2 5 2 2" xfId="14308" xr:uid="{00000000-0005-0000-0000-0000FB370000}"/>
    <cellStyle name="Comma 2 3 6 2 5 2 2 3" xfId="29403" xr:uid="{00000000-0005-0000-0000-0000F5720000}"/>
    <cellStyle name="Comma 2 3 6 2 5 2 3" xfId="9288" xr:uid="{00000000-0005-0000-0000-00005F240000}"/>
    <cellStyle name="Comma 2 3 6 2 5 2 3 3" xfId="24386" xr:uid="{00000000-0005-0000-0000-00005C5F0000}"/>
    <cellStyle name="Comma 2 3 6 2 5 2 5" xfId="19373" xr:uid="{00000000-0005-0000-0000-0000C74B0000}"/>
    <cellStyle name="Comma 2 3 6 2 5 3" xfId="5927" xr:uid="{00000000-0005-0000-0000-00003E170000}"/>
    <cellStyle name="Comma 2 3 6 2 5 3 2" xfId="15979" xr:uid="{00000000-0005-0000-0000-0000823E0000}"/>
    <cellStyle name="Comma 2 3 6 2 5 3 3" xfId="10959" xr:uid="{00000000-0005-0000-0000-0000E62A0000}"/>
    <cellStyle name="Comma 2 3 6 2 5 3 3 3" xfId="26057" xr:uid="{00000000-0005-0000-0000-0000E3650000}"/>
    <cellStyle name="Comma 2 3 6 2 5 3 5" xfId="21044" xr:uid="{00000000-0005-0000-0000-00004E520000}"/>
    <cellStyle name="Comma 2 3 6 2 5 4" xfId="12637" xr:uid="{00000000-0005-0000-0000-000074310000}"/>
    <cellStyle name="Comma 2 3 6 2 5 4 3" xfId="27732" xr:uid="{00000000-0005-0000-0000-00006E6C0000}"/>
    <cellStyle name="Comma 2 3 6 2 5 5" xfId="7616" xr:uid="{00000000-0005-0000-0000-0000D71D0000}"/>
    <cellStyle name="Comma 2 3 6 2 5 5 3" xfId="22715" xr:uid="{00000000-0005-0000-0000-0000D5580000}"/>
    <cellStyle name="Comma 2 3 6 2 5 7" xfId="17702" xr:uid="{00000000-0005-0000-0000-000040450000}"/>
    <cellStyle name="Comma 2 3 6 2 6" xfId="3399" xr:uid="{00000000-0005-0000-0000-00005D0D0000}"/>
    <cellStyle name="Comma 2 3 6 2 6 2" xfId="13472" xr:uid="{00000000-0005-0000-0000-0000B7340000}"/>
    <cellStyle name="Comma 2 3 6 2 6 2 3" xfId="28567" xr:uid="{00000000-0005-0000-0000-0000B16F0000}"/>
    <cellStyle name="Comma 2 3 6 2 6 3" xfId="8452" xr:uid="{00000000-0005-0000-0000-00001B210000}"/>
    <cellStyle name="Comma 2 3 6 2 6 3 3" xfId="23550" xr:uid="{00000000-0005-0000-0000-0000185C0000}"/>
    <cellStyle name="Comma 2 3 6 2 6 5" xfId="18537" xr:uid="{00000000-0005-0000-0000-000083480000}"/>
    <cellStyle name="Comma 2 3 6 2 7" xfId="5091" xr:uid="{00000000-0005-0000-0000-0000FA130000}"/>
    <cellStyle name="Comma 2 3 6 2 7 2" xfId="15143" xr:uid="{00000000-0005-0000-0000-00003E3B0000}"/>
    <cellStyle name="Comma 2 3 6 2 7 2 3" xfId="30238" xr:uid="{00000000-0005-0000-0000-000038760000}"/>
    <cellStyle name="Comma 2 3 6 2 7 3" xfId="10123" xr:uid="{00000000-0005-0000-0000-0000A2270000}"/>
    <cellStyle name="Comma 2 3 6 2 7 3 3" xfId="25221" xr:uid="{00000000-0005-0000-0000-00009F620000}"/>
    <cellStyle name="Comma 2 3 6 2 7 5" xfId="20208" xr:uid="{00000000-0005-0000-0000-00000A4F0000}"/>
    <cellStyle name="Comma 2 3 6 2 8" xfId="11801" xr:uid="{00000000-0005-0000-0000-0000302E0000}"/>
    <cellStyle name="Comma 2 3 6 2 8 3" xfId="26896" xr:uid="{00000000-0005-0000-0000-00002A690000}"/>
    <cellStyle name="Comma 2 3 6 2 9" xfId="6780" xr:uid="{00000000-0005-0000-0000-0000931A0000}"/>
    <cellStyle name="Comma 2 3 6 2 9 3" xfId="21879" xr:uid="{00000000-0005-0000-0000-000091550000}"/>
    <cellStyle name="Comma 2 3 6 3" xfId="1746" xr:uid="{00000000-0005-0000-0000-0000E7060000}"/>
    <cellStyle name="Comma 2 3 6 3 10" xfId="16918" xr:uid="{00000000-0005-0000-0000-000030420000}"/>
    <cellStyle name="Comma 2 3 6 3 2" xfId="1965" xr:uid="{00000000-0005-0000-0000-0000C2070000}"/>
    <cellStyle name="Comma 2 3 6 3 2 2" xfId="2386" xr:uid="{00000000-0005-0000-0000-000067090000}"/>
    <cellStyle name="Comma 2 3 6 3 2 2 2" xfId="3225" xr:uid="{00000000-0005-0000-0000-0000AE0C0000}"/>
    <cellStyle name="Comma 2 3 6 3 2 2 2 2" xfId="4914" xr:uid="{00000000-0005-0000-0000-000048130000}"/>
    <cellStyle name="Comma 2 3 6 3 2 2 2 2 2" xfId="14986" xr:uid="{00000000-0005-0000-0000-0000A13A0000}"/>
    <cellStyle name="Comma 2 3 6 3 2 2 2 2 2 3" xfId="30081" xr:uid="{00000000-0005-0000-0000-00009B750000}"/>
    <cellStyle name="Comma 2 3 6 3 2 2 2 2 3" xfId="9966" xr:uid="{00000000-0005-0000-0000-000005270000}"/>
    <cellStyle name="Comma 2 3 6 3 2 2 2 2 3 3" xfId="25064" xr:uid="{00000000-0005-0000-0000-000002620000}"/>
    <cellStyle name="Comma 2 3 6 3 2 2 2 2 5" xfId="20051" xr:uid="{00000000-0005-0000-0000-00006D4E0000}"/>
    <cellStyle name="Comma 2 3 6 3 2 2 2 3" xfId="6605" xr:uid="{00000000-0005-0000-0000-0000E4190000}"/>
    <cellStyle name="Comma 2 3 6 3 2 2 2 3 2" xfId="16657" xr:uid="{00000000-0005-0000-0000-000028410000}"/>
    <cellStyle name="Comma 2 3 6 3 2 2 2 3 3" xfId="11637" xr:uid="{00000000-0005-0000-0000-00008C2D0000}"/>
    <cellStyle name="Comma 2 3 6 3 2 2 2 3 3 3" xfId="26735" xr:uid="{00000000-0005-0000-0000-000089680000}"/>
    <cellStyle name="Comma 2 3 6 3 2 2 2 3 5" xfId="21722" xr:uid="{00000000-0005-0000-0000-0000F4540000}"/>
    <cellStyle name="Comma 2 3 6 3 2 2 2 4" xfId="13315" xr:uid="{00000000-0005-0000-0000-00001A340000}"/>
    <cellStyle name="Comma 2 3 6 3 2 2 2 4 3" xfId="28410" xr:uid="{00000000-0005-0000-0000-0000146F0000}"/>
    <cellStyle name="Comma 2 3 6 3 2 2 2 5" xfId="8294" xr:uid="{00000000-0005-0000-0000-00007D200000}"/>
    <cellStyle name="Comma 2 3 6 3 2 2 2 5 3" xfId="23393" xr:uid="{00000000-0005-0000-0000-00007B5B0000}"/>
    <cellStyle name="Comma 2 3 6 3 2 2 2 7" xfId="18380" xr:uid="{00000000-0005-0000-0000-0000E6470000}"/>
    <cellStyle name="Comma 2 3 6 3 2 2 3" xfId="4077" xr:uid="{00000000-0005-0000-0000-000003100000}"/>
    <cellStyle name="Comma 2 3 6 3 2 2 3 2" xfId="14150" xr:uid="{00000000-0005-0000-0000-00005D370000}"/>
    <cellStyle name="Comma 2 3 6 3 2 2 3 2 3" xfId="29245" xr:uid="{00000000-0005-0000-0000-000057720000}"/>
    <cellStyle name="Comma 2 3 6 3 2 2 3 3" xfId="9130" xr:uid="{00000000-0005-0000-0000-0000C1230000}"/>
    <cellStyle name="Comma 2 3 6 3 2 2 3 3 3" xfId="24228" xr:uid="{00000000-0005-0000-0000-0000BE5E0000}"/>
    <cellStyle name="Comma 2 3 6 3 2 2 3 5" xfId="19215" xr:uid="{00000000-0005-0000-0000-0000294B0000}"/>
    <cellStyle name="Comma 2 3 6 3 2 2 4" xfId="5769" xr:uid="{00000000-0005-0000-0000-0000A0160000}"/>
    <cellStyle name="Comma 2 3 6 3 2 2 4 2" xfId="15821" xr:uid="{00000000-0005-0000-0000-0000E43D0000}"/>
    <cellStyle name="Comma 2 3 6 3 2 2 4 2 3" xfId="30916" xr:uid="{00000000-0005-0000-0000-0000DE780000}"/>
    <cellStyle name="Comma 2 3 6 3 2 2 4 3" xfId="10801" xr:uid="{00000000-0005-0000-0000-0000482A0000}"/>
    <cellStyle name="Comma 2 3 6 3 2 2 4 3 3" xfId="25899" xr:uid="{00000000-0005-0000-0000-000045650000}"/>
    <cellStyle name="Comma 2 3 6 3 2 2 4 5" xfId="20886" xr:uid="{00000000-0005-0000-0000-0000B0510000}"/>
    <cellStyle name="Comma 2 3 6 3 2 2 5" xfId="12479" xr:uid="{00000000-0005-0000-0000-0000D6300000}"/>
    <cellStyle name="Comma 2 3 6 3 2 2 5 3" xfId="27574" xr:uid="{00000000-0005-0000-0000-0000D06B0000}"/>
    <cellStyle name="Comma 2 3 6 3 2 2 6" xfId="7458" xr:uid="{00000000-0005-0000-0000-0000391D0000}"/>
    <cellStyle name="Comma 2 3 6 3 2 2 6 3" xfId="22557" xr:uid="{00000000-0005-0000-0000-000037580000}"/>
    <cellStyle name="Comma 2 3 6 3 2 2 8" xfId="17544" xr:uid="{00000000-0005-0000-0000-0000A2440000}"/>
    <cellStyle name="Comma 2 3 6 3 2 3" xfId="2807" xr:uid="{00000000-0005-0000-0000-00000C0B0000}"/>
    <cellStyle name="Comma 2 3 6 3 2 3 2" xfId="4496" xr:uid="{00000000-0005-0000-0000-0000A6110000}"/>
    <cellStyle name="Comma 2 3 6 3 2 3 2 2" xfId="14568" xr:uid="{00000000-0005-0000-0000-0000FF380000}"/>
    <cellStyle name="Comma 2 3 6 3 2 3 2 2 3" xfId="29663" xr:uid="{00000000-0005-0000-0000-0000F9730000}"/>
    <cellStyle name="Comma 2 3 6 3 2 3 2 3" xfId="9548" xr:uid="{00000000-0005-0000-0000-000063250000}"/>
    <cellStyle name="Comma 2 3 6 3 2 3 2 3 3" xfId="24646" xr:uid="{00000000-0005-0000-0000-000060600000}"/>
    <cellStyle name="Comma 2 3 6 3 2 3 2 5" xfId="19633" xr:uid="{00000000-0005-0000-0000-0000CB4C0000}"/>
    <cellStyle name="Comma 2 3 6 3 2 3 3" xfId="6187" xr:uid="{00000000-0005-0000-0000-000042180000}"/>
    <cellStyle name="Comma 2 3 6 3 2 3 3 2" xfId="16239" xr:uid="{00000000-0005-0000-0000-0000863F0000}"/>
    <cellStyle name="Comma 2 3 6 3 2 3 3 3" xfId="11219" xr:uid="{00000000-0005-0000-0000-0000EA2B0000}"/>
    <cellStyle name="Comma 2 3 6 3 2 3 3 3 3" xfId="26317" xr:uid="{00000000-0005-0000-0000-0000E7660000}"/>
    <cellStyle name="Comma 2 3 6 3 2 3 3 5" xfId="21304" xr:uid="{00000000-0005-0000-0000-000052530000}"/>
    <cellStyle name="Comma 2 3 6 3 2 3 4" xfId="12897" xr:uid="{00000000-0005-0000-0000-000078320000}"/>
    <cellStyle name="Comma 2 3 6 3 2 3 4 3" xfId="27992" xr:uid="{00000000-0005-0000-0000-0000726D0000}"/>
    <cellStyle name="Comma 2 3 6 3 2 3 5" xfId="7876" xr:uid="{00000000-0005-0000-0000-0000DB1E0000}"/>
    <cellStyle name="Comma 2 3 6 3 2 3 5 3" xfId="22975" xr:uid="{00000000-0005-0000-0000-0000D9590000}"/>
    <cellStyle name="Comma 2 3 6 3 2 3 7" xfId="17962" xr:uid="{00000000-0005-0000-0000-000044460000}"/>
    <cellStyle name="Comma 2 3 6 3 2 4" xfId="3659" xr:uid="{00000000-0005-0000-0000-0000610E0000}"/>
    <cellStyle name="Comma 2 3 6 3 2 4 2" xfId="13732" xr:uid="{00000000-0005-0000-0000-0000BB350000}"/>
    <cellStyle name="Comma 2 3 6 3 2 4 2 3" xfId="28827" xr:uid="{00000000-0005-0000-0000-0000B5700000}"/>
    <cellStyle name="Comma 2 3 6 3 2 4 3" xfId="8712" xr:uid="{00000000-0005-0000-0000-00001F220000}"/>
    <cellStyle name="Comma 2 3 6 3 2 4 3 3" xfId="23810" xr:uid="{00000000-0005-0000-0000-00001C5D0000}"/>
    <cellStyle name="Comma 2 3 6 3 2 4 5" xfId="18797" xr:uid="{00000000-0005-0000-0000-000087490000}"/>
    <cellStyle name="Comma 2 3 6 3 2 5" xfId="5351" xr:uid="{00000000-0005-0000-0000-0000FE140000}"/>
    <cellStyle name="Comma 2 3 6 3 2 5 2" xfId="15403" xr:uid="{00000000-0005-0000-0000-0000423C0000}"/>
    <cellStyle name="Comma 2 3 6 3 2 5 2 3" xfId="30498" xr:uid="{00000000-0005-0000-0000-00003C770000}"/>
    <cellStyle name="Comma 2 3 6 3 2 5 3" xfId="10383" xr:uid="{00000000-0005-0000-0000-0000A6280000}"/>
    <cellStyle name="Comma 2 3 6 3 2 5 3 3" xfId="25481" xr:uid="{00000000-0005-0000-0000-0000A3630000}"/>
    <cellStyle name="Comma 2 3 6 3 2 5 5" xfId="20468" xr:uid="{00000000-0005-0000-0000-00000E500000}"/>
    <cellStyle name="Comma 2 3 6 3 2 6" xfId="12061" xr:uid="{00000000-0005-0000-0000-0000342F0000}"/>
    <cellStyle name="Comma 2 3 6 3 2 6 3" xfId="27156" xr:uid="{00000000-0005-0000-0000-00002E6A0000}"/>
    <cellStyle name="Comma 2 3 6 3 2 7" xfId="7040" xr:uid="{00000000-0005-0000-0000-0000971B0000}"/>
    <cellStyle name="Comma 2 3 6 3 2 7 3" xfId="22139" xr:uid="{00000000-0005-0000-0000-000095560000}"/>
    <cellStyle name="Comma 2 3 6 3 2 9" xfId="17126" xr:uid="{00000000-0005-0000-0000-000000430000}"/>
    <cellStyle name="Comma 2 3 6 3 3" xfId="2178" xr:uid="{00000000-0005-0000-0000-000097080000}"/>
    <cellStyle name="Comma 2 3 6 3 3 2" xfId="3017" xr:uid="{00000000-0005-0000-0000-0000DE0B0000}"/>
    <cellStyle name="Comma 2 3 6 3 3 2 2" xfId="4706" xr:uid="{00000000-0005-0000-0000-000078120000}"/>
    <cellStyle name="Comma 2 3 6 3 3 2 2 2" xfId="14778" xr:uid="{00000000-0005-0000-0000-0000D1390000}"/>
    <cellStyle name="Comma 2 3 6 3 3 2 2 2 3" xfId="29873" xr:uid="{00000000-0005-0000-0000-0000CB740000}"/>
    <cellStyle name="Comma 2 3 6 3 3 2 2 3" xfId="9758" xr:uid="{00000000-0005-0000-0000-000035260000}"/>
    <cellStyle name="Comma 2 3 6 3 3 2 2 3 3" xfId="24856" xr:uid="{00000000-0005-0000-0000-000032610000}"/>
    <cellStyle name="Comma 2 3 6 3 3 2 2 5" xfId="19843" xr:uid="{00000000-0005-0000-0000-00009D4D0000}"/>
    <cellStyle name="Comma 2 3 6 3 3 2 3" xfId="6397" xr:uid="{00000000-0005-0000-0000-000014190000}"/>
    <cellStyle name="Comma 2 3 6 3 3 2 3 2" xfId="16449" xr:uid="{00000000-0005-0000-0000-000058400000}"/>
    <cellStyle name="Comma 2 3 6 3 3 2 3 3" xfId="11429" xr:uid="{00000000-0005-0000-0000-0000BC2C0000}"/>
    <cellStyle name="Comma 2 3 6 3 3 2 3 3 3" xfId="26527" xr:uid="{00000000-0005-0000-0000-0000B9670000}"/>
    <cellStyle name="Comma 2 3 6 3 3 2 3 5" xfId="21514" xr:uid="{00000000-0005-0000-0000-000024540000}"/>
    <cellStyle name="Comma 2 3 6 3 3 2 4" xfId="13107" xr:uid="{00000000-0005-0000-0000-00004A330000}"/>
    <cellStyle name="Comma 2 3 6 3 3 2 4 3" xfId="28202" xr:uid="{00000000-0005-0000-0000-0000446E0000}"/>
    <cellStyle name="Comma 2 3 6 3 3 2 5" xfId="8086" xr:uid="{00000000-0005-0000-0000-0000AD1F0000}"/>
    <cellStyle name="Comma 2 3 6 3 3 2 5 3" xfId="23185" xr:uid="{00000000-0005-0000-0000-0000AB5A0000}"/>
    <cellStyle name="Comma 2 3 6 3 3 2 7" xfId="18172" xr:uid="{00000000-0005-0000-0000-000016470000}"/>
    <cellStyle name="Comma 2 3 6 3 3 3" xfId="3869" xr:uid="{00000000-0005-0000-0000-0000330F0000}"/>
    <cellStyle name="Comma 2 3 6 3 3 3 2" xfId="13942" xr:uid="{00000000-0005-0000-0000-00008D360000}"/>
    <cellStyle name="Comma 2 3 6 3 3 3 2 3" xfId="29037" xr:uid="{00000000-0005-0000-0000-000087710000}"/>
    <cellStyle name="Comma 2 3 6 3 3 3 3" xfId="8922" xr:uid="{00000000-0005-0000-0000-0000F1220000}"/>
    <cellStyle name="Comma 2 3 6 3 3 3 3 3" xfId="24020" xr:uid="{00000000-0005-0000-0000-0000EE5D0000}"/>
    <cellStyle name="Comma 2 3 6 3 3 3 5" xfId="19007" xr:uid="{00000000-0005-0000-0000-0000594A0000}"/>
    <cellStyle name="Comma 2 3 6 3 3 4" xfId="5561" xr:uid="{00000000-0005-0000-0000-0000D0150000}"/>
    <cellStyle name="Comma 2 3 6 3 3 4 2" xfId="15613" xr:uid="{00000000-0005-0000-0000-0000143D0000}"/>
    <cellStyle name="Comma 2 3 6 3 3 4 2 3" xfId="30708" xr:uid="{00000000-0005-0000-0000-00000E780000}"/>
    <cellStyle name="Comma 2 3 6 3 3 4 3" xfId="10593" xr:uid="{00000000-0005-0000-0000-000078290000}"/>
    <cellStyle name="Comma 2 3 6 3 3 4 3 3" xfId="25691" xr:uid="{00000000-0005-0000-0000-000075640000}"/>
    <cellStyle name="Comma 2 3 6 3 3 4 5" xfId="20678" xr:uid="{00000000-0005-0000-0000-0000E0500000}"/>
    <cellStyle name="Comma 2 3 6 3 3 5" xfId="12271" xr:uid="{00000000-0005-0000-0000-000006300000}"/>
    <cellStyle name="Comma 2 3 6 3 3 5 3" xfId="27366" xr:uid="{00000000-0005-0000-0000-0000006B0000}"/>
    <cellStyle name="Comma 2 3 6 3 3 6" xfId="7250" xr:uid="{00000000-0005-0000-0000-0000691C0000}"/>
    <cellStyle name="Comma 2 3 6 3 3 6 3" xfId="22349" xr:uid="{00000000-0005-0000-0000-000067570000}"/>
    <cellStyle name="Comma 2 3 6 3 3 8" xfId="17336" xr:uid="{00000000-0005-0000-0000-0000D2430000}"/>
    <cellStyle name="Comma 2 3 6 3 4" xfId="2599" xr:uid="{00000000-0005-0000-0000-00003C0A0000}"/>
    <cellStyle name="Comma 2 3 6 3 4 2" xfId="4288" xr:uid="{00000000-0005-0000-0000-0000D6100000}"/>
    <cellStyle name="Comma 2 3 6 3 4 2 2" xfId="14360" xr:uid="{00000000-0005-0000-0000-00002F380000}"/>
    <cellStyle name="Comma 2 3 6 3 4 2 2 3" xfId="29455" xr:uid="{00000000-0005-0000-0000-000029730000}"/>
    <cellStyle name="Comma 2 3 6 3 4 2 3" xfId="9340" xr:uid="{00000000-0005-0000-0000-000093240000}"/>
    <cellStyle name="Comma 2 3 6 3 4 2 3 3" xfId="24438" xr:uid="{00000000-0005-0000-0000-0000905F0000}"/>
    <cellStyle name="Comma 2 3 6 3 4 2 5" xfId="19425" xr:uid="{00000000-0005-0000-0000-0000FB4B0000}"/>
    <cellStyle name="Comma 2 3 6 3 4 3" xfId="5979" xr:uid="{00000000-0005-0000-0000-000072170000}"/>
    <cellStyle name="Comma 2 3 6 3 4 3 2" xfId="16031" xr:uid="{00000000-0005-0000-0000-0000B63E0000}"/>
    <cellStyle name="Comma 2 3 6 3 4 3 3" xfId="11011" xr:uid="{00000000-0005-0000-0000-00001A2B0000}"/>
    <cellStyle name="Comma 2 3 6 3 4 3 3 3" xfId="26109" xr:uid="{00000000-0005-0000-0000-000017660000}"/>
    <cellStyle name="Comma 2 3 6 3 4 3 5" xfId="21096" xr:uid="{00000000-0005-0000-0000-000082520000}"/>
    <cellStyle name="Comma 2 3 6 3 4 4" xfId="12689" xr:uid="{00000000-0005-0000-0000-0000A8310000}"/>
    <cellStyle name="Comma 2 3 6 3 4 4 3" xfId="27784" xr:uid="{00000000-0005-0000-0000-0000A26C0000}"/>
    <cellStyle name="Comma 2 3 6 3 4 5" xfId="7668" xr:uid="{00000000-0005-0000-0000-00000B1E0000}"/>
    <cellStyle name="Comma 2 3 6 3 4 5 3" xfId="22767" xr:uid="{00000000-0005-0000-0000-000009590000}"/>
    <cellStyle name="Comma 2 3 6 3 4 7" xfId="17754" xr:uid="{00000000-0005-0000-0000-000074450000}"/>
    <cellStyle name="Comma 2 3 6 3 5" xfId="3451" xr:uid="{00000000-0005-0000-0000-0000910D0000}"/>
    <cellStyle name="Comma 2 3 6 3 5 2" xfId="13524" xr:uid="{00000000-0005-0000-0000-0000EB340000}"/>
    <cellStyle name="Comma 2 3 6 3 5 2 3" xfId="28619" xr:uid="{00000000-0005-0000-0000-0000E56F0000}"/>
    <cellStyle name="Comma 2 3 6 3 5 3" xfId="8504" xr:uid="{00000000-0005-0000-0000-00004F210000}"/>
    <cellStyle name="Comma 2 3 6 3 5 3 3" xfId="23602" xr:uid="{00000000-0005-0000-0000-00004C5C0000}"/>
    <cellStyle name="Comma 2 3 6 3 5 5" xfId="18589" xr:uid="{00000000-0005-0000-0000-0000B7480000}"/>
    <cellStyle name="Comma 2 3 6 3 6" xfId="5143" xr:uid="{00000000-0005-0000-0000-00002E140000}"/>
    <cellStyle name="Comma 2 3 6 3 6 2" xfId="15195" xr:uid="{00000000-0005-0000-0000-0000723B0000}"/>
    <cellStyle name="Comma 2 3 6 3 6 2 3" xfId="30290" xr:uid="{00000000-0005-0000-0000-00006C760000}"/>
    <cellStyle name="Comma 2 3 6 3 6 3" xfId="10175" xr:uid="{00000000-0005-0000-0000-0000D6270000}"/>
    <cellStyle name="Comma 2 3 6 3 6 3 3" xfId="25273" xr:uid="{00000000-0005-0000-0000-0000D3620000}"/>
    <cellStyle name="Comma 2 3 6 3 6 5" xfId="20260" xr:uid="{00000000-0005-0000-0000-00003E4F0000}"/>
    <cellStyle name="Comma 2 3 6 3 7" xfId="11853" xr:uid="{00000000-0005-0000-0000-0000642E0000}"/>
    <cellStyle name="Comma 2 3 6 3 7 3" xfId="26948" xr:uid="{00000000-0005-0000-0000-00005E690000}"/>
    <cellStyle name="Comma 2 3 6 3 8" xfId="6832" xr:uid="{00000000-0005-0000-0000-0000C71A0000}"/>
    <cellStyle name="Comma 2 3 6 3 8 3" xfId="21931" xr:uid="{00000000-0005-0000-0000-0000C5550000}"/>
    <cellStyle name="Comma 2 3 6 4" xfId="1859" xr:uid="{00000000-0005-0000-0000-000058070000}"/>
    <cellStyle name="Comma 2 3 6 4 2" xfId="2282" xr:uid="{00000000-0005-0000-0000-0000FF080000}"/>
    <cellStyle name="Comma 2 3 6 4 2 2" xfId="3121" xr:uid="{00000000-0005-0000-0000-0000460C0000}"/>
    <cellStyle name="Comma 2 3 6 4 2 2 2" xfId="4810" xr:uid="{00000000-0005-0000-0000-0000E0120000}"/>
    <cellStyle name="Comma 2 3 6 4 2 2 2 2" xfId="14882" xr:uid="{00000000-0005-0000-0000-0000393A0000}"/>
    <cellStyle name="Comma 2 3 6 4 2 2 2 2 3" xfId="29977" xr:uid="{00000000-0005-0000-0000-000033750000}"/>
    <cellStyle name="Comma 2 3 6 4 2 2 2 3" xfId="9862" xr:uid="{00000000-0005-0000-0000-00009D260000}"/>
    <cellStyle name="Comma 2 3 6 4 2 2 2 3 3" xfId="24960" xr:uid="{00000000-0005-0000-0000-00009A610000}"/>
    <cellStyle name="Comma 2 3 6 4 2 2 2 5" xfId="19947" xr:uid="{00000000-0005-0000-0000-0000054E0000}"/>
    <cellStyle name="Comma 2 3 6 4 2 2 3" xfId="6501" xr:uid="{00000000-0005-0000-0000-00007C190000}"/>
    <cellStyle name="Comma 2 3 6 4 2 2 3 2" xfId="16553" xr:uid="{00000000-0005-0000-0000-0000C0400000}"/>
    <cellStyle name="Comma 2 3 6 4 2 2 3 3" xfId="11533" xr:uid="{00000000-0005-0000-0000-0000242D0000}"/>
    <cellStyle name="Comma 2 3 6 4 2 2 3 3 3" xfId="26631" xr:uid="{00000000-0005-0000-0000-000021680000}"/>
    <cellStyle name="Comma 2 3 6 4 2 2 3 5" xfId="21618" xr:uid="{00000000-0005-0000-0000-00008C540000}"/>
    <cellStyle name="Comma 2 3 6 4 2 2 4" xfId="13211" xr:uid="{00000000-0005-0000-0000-0000B2330000}"/>
    <cellStyle name="Comma 2 3 6 4 2 2 4 3" xfId="28306" xr:uid="{00000000-0005-0000-0000-0000AC6E0000}"/>
    <cellStyle name="Comma 2 3 6 4 2 2 5" xfId="8190" xr:uid="{00000000-0005-0000-0000-000015200000}"/>
    <cellStyle name="Comma 2 3 6 4 2 2 5 3" xfId="23289" xr:uid="{00000000-0005-0000-0000-0000135B0000}"/>
    <cellStyle name="Comma 2 3 6 4 2 2 7" xfId="18276" xr:uid="{00000000-0005-0000-0000-00007E470000}"/>
    <cellStyle name="Comma 2 3 6 4 2 3" xfId="3973" xr:uid="{00000000-0005-0000-0000-00009B0F0000}"/>
    <cellStyle name="Comma 2 3 6 4 2 3 2" xfId="14046" xr:uid="{00000000-0005-0000-0000-0000F5360000}"/>
    <cellStyle name="Comma 2 3 6 4 2 3 2 3" xfId="29141" xr:uid="{00000000-0005-0000-0000-0000EF710000}"/>
    <cellStyle name="Comma 2 3 6 4 2 3 3" xfId="9026" xr:uid="{00000000-0005-0000-0000-000059230000}"/>
    <cellStyle name="Comma 2 3 6 4 2 3 3 3" xfId="24124" xr:uid="{00000000-0005-0000-0000-0000565E0000}"/>
    <cellStyle name="Comma 2 3 6 4 2 3 5" xfId="19111" xr:uid="{00000000-0005-0000-0000-0000C14A0000}"/>
    <cellStyle name="Comma 2 3 6 4 2 4" xfId="5665" xr:uid="{00000000-0005-0000-0000-000038160000}"/>
    <cellStyle name="Comma 2 3 6 4 2 4 2" xfId="15717" xr:uid="{00000000-0005-0000-0000-00007C3D0000}"/>
    <cellStyle name="Comma 2 3 6 4 2 4 2 3" xfId="30812" xr:uid="{00000000-0005-0000-0000-000076780000}"/>
    <cellStyle name="Comma 2 3 6 4 2 4 3" xfId="10697" xr:uid="{00000000-0005-0000-0000-0000E0290000}"/>
    <cellStyle name="Comma 2 3 6 4 2 4 3 3" xfId="25795" xr:uid="{00000000-0005-0000-0000-0000DD640000}"/>
    <cellStyle name="Comma 2 3 6 4 2 4 5" xfId="20782" xr:uid="{00000000-0005-0000-0000-000048510000}"/>
    <cellStyle name="Comma 2 3 6 4 2 5" xfId="12375" xr:uid="{00000000-0005-0000-0000-00006E300000}"/>
    <cellStyle name="Comma 2 3 6 4 2 5 3" xfId="27470" xr:uid="{00000000-0005-0000-0000-0000686B0000}"/>
    <cellStyle name="Comma 2 3 6 4 2 6" xfId="7354" xr:uid="{00000000-0005-0000-0000-0000D11C0000}"/>
    <cellStyle name="Comma 2 3 6 4 2 6 3" xfId="22453" xr:uid="{00000000-0005-0000-0000-0000CF570000}"/>
    <cellStyle name="Comma 2 3 6 4 2 8" xfId="17440" xr:uid="{00000000-0005-0000-0000-00003A440000}"/>
    <cellStyle name="Comma 2 3 6 4 3" xfId="2703" xr:uid="{00000000-0005-0000-0000-0000A40A0000}"/>
    <cellStyle name="Comma 2 3 6 4 3 2" xfId="4392" xr:uid="{00000000-0005-0000-0000-00003E110000}"/>
    <cellStyle name="Comma 2 3 6 4 3 2 2" xfId="14464" xr:uid="{00000000-0005-0000-0000-000097380000}"/>
    <cellStyle name="Comma 2 3 6 4 3 2 2 3" xfId="29559" xr:uid="{00000000-0005-0000-0000-000091730000}"/>
    <cellStyle name="Comma 2 3 6 4 3 2 3" xfId="9444" xr:uid="{00000000-0005-0000-0000-0000FB240000}"/>
    <cellStyle name="Comma 2 3 6 4 3 2 3 3" xfId="24542" xr:uid="{00000000-0005-0000-0000-0000F85F0000}"/>
    <cellStyle name="Comma 2 3 6 4 3 2 5" xfId="19529" xr:uid="{00000000-0005-0000-0000-0000634C0000}"/>
    <cellStyle name="Comma 2 3 6 4 3 3" xfId="6083" xr:uid="{00000000-0005-0000-0000-0000DA170000}"/>
    <cellStyle name="Comma 2 3 6 4 3 3 2" xfId="16135" xr:uid="{00000000-0005-0000-0000-00001E3F0000}"/>
    <cellStyle name="Comma 2 3 6 4 3 3 3" xfId="11115" xr:uid="{00000000-0005-0000-0000-0000822B0000}"/>
    <cellStyle name="Comma 2 3 6 4 3 3 3 3" xfId="26213" xr:uid="{00000000-0005-0000-0000-00007F660000}"/>
    <cellStyle name="Comma 2 3 6 4 3 3 5" xfId="21200" xr:uid="{00000000-0005-0000-0000-0000EA520000}"/>
    <cellStyle name="Comma 2 3 6 4 3 4" xfId="12793" xr:uid="{00000000-0005-0000-0000-000010320000}"/>
    <cellStyle name="Comma 2 3 6 4 3 4 3" xfId="27888" xr:uid="{00000000-0005-0000-0000-00000A6D0000}"/>
    <cellStyle name="Comma 2 3 6 4 3 5" xfId="7772" xr:uid="{00000000-0005-0000-0000-0000731E0000}"/>
    <cellStyle name="Comma 2 3 6 4 3 5 3" xfId="22871" xr:uid="{00000000-0005-0000-0000-000071590000}"/>
    <cellStyle name="Comma 2 3 6 4 3 7" xfId="17858" xr:uid="{00000000-0005-0000-0000-0000DC450000}"/>
    <cellStyle name="Comma 2 3 6 4 4" xfId="3555" xr:uid="{00000000-0005-0000-0000-0000F90D0000}"/>
    <cellStyle name="Comma 2 3 6 4 4 2" xfId="13628" xr:uid="{00000000-0005-0000-0000-000053350000}"/>
    <cellStyle name="Comma 2 3 6 4 4 2 3" xfId="28723" xr:uid="{00000000-0005-0000-0000-00004D700000}"/>
    <cellStyle name="Comma 2 3 6 4 4 3" xfId="8608" xr:uid="{00000000-0005-0000-0000-0000B7210000}"/>
    <cellStyle name="Comma 2 3 6 4 4 3 3" xfId="23706" xr:uid="{00000000-0005-0000-0000-0000B45C0000}"/>
    <cellStyle name="Comma 2 3 6 4 4 5" xfId="18693" xr:uid="{00000000-0005-0000-0000-00001F490000}"/>
    <cellStyle name="Comma 2 3 6 4 5" xfId="5247" xr:uid="{00000000-0005-0000-0000-000096140000}"/>
    <cellStyle name="Comma 2 3 6 4 5 2" xfId="15299" xr:uid="{00000000-0005-0000-0000-0000DA3B0000}"/>
    <cellStyle name="Comma 2 3 6 4 5 2 3" xfId="30394" xr:uid="{00000000-0005-0000-0000-0000D4760000}"/>
    <cellStyle name="Comma 2 3 6 4 5 3" xfId="10279" xr:uid="{00000000-0005-0000-0000-00003E280000}"/>
    <cellStyle name="Comma 2 3 6 4 5 3 3" xfId="25377" xr:uid="{00000000-0005-0000-0000-00003B630000}"/>
    <cellStyle name="Comma 2 3 6 4 5 5" xfId="20364" xr:uid="{00000000-0005-0000-0000-0000A64F0000}"/>
    <cellStyle name="Comma 2 3 6 4 6" xfId="11957" xr:uid="{00000000-0005-0000-0000-0000CC2E0000}"/>
    <cellStyle name="Comma 2 3 6 4 6 3" xfId="27052" xr:uid="{00000000-0005-0000-0000-0000C6690000}"/>
    <cellStyle name="Comma 2 3 6 4 7" xfId="6936" xr:uid="{00000000-0005-0000-0000-00002F1B0000}"/>
    <cellStyle name="Comma 2 3 6 4 7 3" xfId="22035" xr:uid="{00000000-0005-0000-0000-00002D560000}"/>
    <cellStyle name="Comma 2 3 6 4 9" xfId="17022" xr:uid="{00000000-0005-0000-0000-000098420000}"/>
    <cellStyle name="Comma 2 3 6 5" xfId="2072" xr:uid="{00000000-0005-0000-0000-00002D080000}"/>
    <cellStyle name="Comma 2 3 6 5 2" xfId="2913" xr:uid="{00000000-0005-0000-0000-0000760B0000}"/>
    <cellStyle name="Comma 2 3 6 5 2 2" xfId="4602" xr:uid="{00000000-0005-0000-0000-000010120000}"/>
    <cellStyle name="Comma 2 3 6 5 2 2 2" xfId="14674" xr:uid="{00000000-0005-0000-0000-000069390000}"/>
    <cellStyle name="Comma 2 3 6 5 2 2 2 3" xfId="29769" xr:uid="{00000000-0005-0000-0000-000063740000}"/>
    <cellStyle name="Comma 2 3 6 5 2 2 3" xfId="9654" xr:uid="{00000000-0005-0000-0000-0000CD250000}"/>
    <cellStyle name="Comma 2 3 6 5 2 2 3 3" xfId="24752" xr:uid="{00000000-0005-0000-0000-0000CA600000}"/>
    <cellStyle name="Comma 2 3 6 5 2 2 5" xfId="19739" xr:uid="{00000000-0005-0000-0000-0000354D0000}"/>
    <cellStyle name="Comma 2 3 6 5 2 3" xfId="6293" xr:uid="{00000000-0005-0000-0000-0000AC180000}"/>
    <cellStyle name="Comma 2 3 6 5 2 3 2" xfId="16345" xr:uid="{00000000-0005-0000-0000-0000F03F0000}"/>
    <cellStyle name="Comma 2 3 6 5 2 3 3" xfId="11325" xr:uid="{00000000-0005-0000-0000-0000542C0000}"/>
    <cellStyle name="Comma 2 3 6 5 2 3 3 3" xfId="26423" xr:uid="{00000000-0005-0000-0000-000051670000}"/>
    <cellStyle name="Comma 2 3 6 5 2 3 5" xfId="21410" xr:uid="{00000000-0005-0000-0000-0000BC530000}"/>
    <cellStyle name="Comma 2 3 6 5 2 4" xfId="13003" xr:uid="{00000000-0005-0000-0000-0000E2320000}"/>
    <cellStyle name="Comma 2 3 6 5 2 4 3" xfId="28098" xr:uid="{00000000-0005-0000-0000-0000DC6D0000}"/>
    <cellStyle name="Comma 2 3 6 5 2 5" xfId="7982" xr:uid="{00000000-0005-0000-0000-0000451F0000}"/>
    <cellStyle name="Comma 2 3 6 5 2 5 3" xfId="23081" xr:uid="{00000000-0005-0000-0000-0000435A0000}"/>
    <cellStyle name="Comma 2 3 6 5 2 7" xfId="18068" xr:uid="{00000000-0005-0000-0000-0000AE460000}"/>
    <cellStyle name="Comma 2 3 6 5 3" xfId="3765" xr:uid="{00000000-0005-0000-0000-0000CB0E0000}"/>
    <cellStyle name="Comma 2 3 6 5 3 2" xfId="13838" xr:uid="{00000000-0005-0000-0000-000025360000}"/>
    <cellStyle name="Comma 2 3 6 5 3 2 3" xfId="28933" xr:uid="{00000000-0005-0000-0000-00001F710000}"/>
    <cellStyle name="Comma 2 3 6 5 3 3" xfId="8818" xr:uid="{00000000-0005-0000-0000-000089220000}"/>
    <cellStyle name="Comma 2 3 6 5 3 3 3" xfId="23916" xr:uid="{00000000-0005-0000-0000-0000865D0000}"/>
    <cellStyle name="Comma 2 3 6 5 3 5" xfId="18903" xr:uid="{00000000-0005-0000-0000-0000F1490000}"/>
    <cellStyle name="Comma 2 3 6 5 4" xfId="5457" xr:uid="{00000000-0005-0000-0000-000068150000}"/>
    <cellStyle name="Comma 2 3 6 5 4 2" xfId="15509" xr:uid="{00000000-0005-0000-0000-0000AC3C0000}"/>
    <cellStyle name="Comma 2 3 6 5 4 2 3" xfId="30604" xr:uid="{00000000-0005-0000-0000-0000A6770000}"/>
    <cellStyle name="Comma 2 3 6 5 4 3" xfId="10489" xr:uid="{00000000-0005-0000-0000-000010290000}"/>
    <cellStyle name="Comma 2 3 6 5 4 3 3" xfId="25587" xr:uid="{00000000-0005-0000-0000-00000D640000}"/>
    <cellStyle name="Comma 2 3 6 5 4 5" xfId="20574" xr:uid="{00000000-0005-0000-0000-000078500000}"/>
    <cellStyle name="Comma 2 3 6 5 5" xfId="12167" xr:uid="{00000000-0005-0000-0000-00009E2F0000}"/>
    <cellStyle name="Comma 2 3 6 5 5 3" xfId="27262" xr:uid="{00000000-0005-0000-0000-0000986A0000}"/>
    <cellStyle name="Comma 2 3 6 5 6" xfId="7146" xr:uid="{00000000-0005-0000-0000-0000011C0000}"/>
    <cellStyle name="Comma 2 3 6 5 6 3" xfId="22245" xr:uid="{00000000-0005-0000-0000-0000FF560000}"/>
    <cellStyle name="Comma 2 3 6 5 8" xfId="17232" xr:uid="{00000000-0005-0000-0000-00006A430000}"/>
    <cellStyle name="Comma 2 3 6 6" xfId="2493" xr:uid="{00000000-0005-0000-0000-0000D2090000}"/>
    <cellStyle name="Comma 2 3 6 6 2" xfId="4184" xr:uid="{00000000-0005-0000-0000-00006E100000}"/>
    <cellStyle name="Comma 2 3 6 6 2 2" xfId="14256" xr:uid="{00000000-0005-0000-0000-0000C7370000}"/>
    <cellStyle name="Comma 2 3 6 6 2 2 3" xfId="29351" xr:uid="{00000000-0005-0000-0000-0000C1720000}"/>
    <cellStyle name="Comma 2 3 6 6 2 3" xfId="9236" xr:uid="{00000000-0005-0000-0000-00002B240000}"/>
    <cellStyle name="Comma 2 3 6 6 2 3 3" xfId="24334" xr:uid="{00000000-0005-0000-0000-0000285F0000}"/>
    <cellStyle name="Comma 2 3 6 6 2 5" xfId="19321" xr:uid="{00000000-0005-0000-0000-0000934B0000}"/>
    <cellStyle name="Comma 2 3 6 6 3" xfId="5875" xr:uid="{00000000-0005-0000-0000-00000A170000}"/>
    <cellStyle name="Comma 2 3 6 6 3 2" xfId="15927" xr:uid="{00000000-0005-0000-0000-00004E3E0000}"/>
    <cellStyle name="Comma 2 3 6 6 3 3" xfId="10907" xr:uid="{00000000-0005-0000-0000-0000B22A0000}"/>
    <cellStyle name="Comma 2 3 6 6 3 3 3" xfId="26005" xr:uid="{00000000-0005-0000-0000-0000AF650000}"/>
    <cellStyle name="Comma 2 3 6 6 3 5" xfId="20992" xr:uid="{00000000-0005-0000-0000-00001A520000}"/>
    <cellStyle name="Comma 2 3 6 6 4" xfId="12585" xr:uid="{00000000-0005-0000-0000-000040310000}"/>
    <cellStyle name="Comma 2 3 6 6 4 3" xfId="27680" xr:uid="{00000000-0005-0000-0000-00003A6C0000}"/>
    <cellStyle name="Comma 2 3 6 6 5" xfId="7564" xr:uid="{00000000-0005-0000-0000-0000A31D0000}"/>
    <cellStyle name="Comma 2 3 6 6 5 3" xfId="22663" xr:uid="{00000000-0005-0000-0000-0000A1580000}"/>
    <cellStyle name="Comma 2 3 6 6 7" xfId="17650" xr:uid="{00000000-0005-0000-0000-00000C450000}"/>
    <cellStyle name="Comma 2 3 6 7" xfId="3341" xr:uid="{00000000-0005-0000-0000-0000230D0000}"/>
    <cellStyle name="Comma 2 3 6 7 2" xfId="13420" xr:uid="{00000000-0005-0000-0000-000083340000}"/>
    <cellStyle name="Comma 2 3 6 7 2 3" xfId="28515" xr:uid="{00000000-0005-0000-0000-00007D6F0000}"/>
    <cellStyle name="Comma 2 3 6 7 3" xfId="8400" xr:uid="{00000000-0005-0000-0000-0000E7200000}"/>
    <cellStyle name="Comma 2 3 6 7 3 3" xfId="23498" xr:uid="{00000000-0005-0000-0000-0000E45B0000}"/>
    <cellStyle name="Comma 2 3 6 7 5" xfId="18485" xr:uid="{00000000-0005-0000-0000-00004F480000}"/>
    <cellStyle name="Comma 2 3 6 8" xfId="5035" xr:uid="{00000000-0005-0000-0000-0000C2130000}"/>
    <cellStyle name="Comma 2 3 6 8 2" xfId="15091" xr:uid="{00000000-0005-0000-0000-00000A3B0000}"/>
    <cellStyle name="Comma 2 3 6 8 2 3" xfId="30186" xr:uid="{00000000-0005-0000-0000-000004760000}"/>
    <cellStyle name="Comma 2 3 6 8 3" xfId="10071" xr:uid="{00000000-0005-0000-0000-00006E270000}"/>
    <cellStyle name="Comma 2 3 6 8 3 3" xfId="25169" xr:uid="{00000000-0005-0000-0000-00006B620000}"/>
    <cellStyle name="Comma 2 3 6 8 5" xfId="20156" xr:uid="{00000000-0005-0000-0000-0000D64E0000}"/>
    <cellStyle name="Comma 2 3 6 9" xfId="11747" xr:uid="{00000000-0005-0000-0000-0000FA2D0000}"/>
    <cellStyle name="Comma 2 3 6 9 3" xfId="26844" xr:uid="{00000000-0005-0000-0000-0000F6680000}"/>
    <cellStyle name="Comma 2 3 7" xfId="1249" xr:uid="{00000000-0005-0000-0000-0000F4040000}"/>
    <cellStyle name="Comma 2 3 8" xfId="1243" xr:uid="{00000000-0005-0000-0000-0000EE040000}"/>
    <cellStyle name="Comma 2 3 9" xfId="349" xr:uid="{00000000-0005-0000-0000-000068010000}"/>
    <cellStyle name="Comma 20" xfId="1790" xr:uid="{00000000-0005-0000-0000-000013070000}"/>
    <cellStyle name="Comma 21" xfId="1847" xr:uid="{00000000-0005-0000-0000-00004C070000}"/>
    <cellStyle name="Comma 22" xfId="1849" xr:uid="{00000000-0005-0000-0000-00004E070000}"/>
    <cellStyle name="Comma 23" xfId="1903" xr:uid="{00000000-0005-0000-0000-000084070000}"/>
    <cellStyle name="Comma 24" xfId="2116" xr:uid="{00000000-0005-0000-0000-000059080000}"/>
    <cellStyle name="Comma 25" xfId="2537" xr:uid="{00000000-0005-0000-0000-0000FE090000}"/>
    <cellStyle name="Comma 26" xfId="3327" xr:uid="{00000000-0005-0000-0000-0000140D0000}"/>
    <cellStyle name="Comma 27" xfId="3325" xr:uid="{00000000-0005-0000-0000-0000120D0000}"/>
    <cellStyle name="Comma 28" xfId="3389" xr:uid="{00000000-0005-0000-0000-0000530D0000}"/>
    <cellStyle name="Comma 29" xfId="5012" xr:uid="{00000000-0005-0000-0000-0000AA130000}"/>
    <cellStyle name="Comma 3" xfId="39" xr:uid="{00000000-0005-0000-0000-000028000000}"/>
    <cellStyle name="Comma 3 2" xfId="40" xr:uid="{00000000-0005-0000-0000-000029000000}"/>
    <cellStyle name="Comma 3 2 2" xfId="748" xr:uid="{00000000-0005-0000-0000-0000FC020000}"/>
    <cellStyle name="Comma 3 2 3" xfId="351" xr:uid="{00000000-0005-0000-0000-00006A010000}"/>
    <cellStyle name="Comma 3 3" xfId="479" xr:uid="{00000000-0005-0000-0000-0000EA010000}"/>
    <cellStyle name="Comma 3 4" xfId="350" xr:uid="{00000000-0005-0000-0000-000069010000}"/>
    <cellStyle name="Comma 3 5" xfId="30979" xr:uid="{CD10618B-AE2E-4B25-9059-CEA1DFC1A31D}"/>
    <cellStyle name="Comma 30" xfId="5019" xr:uid="{00000000-0005-0000-0000-0000B2130000}"/>
    <cellStyle name="Comma 31" xfId="5018" xr:uid="{00000000-0005-0000-0000-0000B1130000}"/>
    <cellStyle name="Comma 32" xfId="5020" xr:uid="{00000000-0005-0000-0000-0000B3130000}"/>
    <cellStyle name="Comma 33" xfId="5017" xr:uid="{00000000-0005-0000-0000-0000B0130000}"/>
    <cellStyle name="Comma 34" xfId="5016" xr:uid="{00000000-0005-0000-0000-0000AF130000}"/>
    <cellStyle name="Comma 36" xfId="5014" xr:uid="{00000000-0005-0000-0000-0000AD130000}"/>
    <cellStyle name="Comma 37" xfId="5021" xr:uid="{00000000-0005-0000-0000-0000B4130000}"/>
    <cellStyle name="Comma 38" xfId="5024" xr:uid="{00000000-0005-0000-0000-0000B7130000}"/>
    <cellStyle name="Comma 39" xfId="3343" xr:uid="{00000000-0005-0000-0000-0000250D0000}"/>
    <cellStyle name="Comma 4" xfId="41" xr:uid="{00000000-0005-0000-0000-00002A000000}"/>
    <cellStyle name="Comma 4 10" xfId="1065" xr:uid="{00000000-0005-0000-0000-00003B040000}"/>
    <cellStyle name="Comma 4 12" xfId="352" xr:uid="{00000000-0005-0000-0000-00006B010000}"/>
    <cellStyle name="Comma 4 2" xfId="749" xr:uid="{00000000-0005-0000-0000-0000FD020000}"/>
    <cellStyle name="Comma 4 2 2" xfId="1251" xr:uid="{00000000-0005-0000-0000-0000F6040000}"/>
    <cellStyle name="Comma 4 3" xfId="677" xr:uid="{00000000-0005-0000-0000-0000B4020000}"/>
    <cellStyle name="Comma 4 4" xfId="1252" xr:uid="{00000000-0005-0000-0000-0000F7040000}"/>
    <cellStyle name="Comma 4 5" xfId="1253" xr:uid="{00000000-0005-0000-0000-0000F8040000}"/>
    <cellStyle name="Comma 4 6" xfId="1254" xr:uid="{00000000-0005-0000-0000-0000F9040000}"/>
    <cellStyle name="Comma 4 7" xfId="1255" xr:uid="{00000000-0005-0000-0000-0000FA040000}"/>
    <cellStyle name="Comma 4 8" xfId="1256" xr:uid="{00000000-0005-0000-0000-0000FB040000}"/>
    <cellStyle name="Comma 4 9" xfId="1250" xr:uid="{00000000-0005-0000-0000-0000F5040000}"/>
    <cellStyle name="Comma 40" xfId="5022" xr:uid="{00000000-0005-0000-0000-0000B5130000}"/>
    <cellStyle name="Comma 41" xfId="5081" xr:uid="{00000000-0005-0000-0000-0000F0130000}"/>
    <cellStyle name="Comma 42" xfId="6702" xr:uid="{00000000-0005-0000-0000-0000451A0000}"/>
    <cellStyle name="Comma 43" xfId="6708" xr:uid="{00000000-0005-0000-0000-00004B1A0000}"/>
    <cellStyle name="Comma 44" xfId="6707" xr:uid="{00000000-0005-0000-0000-00004A1A0000}"/>
    <cellStyle name="Comma 45" xfId="6709" xr:uid="{00000000-0005-0000-0000-00004C1A0000}"/>
    <cellStyle name="Comma 46" xfId="6706" xr:uid="{00000000-0005-0000-0000-0000491A0000}"/>
    <cellStyle name="Comma 47" xfId="6705" xr:uid="{00000000-0005-0000-0000-0000481A0000}"/>
    <cellStyle name="Comma 48" xfId="11791" xr:uid="{00000000-0005-0000-0000-0000262E0000}"/>
    <cellStyle name="Comma 49" xfId="16763" xr:uid="{00000000-0005-0000-0000-000092410000}"/>
    <cellStyle name="Comma 5" xfId="42" xr:uid="{00000000-0005-0000-0000-00002B000000}"/>
    <cellStyle name="Comma 5 2" xfId="750" xr:uid="{00000000-0005-0000-0000-0000FE020000}"/>
    <cellStyle name="Comma 5 5" xfId="353" xr:uid="{00000000-0005-0000-0000-00006C010000}"/>
    <cellStyle name="Comma 50" xfId="16759" xr:uid="{00000000-0005-0000-0000-00008E410000}"/>
    <cellStyle name="Comma 51" xfId="16756" xr:uid="{00000000-0005-0000-0000-00008B410000}"/>
    <cellStyle name="Comma 52" xfId="6770" xr:uid="{00000000-0005-0000-0000-0000891A0000}"/>
    <cellStyle name="Comma 53" xfId="6724" xr:uid="{00000000-0005-0000-0000-00005B1A0000}"/>
    <cellStyle name="Comma 54" xfId="16783" xr:uid="{00000000-0005-0000-0000-0000A7410000}"/>
    <cellStyle name="Comma 55" xfId="16790" xr:uid="{00000000-0005-0000-0000-0000B0410000}"/>
    <cellStyle name="Comma 56" xfId="16778" xr:uid="{00000000-0005-0000-0000-0000A1410000}"/>
    <cellStyle name="Comma 57" xfId="16770" xr:uid="{00000000-0005-0000-0000-000099410000}"/>
    <cellStyle name="Comma 58" xfId="16799" xr:uid="{00000000-0005-0000-0000-0000B9410000}"/>
    <cellStyle name="Comma 59" xfId="16781" xr:uid="{00000000-0005-0000-0000-0000A5410000}"/>
    <cellStyle name="Comma 6" xfId="43" xr:uid="{00000000-0005-0000-0000-00002C000000}"/>
    <cellStyle name="Comma 6 2" xfId="751" xr:uid="{00000000-0005-0000-0000-0000FF020000}"/>
    <cellStyle name="Comma 6 3" xfId="354" xr:uid="{00000000-0005-0000-0000-00006D010000}"/>
    <cellStyle name="Comma 60" xfId="16788" xr:uid="{00000000-0005-0000-0000-0000AD410000}"/>
    <cellStyle name="Comma 61" xfId="16768" xr:uid="{00000000-0005-0000-0000-000097410000}"/>
    <cellStyle name="Comma 62" xfId="16777" xr:uid="{00000000-0005-0000-0000-0000A0410000}"/>
    <cellStyle name="Comma 63" xfId="16772" xr:uid="{00000000-0005-0000-0000-00009B410000}"/>
    <cellStyle name="Comma 64" xfId="16803" xr:uid="{00000000-0005-0000-0000-0000BD410000}"/>
    <cellStyle name="Comma 65" xfId="16766" xr:uid="{00000000-0005-0000-0000-000095410000}"/>
    <cellStyle name="Comma 66" xfId="16792" xr:uid="{00000000-0005-0000-0000-0000B2410000}"/>
    <cellStyle name="Comma 67" xfId="16789" xr:uid="{00000000-0005-0000-0000-0000AE410000}"/>
    <cellStyle name="Comma 68" xfId="16795" xr:uid="{00000000-0005-0000-0000-0000B5410000}"/>
    <cellStyle name="Comma 69" xfId="30952" xr:uid="{8FCE39D6-183A-4D05-AF5E-444BDD931025}"/>
    <cellStyle name="Comma 7" xfId="44" xr:uid="{00000000-0005-0000-0000-00002D000000}"/>
    <cellStyle name="Comma 7 2" xfId="752" xr:uid="{00000000-0005-0000-0000-000000030000}"/>
    <cellStyle name="Comma 7 3" xfId="355" xr:uid="{00000000-0005-0000-0000-00006E010000}"/>
    <cellStyle name="Comma 70" xfId="30956" xr:uid="{B1A3B25F-A122-4AA6-AD27-EF17AC76CF44}"/>
    <cellStyle name="Comma 71" xfId="30961" xr:uid="{DF62B577-44FB-4315-A94E-F86F56764EED}"/>
    <cellStyle name="Comma 72" xfId="30963" xr:uid="{6DFE23D3-D743-4C8F-9E13-93D2A4BDFFB0}"/>
    <cellStyle name="Comma 73" xfId="30974" xr:uid="{C1498771-469B-408C-ABBA-59DAE059461F}"/>
    <cellStyle name="Comma 74" xfId="16856" xr:uid="{00000000-0005-0000-0000-0000F2410000}"/>
    <cellStyle name="Comma 75" xfId="31018" xr:uid="{519C8087-5C42-4F1C-A5CE-A9E02F6758E0}"/>
    <cellStyle name="Comma 76" xfId="30926" xr:uid="{00000000-0005-0000-0000-0000E8780000}"/>
    <cellStyle name="Comma 77" xfId="30928" xr:uid="{00000000-0005-0000-0000-0000EA780000}"/>
    <cellStyle name="Comma 77 2" xfId="30936" xr:uid="{00000000-0005-0000-0000-0000F9780000}"/>
    <cellStyle name="Comma 78" xfId="31020" xr:uid="{748E4AE4-2196-43A5-AEBC-49B82EE6082B}"/>
    <cellStyle name="Comma 78 2" xfId="30937" xr:uid="{00000000-0005-0000-0000-0000FA780000}"/>
    <cellStyle name="Comma 79" xfId="31022" xr:uid="{5FEF8618-52BF-43AE-B82F-11DB7A9D387A}"/>
    <cellStyle name="Comma 79 2" xfId="30938" xr:uid="{00000000-0005-0000-0000-0000FB780000}"/>
    <cellStyle name="Comma 8" xfId="45" xr:uid="{00000000-0005-0000-0000-00002E000000}"/>
    <cellStyle name="Comma 8 2" xfId="753" xr:uid="{00000000-0005-0000-0000-000001030000}"/>
    <cellStyle name="Comma 8 3" xfId="356" xr:uid="{00000000-0005-0000-0000-00006F010000}"/>
    <cellStyle name="Comma 80" xfId="31046" xr:uid="{8D5C0A32-2E1E-44B4-A2A0-1DB750899C17}"/>
    <cellStyle name="Comma 80 2" xfId="30939" xr:uid="{00000000-0005-0000-0000-0000FC780000}"/>
    <cellStyle name="Comma 81 2" xfId="30940" xr:uid="{00000000-0005-0000-0000-0000FD780000}"/>
    <cellStyle name="Comma 82 2" xfId="30941" xr:uid="{00000000-0005-0000-0000-0000FE780000}"/>
    <cellStyle name="Comma 83 2" xfId="30942" xr:uid="{00000000-0005-0000-0000-0000FF780000}"/>
    <cellStyle name="Comma 84" xfId="30929" xr:uid="{00000000-0005-0000-0000-0000EC780000}"/>
    <cellStyle name="Comma 84 2" xfId="30943" xr:uid="{00000000-0005-0000-0000-000000790000}"/>
    <cellStyle name="Comma 86" xfId="30930" xr:uid="{00000000-0005-0000-0000-0000ED780000}"/>
    <cellStyle name="Comma 86 2" xfId="30944" xr:uid="{00000000-0005-0000-0000-000001790000}"/>
    <cellStyle name="Comma 87" xfId="30927" xr:uid="{00000000-0005-0000-0000-0000E9780000}"/>
    <cellStyle name="Comma 87 2" xfId="30945" xr:uid="{00000000-0005-0000-0000-000002790000}"/>
    <cellStyle name="Comma 88" xfId="30977" xr:uid="{F068534A-B7D3-454B-A12A-39F6F4F283EC}"/>
    <cellStyle name="Comma 9" xfId="46" xr:uid="{00000000-0005-0000-0000-00002F000000}"/>
    <cellStyle name="Comma 9 2" xfId="754" xr:uid="{00000000-0005-0000-0000-000002030000}"/>
    <cellStyle name="Comma 9 3" xfId="357" xr:uid="{00000000-0005-0000-0000-000070010000}"/>
    <cellStyle name="Comma0" xfId="47" xr:uid="{00000000-0005-0000-0000-000030000000}"/>
    <cellStyle name="Comma0 10" xfId="1258" xr:uid="{00000000-0005-0000-0000-0000FD040000}"/>
    <cellStyle name="Comma0 10 2" xfId="1259" xr:uid="{00000000-0005-0000-0000-0000FE040000}"/>
    <cellStyle name="Comma0 11" xfId="1257" xr:uid="{00000000-0005-0000-0000-0000FC040000}"/>
    <cellStyle name="Comma0 2" xfId="48" xr:uid="{00000000-0005-0000-0000-000031000000}"/>
    <cellStyle name="Comma0 2 2" xfId="49" xr:uid="{00000000-0005-0000-0000-000032000000}"/>
    <cellStyle name="Comma0 2 2 2" xfId="584" xr:uid="{00000000-0005-0000-0000-000054020000}"/>
    <cellStyle name="Comma0 2 2 3" xfId="481" xr:uid="{00000000-0005-0000-0000-0000EC010000}"/>
    <cellStyle name="Comma0 2 2 4" xfId="359" xr:uid="{00000000-0005-0000-0000-000072010000}"/>
    <cellStyle name="Comma0 2 3" xfId="50" xr:uid="{00000000-0005-0000-0000-000033000000}"/>
    <cellStyle name="Comma0 2 3 2" xfId="583" xr:uid="{00000000-0005-0000-0000-000053020000}"/>
    <cellStyle name="Comma0 2 3 3" xfId="360" xr:uid="{00000000-0005-0000-0000-000073010000}"/>
    <cellStyle name="Comma0 2 4" xfId="480" xr:uid="{00000000-0005-0000-0000-0000EB010000}"/>
    <cellStyle name="Comma0 2 5" xfId="358" xr:uid="{00000000-0005-0000-0000-000071010000}"/>
    <cellStyle name="Comma0 3" xfId="51" xr:uid="{00000000-0005-0000-0000-000034000000}"/>
    <cellStyle name="Comma0 3 2" xfId="52" xr:uid="{00000000-0005-0000-0000-000035000000}"/>
    <cellStyle name="Comma0 3 2 2" xfId="585" xr:uid="{00000000-0005-0000-0000-000055020000}"/>
    <cellStyle name="Comma0 3 2 3" xfId="362" xr:uid="{00000000-0005-0000-0000-000075010000}"/>
    <cellStyle name="Comma0 3 3" xfId="482" xr:uid="{00000000-0005-0000-0000-0000ED010000}"/>
    <cellStyle name="Comma0 3 4" xfId="361" xr:uid="{00000000-0005-0000-0000-000074010000}"/>
    <cellStyle name="Comma0 4" xfId="53" xr:uid="{00000000-0005-0000-0000-000036000000}"/>
    <cellStyle name="Comma0 4 2" xfId="755" xr:uid="{00000000-0005-0000-0000-000003030000}"/>
    <cellStyle name="Comma0 4 3" xfId="363" xr:uid="{00000000-0005-0000-0000-000076010000}"/>
    <cellStyle name="Comma0 5" xfId="1260" xr:uid="{00000000-0005-0000-0000-0000FF040000}"/>
    <cellStyle name="Comma0 5 2" xfId="1261" xr:uid="{00000000-0005-0000-0000-000000050000}"/>
    <cellStyle name="Comma0 5 3" xfId="1262" xr:uid="{00000000-0005-0000-0000-000001050000}"/>
    <cellStyle name="Comma0 6" xfId="1263" xr:uid="{00000000-0005-0000-0000-000002050000}"/>
    <cellStyle name="Comma0 6 2" xfId="1264" xr:uid="{00000000-0005-0000-0000-000003050000}"/>
    <cellStyle name="Comma0 7" xfId="1265" xr:uid="{00000000-0005-0000-0000-000004050000}"/>
    <cellStyle name="Comma0 7 2" xfId="1266" xr:uid="{00000000-0005-0000-0000-000005050000}"/>
    <cellStyle name="Comma0 8" xfId="1267" xr:uid="{00000000-0005-0000-0000-000006050000}"/>
    <cellStyle name="Comma0 9" xfId="1268" xr:uid="{00000000-0005-0000-0000-000007050000}"/>
    <cellStyle name="Comma0 9 2" xfId="1269" xr:uid="{00000000-0005-0000-0000-000008050000}"/>
    <cellStyle name="Currency" xfId="2" xr:uid="{00000000-0005-0000-0000-000002000000}"/>
    <cellStyle name="Currency [0]" xfId="3" xr:uid="{00000000-0005-0000-0000-000003000000}"/>
    <cellStyle name="Currency 10 2" xfId="1271" xr:uid="{00000000-0005-0000-0000-00000B050000}"/>
    <cellStyle name="Currency 11" xfId="1272" xr:uid="{00000000-0005-0000-0000-00000C050000}"/>
    <cellStyle name="Currency 11 2" xfId="1273" xr:uid="{00000000-0005-0000-0000-00000D050000}"/>
    <cellStyle name="Currency 12" xfId="1274" xr:uid="{00000000-0005-0000-0000-00000E050000}"/>
    <cellStyle name="Currency 13" xfId="1275" xr:uid="{00000000-0005-0000-0000-00000F050000}"/>
    <cellStyle name="Currency 14" xfId="1270" xr:uid="{00000000-0005-0000-0000-000009050000}"/>
    <cellStyle name="Currency 15" xfId="30953" xr:uid="{4432CB67-0566-4B65-82D9-F9300A651664}"/>
    <cellStyle name="Currency 17" xfId="30957" xr:uid="{526F2F76-A4B8-4D0F-94ED-85ACF7E99CC9}"/>
    <cellStyle name="Currency 18" xfId="30971" xr:uid="{03074756-0250-4807-B774-DFE83E7A7270}"/>
    <cellStyle name="Currency 19" xfId="30972" xr:uid="{763339E7-8E34-43EB-B182-EBECE39F4289}"/>
    <cellStyle name="Currency 2" xfId="54" xr:uid="{00000000-0005-0000-0000-000037000000}"/>
    <cellStyle name="Currency 2 2 2" xfId="586" xr:uid="{00000000-0005-0000-0000-000057020000}"/>
    <cellStyle name="Currency 2 4" xfId="484" xr:uid="{00000000-0005-0000-0000-0000EF010000}"/>
    <cellStyle name="Currency 2 5" xfId="364" xr:uid="{00000000-0005-0000-0000-000077010000}"/>
    <cellStyle name="Currency 20" xfId="30975" xr:uid="{BAD09EA5-571F-458B-B591-1A64E5A9B0BB}"/>
    <cellStyle name="Currency 21" xfId="31047" xr:uid="{383A6A68-AEDB-45D7-9A8A-F613F78A07D1}"/>
    <cellStyle name="Currency 3 2" xfId="587" xr:uid="{00000000-0005-0000-0000-000058020000}"/>
    <cellStyle name="Currency 3 3" xfId="485" xr:uid="{00000000-0005-0000-0000-0000F1010000}"/>
    <cellStyle name="Currency 3 4" xfId="365" xr:uid="{00000000-0005-0000-0000-000078010000}"/>
    <cellStyle name="Currency 3 5" xfId="31016" xr:uid="{E486D87E-0662-407B-8C06-011FF77987E5}"/>
    <cellStyle name="Currency 4" xfId="55" xr:uid="{00000000-0005-0000-0000-000039000000}"/>
    <cellStyle name="Currency 4 2" xfId="483" xr:uid="{00000000-0005-0000-0000-0000EE010000}"/>
    <cellStyle name="Currency 4 3" xfId="366" xr:uid="{00000000-0005-0000-0000-000079010000}"/>
    <cellStyle name="Currency 5" xfId="880" xr:uid="{00000000-0005-0000-0000-000081030000}"/>
    <cellStyle name="Currency 5 2" xfId="1276" xr:uid="{00000000-0005-0000-0000-000010050000}"/>
    <cellStyle name="Currency 5 3" xfId="1277" xr:uid="{00000000-0005-0000-0000-000011050000}"/>
    <cellStyle name="Currency 6" xfId="1278" xr:uid="{00000000-0005-0000-0000-000012050000}"/>
    <cellStyle name="Currency 6 2" xfId="1279" xr:uid="{00000000-0005-0000-0000-000013050000}"/>
    <cellStyle name="Currency 7" xfId="1280" xr:uid="{00000000-0005-0000-0000-000014050000}"/>
    <cellStyle name="Currency 7 2" xfId="1281" xr:uid="{00000000-0005-0000-0000-000015050000}"/>
    <cellStyle name="Currency 8" xfId="1282" xr:uid="{00000000-0005-0000-0000-000016050000}"/>
    <cellStyle name="Currency 8 2" xfId="1283" xr:uid="{00000000-0005-0000-0000-000017050000}"/>
    <cellStyle name="Currency 9" xfId="1284" xr:uid="{00000000-0005-0000-0000-000018050000}"/>
    <cellStyle name="Currency0" xfId="56" xr:uid="{00000000-0005-0000-0000-00003A000000}"/>
    <cellStyle name="Currency0 10" xfId="1286" xr:uid="{00000000-0005-0000-0000-00001A050000}"/>
    <cellStyle name="Currency0 10 2" xfId="1287" xr:uid="{00000000-0005-0000-0000-00001B050000}"/>
    <cellStyle name="Currency0 11" xfId="1285" xr:uid="{00000000-0005-0000-0000-000019050000}"/>
    <cellStyle name="Currency0 12" xfId="1081" xr:uid="{00000000-0005-0000-0000-00004B040000}"/>
    <cellStyle name="Currency0 14" xfId="881" xr:uid="{00000000-0005-0000-0000-000082030000}"/>
    <cellStyle name="Currency0 2" xfId="57" xr:uid="{00000000-0005-0000-0000-00003B000000}"/>
    <cellStyle name="Currency0 2 2" xfId="58" xr:uid="{00000000-0005-0000-0000-00003C000000}"/>
    <cellStyle name="Currency0 2 2 2" xfId="589" xr:uid="{00000000-0005-0000-0000-00005A020000}"/>
    <cellStyle name="Currency0 2 2 3" xfId="487" xr:uid="{00000000-0005-0000-0000-0000F3010000}"/>
    <cellStyle name="Currency0 2 2 5" xfId="883" xr:uid="{00000000-0005-0000-0000-000084030000}"/>
    <cellStyle name="Currency0 2 2 6" xfId="368" xr:uid="{00000000-0005-0000-0000-00007B010000}"/>
    <cellStyle name="Currency0 2 3" xfId="59" xr:uid="{00000000-0005-0000-0000-00003D000000}"/>
    <cellStyle name="Currency0 2 3 2" xfId="588" xr:uid="{00000000-0005-0000-0000-000059020000}"/>
    <cellStyle name="Currency0 2 3 3" xfId="369" xr:uid="{00000000-0005-0000-0000-00007C010000}"/>
    <cellStyle name="Currency0 2 4" xfId="486" xr:uid="{00000000-0005-0000-0000-0000F2010000}"/>
    <cellStyle name="Currency0 2 6" xfId="882" xr:uid="{00000000-0005-0000-0000-000083030000}"/>
    <cellStyle name="Currency0 2 7" xfId="367" xr:uid="{00000000-0005-0000-0000-00007A010000}"/>
    <cellStyle name="Currency0 3" xfId="60" xr:uid="{00000000-0005-0000-0000-00003E000000}"/>
    <cellStyle name="Currency0 3 2" xfId="61" xr:uid="{00000000-0005-0000-0000-00003F000000}"/>
    <cellStyle name="Currency0 3 2 2" xfId="590" xr:uid="{00000000-0005-0000-0000-00005B020000}"/>
    <cellStyle name="Currency0 3 2 3" xfId="371" xr:uid="{00000000-0005-0000-0000-00007E010000}"/>
    <cellStyle name="Currency0 3 3" xfId="488" xr:uid="{00000000-0005-0000-0000-0000F4010000}"/>
    <cellStyle name="Currency0 3 5" xfId="884" xr:uid="{00000000-0005-0000-0000-000085030000}"/>
    <cellStyle name="Currency0 3 6" xfId="370" xr:uid="{00000000-0005-0000-0000-00007D010000}"/>
    <cellStyle name="Currency0 4" xfId="62" xr:uid="{00000000-0005-0000-0000-000040000000}"/>
    <cellStyle name="Currency0 4 2" xfId="756" xr:uid="{00000000-0005-0000-0000-000004030000}"/>
    <cellStyle name="Currency0 4 3" xfId="372" xr:uid="{00000000-0005-0000-0000-00007F010000}"/>
    <cellStyle name="Currency0 5" xfId="1288" xr:uid="{00000000-0005-0000-0000-00001C050000}"/>
    <cellStyle name="Currency0 5 2" xfId="1289" xr:uid="{00000000-0005-0000-0000-00001D050000}"/>
    <cellStyle name="Currency0 5 3" xfId="1290" xr:uid="{00000000-0005-0000-0000-00001E050000}"/>
    <cellStyle name="Currency0 6" xfId="1291" xr:uid="{00000000-0005-0000-0000-00001F050000}"/>
    <cellStyle name="Currency0 6 2" xfId="1292" xr:uid="{00000000-0005-0000-0000-000020050000}"/>
    <cellStyle name="Currency0 7" xfId="1293" xr:uid="{00000000-0005-0000-0000-000021050000}"/>
    <cellStyle name="Currency0 7 2" xfId="1294" xr:uid="{00000000-0005-0000-0000-000022050000}"/>
    <cellStyle name="Currency0 8" xfId="1295" xr:uid="{00000000-0005-0000-0000-000023050000}"/>
    <cellStyle name="Currency0 9" xfId="1296" xr:uid="{00000000-0005-0000-0000-000024050000}"/>
    <cellStyle name="Currency0 9 2" xfId="1297" xr:uid="{00000000-0005-0000-0000-000025050000}"/>
    <cellStyle name="Date" xfId="63" xr:uid="{00000000-0005-0000-0000-000041000000}"/>
    <cellStyle name="Date 10" xfId="1299" xr:uid="{00000000-0005-0000-0000-000027050000}"/>
    <cellStyle name="Date 10 2" xfId="1300" xr:uid="{00000000-0005-0000-0000-000028050000}"/>
    <cellStyle name="Date 11" xfId="1298" xr:uid="{00000000-0005-0000-0000-000026050000}"/>
    <cellStyle name="Date 2" xfId="64" xr:uid="{00000000-0005-0000-0000-000042000000}"/>
    <cellStyle name="Date 2 2" xfId="65" xr:uid="{00000000-0005-0000-0000-000043000000}"/>
    <cellStyle name="Date 2 2 2" xfId="592" xr:uid="{00000000-0005-0000-0000-00005D020000}"/>
    <cellStyle name="Date 2 2 3" xfId="490" xr:uid="{00000000-0005-0000-0000-0000F6010000}"/>
    <cellStyle name="Date 2 2 4" xfId="374" xr:uid="{00000000-0005-0000-0000-000081010000}"/>
    <cellStyle name="Date 2 3" xfId="66" xr:uid="{00000000-0005-0000-0000-000044000000}"/>
    <cellStyle name="Date 2 3 2" xfId="591" xr:uid="{00000000-0005-0000-0000-00005C020000}"/>
    <cellStyle name="Date 2 3 3" xfId="375" xr:uid="{00000000-0005-0000-0000-000082010000}"/>
    <cellStyle name="Date 2 4" xfId="489" xr:uid="{00000000-0005-0000-0000-0000F5010000}"/>
    <cellStyle name="Date 2 5" xfId="373" xr:uid="{00000000-0005-0000-0000-000080010000}"/>
    <cellStyle name="Date 3" xfId="67" xr:uid="{00000000-0005-0000-0000-000045000000}"/>
    <cellStyle name="Date 3 2" xfId="68" xr:uid="{00000000-0005-0000-0000-000046000000}"/>
    <cellStyle name="Date 3 2 2" xfId="593" xr:uid="{00000000-0005-0000-0000-00005E020000}"/>
    <cellStyle name="Date 3 2 3" xfId="377" xr:uid="{00000000-0005-0000-0000-000084010000}"/>
    <cellStyle name="Date 3 3" xfId="491" xr:uid="{00000000-0005-0000-0000-0000F7010000}"/>
    <cellStyle name="Date 3 4" xfId="376" xr:uid="{00000000-0005-0000-0000-000083010000}"/>
    <cellStyle name="Date 4" xfId="69" xr:uid="{00000000-0005-0000-0000-000047000000}"/>
    <cellStyle name="Date 4 2" xfId="757" xr:uid="{00000000-0005-0000-0000-000005030000}"/>
    <cellStyle name="Date 4 3" xfId="378" xr:uid="{00000000-0005-0000-0000-000085010000}"/>
    <cellStyle name="Date 5" xfId="1301" xr:uid="{00000000-0005-0000-0000-000029050000}"/>
    <cellStyle name="Date 5 2" xfId="1302" xr:uid="{00000000-0005-0000-0000-00002A050000}"/>
    <cellStyle name="Date 5 3" xfId="1303" xr:uid="{00000000-0005-0000-0000-00002B050000}"/>
    <cellStyle name="Date 6" xfId="1304" xr:uid="{00000000-0005-0000-0000-00002C050000}"/>
    <cellStyle name="Date 6 2" xfId="1305" xr:uid="{00000000-0005-0000-0000-00002D050000}"/>
    <cellStyle name="Date 7" xfId="1306" xr:uid="{00000000-0005-0000-0000-00002E050000}"/>
    <cellStyle name="Date 7 2" xfId="1307" xr:uid="{00000000-0005-0000-0000-00002F050000}"/>
    <cellStyle name="Date 8" xfId="1308" xr:uid="{00000000-0005-0000-0000-000030050000}"/>
    <cellStyle name="Date 9" xfId="1309" xr:uid="{00000000-0005-0000-0000-000031050000}"/>
    <cellStyle name="Date 9 2" xfId="1310" xr:uid="{00000000-0005-0000-0000-000032050000}"/>
    <cellStyle name="Emphasis 1" xfId="343" xr:uid="{00000000-0005-0000-0000-000062010000}"/>
    <cellStyle name="Emphasis 2" xfId="344" xr:uid="{00000000-0005-0000-0000-000063010000}"/>
    <cellStyle name="Emphasis 3" xfId="345" xr:uid="{00000000-0005-0000-0000-000064010000}"/>
    <cellStyle name="Explanatory Text" xfId="70" xr:uid="{00000000-0005-0000-0000-000048000000}"/>
    <cellStyle name="Explanatory Text 2" xfId="678" xr:uid="{00000000-0005-0000-0000-0000B5020000}"/>
    <cellStyle name="Explanatory Text 2 2" xfId="1066" xr:uid="{00000000-0005-0000-0000-00003C040000}"/>
    <cellStyle name="Explanatory Text 2 3" xfId="30994" xr:uid="{5A3EEC92-A8A9-44D7-A7B9-60CA8B42FFD4}"/>
    <cellStyle name="Explanatory Text 2 4" xfId="885" xr:uid="{00000000-0005-0000-0000-000086030000}"/>
    <cellStyle name="Fixed" xfId="71" xr:uid="{00000000-0005-0000-0000-000049000000}"/>
    <cellStyle name="Fixed 10" xfId="1312" xr:uid="{00000000-0005-0000-0000-000034050000}"/>
    <cellStyle name="Fixed 10 2" xfId="1313" xr:uid="{00000000-0005-0000-0000-000035050000}"/>
    <cellStyle name="Fixed 11" xfId="1311" xr:uid="{00000000-0005-0000-0000-000033050000}"/>
    <cellStyle name="Fixed 2" xfId="72" xr:uid="{00000000-0005-0000-0000-00004A000000}"/>
    <cellStyle name="Fixed 2 2" xfId="73" xr:uid="{00000000-0005-0000-0000-00004B000000}"/>
    <cellStyle name="Fixed 2 2 2" xfId="595" xr:uid="{00000000-0005-0000-0000-000060020000}"/>
    <cellStyle name="Fixed 2 2 3" xfId="493" xr:uid="{00000000-0005-0000-0000-0000F9010000}"/>
    <cellStyle name="Fixed 2 2 4" xfId="380" xr:uid="{00000000-0005-0000-0000-000087010000}"/>
    <cellStyle name="Fixed 2 3" xfId="74" xr:uid="{00000000-0005-0000-0000-00004C000000}"/>
    <cellStyle name="Fixed 2 3 2" xfId="594" xr:uid="{00000000-0005-0000-0000-00005F020000}"/>
    <cellStyle name="Fixed 2 3 3" xfId="381" xr:uid="{00000000-0005-0000-0000-000088010000}"/>
    <cellStyle name="Fixed 2 4" xfId="492" xr:uid="{00000000-0005-0000-0000-0000F8010000}"/>
    <cellStyle name="Fixed 2 5" xfId="379" xr:uid="{00000000-0005-0000-0000-000086010000}"/>
    <cellStyle name="Fixed 3" xfId="75" xr:uid="{00000000-0005-0000-0000-00004D000000}"/>
    <cellStyle name="Fixed 3 2" xfId="76" xr:uid="{00000000-0005-0000-0000-00004E000000}"/>
    <cellStyle name="Fixed 3 2 2" xfId="596" xr:uid="{00000000-0005-0000-0000-000061020000}"/>
    <cellStyle name="Fixed 3 2 3" xfId="383" xr:uid="{00000000-0005-0000-0000-00008A010000}"/>
    <cellStyle name="Fixed 3 3" xfId="494" xr:uid="{00000000-0005-0000-0000-0000FA010000}"/>
    <cellStyle name="Fixed 3 4" xfId="382" xr:uid="{00000000-0005-0000-0000-000089010000}"/>
    <cellStyle name="Fixed 4" xfId="77" xr:uid="{00000000-0005-0000-0000-00004F000000}"/>
    <cellStyle name="Fixed 4 2" xfId="758" xr:uid="{00000000-0005-0000-0000-000006030000}"/>
    <cellStyle name="Fixed 4 3" xfId="384" xr:uid="{00000000-0005-0000-0000-00008B010000}"/>
    <cellStyle name="Fixed 5" xfId="1314" xr:uid="{00000000-0005-0000-0000-000036050000}"/>
    <cellStyle name="Fixed 5 2" xfId="1315" xr:uid="{00000000-0005-0000-0000-000037050000}"/>
    <cellStyle name="Fixed 5 3" xfId="1316" xr:uid="{00000000-0005-0000-0000-000038050000}"/>
    <cellStyle name="Fixed 6" xfId="1317" xr:uid="{00000000-0005-0000-0000-000039050000}"/>
    <cellStyle name="Fixed 6 2" xfId="1318" xr:uid="{00000000-0005-0000-0000-00003A050000}"/>
    <cellStyle name="Fixed 7" xfId="1319" xr:uid="{00000000-0005-0000-0000-00003B050000}"/>
    <cellStyle name="Fixed 7 2" xfId="1320" xr:uid="{00000000-0005-0000-0000-00003C050000}"/>
    <cellStyle name="Fixed 8" xfId="1321" xr:uid="{00000000-0005-0000-0000-00003D050000}"/>
    <cellStyle name="Fixed 9" xfId="1322" xr:uid="{00000000-0005-0000-0000-00003E050000}"/>
    <cellStyle name="Fixed 9 2" xfId="1323" xr:uid="{00000000-0005-0000-0000-00003F050000}"/>
    <cellStyle name="Good" xfId="78" xr:uid="{00000000-0005-0000-0000-000050000000}"/>
    <cellStyle name="Good 2" xfId="679" xr:uid="{00000000-0005-0000-0000-0000B6020000}"/>
    <cellStyle name="Good 2 2" xfId="1067" xr:uid="{00000000-0005-0000-0000-00003D040000}"/>
    <cellStyle name="Good 2 4" xfId="886" xr:uid="{00000000-0005-0000-0000-000087030000}"/>
    <cellStyle name="Grey" xfId="79" xr:uid="{00000000-0005-0000-0000-000051000000}"/>
    <cellStyle name="Grey 2" xfId="80" xr:uid="{00000000-0005-0000-0000-000052000000}"/>
    <cellStyle name="Grey 3" xfId="81" xr:uid="{00000000-0005-0000-0000-000053000000}"/>
    <cellStyle name="HEADER" xfId="82" xr:uid="{00000000-0005-0000-0000-000054000000}"/>
    <cellStyle name="HEADER 2" xfId="1083" xr:uid="{00000000-0005-0000-0000-00004D040000}"/>
    <cellStyle name="HEADER 4" xfId="887" xr:uid="{00000000-0005-0000-0000-000088030000}"/>
    <cellStyle name="Header1" xfId="83" xr:uid="{00000000-0005-0000-0000-000055000000}"/>
    <cellStyle name="Header1 2" xfId="1084" xr:uid="{00000000-0005-0000-0000-00004E040000}"/>
    <cellStyle name="Header1 4" xfId="888" xr:uid="{00000000-0005-0000-0000-000089030000}"/>
    <cellStyle name="Header2" xfId="84" xr:uid="{00000000-0005-0000-0000-000056000000}"/>
    <cellStyle name="Header2 2" xfId="1085" xr:uid="{00000000-0005-0000-0000-00004F040000}"/>
    <cellStyle name="Header2 4" xfId="889" xr:uid="{00000000-0005-0000-0000-00008A030000}"/>
    <cellStyle name="Heading 1" xfId="85" xr:uid="{00000000-0005-0000-0000-000057000000}"/>
    <cellStyle name="Heading 1 2" xfId="86" xr:uid="{00000000-0005-0000-0000-000058000000}"/>
    <cellStyle name="Heading 1 2 2" xfId="891" xr:uid="{00000000-0005-0000-0000-00008C030000}"/>
    <cellStyle name="Heading 1 2 3" xfId="1086" xr:uid="{00000000-0005-0000-0000-000050040000}"/>
    <cellStyle name="Heading 1 2 4" xfId="30993" xr:uid="{E5970658-55DD-4718-97E3-AAF1CAEA5946}"/>
    <cellStyle name="Heading 1 2 5" xfId="890" xr:uid="{00000000-0005-0000-0000-00008B030000}"/>
    <cellStyle name="Heading 1 3" xfId="680" xr:uid="{00000000-0005-0000-0000-0000B7020000}"/>
    <cellStyle name="Heading 1 3 10" xfId="892" xr:uid="{00000000-0005-0000-0000-00008D030000}"/>
    <cellStyle name="Heading 1 3 2" xfId="1325" xr:uid="{00000000-0005-0000-0000-000041050000}"/>
    <cellStyle name="Heading 1 3 3" xfId="1326" xr:uid="{00000000-0005-0000-0000-000042050000}"/>
    <cellStyle name="Heading 1 3 4" xfId="1327" xr:uid="{00000000-0005-0000-0000-000043050000}"/>
    <cellStyle name="Heading 1 3 5" xfId="1328" xr:uid="{00000000-0005-0000-0000-000044050000}"/>
    <cellStyle name="Heading 1 3 6" xfId="1329" xr:uid="{00000000-0005-0000-0000-000045050000}"/>
    <cellStyle name="Heading 1 3 7" xfId="1324" xr:uid="{00000000-0005-0000-0000-000040050000}"/>
    <cellStyle name="Heading 1 3 8" xfId="1068" xr:uid="{00000000-0005-0000-0000-00003E040000}"/>
    <cellStyle name="Heading 1 4" xfId="472" xr:uid="{00000000-0005-0000-0000-0000E3010000}"/>
    <cellStyle name="Heading 1 4 5" xfId="1330" xr:uid="{00000000-0005-0000-0000-000046050000}"/>
    <cellStyle name="Heading 1 5" xfId="1331" xr:uid="{00000000-0005-0000-0000-000047050000}"/>
    <cellStyle name="Heading 1 6" xfId="1332" xr:uid="{00000000-0005-0000-0000-000048050000}"/>
    <cellStyle name="Heading 1 7" xfId="1333" xr:uid="{00000000-0005-0000-0000-000049050000}"/>
    <cellStyle name="Heading 1 8" xfId="1334" xr:uid="{00000000-0005-0000-0000-00004A050000}"/>
    <cellStyle name="Heading 1 9" xfId="1335" xr:uid="{00000000-0005-0000-0000-00004B050000}"/>
    <cellStyle name="Heading 2" xfId="87" xr:uid="{00000000-0005-0000-0000-000059000000}"/>
    <cellStyle name="Heading 2 10" xfId="1336" xr:uid="{00000000-0005-0000-0000-00004C050000}"/>
    <cellStyle name="Heading 2 2" xfId="88" xr:uid="{00000000-0005-0000-0000-00005A000000}"/>
    <cellStyle name="Heading 2 2 2" xfId="89" xr:uid="{00000000-0005-0000-0000-00005B000000}"/>
    <cellStyle name="Heading 2 2 2 2" xfId="894" xr:uid="{00000000-0005-0000-0000-00008F030000}"/>
    <cellStyle name="Heading 2 2 3" xfId="1088" xr:uid="{00000000-0005-0000-0000-000052040000}"/>
    <cellStyle name="Heading 2 2 4" xfId="30997" xr:uid="{2F2EDBA6-538A-4F1F-BC61-DC782C68F640}"/>
    <cellStyle name="Heading 2 2 5" xfId="893" xr:uid="{00000000-0005-0000-0000-00008E030000}"/>
    <cellStyle name="Heading 2 3" xfId="90" xr:uid="{00000000-0005-0000-0000-00005C000000}"/>
    <cellStyle name="Heading 2 3 2" xfId="1087" xr:uid="{00000000-0005-0000-0000-000051040000}"/>
    <cellStyle name="Heading 2 3 4" xfId="895" xr:uid="{00000000-0005-0000-0000-000090030000}"/>
    <cellStyle name="Heading 2 4" xfId="681" xr:uid="{00000000-0005-0000-0000-0000B8020000}"/>
    <cellStyle name="Heading 2 4 2" xfId="1338" xr:uid="{00000000-0005-0000-0000-00004E050000}"/>
    <cellStyle name="Heading 2 4 3" xfId="1339" xr:uid="{00000000-0005-0000-0000-00004F050000}"/>
    <cellStyle name="Heading 2 4 4" xfId="1340" xr:uid="{00000000-0005-0000-0000-000050050000}"/>
    <cellStyle name="Heading 2 4 5" xfId="1341" xr:uid="{00000000-0005-0000-0000-000051050000}"/>
    <cellStyle name="Heading 2 4 6" xfId="1342" xr:uid="{00000000-0005-0000-0000-000052050000}"/>
    <cellStyle name="Heading 2 4 7" xfId="1337" xr:uid="{00000000-0005-0000-0000-00004D050000}"/>
    <cellStyle name="Heading 2 5" xfId="473" xr:uid="{00000000-0005-0000-0000-0000E4010000}"/>
    <cellStyle name="Heading 2 5 4" xfId="1343" xr:uid="{00000000-0005-0000-0000-000053050000}"/>
    <cellStyle name="Heading 2 6" xfId="1344" xr:uid="{00000000-0005-0000-0000-000054050000}"/>
    <cellStyle name="Heading 2 7" xfId="1345" xr:uid="{00000000-0005-0000-0000-000055050000}"/>
    <cellStyle name="Heading 2 8" xfId="1346" xr:uid="{00000000-0005-0000-0000-000056050000}"/>
    <cellStyle name="Heading 2 9" xfId="1347" xr:uid="{00000000-0005-0000-0000-000057050000}"/>
    <cellStyle name="Heading 3" xfId="91" xr:uid="{00000000-0005-0000-0000-00005D000000}"/>
    <cellStyle name="Heading 3 2" xfId="682" xr:uid="{00000000-0005-0000-0000-0000B9020000}"/>
    <cellStyle name="Heading 3 2 10" xfId="896" xr:uid="{00000000-0005-0000-0000-000091030000}"/>
    <cellStyle name="Heading 3 2 2" xfId="1349" xr:uid="{00000000-0005-0000-0000-000059050000}"/>
    <cellStyle name="Heading 3 2 3" xfId="1350" xr:uid="{00000000-0005-0000-0000-00005A050000}"/>
    <cellStyle name="Heading 3 2 4" xfId="1351" xr:uid="{00000000-0005-0000-0000-00005B050000}"/>
    <cellStyle name="Heading 3 2 5" xfId="1352" xr:uid="{00000000-0005-0000-0000-00005C050000}"/>
    <cellStyle name="Heading 3 2 6" xfId="1353" xr:uid="{00000000-0005-0000-0000-00005D050000}"/>
    <cellStyle name="Heading 3 2 7" xfId="1348" xr:uid="{00000000-0005-0000-0000-000058050000}"/>
    <cellStyle name="Heading 3 2 8" xfId="1069" xr:uid="{00000000-0005-0000-0000-00003F040000}"/>
    <cellStyle name="Heading 3 2 9" xfId="30995" xr:uid="{0A51A6CD-F9B3-4017-B690-53CE96E5ED55}"/>
    <cellStyle name="Heading 4" xfId="92" xr:uid="{00000000-0005-0000-0000-00005E000000}"/>
    <cellStyle name="Heading 4 2" xfId="683" xr:uid="{00000000-0005-0000-0000-0000BA020000}"/>
    <cellStyle name="Heading 4 2 10" xfId="897" xr:uid="{00000000-0005-0000-0000-000092030000}"/>
    <cellStyle name="Heading 4 2 2" xfId="1355" xr:uid="{00000000-0005-0000-0000-00005F050000}"/>
    <cellStyle name="Heading 4 2 3" xfId="1356" xr:uid="{00000000-0005-0000-0000-000060050000}"/>
    <cellStyle name="Heading 4 2 4" xfId="1357" xr:uid="{00000000-0005-0000-0000-000061050000}"/>
    <cellStyle name="Heading 4 2 5" xfId="1358" xr:uid="{00000000-0005-0000-0000-000062050000}"/>
    <cellStyle name="Heading 4 2 6" xfId="1359" xr:uid="{00000000-0005-0000-0000-000063050000}"/>
    <cellStyle name="Heading 4 2 7" xfId="1354" xr:uid="{00000000-0005-0000-0000-00005E050000}"/>
    <cellStyle name="Heading 4 2 8" xfId="1070" xr:uid="{00000000-0005-0000-0000-000040040000}"/>
    <cellStyle name="Heading 4 2 9" xfId="30996" xr:uid="{26EB3AD7-BB0B-48DE-AEF0-0C4D3FCF51B8}"/>
    <cellStyle name="Heading1" xfId="93" xr:uid="{00000000-0005-0000-0000-00005F000000}"/>
    <cellStyle name="Heading1 10" xfId="1361" xr:uid="{00000000-0005-0000-0000-000065050000}"/>
    <cellStyle name="Heading1 10 2" xfId="1362" xr:uid="{00000000-0005-0000-0000-000066050000}"/>
    <cellStyle name="Heading1 11" xfId="1360" xr:uid="{00000000-0005-0000-0000-000064050000}"/>
    <cellStyle name="Heading1 2" xfId="94" xr:uid="{00000000-0005-0000-0000-000060000000}"/>
    <cellStyle name="Heading1 2 2" xfId="95" xr:uid="{00000000-0005-0000-0000-000061000000}"/>
    <cellStyle name="Heading1 2 2 2" xfId="598" xr:uid="{00000000-0005-0000-0000-000063020000}"/>
    <cellStyle name="Heading1 2 2 3" xfId="496" xr:uid="{00000000-0005-0000-0000-0000FC010000}"/>
    <cellStyle name="Heading1 2 2 4" xfId="386" xr:uid="{00000000-0005-0000-0000-00008D010000}"/>
    <cellStyle name="Heading1 2 3" xfId="96" xr:uid="{00000000-0005-0000-0000-000062000000}"/>
    <cellStyle name="Heading1 2 3 2" xfId="597" xr:uid="{00000000-0005-0000-0000-000062020000}"/>
    <cellStyle name="Heading1 2 3 3" xfId="387" xr:uid="{00000000-0005-0000-0000-00008E010000}"/>
    <cellStyle name="Heading1 2 4" xfId="495" xr:uid="{00000000-0005-0000-0000-0000FB010000}"/>
    <cellStyle name="Heading1 2 5" xfId="385" xr:uid="{00000000-0005-0000-0000-00008C010000}"/>
    <cellStyle name="Heading1 3" xfId="97" xr:uid="{00000000-0005-0000-0000-000063000000}"/>
    <cellStyle name="Heading1 3 2" xfId="98" xr:uid="{00000000-0005-0000-0000-000064000000}"/>
    <cellStyle name="Heading1 3 2 2" xfId="599" xr:uid="{00000000-0005-0000-0000-000064020000}"/>
    <cellStyle name="Heading1 3 2 3" xfId="389" xr:uid="{00000000-0005-0000-0000-000090010000}"/>
    <cellStyle name="Heading1 3 3" xfId="497" xr:uid="{00000000-0005-0000-0000-0000FD010000}"/>
    <cellStyle name="Heading1 3 4" xfId="388" xr:uid="{00000000-0005-0000-0000-00008F010000}"/>
    <cellStyle name="Heading1 4" xfId="99" xr:uid="{00000000-0005-0000-0000-000065000000}"/>
    <cellStyle name="Heading1 4 2" xfId="759" xr:uid="{00000000-0005-0000-0000-000007030000}"/>
    <cellStyle name="Heading1 4 3" xfId="390" xr:uid="{00000000-0005-0000-0000-000091010000}"/>
    <cellStyle name="Heading1 5" xfId="1363" xr:uid="{00000000-0005-0000-0000-000067050000}"/>
    <cellStyle name="Heading1 5 2" xfId="1364" xr:uid="{00000000-0005-0000-0000-000068050000}"/>
    <cellStyle name="Heading1 5 3" xfId="1365" xr:uid="{00000000-0005-0000-0000-000069050000}"/>
    <cellStyle name="Heading1 6" xfId="1366" xr:uid="{00000000-0005-0000-0000-00006A050000}"/>
    <cellStyle name="Heading1 6 2" xfId="1367" xr:uid="{00000000-0005-0000-0000-00006B050000}"/>
    <cellStyle name="Heading1 7" xfId="1368" xr:uid="{00000000-0005-0000-0000-00006C050000}"/>
    <cellStyle name="Heading1 7 2" xfId="1369" xr:uid="{00000000-0005-0000-0000-00006D050000}"/>
    <cellStyle name="Heading1 8" xfId="1370" xr:uid="{00000000-0005-0000-0000-00006E050000}"/>
    <cellStyle name="Heading1 9" xfId="1371" xr:uid="{00000000-0005-0000-0000-00006F050000}"/>
    <cellStyle name="Heading1 9 2" xfId="1372" xr:uid="{00000000-0005-0000-0000-000070050000}"/>
    <cellStyle name="Heading1_2011-10 LIEE Table 6 (2)" xfId="100" xr:uid="{00000000-0005-0000-0000-000066000000}"/>
    <cellStyle name="Heading2" xfId="101" xr:uid="{00000000-0005-0000-0000-000067000000}"/>
    <cellStyle name="Heading2 10" xfId="1374" xr:uid="{00000000-0005-0000-0000-000072050000}"/>
    <cellStyle name="Heading2 10 2" xfId="1375" xr:uid="{00000000-0005-0000-0000-000073050000}"/>
    <cellStyle name="Heading2 11" xfId="1373" xr:uid="{00000000-0005-0000-0000-000071050000}"/>
    <cellStyle name="Heading2 2" xfId="102" xr:uid="{00000000-0005-0000-0000-000068000000}"/>
    <cellStyle name="Heading2 2 2" xfId="103" xr:uid="{00000000-0005-0000-0000-000069000000}"/>
    <cellStyle name="Heading2 2 2 2" xfId="601" xr:uid="{00000000-0005-0000-0000-000066020000}"/>
    <cellStyle name="Heading2 2 2 3" xfId="499" xr:uid="{00000000-0005-0000-0000-0000FF010000}"/>
    <cellStyle name="Heading2 2 2 4" xfId="392" xr:uid="{00000000-0005-0000-0000-000093010000}"/>
    <cellStyle name="Heading2 2 3" xfId="104" xr:uid="{00000000-0005-0000-0000-00006A000000}"/>
    <cellStyle name="Heading2 2 3 2" xfId="600" xr:uid="{00000000-0005-0000-0000-000065020000}"/>
    <cellStyle name="Heading2 2 3 3" xfId="393" xr:uid="{00000000-0005-0000-0000-000094010000}"/>
    <cellStyle name="Heading2 2 4" xfId="498" xr:uid="{00000000-0005-0000-0000-0000FE010000}"/>
    <cellStyle name="Heading2 2 5" xfId="391" xr:uid="{00000000-0005-0000-0000-000092010000}"/>
    <cellStyle name="Heading2 3" xfId="105" xr:uid="{00000000-0005-0000-0000-00006B000000}"/>
    <cellStyle name="Heading2 3 2" xfId="106" xr:uid="{00000000-0005-0000-0000-00006C000000}"/>
    <cellStyle name="Heading2 3 2 2" xfId="602" xr:uid="{00000000-0005-0000-0000-000067020000}"/>
    <cellStyle name="Heading2 3 2 3" xfId="395" xr:uid="{00000000-0005-0000-0000-000096010000}"/>
    <cellStyle name="Heading2 3 3" xfId="500" xr:uid="{00000000-0005-0000-0000-000000020000}"/>
    <cellStyle name="Heading2 3 4" xfId="394" xr:uid="{00000000-0005-0000-0000-000095010000}"/>
    <cellStyle name="Heading2 4" xfId="107" xr:uid="{00000000-0005-0000-0000-00006D000000}"/>
    <cellStyle name="Heading2 4 2" xfId="760" xr:uid="{00000000-0005-0000-0000-000008030000}"/>
    <cellStyle name="Heading2 4 3" xfId="396" xr:uid="{00000000-0005-0000-0000-000097010000}"/>
    <cellStyle name="Heading2 5" xfId="1376" xr:uid="{00000000-0005-0000-0000-000074050000}"/>
    <cellStyle name="Heading2 5 2" xfId="1377" xr:uid="{00000000-0005-0000-0000-000075050000}"/>
    <cellStyle name="Heading2 5 3" xfId="1378" xr:uid="{00000000-0005-0000-0000-000076050000}"/>
    <cellStyle name="Heading2 6" xfId="1379" xr:uid="{00000000-0005-0000-0000-000077050000}"/>
    <cellStyle name="Heading2 6 2" xfId="1380" xr:uid="{00000000-0005-0000-0000-000078050000}"/>
    <cellStyle name="Heading2 7" xfId="1381" xr:uid="{00000000-0005-0000-0000-000079050000}"/>
    <cellStyle name="Heading2 7 2" xfId="1382" xr:uid="{00000000-0005-0000-0000-00007A050000}"/>
    <cellStyle name="Heading2 8" xfId="1383" xr:uid="{00000000-0005-0000-0000-00007B050000}"/>
    <cellStyle name="Heading2 9" xfId="1384" xr:uid="{00000000-0005-0000-0000-00007C050000}"/>
    <cellStyle name="Heading2 9 2" xfId="1385" xr:uid="{00000000-0005-0000-0000-00007D050000}"/>
    <cellStyle name="Heading2_2011-10 LIEE Table 6 (2)" xfId="108" xr:uid="{00000000-0005-0000-0000-00006E000000}"/>
    <cellStyle name="Hidden" xfId="109" xr:uid="{00000000-0005-0000-0000-00006F000000}"/>
    <cellStyle name="Hidden 2" xfId="603" xr:uid="{00000000-0005-0000-0000-000068020000}"/>
    <cellStyle name="Hidden 3" xfId="501" xr:uid="{00000000-0005-0000-0000-000001020000}"/>
    <cellStyle name="Hidden 4" xfId="397" xr:uid="{00000000-0005-0000-0000-000098010000}"/>
    <cellStyle name="HIGHLIGHT" xfId="110" xr:uid="{00000000-0005-0000-0000-000070000000}"/>
    <cellStyle name="HIGHLIGHT 2" xfId="1089" xr:uid="{00000000-0005-0000-0000-000053040000}"/>
    <cellStyle name="HIGHLIGHT 4" xfId="898" xr:uid="{00000000-0005-0000-0000-000093030000}"/>
    <cellStyle name="Hyperlink 2" xfId="899" xr:uid="{00000000-0005-0000-0000-000094030000}"/>
    <cellStyle name="Hyperlink 3" xfId="30947" xr:uid="{4185FD50-A1E0-4D04-B185-B5CE54A26645}"/>
    <cellStyle name="Input" xfId="111" xr:uid="{00000000-0005-0000-0000-000071000000}"/>
    <cellStyle name="Input [yellow]" xfId="112" xr:uid="{00000000-0005-0000-0000-000072000000}"/>
    <cellStyle name="Input [yellow] 2" xfId="113" xr:uid="{00000000-0005-0000-0000-000073000000}"/>
    <cellStyle name="Input [yellow] 3" xfId="114" xr:uid="{00000000-0005-0000-0000-000074000000}"/>
    <cellStyle name="Input 10" xfId="16760" xr:uid="{00000000-0005-0000-0000-00008F410000}"/>
    <cellStyle name="Input 2" xfId="684" xr:uid="{00000000-0005-0000-0000-0000BB020000}"/>
    <cellStyle name="Input 2 10" xfId="900" xr:uid="{00000000-0005-0000-0000-000095030000}"/>
    <cellStyle name="Input 2 2" xfId="1387" xr:uid="{00000000-0005-0000-0000-00007F050000}"/>
    <cellStyle name="Input 2 3" xfId="1388" xr:uid="{00000000-0005-0000-0000-000080050000}"/>
    <cellStyle name="Input 2 4" xfId="1389" xr:uid="{00000000-0005-0000-0000-000081050000}"/>
    <cellStyle name="Input 2 5" xfId="1390" xr:uid="{00000000-0005-0000-0000-000082050000}"/>
    <cellStyle name="Input 2 6" xfId="1391" xr:uid="{00000000-0005-0000-0000-000083050000}"/>
    <cellStyle name="Input 2 7" xfId="1386" xr:uid="{00000000-0005-0000-0000-00007E050000}"/>
    <cellStyle name="Input 2 8" xfId="1071" xr:uid="{00000000-0005-0000-0000-000041040000}"/>
    <cellStyle name="Input 3" xfId="901" xr:uid="{00000000-0005-0000-0000-000096030000}"/>
    <cellStyle name="Input 3 2" xfId="1392" xr:uid="{00000000-0005-0000-0000-000084050000}"/>
    <cellStyle name="Input 4" xfId="902" xr:uid="{00000000-0005-0000-0000-000097030000}"/>
    <cellStyle name="Input 4 2" xfId="1393" xr:uid="{00000000-0005-0000-0000-000085050000}"/>
    <cellStyle name="Input 5" xfId="903" xr:uid="{00000000-0005-0000-0000-000098030000}"/>
    <cellStyle name="Input 5 2" xfId="1394" xr:uid="{00000000-0005-0000-0000-000086050000}"/>
    <cellStyle name="Input 6" xfId="904" xr:uid="{00000000-0005-0000-0000-000099030000}"/>
    <cellStyle name="Input 6 2" xfId="1395" xr:uid="{00000000-0005-0000-0000-000087050000}"/>
    <cellStyle name="Input 7" xfId="1396" xr:uid="{00000000-0005-0000-0000-000088050000}"/>
    <cellStyle name="Input 8" xfId="3324" xr:uid="{00000000-0005-0000-0000-0000110D0000}"/>
    <cellStyle name="Input 9" xfId="16762" xr:uid="{00000000-0005-0000-0000-000091410000}"/>
    <cellStyle name="Label" xfId="30984" xr:uid="{FA7DFFBA-C290-494A-9735-94651DC4A9B9}"/>
    <cellStyle name="Linked Cell" xfId="115" xr:uid="{00000000-0005-0000-0000-000075000000}"/>
    <cellStyle name="Linked Cell 2" xfId="685" xr:uid="{00000000-0005-0000-0000-0000BC020000}"/>
    <cellStyle name="Linked Cell 2 2" xfId="1072" xr:uid="{00000000-0005-0000-0000-000042040000}"/>
    <cellStyle name="Linked Cell 2 4" xfId="905" xr:uid="{00000000-0005-0000-0000-00009A030000}"/>
    <cellStyle name="Neutral" xfId="116" xr:uid="{00000000-0005-0000-0000-000076000000}"/>
    <cellStyle name="Neutral 2" xfId="686" xr:uid="{00000000-0005-0000-0000-0000BD020000}"/>
    <cellStyle name="Neutral 2 2" xfId="1073" xr:uid="{00000000-0005-0000-0000-000043040000}"/>
    <cellStyle name="Neutral 2 4" xfId="906" xr:uid="{00000000-0005-0000-0000-00009B030000}"/>
    <cellStyle name="no dec" xfId="117" xr:uid="{00000000-0005-0000-0000-000077000000}"/>
    <cellStyle name="no dec 2" xfId="118" xr:uid="{00000000-0005-0000-0000-000078000000}"/>
    <cellStyle name="no dec 2 2" xfId="907" xr:uid="{00000000-0005-0000-0000-00009C030000}"/>
    <cellStyle name="no dec_2011-12 LIEE Table 1 Updated budget" xfId="119" xr:uid="{00000000-0005-0000-0000-000079000000}"/>
    <cellStyle name="Normal" xfId="0" builtinId="0"/>
    <cellStyle name="Normal - Style1" xfId="120" xr:uid="{00000000-0005-0000-0000-00007A000000}"/>
    <cellStyle name="Normal - Style1 2" xfId="121" xr:uid="{00000000-0005-0000-0000-00007B000000}"/>
    <cellStyle name="Normal - Style1 2 2" xfId="908" xr:uid="{00000000-0005-0000-0000-00009D030000}"/>
    <cellStyle name="Normal - Style1_2011-12 LIEE Table 1 Updated budget" xfId="122" xr:uid="{00000000-0005-0000-0000-00007C000000}"/>
    <cellStyle name="Normal 10" xfId="701" xr:uid="{00000000-0005-0000-0000-0000CC020000}"/>
    <cellStyle name="Normal 10 2 2" xfId="836" xr:uid="{00000000-0005-0000-0000-000054030000}"/>
    <cellStyle name="Normal 10 2 3" xfId="722" xr:uid="{00000000-0005-0000-0000-0000E1020000}"/>
    <cellStyle name="Normal 10 3" xfId="743" xr:uid="{00000000-0005-0000-0000-0000F6020000}"/>
    <cellStyle name="Normal 10 3 2" xfId="1397" xr:uid="{00000000-0005-0000-0000-000089050000}"/>
    <cellStyle name="Normal 100" xfId="16757" xr:uid="{00000000-0005-0000-0000-00008C410000}"/>
    <cellStyle name="Normal 101" xfId="16761" xr:uid="{00000000-0005-0000-0000-000090410000}"/>
    <cellStyle name="Normal 102" xfId="11734" xr:uid="{00000000-0005-0000-0000-0000ED2D0000}"/>
    <cellStyle name="Normal 102 3" xfId="26832" xr:uid="{00000000-0005-0000-0000-0000EA680000}"/>
    <cellStyle name="Normal 103" xfId="11739" xr:uid="{00000000-0005-0000-0000-0000F22D0000}"/>
    <cellStyle name="Normal 103 3" xfId="26836" xr:uid="{00000000-0005-0000-0000-0000EE680000}"/>
    <cellStyle name="Normal 104" xfId="11737" xr:uid="{00000000-0005-0000-0000-0000F02D0000}"/>
    <cellStyle name="Normal 104 3" xfId="26834" xr:uid="{00000000-0005-0000-0000-0000EC680000}"/>
    <cellStyle name="Normal 105" xfId="11736" xr:uid="{00000000-0005-0000-0000-0000EF2D0000}"/>
    <cellStyle name="Normal 105 3" xfId="26833" xr:uid="{00000000-0005-0000-0000-0000EB680000}"/>
    <cellStyle name="Normal 106" xfId="6712" xr:uid="{00000000-0005-0000-0000-00004F1A0000}"/>
    <cellStyle name="Normal 107" xfId="6717" xr:uid="{00000000-0005-0000-0000-0000541A0000}"/>
    <cellStyle name="Normal 108" xfId="8397" xr:uid="{00000000-0005-0000-0000-0000E4200000}"/>
    <cellStyle name="Normal 109" xfId="6714" xr:uid="{00000000-0005-0000-0000-0000511A0000}"/>
    <cellStyle name="Normal 11" xfId="702" xr:uid="{00000000-0005-0000-0000-0000CD020000}"/>
    <cellStyle name="Normal 11 2" xfId="723" xr:uid="{00000000-0005-0000-0000-0000E2020000}"/>
    <cellStyle name="Normal 11 3" xfId="744" xr:uid="{00000000-0005-0000-0000-0000F7020000}"/>
    <cellStyle name="Normal 11 4" xfId="909" xr:uid="{00000000-0005-0000-0000-00009E030000}"/>
    <cellStyle name="Normal 110" xfId="16791" xr:uid="{00000000-0005-0000-0000-0000B1410000}"/>
    <cellStyle name="Normal 111" xfId="16787" xr:uid="{00000000-0005-0000-0000-0000AC410000}"/>
    <cellStyle name="Normal 112" xfId="16776" xr:uid="{00000000-0005-0000-0000-00009F410000}"/>
    <cellStyle name="Normal 113" xfId="16782" xr:uid="{00000000-0005-0000-0000-0000A6410000}"/>
    <cellStyle name="Normal 114" xfId="16779" xr:uid="{00000000-0005-0000-0000-0000A3410000}"/>
    <cellStyle name="Normal 115" xfId="16793" xr:uid="{00000000-0005-0000-0000-0000B3410000}"/>
    <cellStyle name="Normal 116" xfId="16786" xr:uid="{00000000-0005-0000-0000-0000AB410000}"/>
    <cellStyle name="Normal 117" xfId="16780" xr:uid="{00000000-0005-0000-0000-0000A4410000}"/>
    <cellStyle name="Normal 12" xfId="703" xr:uid="{00000000-0005-0000-0000-0000CE020000}"/>
    <cellStyle name="Normal 12 2" xfId="724" xr:uid="{00000000-0005-0000-0000-0000E3020000}"/>
    <cellStyle name="Normal 12 3" xfId="745" xr:uid="{00000000-0005-0000-0000-0000F8020000}"/>
    <cellStyle name="Normal 12 4" xfId="910" xr:uid="{00000000-0005-0000-0000-00009F030000}"/>
    <cellStyle name="Normal 121" xfId="16800" xr:uid="{00000000-0005-0000-0000-0000BA410000}"/>
    <cellStyle name="Normal 122" xfId="16796" xr:uid="{00000000-0005-0000-0000-0000B6410000}"/>
    <cellStyle name="Normal 124" xfId="30954" xr:uid="{3D0519CF-58C7-4770-B1A3-3811DD671801}"/>
    <cellStyle name="Normal 125" xfId="30958" xr:uid="{722096BC-E087-482D-9F21-9F7702665961}"/>
    <cellStyle name="Normal 126" xfId="30962" xr:uid="{04B537AB-AFEE-49C7-8F1C-8EBCD2D2277A}"/>
    <cellStyle name="Normal 127" xfId="30964" xr:uid="{6B98B1EB-5921-4A49-8CD6-0BFA0655C1F9}"/>
    <cellStyle name="Normal 128" xfId="30965" xr:uid="{2C2EA98F-6837-4A7D-A482-AB97730112C9}"/>
    <cellStyle name="Normal 129" xfId="30966" xr:uid="{23895A73-44D3-4937-8826-AA985318059A}"/>
    <cellStyle name="Normal 13" xfId="704" xr:uid="{00000000-0005-0000-0000-0000CF020000}"/>
    <cellStyle name="Normal 13 2" xfId="725" xr:uid="{00000000-0005-0000-0000-0000E4020000}"/>
    <cellStyle name="Normal 13 3" xfId="746" xr:uid="{00000000-0005-0000-0000-0000F9020000}"/>
    <cellStyle name="Normal 13 4" xfId="911" xr:uid="{00000000-0005-0000-0000-0000A0030000}"/>
    <cellStyle name="Normal 130" xfId="30967" xr:uid="{3349A6FA-0B5E-4B9C-9A55-D9A433B7B222}"/>
    <cellStyle name="Normal 131" xfId="30923" xr:uid="{00000000-0005-0000-0000-0000E5780000}"/>
    <cellStyle name="Normal 132" xfId="30968" xr:uid="{0E486869-F7CA-493E-A166-C9F9FA223C74}"/>
    <cellStyle name="Normal 133" xfId="30969" xr:uid="{3C49FF22-9021-44E2-8F07-EED0B86E8E20}"/>
    <cellStyle name="Normal 134" xfId="30970" xr:uid="{C796A6D0-0CD8-4A20-9268-92B07D7BE2A1}"/>
    <cellStyle name="Normal 135" xfId="840" xr:uid="{00000000-0005-0000-0000-000059030000}"/>
    <cellStyle name="Normal 136" xfId="30973" xr:uid="{960B6979-D6AD-4ACE-B4BB-BCB4C4B61ABE}"/>
    <cellStyle name="Normal 137" xfId="30925" xr:uid="{00000000-0005-0000-0000-0000E7780000}"/>
    <cellStyle name="Normal 137 2" xfId="30950" xr:uid="{45DC5AA7-E6D1-47DD-ADFC-614523A2035F}"/>
    <cellStyle name="Normal 137 4" xfId="30949" xr:uid="{8EB8A27F-426A-4915-B1A7-C782CDAB992C}"/>
    <cellStyle name="Normal 138" xfId="31017" xr:uid="{488DA046-F29B-4109-9EC7-7BC22B0AC2A0}"/>
    <cellStyle name="Normal 139" xfId="31019" xr:uid="{AD85E5CF-0966-4FCE-959B-53B525E74612}"/>
    <cellStyle name="Normal 140" xfId="30960" xr:uid="{889D5700-950B-44D8-8D6D-59CFF1A68020}"/>
    <cellStyle name="Normal 140 2" xfId="31013" xr:uid="{699D9A4A-2A80-4CDB-B706-AD4A62CB5BD9}"/>
    <cellStyle name="Normal 141" xfId="30931" xr:uid="{00000000-0005-0000-0000-0000EE780000}"/>
    <cellStyle name="Normal 142" xfId="30932" xr:uid="{00000000-0005-0000-0000-0000EF780000}"/>
    <cellStyle name="Normal 143" xfId="30934" xr:uid="{00000000-0005-0000-0000-0000F1780000}"/>
    <cellStyle name="Normal 144" xfId="30933" xr:uid="{00000000-0005-0000-0000-0000F0780000}"/>
    <cellStyle name="Normal 145" xfId="31021" xr:uid="{F6724AA5-9113-438C-A9AC-B318A4E2A191}"/>
    <cellStyle name="Normal 146" xfId="31023" xr:uid="{880DAABF-FB6A-4791-A272-5A024911C299}"/>
    <cellStyle name="Normal 147" xfId="31024" xr:uid="{60F2898D-FF2B-4AC6-A65D-0C2CE93C2214}"/>
    <cellStyle name="Normal 148" xfId="31025" xr:uid="{C891612E-B601-40A1-8954-2391E3AE734D}"/>
    <cellStyle name="Normal 149" xfId="31026" xr:uid="{32C31828-FA2D-48F9-B12F-9F15BD8E9680}"/>
    <cellStyle name="Normal 15" xfId="470" xr:uid="{00000000-0005-0000-0000-0000E1010000}"/>
    <cellStyle name="Normal 15 2" xfId="912" xr:uid="{00000000-0005-0000-0000-0000A1030000}"/>
    <cellStyle name="Normal 150" xfId="31027" xr:uid="{A7D90D80-514A-4839-AD72-9BB1C7EAA8DF}"/>
    <cellStyle name="Normal 151" xfId="31028" xr:uid="{5F4E6ACA-0BBD-4C7D-85E9-F38012C4E256}"/>
    <cellStyle name="Normal 152" xfId="31029" xr:uid="{4068BC6C-20E9-4F1E-A6C1-A0BC90D782B8}"/>
    <cellStyle name="Normal 153" xfId="31030" xr:uid="{653620BE-8A73-42F9-9A36-B690F67445D0}"/>
    <cellStyle name="Normal 154" xfId="31031" xr:uid="{E0B3DBE8-A229-4274-93DA-79F5FDD51CE5}"/>
    <cellStyle name="Normal 155" xfId="31032" xr:uid="{D16CAE39-AC63-402A-A493-596C7F59DBD0}"/>
    <cellStyle name="Normal 156" xfId="31033" xr:uid="{6D89405F-909A-4FE3-8EDA-02D2029E4C5E}"/>
    <cellStyle name="Normal 157" xfId="31034" xr:uid="{8BAB2A79-48AD-47B4-B1BA-55130A08F27E}"/>
    <cellStyle name="Normal 158" xfId="31035" xr:uid="{05D6DD3E-B7C0-4E30-AEB2-3E4E92A9EE18}"/>
    <cellStyle name="Normal 159" xfId="31036" xr:uid="{83D1E82B-6DDD-4DA6-BDA5-5C2E23B7C5F2}"/>
    <cellStyle name="Normal 16" xfId="790" xr:uid="{00000000-0005-0000-0000-000026030000}"/>
    <cellStyle name="Normal 16 2" xfId="913" xr:uid="{00000000-0005-0000-0000-0000A2030000}"/>
    <cellStyle name="Normal 160" xfId="31037" xr:uid="{340DB913-14A6-4DE0-8116-7003BCFBD8DF}"/>
    <cellStyle name="Normal 161" xfId="31038" xr:uid="{9E6D2D6B-767E-4FA2-8C0C-B0AE849B9444}"/>
    <cellStyle name="Normal 162" xfId="31039" xr:uid="{212791F0-0DD2-4911-832C-CBB6B20A54E8}"/>
    <cellStyle name="Normal 163" xfId="31040" xr:uid="{496ACACB-9751-4025-9DFB-707D702B2C01}"/>
    <cellStyle name="Normal 164" xfId="31041" xr:uid="{9F2810FD-6AB4-481E-99AF-6C742A7652B9}"/>
    <cellStyle name="Normal 165" xfId="31042" xr:uid="{9C523CB2-0620-45F6-BDA4-4F8718C3AF8A}"/>
    <cellStyle name="Normal 166" xfId="31043" xr:uid="{DC78C112-6674-4A21-8F35-55472FE3496E}"/>
    <cellStyle name="Normal 167" xfId="31044" xr:uid="{05CC04F4-B074-4725-BDE4-5018E5EC6883}"/>
    <cellStyle name="Normal 168" xfId="31045" xr:uid="{55EBA77A-0B3B-4935-AC6E-A535E984DEA4}"/>
    <cellStyle name="Normal 169" xfId="31048" xr:uid="{36611FE4-CE58-49BD-8745-A01EE3FD7978}"/>
    <cellStyle name="Normal 17" xfId="837" xr:uid="{00000000-0005-0000-0000-000055030000}"/>
    <cellStyle name="Normal 17 2" xfId="1398" xr:uid="{00000000-0005-0000-0000-00008A050000}"/>
    <cellStyle name="Normal 17 3" xfId="1399" xr:uid="{00000000-0005-0000-0000-00008B050000}"/>
    <cellStyle name="Normal 17 4" xfId="914" xr:uid="{00000000-0005-0000-0000-0000A3030000}"/>
    <cellStyle name="Normal 18" xfId="915" xr:uid="{00000000-0005-0000-0000-0000A4030000}"/>
    <cellStyle name="Normal 18 2" xfId="1400" xr:uid="{00000000-0005-0000-0000-00008C050000}"/>
    <cellStyle name="Normal 18 2 10" xfId="6727" xr:uid="{00000000-0005-0000-0000-00005E1A0000}"/>
    <cellStyle name="Normal 18 2 10 3" xfId="21828" xr:uid="{00000000-0005-0000-0000-00005E550000}"/>
    <cellStyle name="Normal 18 2 12" xfId="16813" xr:uid="{00000000-0005-0000-0000-0000C7410000}"/>
    <cellStyle name="Normal 18 2 2" xfId="1693" xr:uid="{00000000-0005-0000-0000-0000B2060000}"/>
    <cellStyle name="Normal 18 2 2 11" xfId="16867" xr:uid="{00000000-0005-0000-0000-0000FD410000}"/>
    <cellStyle name="Normal 18 2 2 2" xfId="1801" xr:uid="{00000000-0005-0000-0000-00001E070000}"/>
    <cellStyle name="Normal 18 2 2 2 10" xfId="16971" xr:uid="{00000000-0005-0000-0000-000065420000}"/>
    <cellStyle name="Normal 18 2 2 2 2" xfId="2018" xr:uid="{00000000-0005-0000-0000-0000F7070000}"/>
    <cellStyle name="Normal 18 2 2 2 2 2" xfId="2439" xr:uid="{00000000-0005-0000-0000-00009C090000}"/>
    <cellStyle name="Normal 18 2 2 2 2 2 2" xfId="3278" xr:uid="{00000000-0005-0000-0000-0000E30C0000}"/>
    <cellStyle name="Normal 18 2 2 2 2 2 2 2" xfId="4967" xr:uid="{00000000-0005-0000-0000-00007D130000}"/>
    <cellStyle name="Normal 18 2 2 2 2 2 2 2 2" xfId="15039" xr:uid="{00000000-0005-0000-0000-0000D63A0000}"/>
    <cellStyle name="Normal 18 2 2 2 2 2 2 2 2 3" xfId="30134" xr:uid="{00000000-0005-0000-0000-0000D0750000}"/>
    <cellStyle name="Normal 18 2 2 2 2 2 2 2 3" xfId="10019" xr:uid="{00000000-0005-0000-0000-00003A270000}"/>
    <cellStyle name="Normal 18 2 2 2 2 2 2 2 3 3" xfId="25117" xr:uid="{00000000-0005-0000-0000-000037620000}"/>
    <cellStyle name="Normal 18 2 2 2 2 2 2 2 5" xfId="20104" xr:uid="{00000000-0005-0000-0000-0000A24E0000}"/>
    <cellStyle name="Normal 18 2 2 2 2 2 2 3" xfId="6658" xr:uid="{00000000-0005-0000-0000-0000191A0000}"/>
    <cellStyle name="Normal 18 2 2 2 2 2 2 3 2" xfId="16710" xr:uid="{00000000-0005-0000-0000-00005D410000}"/>
    <cellStyle name="Normal 18 2 2 2 2 2 2 3 3" xfId="11690" xr:uid="{00000000-0005-0000-0000-0000C12D0000}"/>
    <cellStyle name="Normal 18 2 2 2 2 2 2 3 3 3" xfId="26788" xr:uid="{00000000-0005-0000-0000-0000BE680000}"/>
    <cellStyle name="Normal 18 2 2 2 2 2 2 3 5" xfId="21775" xr:uid="{00000000-0005-0000-0000-000029550000}"/>
    <cellStyle name="Normal 18 2 2 2 2 2 2 4" xfId="13368" xr:uid="{00000000-0005-0000-0000-00004F340000}"/>
    <cellStyle name="Normal 18 2 2 2 2 2 2 4 3" xfId="28463" xr:uid="{00000000-0005-0000-0000-0000496F0000}"/>
    <cellStyle name="Normal 18 2 2 2 2 2 2 5" xfId="8347" xr:uid="{00000000-0005-0000-0000-0000B2200000}"/>
    <cellStyle name="Normal 18 2 2 2 2 2 2 5 3" xfId="23446" xr:uid="{00000000-0005-0000-0000-0000B05B0000}"/>
    <cellStyle name="Normal 18 2 2 2 2 2 2 7" xfId="18433" xr:uid="{00000000-0005-0000-0000-00001B480000}"/>
    <cellStyle name="Normal 18 2 2 2 2 2 3" xfId="4130" xr:uid="{00000000-0005-0000-0000-000038100000}"/>
    <cellStyle name="Normal 18 2 2 2 2 2 3 2" xfId="14203" xr:uid="{00000000-0005-0000-0000-000092370000}"/>
    <cellStyle name="Normal 18 2 2 2 2 2 3 2 3" xfId="29298" xr:uid="{00000000-0005-0000-0000-00008C720000}"/>
    <cellStyle name="Normal 18 2 2 2 2 2 3 3" xfId="9183" xr:uid="{00000000-0005-0000-0000-0000F6230000}"/>
    <cellStyle name="Normal 18 2 2 2 2 2 3 3 3" xfId="24281" xr:uid="{00000000-0005-0000-0000-0000F35E0000}"/>
    <cellStyle name="Normal 18 2 2 2 2 2 3 5" xfId="19268" xr:uid="{00000000-0005-0000-0000-00005E4B0000}"/>
    <cellStyle name="Normal 18 2 2 2 2 2 4" xfId="5822" xr:uid="{00000000-0005-0000-0000-0000D5160000}"/>
    <cellStyle name="Normal 18 2 2 2 2 2 4 2" xfId="15874" xr:uid="{00000000-0005-0000-0000-0000193E0000}"/>
    <cellStyle name="Normal 18 2 2 2 2 2 4 3" xfId="10854" xr:uid="{00000000-0005-0000-0000-00007D2A0000}"/>
    <cellStyle name="Normal 18 2 2 2 2 2 4 3 3" xfId="25952" xr:uid="{00000000-0005-0000-0000-00007A650000}"/>
    <cellStyle name="Normal 18 2 2 2 2 2 4 5" xfId="20939" xr:uid="{00000000-0005-0000-0000-0000E5510000}"/>
    <cellStyle name="Normal 18 2 2 2 2 2 5" xfId="12532" xr:uid="{00000000-0005-0000-0000-00000B310000}"/>
    <cellStyle name="Normal 18 2 2 2 2 2 5 3" xfId="27627" xr:uid="{00000000-0005-0000-0000-0000056C0000}"/>
    <cellStyle name="Normal 18 2 2 2 2 2 6" xfId="7511" xr:uid="{00000000-0005-0000-0000-00006E1D0000}"/>
    <cellStyle name="Normal 18 2 2 2 2 2 6 3" xfId="22610" xr:uid="{00000000-0005-0000-0000-00006C580000}"/>
    <cellStyle name="Normal 18 2 2 2 2 2 8" xfId="17597" xr:uid="{00000000-0005-0000-0000-0000D7440000}"/>
    <cellStyle name="Normal 18 2 2 2 2 3" xfId="2860" xr:uid="{00000000-0005-0000-0000-0000410B0000}"/>
    <cellStyle name="Normal 18 2 2 2 2 3 2" xfId="4549" xr:uid="{00000000-0005-0000-0000-0000DB110000}"/>
    <cellStyle name="Normal 18 2 2 2 2 3 2 2" xfId="14621" xr:uid="{00000000-0005-0000-0000-000034390000}"/>
    <cellStyle name="Normal 18 2 2 2 2 3 2 2 3" xfId="29716" xr:uid="{00000000-0005-0000-0000-00002E740000}"/>
    <cellStyle name="Normal 18 2 2 2 2 3 2 3" xfId="9601" xr:uid="{00000000-0005-0000-0000-000098250000}"/>
    <cellStyle name="Normal 18 2 2 2 2 3 2 3 3" xfId="24699" xr:uid="{00000000-0005-0000-0000-000095600000}"/>
    <cellStyle name="Normal 18 2 2 2 2 3 2 5" xfId="19686" xr:uid="{00000000-0005-0000-0000-0000004D0000}"/>
    <cellStyle name="Normal 18 2 2 2 2 3 3" xfId="6240" xr:uid="{00000000-0005-0000-0000-000077180000}"/>
    <cellStyle name="Normal 18 2 2 2 2 3 3 2" xfId="16292" xr:uid="{00000000-0005-0000-0000-0000BB3F0000}"/>
    <cellStyle name="Normal 18 2 2 2 2 3 3 3" xfId="11272" xr:uid="{00000000-0005-0000-0000-00001F2C0000}"/>
    <cellStyle name="Normal 18 2 2 2 2 3 3 3 3" xfId="26370" xr:uid="{00000000-0005-0000-0000-00001C670000}"/>
    <cellStyle name="Normal 18 2 2 2 2 3 3 5" xfId="21357" xr:uid="{00000000-0005-0000-0000-000087530000}"/>
    <cellStyle name="Normal 18 2 2 2 2 3 4" xfId="12950" xr:uid="{00000000-0005-0000-0000-0000AD320000}"/>
    <cellStyle name="Normal 18 2 2 2 2 3 4 3" xfId="28045" xr:uid="{00000000-0005-0000-0000-0000A76D0000}"/>
    <cellStyle name="Normal 18 2 2 2 2 3 5" xfId="7929" xr:uid="{00000000-0005-0000-0000-0000101F0000}"/>
    <cellStyle name="Normal 18 2 2 2 2 3 5 3" xfId="23028" xr:uid="{00000000-0005-0000-0000-00000E5A0000}"/>
    <cellStyle name="Normal 18 2 2 2 2 3 7" xfId="18015" xr:uid="{00000000-0005-0000-0000-000079460000}"/>
    <cellStyle name="Normal 18 2 2 2 2 4" xfId="3712" xr:uid="{00000000-0005-0000-0000-0000960E0000}"/>
    <cellStyle name="Normal 18 2 2 2 2 4 2" xfId="13785" xr:uid="{00000000-0005-0000-0000-0000F0350000}"/>
    <cellStyle name="Normal 18 2 2 2 2 4 2 3" xfId="28880" xr:uid="{00000000-0005-0000-0000-0000EA700000}"/>
    <cellStyle name="Normal 18 2 2 2 2 4 3" xfId="8765" xr:uid="{00000000-0005-0000-0000-000054220000}"/>
    <cellStyle name="Normal 18 2 2 2 2 4 3 3" xfId="23863" xr:uid="{00000000-0005-0000-0000-0000515D0000}"/>
    <cellStyle name="Normal 18 2 2 2 2 4 5" xfId="18850" xr:uid="{00000000-0005-0000-0000-0000BC490000}"/>
    <cellStyle name="Normal 18 2 2 2 2 5" xfId="5404" xr:uid="{00000000-0005-0000-0000-000033150000}"/>
    <cellStyle name="Normal 18 2 2 2 2 5 2" xfId="15456" xr:uid="{00000000-0005-0000-0000-0000773C0000}"/>
    <cellStyle name="Normal 18 2 2 2 2 5 2 3" xfId="30551" xr:uid="{00000000-0005-0000-0000-000071770000}"/>
    <cellStyle name="Normal 18 2 2 2 2 5 3" xfId="10436" xr:uid="{00000000-0005-0000-0000-0000DB280000}"/>
    <cellStyle name="Normal 18 2 2 2 2 5 3 3" xfId="25534" xr:uid="{00000000-0005-0000-0000-0000D8630000}"/>
    <cellStyle name="Normal 18 2 2 2 2 5 5" xfId="20521" xr:uid="{00000000-0005-0000-0000-000043500000}"/>
    <cellStyle name="Normal 18 2 2 2 2 6" xfId="12114" xr:uid="{00000000-0005-0000-0000-0000692F0000}"/>
    <cellStyle name="Normal 18 2 2 2 2 6 3" xfId="27209" xr:uid="{00000000-0005-0000-0000-0000636A0000}"/>
    <cellStyle name="Normal 18 2 2 2 2 7" xfId="7093" xr:uid="{00000000-0005-0000-0000-0000CC1B0000}"/>
    <cellStyle name="Normal 18 2 2 2 2 7 3" xfId="22192" xr:uid="{00000000-0005-0000-0000-0000CA560000}"/>
    <cellStyle name="Normal 18 2 2 2 2 9" xfId="17179" xr:uid="{00000000-0005-0000-0000-000035430000}"/>
    <cellStyle name="Normal 18 2 2 2 3" xfId="2231" xr:uid="{00000000-0005-0000-0000-0000CC080000}"/>
    <cellStyle name="Normal 18 2 2 2 3 2" xfId="3070" xr:uid="{00000000-0005-0000-0000-0000130C0000}"/>
    <cellStyle name="Normal 18 2 2 2 3 2 2" xfId="4759" xr:uid="{00000000-0005-0000-0000-0000AD120000}"/>
    <cellStyle name="Normal 18 2 2 2 3 2 2 2" xfId="14831" xr:uid="{00000000-0005-0000-0000-0000063A0000}"/>
    <cellStyle name="Normal 18 2 2 2 3 2 2 2 3" xfId="29926" xr:uid="{00000000-0005-0000-0000-000000750000}"/>
    <cellStyle name="Normal 18 2 2 2 3 2 2 3" xfId="9811" xr:uid="{00000000-0005-0000-0000-00006A260000}"/>
    <cellStyle name="Normal 18 2 2 2 3 2 2 3 3" xfId="24909" xr:uid="{00000000-0005-0000-0000-000067610000}"/>
    <cellStyle name="Normal 18 2 2 2 3 2 2 5" xfId="19896" xr:uid="{00000000-0005-0000-0000-0000D24D0000}"/>
    <cellStyle name="Normal 18 2 2 2 3 2 3" xfId="6450" xr:uid="{00000000-0005-0000-0000-000049190000}"/>
    <cellStyle name="Normal 18 2 2 2 3 2 3 2" xfId="16502" xr:uid="{00000000-0005-0000-0000-00008D400000}"/>
    <cellStyle name="Normal 18 2 2 2 3 2 3 3" xfId="11482" xr:uid="{00000000-0005-0000-0000-0000F12C0000}"/>
    <cellStyle name="Normal 18 2 2 2 3 2 3 3 3" xfId="26580" xr:uid="{00000000-0005-0000-0000-0000EE670000}"/>
    <cellStyle name="Normal 18 2 2 2 3 2 3 5" xfId="21567" xr:uid="{00000000-0005-0000-0000-000059540000}"/>
    <cellStyle name="Normal 18 2 2 2 3 2 4" xfId="13160" xr:uid="{00000000-0005-0000-0000-00007F330000}"/>
    <cellStyle name="Normal 18 2 2 2 3 2 4 3" xfId="28255" xr:uid="{00000000-0005-0000-0000-0000796E0000}"/>
    <cellStyle name="Normal 18 2 2 2 3 2 5" xfId="8139" xr:uid="{00000000-0005-0000-0000-0000E21F0000}"/>
    <cellStyle name="Normal 18 2 2 2 3 2 5 3" xfId="23238" xr:uid="{00000000-0005-0000-0000-0000E05A0000}"/>
    <cellStyle name="Normal 18 2 2 2 3 2 7" xfId="18225" xr:uid="{00000000-0005-0000-0000-00004B470000}"/>
    <cellStyle name="Normal 18 2 2 2 3 3" xfId="3922" xr:uid="{00000000-0005-0000-0000-0000680F0000}"/>
    <cellStyle name="Normal 18 2 2 2 3 3 2" xfId="13995" xr:uid="{00000000-0005-0000-0000-0000C2360000}"/>
    <cellStyle name="Normal 18 2 2 2 3 3 2 3" xfId="29090" xr:uid="{00000000-0005-0000-0000-0000BC710000}"/>
    <cellStyle name="Normal 18 2 2 2 3 3 3" xfId="8975" xr:uid="{00000000-0005-0000-0000-000026230000}"/>
    <cellStyle name="Normal 18 2 2 2 3 3 3 3" xfId="24073" xr:uid="{00000000-0005-0000-0000-0000235E0000}"/>
    <cellStyle name="Normal 18 2 2 2 3 3 5" xfId="19060" xr:uid="{00000000-0005-0000-0000-00008E4A0000}"/>
    <cellStyle name="Normal 18 2 2 2 3 4" xfId="5614" xr:uid="{00000000-0005-0000-0000-000005160000}"/>
    <cellStyle name="Normal 18 2 2 2 3 4 2" xfId="15666" xr:uid="{00000000-0005-0000-0000-0000493D0000}"/>
    <cellStyle name="Normal 18 2 2 2 3 4 2 3" xfId="30761" xr:uid="{00000000-0005-0000-0000-000043780000}"/>
    <cellStyle name="Normal 18 2 2 2 3 4 3" xfId="10646" xr:uid="{00000000-0005-0000-0000-0000AD290000}"/>
    <cellStyle name="Normal 18 2 2 2 3 4 3 3" xfId="25744" xr:uid="{00000000-0005-0000-0000-0000AA640000}"/>
    <cellStyle name="Normal 18 2 2 2 3 4 5" xfId="20731" xr:uid="{00000000-0005-0000-0000-000015510000}"/>
    <cellStyle name="Normal 18 2 2 2 3 5" xfId="12324" xr:uid="{00000000-0005-0000-0000-00003B300000}"/>
    <cellStyle name="Normal 18 2 2 2 3 5 3" xfId="27419" xr:uid="{00000000-0005-0000-0000-0000356B0000}"/>
    <cellStyle name="Normal 18 2 2 2 3 6" xfId="7303" xr:uid="{00000000-0005-0000-0000-00009E1C0000}"/>
    <cellStyle name="Normal 18 2 2 2 3 6 3" xfId="22402" xr:uid="{00000000-0005-0000-0000-00009C570000}"/>
    <cellStyle name="Normal 18 2 2 2 3 8" xfId="17389" xr:uid="{00000000-0005-0000-0000-000007440000}"/>
    <cellStyle name="Normal 18 2 2 2 4" xfId="2652" xr:uid="{00000000-0005-0000-0000-0000710A0000}"/>
    <cellStyle name="Normal 18 2 2 2 4 2" xfId="4341" xr:uid="{00000000-0005-0000-0000-00000B110000}"/>
    <cellStyle name="Normal 18 2 2 2 4 2 2" xfId="14413" xr:uid="{00000000-0005-0000-0000-000064380000}"/>
    <cellStyle name="Normal 18 2 2 2 4 2 2 3" xfId="29508" xr:uid="{00000000-0005-0000-0000-00005E730000}"/>
    <cellStyle name="Normal 18 2 2 2 4 2 3" xfId="9393" xr:uid="{00000000-0005-0000-0000-0000C8240000}"/>
    <cellStyle name="Normal 18 2 2 2 4 2 3 3" xfId="24491" xr:uid="{00000000-0005-0000-0000-0000C55F0000}"/>
    <cellStyle name="Normal 18 2 2 2 4 2 5" xfId="19478" xr:uid="{00000000-0005-0000-0000-0000304C0000}"/>
    <cellStyle name="Normal 18 2 2 2 4 3" xfId="6032" xr:uid="{00000000-0005-0000-0000-0000A7170000}"/>
    <cellStyle name="Normal 18 2 2 2 4 3 2" xfId="16084" xr:uid="{00000000-0005-0000-0000-0000EB3E0000}"/>
    <cellStyle name="Normal 18 2 2 2 4 3 3" xfId="11064" xr:uid="{00000000-0005-0000-0000-00004F2B0000}"/>
    <cellStyle name="Normal 18 2 2 2 4 3 3 3" xfId="26162" xr:uid="{00000000-0005-0000-0000-00004C660000}"/>
    <cellStyle name="Normal 18 2 2 2 4 3 5" xfId="21149" xr:uid="{00000000-0005-0000-0000-0000B7520000}"/>
    <cellStyle name="Normal 18 2 2 2 4 4" xfId="12742" xr:uid="{00000000-0005-0000-0000-0000DD310000}"/>
    <cellStyle name="Normal 18 2 2 2 4 4 3" xfId="27837" xr:uid="{00000000-0005-0000-0000-0000D76C0000}"/>
    <cellStyle name="Normal 18 2 2 2 4 5" xfId="7721" xr:uid="{00000000-0005-0000-0000-0000401E0000}"/>
    <cellStyle name="Normal 18 2 2 2 4 5 3" xfId="22820" xr:uid="{00000000-0005-0000-0000-00003E590000}"/>
    <cellStyle name="Normal 18 2 2 2 4 7" xfId="17807" xr:uid="{00000000-0005-0000-0000-0000A9450000}"/>
    <cellStyle name="Normal 18 2 2 2 5" xfId="3504" xr:uid="{00000000-0005-0000-0000-0000C60D0000}"/>
    <cellStyle name="Normal 18 2 2 2 5 2" xfId="13577" xr:uid="{00000000-0005-0000-0000-000020350000}"/>
    <cellStyle name="Normal 18 2 2 2 5 2 3" xfId="28672" xr:uid="{00000000-0005-0000-0000-00001A700000}"/>
    <cellStyle name="Normal 18 2 2 2 5 3" xfId="8557" xr:uid="{00000000-0005-0000-0000-000084210000}"/>
    <cellStyle name="Normal 18 2 2 2 5 3 3" xfId="23655" xr:uid="{00000000-0005-0000-0000-0000815C0000}"/>
    <cellStyle name="Normal 18 2 2 2 5 5" xfId="18642" xr:uid="{00000000-0005-0000-0000-0000EC480000}"/>
    <cellStyle name="Normal 18 2 2 2 6" xfId="5196" xr:uid="{00000000-0005-0000-0000-000063140000}"/>
    <cellStyle name="Normal 18 2 2 2 6 2" xfId="15248" xr:uid="{00000000-0005-0000-0000-0000A73B0000}"/>
    <cellStyle name="Normal 18 2 2 2 6 2 3" xfId="30343" xr:uid="{00000000-0005-0000-0000-0000A1760000}"/>
    <cellStyle name="Normal 18 2 2 2 6 3" xfId="10228" xr:uid="{00000000-0005-0000-0000-00000B280000}"/>
    <cellStyle name="Normal 18 2 2 2 6 3 3" xfId="25326" xr:uid="{00000000-0005-0000-0000-000008630000}"/>
    <cellStyle name="Normal 18 2 2 2 6 5" xfId="20313" xr:uid="{00000000-0005-0000-0000-0000734F0000}"/>
    <cellStyle name="Normal 18 2 2 2 7" xfId="11906" xr:uid="{00000000-0005-0000-0000-0000992E0000}"/>
    <cellStyle name="Normal 18 2 2 2 7 3" xfId="27001" xr:uid="{00000000-0005-0000-0000-000093690000}"/>
    <cellStyle name="Normal 18 2 2 2 8" xfId="6885" xr:uid="{00000000-0005-0000-0000-0000FC1A0000}"/>
    <cellStyle name="Normal 18 2 2 2 8 3" xfId="21984" xr:uid="{00000000-0005-0000-0000-0000FA550000}"/>
    <cellStyle name="Normal 18 2 2 3" xfId="1914" xr:uid="{00000000-0005-0000-0000-00008F070000}"/>
    <cellStyle name="Normal 18 2 2 3 2" xfId="2335" xr:uid="{00000000-0005-0000-0000-000034090000}"/>
    <cellStyle name="Normal 18 2 2 3 2 2" xfId="3174" xr:uid="{00000000-0005-0000-0000-00007B0C0000}"/>
    <cellStyle name="Normal 18 2 2 3 2 2 2" xfId="4863" xr:uid="{00000000-0005-0000-0000-000015130000}"/>
    <cellStyle name="Normal 18 2 2 3 2 2 2 2" xfId="14935" xr:uid="{00000000-0005-0000-0000-00006E3A0000}"/>
    <cellStyle name="Normal 18 2 2 3 2 2 2 2 3" xfId="30030" xr:uid="{00000000-0005-0000-0000-000068750000}"/>
    <cellStyle name="Normal 18 2 2 3 2 2 2 3" xfId="9915" xr:uid="{00000000-0005-0000-0000-0000D2260000}"/>
    <cellStyle name="Normal 18 2 2 3 2 2 2 3 3" xfId="25013" xr:uid="{00000000-0005-0000-0000-0000CF610000}"/>
    <cellStyle name="Normal 18 2 2 3 2 2 2 5" xfId="20000" xr:uid="{00000000-0005-0000-0000-00003A4E0000}"/>
    <cellStyle name="Normal 18 2 2 3 2 2 3" xfId="6554" xr:uid="{00000000-0005-0000-0000-0000B1190000}"/>
    <cellStyle name="Normal 18 2 2 3 2 2 3 2" xfId="16606" xr:uid="{00000000-0005-0000-0000-0000F5400000}"/>
    <cellStyle name="Normal 18 2 2 3 2 2 3 3" xfId="11586" xr:uid="{00000000-0005-0000-0000-0000592D0000}"/>
    <cellStyle name="Normal 18 2 2 3 2 2 3 3 3" xfId="26684" xr:uid="{00000000-0005-0000-0000-000056680000}"/>
    <cellStyle name="Normal 18 2 2 3 2 2 3 5" xfId="21671" xr:uid="{00000000-0005-0000-0000-0000C1540000}"/>
    <cellStyle name="Normal 18 2 2 3 2 2 4" xfId="13264" xr:uid="{00000000-0005-0000-0000-0000E7330000}"/>
    <cellStyle name="Normal 18 2 2 3 2 2 4 3" xfId="28359" xr:uid="{00000000-0005-0000-0000-0000E16E0000}"/>
    <cellStyle name="Normal 18 2 2 3 2 2 5" xfId="8243" xr:uid="{00000000-0005-0000-0000-00004A200000}"/>
    <cellStyle name="Normal 18 2 2 3 2 2 5 3" xfId="23342" xr:uid="{00000000-0005-0000-0000-0000485B0000}"/>
    <cellStyle name="Normal 18 2 2 3 2 2 7" xfId="18329" xr:uid="{00000000-0005-0000-0000-0000B3470000}"/>
    <cellStyle name="Normal 18 2 2 3 2 3" xfId="4026" xr:uid="{00000000-0005-0000-0000-0000D00F0000}"/>
    <cellStyle name="Normal 18 2 2 3 2 3 2" xfId="14099" xr:uid="{00000000-0005-0000-0000-00002A370000}"/>
    <cellStyle name="Normal 18 2 2 3 2 3 2 3" xfId="29194" xr:uid="{00000000-0005-0000-0000-000024720000}"/>
    <cellStyle name="Normal 18 2 2 3 2 3 3" xfId="9079" xr:uid="{00000000-0005-0000-0000-00008E230000}"/>
    <cellStyle name="Normal 18 2 2 3 2 3 3 3" xfId="24177" xr:uid="{00000000-0005-0000-0000-00008B5E0000}"/>
    <cellStyle name="Normal 18 2 2 3 2 3 5" xfId="19164" xr:uid="{00000000-0005-0000-0000-0000F64A0000}"/>
    <cellStyle name="Normal 18 2 2 3 2 4" xfId="5718" xr:uid="{00000000-0005-0000-0000-00006D160000}"/>
    <cellStyle name="Normal 18 2 2 3 2 4 2" xfId="15770" xr:uid="{00000000-0005-0000-0000-0000B13D0000}"/>
    <cellStyle name="Normal 18 2 2 3 2 4 2 3" xfId="30865" xr:uid="{00000000-0005-0000-0000-0000AB780000}"/>
    <cellStyle name="Normal 18 2 2 3 2 4 3" xfId="10750" xr:uid="{00000000-0005-0000-0000-0000152A0000}"/>
    <cellStyle name="Normal 18 2 2 3 2 4 3 3" xfId="25848" xr:uid="{00000000-0005-0000-0000-000012650000}"/>
    <cellStyle name="Normal 18 2 2 3 2 4 5" xfId="20835" xr:uid="{00000000-0005-0000-0000-00007D510000}"/>
    <cellStyle name="Normal 18 2 2 3 2 5" xfId="12428" xr:uid="{00000000-0005-0000-0000-0000A3300000}"/>
    <cellStyle name="Normal 18 2 2 3 2 5 3" xfId="27523" xr:uid="{00000000-0005-0000-0000-00009D6B0000}"/>
    <cellStyle name="Normal 18 2 2 3 2 6" xfId="7407" xr:uid="{00000000-0005-0000-0000-0000061D0000}"/>
    <cellStyle name="Normal 18 2 2 3 2 6 3" xfId="22506" xr:uid="{00000000-0005-0000-0000-000004580000}"/>
    <cellStyle name="Normal 18 2 2 3 2 8" xfId="17493" xr:uid="{00000000-0005-0000-0000-00006F440000}"/>
    <cellStyle name="Normal 18 2 2 3 3" xfId="2756" xr:uid="{00000000-0005-0000-0000-0000D90A0000}"/>
    <cellStyle name="Normal 18 2 2 3 3 2" xfId="4445" xr:uid="{00000000-0005-0000-0000-000073110000}"/>
    <cellStyle name="Normal 18 2 2 3 3 2 2" xfId="14517" xr:uid="{00000000-0005-0000-0000-0000CC380000}"/>
    <cellStyle name="Normal 18 2 2 3 3 2 2 3" xfId="29612" xr:uid="{00000000-0005-0000-0000-0000C6730000}"/>
    <cellStyle name="Normal 18 2 2 3 3 2 3" xfId="9497" xr:uid="{00000000-0005-0000-0000-000030250000}"/>
    <cellStyle name="Normal 18 2 2 3 3 2 3 3" xfId="24595" xr:uid="{00000000-0005-0000-0000-00002D600000}"/>
    <cellStyle name="Normal 18 2 2 3 3 2 5" xfId="19582" xr:uid="{00000000-0005-0000-0000-0000984C0000}"/>
    <cellStyle name="Normal 18 2 2 3 3 3" xfId="6136" xr:uid="{00000000-0005-0000-0000-00000F180000}"/>
    <cellStyle name="Normal 18 2 2 3 3 3 2" xfId="16188" xr:uid="{00000000-0005-0000-0000-0000533F0000}"/>
    <cellStyle name="Normal 18 2 2 3 3 3 3" xfId="11168" xr:uid="{00000000-0005-0000-0000-0000B72B0000}"/>
    <cellStyle name="Normal 18 2 2 3 3 3 3 3" xfId="26266" xr:uid="{00000000-0005-0000-0000-0000B4660000}"/>
    <cellStyle name="Normal 18 2 2 3 3 3 5" xfId="21253" xr:uid="{00000000-0005-0000-0000-00001F530000}"/>
    <cellStyle name="Normal 18 2 2 3 3 4" xfId="12846" xr:uid="{00000000-0005-0000-0000-000045320000}"/>
    <cellStyle name="Normal 18 2 2 3 3 4 3" xfId="27941" xr:uid="{00000000-0005-0000-0000-00003F6D0000}"/>
    <cellStyle name="Normal 18 2 2 3 3 5" xfId="7825" xr:uid="{00000000-0005-0000-0000-0000A81E0000}"/>
    <cellStyle name="Normal 18 2 2 3 3 5 3" xfId="22924" xr:uid="{00000000-0005-0000-0000-0000A6590000}"/>
    <cellStyle name="Normal 18 2 2 3 3 7" xfId="17911" xr:uid="{00000000-0005-0000-0000-000011460000}"/>
    <cellStyle name="Normal 18 2 2 3 4" xfId="3608" xr:uid="{00000000-0005-0000-0000-00002E0E0000}"/>
    <cellStyle name="Normal 18 2 2 3 4 2" xfId="13681" xr:uid="{00000000-0005-0000-0000-000088350000}"/>
    <cellStyle name="Normal 18 2 2 3 4 2 3" xfId="28776" xr:uid="{00000000-0005-0000-0000-000082700000}"/>
    <cellStyle name="Normal 18 2 2 3 4 3" xfId="8661" xr:uid="{00000000-0005-0000-0000-0000EC210000}"/>
    <cellStyle name="Normal 18 2 2 3 4 3 3" xfId="23759" xr:uid="{00000000-0005-0000-0000-0000E95C0000}"/>
    <cellStyle name="Normal 18 2 2 3 4 5" xfId="18746" xr:uid="{00000000-0005-0000-0000-000054490000}"/>
    <cellStyle name="Normal 18 2 2 3 5" xfId="5300" xr:uid="{00000000-0005-0000-0000-0000CB140000}"/>
    <cellStyle name="Normal 18 2 2 3 5 2" xfId="15352" xr:uid="{00000000-0005-0000-0000-00000F3C0000}"/>
    <cellStyle name="Normal 18 2 2 3 5 2 3" xfId="30447" xr:uid="{00000000-0005-0000-0000-000009770000}"/>
    <cellStyle name="Normal 18 2 2 3 5 3" xfId="10332" xr:uid="{00000000-0005-0000-0000-000073280000}"/>
    <cellStyle name="Normal 18 2 2 3 5 3 3" xfId="25430" xr:uid="{00000000-0005-0000-0000-000070630000}"/>
    <cellStyle name="Normal 18 2 2 3 5 5" xfId="20417" xr:uid="{00000000-0005-0000-0000-0000DB4F0000}"/>
    <cellStyle name="Normal 18 2 2 3 6" xfId="12010" xr:uid="{00000000-0005-0000-0000-0000012F0000}"/>
    <cellStyle name="Normal 18 2 2 3 6 3" xfId="27105" xr:uid="{00000000-0005-0000-0000-0000FB690000}"/>
    <cellStyle name="Normal 18 2 2 3 7" xfId="6989" xr:uid="{00000000-0005-0000-0000-0000641B0000}"/>
    <cellStyle name="Normal 18 2 2 3 7 3" xfId="22088" xr:uid="{00000000-0005-0000-0000-000062560000}"/>
    <cellStyle name="Normal 18 2 2 3 9" xfId="17075" xr:uid="{00000000-0005-0000-0000-0000CD420000}"/>
    <cellStyle name="Normal 18 2 2 4" xfId="2127" xr:uid="{00000000-0005-0000-0000-000064080000}"/>
    <cellStyle name="Normal 18 2 2 4 2" xfId="2966" xr:uid="{00000000-0005-0000-0000-0000AB0B0000}"/>
    <cellStyle name="Normal 18 2 2 4 2 2" xfId="4655" xr:uid="{00000000-0005-0000-0000-000045120000}"/>
    <cellStyle name="Normal 18 2 2 4 2 2 2" xfId="14727" xr:uid="{00000000-0005-0000-0000-00009E390000}"/>
    <cellStyle name="Normal 18 2 2 4 2 2 2 3" xfId="29822" xr:uid="{00000000-0005-0000-0000-000098740000}"/>
    <cellStyle name="Normal 18 2 2 4 2 2 3" xfId="9707" xr:uid="{00000000-0005-0000-0000-000002260000}"/>
    <cellStyle name="Normal 18 2 2 4 2 2 3 3" xfId="24805" xr:uid="{00000000-0005-0000-0000-0000FF600000}"/>
    <cellStyle name="Normal 18 2 2 4 2 2 5" xfId="19792" xr:uid="{00000000-0005-0000-0000-00006A4D0000}"/>
    <cellStyle name="Normal 18 2 2 4 2 3" xfId="6346" xr:uid="{00000000-0005-0000-0000-0000E1180000}"/>
    <cellStyle name="Normal 18 2 2 4 2 3 2" xfId="16398" xr:uid="{00000000-0005-0000-0000-000025400000}"/>
    <cellStyle name="Normal 18 2 2 4 2 3 3" xfId="11378" xr:uid="{00000000-0005-0000-0000-0000892C0000}"/>
    <cellStyle name="Normal 18 2 2 4 2 3 3 3" xfId="26476" xr:uid="{00000000-0005-0000-0000-000086670000}"/>
    <cellStyle name="Normal 18 2 2 4 2 3 5" xfId="21463" xr:uid="{00000000-0005-0000-0000-0000F1530000}"/>
    <cellStyle name="Normal 18 2 2 4 2 4" xfId="13056" xr:uid="{00000000-0005-0000-0000-000017330000}"/>
    <cellStyle name="Normal 18 2 2 4 2 4 3" xfId="28151" xr:uid="{00000000-0005-0000-0000-0000116E0000}"/>
    <cellStyle name="Normal 18 2 2 4 2 5" xfId="8035" xr:uid="{00000000-0005-0000-0000-00007A1F0000}"/>
    <cellStyle name="Normal 18 2 2 4 2 5 3" xfId="23134" xr:uid="{00000000-0005-0000-0000-0000785A0000}"/>
    <cellStyle name="Normal 18 2 2 4 2 7" xfId="18121" xr:uid="{00000000-0005-0000-0000-0000E3460000}"/>
    <cellStyle name="Normal 18 2 2 4 3" xfId="3818" xr:uid="{00000000-0005-0000-0000-0000000F0000}"/>
    <cellStyle name="Normal 18 2 2 4 3 2" xfId="13891" xr:uid="{00000000-0005-0000-0000-00005A360000}"/>
    <cellStyle name="Normal 18 2 2 4 3 2 3" xfId="28986" xr:uid="{00000000-0005-0000-0000-000054710000}"/>
    <cellStyle name="Normal 18 2 2 4 3 3" xfId="8871" xr:uid="{00000000-0005-0000-0000-0000BE220000}"/>
    <cellStyle name="Normal 18 2 2 4 3 3 3" xfId="23969" xr:uid="{00000000-0005-0000-0000-0000BB5D0000}"/>
    <cellStyle name="Normal 18 2 2 4 3 5" xfId="18956" xr:uid="{00000000-0005-0000-0000-0000264A0000}"/>
    <cellStyle name="Normal 18 2 2 4 4" xfId="5510" xr:uid="{00000000-0005-0000-0000-00009D150000}"/>
    <cellStyle name="Normal 18 2 2 4 4 2" xfId="15562" xr:uid="{00000000-0005-0000-0000-0000E13C0000}"/>
    <cellStyle name="Normal 18 2 2 4 4 2 3" xfId="30657" xr:uid="{00000000-0005-0000-0000-0000DB770000}"/>
    <cellStyle name="Normal 18 2 2 4 4 3" xfId="10542" xr:uid="{00000000-0005-0000-0000-000045290000}"/>
    <cellStyle name="Normal 18 2 2 4 4 3 3" xfId="25640" xr:uid="{00000000-0005-0000-0000-000042640000}"/>
    <cellStyle name="Normal 18 2 2 4 4 5" xfId="20627" xr:uid="{00000000-0005-0000-0000-0000AD500000}"/>
    <cellStyle name="Normal 18 2 2 4 5" xfId="12220" xr:uid="{00000000-0005-0000-0000-0000D32F0000}"/>
    <cellStyle name="Normal 18 2 2 4 5 3" xfId="27315" xr:uid="{00000000-0005-0000-0000-0000CD6A0000}"/>
    <cellStyle name="Normal 18 2 2 4 6" xfId="7199" xr:uid="{00000000-0005-0000-0000-0000361C0000}"/>
    <cellStyle name="Normal 18 2 2 4 6 3" xfId="22298" xr:uid="{00000000-0005-0000-0000-000034570000}"/>
    <cellStyle name="Normal 18 2 2 4 8" xfId="17285" xr:uid="{00000000-0005-0000-0000-00009F430000}"/>
    <cellStyle name="Normal 18 2 2 5" xfId="2548" xr:uid="{00000000-0005-0000-0000-0000090A0000}"/>
    <cellStyle name="Normal 18 2 2 5 2" xfId="4237" xr:uid="{00000000-0005-0000-0000-0000A3100000}"/>
    <cellStyle name="Normal 18 2 2 5 2 2" xfId="14309" xr:uid="{00000000-0005-0000-0000-0000FC370000}"/>
    <cellStyle name="Normal 18 2 2 5 2 2 3" xfId="29404" xr:uid="{00000000-0005-0000-0000-0000F6720000}"/>
    <cellStyle name="Normal 18 2 2 5 2 3" xfId="9289" xr:uid="{00000000-0005-0000-0000-000060240000}"/>
    <cellStyle name="Normal 18 2 2 5 2 3 3" xfId="24387" xr:uid="{00000000-0005-0000-0000-00005D5F0000}"/>
    <cellStyle name="Normal 18 2 2 5 2 5" xfId="19374" xr:uid="{00000000-0005-0000-0000-0000C84B0000}"/>
    <cellStyle name="Normal 18 2 2 5 3" xfId="5928" xr:uid="{00000000-0005-0000-0000-00003F170000}"/>
    <cellStyle name="Normal 18 2 2 5 3 2" xfId="15980" xr:uid="{00000000-0005-0000-0000-0000833E0000}"/>
    <cellStyle name="Normal 18 2 2 5 3 3" xfId="10960" xr:uid="{00000000-0005-0000-0000-0000E72A0000}"/>
    <cellStyle name="Normal 18 2 2 5 3 3 3" xfId="26058" xr:uid="{00000000-0005-0000-0000-0000E4650000}"/>
    <cellStyle name="Normal 18 2 2 5 3 5" xfId="21045" xr:uid="{00000000-0005-0000-0000-00004F520000}"/>
    <cellStyle name="Normal 18 2 2 5 4" xfId="12638" xr:uid="{00000000-0005-0000-0000-000075310000}"/>
    <cellStyle name="Normal 18 2 2 5 4 3" xfId="27733" xr:uid="{00000000-0005-0000-0000-00006F6C0000}"/>
    <cellStyle name="Normal 18 2 2 5 5" xfId="7617" xr:uid="{00000000-0005-0000-0000-0000D81D0000}"/>
    <cellStyle name="Normal 18 2 2 5 5 3" xfId="22716" xr:uid="{00000000-0005-0000-0000-0000D6580000}"/>
    <cellStyle name="Normal 18 2 2 5 7" xfId="17703" xr:uid="{00000000-0005-0000-0000-000041450000}"/>
    <cellStyle name="Normal 18 2 2 6" xfId="3400" xr:uid="{00000000-0005-0000-0000-00005E0D0000}"/>
    <cellStyle name="Normal 18 2 2 6 2" xfId="13473" xr:uid="{00000000-0005-0000-0000-0000B8340000}"/>
    <cellStyle name="Normal 18 2 2 6 2 3" xfId="28568" xr:uid="{00000000-0005-0000-0000-0000B26F0000}"/>
    <cellStyle name="Normal 18 2 2 6 3" xfId="8453" xr:uid="{00000000-0005-0000-0000-00001C210000}"/>
    <cellStyle name="Normal 18 2 2 6 3 3" xfId="23551" xr:uid="{00000000-0005-0000-0000-0000195C0000}"/>
    <cellStyle name="Normal 18 2 2 6 5" xfId="18538" xr:uid="{00000000-0005-0000-0000-000084480000}"/>
    <cellStyle name="Normal 18 2 2 7" xfId="5092" xr:uid="{00000000-0005-0000-0000-0000FB130000}"/>
    <cellStyle name="Normal 18 2 2 7 2" xfId="15144" xr:uid="{00000000-0005-0000-0000-00003F3B0000}"/>
    <cellStyle name="Normal 18 2 2 7 2 3" xfId="30239" xr:uid="{00000000-0005-0000-0000-000039760000}"/>
    <cellStyle name="Normal 18 2 2 7 3" xfId="10124" xr:uid="{00000000-0005-0000-0000-0000A3270000}"/>
    <cellStyle name="Normal 18 2 2 7 3 3" xfId="25222" xr:uid="{00000000-0005-0000-0000-0000A0620000}"/>
    <cellStyle name="Normal 18 2 2 7 5" xfId="20209" xr:uid="{00000000-0005-0000-0000-00000B4F0000}"/>
    <cellStyle name="Normal 18 2 2 8" xfId="11802" xr:uid="{00000000-0005-0000-0000-0000312E0000}"/>
    <cellStyle name="Normal 18 2 2 8 3" xfId="26897" xr:uid="{00000000-0005-0000-0000-00002B690000}"/>
    <cellStyle name="Normal 18 2 2 9" xfId="6781" xr:uid="{00000000-0005-0000-0000-0000941A0000}"/>
    <cellStyle name="Normal 18 2 2 9 3" xfId="21880" xr:uid="{00000000-0005-0000-0000-000092550000}"/>
    <cellStyle name="Normal 18 2 3" xfId="1747" xr:uid="{00000000-0005-0000-0000-0000E8060000}"/>
    <cellStyle name="Normal 18 2 3 10" xfId="16919" xr:uid="{00000000-0005-0000-0000-000031420000}"/>
    <cellStyle name="Normal 18 2 3 2" xfId="1966" xr:uid="{00000000-0005-0000-0000-0000C3070000}"/>
    <cellStyle name="Normal 18 2 3 2 2" xfId="2387" xr:uid="{00000000-0005-0000-0000-000068090000}"/>
    <cellStyle name="Normal 18 2 3 2 2 2" xfId="3226" xr:uid="{00000000-0005-0000-0000-0000AF0C0000}"/>
    <cellStyle name="Normal 18 2 3 2 2 2 2" xfId="4915" xr:uid="{00000000-0005-0000-0000-000049130000}"/>
    <cellStyle name="Normal 18 2 3 2 2 2 2 2" xfId="14987" xr:uid="{00000000-0005-0000-0000-0000A23A0000}"/>
    <cellStyle name="Normal 18 2 3 2 2 2 2 2 3" xfId="30082" xr:uid="{00000000-0005-0000-0000-00009C750000}"/>
    <cellStyle name="Normal 18 2 3 2 2 2 2 3" xfId="9967" xr:uid="{00000000-0005-0000-0000-000006270000}"/>
    <cellStyle name="Normal 18 2 3 2 2 2 2 3 3" xfId="25065" xr:uid="{00000000-0005-0000-0000-000003620000}"/>
    <cellStyle name="Normal 18 2 3 2 2 2 2 5" xfId="20052" xr:uid="{00000000-0005-0000-0000-00006E4E0000}"/>
    <cellStyle name="Normal 18 2 3 2 2 2 3" xfId="6606" xr:uid="{00000000-0005-0000-0000-0000E5190000}"/>
    <cellStyle name="Normal 18 2 3 2 2 2 3 2" xfId="16658" xr:uid="{00000000-0005-0000-0000-000029410000}"/>
    <cellStyle name="Normal 18 2 3 2 2 2 3 3" xfId="11638" xr:uid="{00000000-0005-0000-0000-00008D2D0000}"/>
    <cellStyle name="Normal 18 2 3 2 2 2 3 3 3" xfId="26736" xr:uid="{00000000-0005-0000-0000-00008A680000}"/>
    <cellStyle name="Normal 18 2 3 2 2 2 3 5" xfId="21723" xr:uid="{00000000-0005-0000-0000-0000F5540000}"/>
    <cellStyle name="Normal 18 2 3 2 2 2 4" xfId="13316" xr:uid="{00000000-0005-0000-0000-00001B340000}"/>
    <cellStyle name="Normal 18 2 3 2 2 2 4 3" xfId="28411" xr:uid="{00000000-0005-0000-0000-0000156F0000}"/>
    <cellStyle name="Normal 18 2 3 2 2 2 5" xfId="8295" xr:uid="{00000000-0005-0000-0000-00007E200000}"/>
    <cellStyle name="Normal 18 2 3 2 2 2 5 3" xfId="23394" xr:uid="{00000000-0005-0000-0000-00007C5B0000}"/>
    <cellStyle name="Normal 18 2 3 2 2 2 7" xfId="18381" xr:uid="{00000000-0005-0000-0000-0000E7470000}"/>
    <cellStyle name="Normal 18 2 3 2 2 3" xfId="4078" xr:uid="{00000000-0005-0000-0000-000004100000}"/>
    <cellStyle name="Normal 18 2 3 2 2 3 2" xfId="14151" xr:uid="{00000000-0005-0000-0000-00005E370000}"/>
    <cellStyle name="Normal 18 2 3 2 2 3 2 3" xfId="29246" xr:uid="{00000000-0005-0000-0000-000058720000}"/>
    <cellStyle name="Normal 18 2 3 2 2 3 3" xfId="9131" xr:uid="{00000000-0005-0000-0000-0000C2230000}"/>
    <cellStyle name="Normal 18 2 3 2 2 3 3 3" xfId="24229" xr:uid="{00000000-0005-0000-0000-0000BF5E0000}"/>
    <cellStyle name="Normal 18 2 3 2 2 3 5" xfId="19216" xr:uid="{00000000-0005-0000-0000-00002A4B0000}"/>
    <cellStyle name="Normal 18 2 3 2 2 4" xfId="5770" xr:uid="{00000000-0005-0000-0000-0000A1160000}"/>
    <cellStyle name="Normal 18 2 3 2 2 4 2" xfId="15822" xr:uid="{00000000-0005-0000-0000-0000E53D0000}"/>
    <cellStyle name="Normal 18 2 3 2 2 4 2 3" xfId="30917" xr:uid="{00000000-0005-0000-0000-0000DF780000}"/>
    <cellStyle name="Normal 18 2 3 2 2 4 3" xfId="10802" xr:uid="{00000000-0005-0000-0000-0000492A0000}"/>
    <cellStyle name="Normal 18 2 3 2 2 4 3 3" xfId="25900" xr:uid="{00000000-0005-0000-0000-000046650000}"/>
    <cellStyle name="Normal 18 2 3 2 2 4 5" xfId="20887" xr:uid="{00000000-0005-0000-0000-0000B1510000}"/>
    <cellStyle name="Normal 18 2 3 2 2 5" xfId="12480" xr:uid="{00000000-0005-0000-0000-0000D7300000}"/>
    <cellStyle name="Normal 18 2 3 2 2 5 3" xfId="27575" xr:uid="{00000000-0005-0000-0000-0000D16B0000}"/>
    <cellStyle name="Normal 18 2 3 2 2 6" xfId="7459" xr:uid="{00000000-0005-0000-0000-00003A1D0000}"/>
    <cellStyle name="Normal 18 2 3 2 2 6 3" xfId="22558" xr:uid="{00000000-0005-0000-0000-000038580000}"/>
    <cellStyle name="Normal 18 2 3 2 2 8" xfId="17545" xr:uid="{00000000-0005-0000-0000-0000A3440000}"/>
    <cellStyle name="Normal 18 2 3 2 3" xfId="2808" xr:uid="{00000000-0005-0000-0000-00000D0B0000}"/>
    <cellStyle name="Normal 18 2 3 2 3 2" xfId="4497" xr:uid="{00000000-0005-0000-0000-0000A7110000}"/>
    <cellStyle name="Normal 18 2 3 2 3 2 2" xfId="14569" xr:uid="{00000000-0005-0000-0000-000000390000}"/>
    <cellStyle name="Normal 18 2 3 2 3 2 2 3" xfId="29664" xr:uid="{00000000-0005-0000-0000-0000FA730000}"/>
    <cellStyle name="Normal 18 2 3 2 3 2 3" xfId="9549" xr:uid="{00000000-0005-0000-0000-000064250000}"/>
    <cellStyle name="Normal 18 2 3 2 3 2 3 3" xfId="24647" xr:uid="{00000000-0005-0000-0000-000061600000}"/>
    <cellStyle name="Normal 18 2 3 2 3 2 5" xfId="19634" xr:uid="{00000000-0005-0000-0000-0000CC4C0000}"/>
    <cellStyle name="Normal 18 2 3 2 3 3" xfId="6188" xr:uid="{00000000-0005-0000-0000-000043180000}"/>
    <cellStyle name="Normal 18 2 3 2 3 3 2" xfId="16240" xr:uid="{00000000-0005-0000-0000-0000873F0000}"/>
    <cellStyle name="Normal 18 2 3 2 3 3 3" xfId="11220" xr:uid="{00000000-0005-0000-0000-0000EB2B0000}"/>
    <cellStyle name="Normal 18 2 3 2 3 3 3 3" xfId="26318" xr:uid="{00000000-0005-0000-0000-0000E8660000}"/>
    <cellStyle name="Normal 18 2 3 2 3 3 5" xfId="21305" xr:uid="{00000000-0005-0000-0000-000053530000}"/>
    <cellStyle name="Normal 18 2 3 2 3 4" xfId="12898" xr:uid="{00000000-0005-0000-0000-000079320000}"/>
    <cellStyle name="Normal 18 2 3 2 3 4 3" xfId="27993" xr:uid="{00000000-0005-0000-0000-0000736D0000}"/>
    <cellStyle name="Normal 18 2 3 2 3 5" xfId="7877" xr:uid="{00000000-0005-0000-0000-0000DC1E0000}"/>
    <cellStyle name="Normal 18 2 3 2 3 5 3" xfId="22976" xr:uid="{00000000-0005-0000-0000-0000DA590000}"/>
    <cellStyle name="Normal 18 2 3 2 3 7" xfId="17963" xr:uid="{00000000-0005-0000-0000-000045460000}"/>
    <cellStyle name="Normal 18 2 3 2 4" xfId="3660" xr:uid="{00000000-0005-0000-0000-0000620E0000}"/>
    <cellStyle name="Normal 18 2 3 2 4 2" xfId="13733" xr:uid="{00000000-0005-0000-0000-0000BC350000}"/>
    <cellStyle name="Normal 18 2 3 2 4 2 3" xfId="28828" xr:uid="{00000000-0005-0000-0000-0000B6700000}"/>
    <cellStyle name="Normal 18 2 3 2 4 3" xfId="8713" xr:uid="{00000000-0005-0000-0000-000020220000}"/>
    <cellStyle name="Normal 18 2 3 2 4 3 3" xfId="23811" xr:uid="{00000000-0005-0000-0000-00001D5D0000}"/>
    <cellStyle name="Normal 18 2 3 2 4 5" xfId="18798" xr:uid="{00000000-0005-0000-0000-000088490000}"/>
    <cellStyle name="Normal 18 2 3 2 5" xfId="5352" xr:uid="{00000000-0005-0000-0000-0000FF140000}"/>
    <cellStyle name="Normal 18 2 3 2 5 2" xfId="15404" xr:uid="{00000000-0005-0000-0000-0000433C0000}"/>
    <cellStyle name="Normal 18 2 3 2 5 2 3" xfId="30499" xr:uid="{00000000-0005-0000-0000-00003D770000}"/>
    <cellStyle name="Normal 18 2 3 2 5 3" xfId="10384" xr:uid="{00000000-0005-0000-0000-0000A7280000}"/>
    <cellStyle name="Normal 18 2 3 2 5 3 3" xfId="25482" xr:uid="{00000000-0005-0000-0000-0000A4630000}"/>
    <cellStyle name="Normal 18 2 3 2 5 5" xfId="20469" xr:uid="{00000000-0005-0000-0000-00000F500000}"/>
    <cellStyle name="Normal 18 2 3 2 6" xfId="12062" xr:uid="{00000000-0005-0000-0000-0000352F0000}"/>
    <cellStyle name="Normal 18 2 3 2 6 3" xfId="27157" xr:uid="{00000000-0005-0000-0000-00002F6A0000}"/>
    <cellStyle name="Normal 18 2 3 2 7" xfId="7041" xr:uid="{00000000-0005-0000-0000-0000981B0000}"/>
    <cellStyle name="Normal 18 2 3 2 7 3" xfId="22140" xr:uid="{00000000-0005-0000-0000-000096560000}"/>
    <cellStyle name="Normal 18 2 3 2 9" xfId="17127" xr:uid="{00000000-0005-0000-0000-000001430000}"/>
    <cellStyle name="Normal 18 2 3 3" xfId="2179" xr:uid="{00000000-0005-0000-0000-000098080000}"/>
    <cellStyle name="Normal 18 2 3 3 2" xfId="3018" xr:uid="{00000000-0005-0000-0000-0000DF0B0000}"/>
    <cellStyle name="Normal 18 2 3 3 2 2" xfId="4707" xr:uid="{00000000-0005-0000-0000-000079120000}"/>
    <cellStyle name="Normal 18 2 3 3 2 2 2" xfId="14779" xr:uid="{00000000-0005-0000-0000-0000D2390000}"/>
    <cellStyle name="Normal 18 2 3 3 2 2 2 3" xfId="29874" xr:uid="{00000000-0005-0000-0000-0000CC740000}"/>
    <cellStyle name="Normal 18 2 3 3 2 2 3" xfId="9759" xr:uid="{00000000-0005-0000-0000-000036260000}"/>
    <cellStyle name="Normal 18 2 3 3 2 2 3 3" xfId="24857" xr:uid="{00000000-0005-0000-0000-000033610000}"/>
    <cellStyle name="Normal 18 2 3 3 2 2 5" xfId="19844" xr:uid="{00000000-0005-0000-0000-00009E4D0000}"/>
    <cellStyle name="Normal 18 2 3 3 2 3" xfId="6398" xr:uid="{00000000-0005-0000-0000-000015190000}"/>
    <cellStyle name="Normal 18 2 3 3 2 3 2" xfId="16450" xr:uid="{00000000-0005-0000-0000-000059400000}"/>
    <cellStyle name="Normal 18 2 3 3 2 3 3" xfId="11430" xr:uid="{00000000-0005-0000-0000-0000BD2C0000}"/>
    <cellStyle name="Normal 18 2 3 3 2 3 3 3" xfId="26528" xr:uid="{00000000-0005-0000-0000-0000BA670000}"/>
    <cellStyle name="Normal 18 2 3 3 2 3 5" xfId="21515" xr:uid="{00000000-0005-0000-0000-000025540000}"/>
    <cellStyle name="Normal 18 2 3 3 2 4" xfId="13108" xr:uid="{00000000-0005-0000-0000-00004B330000}"/>
    <cellStyle name="Normal 18 2 3 3 2 4 3" xfId="28203" xr:uid="{00000000-0005-0000-0000-0000456E0000}"/>
    <cellStyle name="Normal 18 2 3 3 2 5" xfId="8087" xr:uid="{00000000-0005-0000-0000-0000AE1F0000}"/>
    <cellStyle name="Normal 18 2 3 3 2 5 3" xfId="23186" xr:uid="{00000000-0005-0000-0000-0000AC5A0000}"/>
    <cellStyle name="Normal 18 2 3 3 2 7" xfId="18173" xr:uid="{00000000-0005-0000-0000-000017470000}"/>
    <cellStyle name="Normal 18 2 3 3 3" xfId="3870" xr:uid="{00000000-0005-0000-0000-0000340F0000}"/>
    <cellStyle name="Normal 18 2 3 3 3 2" xfId="13943" xr:uid="{00000000-0005-0000-0000-00008E360000}"/>
    <cellStyle name="Normal 18 2 3 3 3 2 3" xfId="29038" xr:uid="{00000000-0005-0000-0000-000088710000}"/>
    <cellStyle name="Normal 18 2 3 3 3 3" xfId="8923" xr:uid="{00000000-0005-0000-0000-0000F2220000}"/>
    <cellStyle name="Normal 18 2 3 3 3 3 3" xfId="24021" xr:uid="{00000000-0005-0000-0000-0000EF5D0000}"/>
    <cellStyle name="Normal 18 2 3 3 3 5" xfId="19008" xr:uid="{00000000-0005-0000-0000-00005A4A0000}"/>
    <cellStyle name="Normal 18 2 3 3 4" xfId="5562" xr:uid="{00000000-0005-0000-0000-0000D1150000}"/>
    <cellStyle name="Normal 18 2 3 3 4 2" xfId="15614" xr:uid="{00000000-0005-0000-0000-0000153D0000}"/>
    <cellStyle name="Normal 18 2 3 3 4 2 3" xfId="30709" xr:uid="{00000000-0005-0000-0000-00000F780000}"/>
    <cellStyle name="Normal 18 2 3 3 4 3" xfId="10594" xr:uid="{00000000-0005-0000-0000-000079290000}"/>
    <cellStyle name="Normal 18 2 3 3 4 3 3" xfId="25692" xr:uid="{00000000-0005-0000-0000-000076640000}"/>
    <cellStyle name="Normal 18 2 3 3 4 5" xfId="20679" xr:uid="{00000000-0005-0000-0000-0000E1500000}"/>
    <cellStyle name="Normal 18 2 3 3 5" xfId="12272" xr:uid="{00000000-0005-0000-0000-000007300000}"/>
    <cellStyle name="Normal 18 2 3 3 5 3" xfId="27367" xr:uid="{00000000-0005-0000-0000-0000016B0000}"/>
    <cellStyle name="Normal 18 2 3 3 6" xfId="7251" xr:uid="{00000000-0005-0000-0000-00006A1C0000}"/>
    <cellStyle name="Normal 18 2 3 3 6 3" xfId="22350" xr:uid="{00000000-0005-0000-0000-000068570000}"/>
    <cellStyle name="Normal 18 2 3 3 8" xfId="17337" xr:uid="{00000000-0005-0000-0000-0000D3430000}"/>
    <cellStyle name="Normal 18 2 3 4" xfId="2600" xr:uid="{00000000-0005-0000-0000-00003D0A0000}"/>
    <cellStyle name="Normal 18 2 3 4 2" xfId="4289" xr:uid="{00000000-0005-0000-0000-0000D7100000}"/>
    <cellStyle name="Normal 18 2 3 4 2 2" xfId="14361" xr:uid="{00000000-0005-0000-0000-000030380000}"/>
    <cellStyle name="Normal 18 2 3 4 2 2 3" xfId="29456" xr:uid="{00000000-0005-0000-0000-00002A730000}"/>
    <cellStyle name="Normal 18 2 3 4 2 3" xfId="9341" xr:uid="{00000000-0005-0000-0000-000094240000}"/>
    <cellStyle name="Normal 18 2 3 4 2 3 3" xfId="24439" xr:uid="{00000000-0005-0000-0000-0000915F0000}"/>
    <cellStyle name="Normal 18 2 3 4 2 5" xfId="19426" xr:uid="{00000000-0005-0000-0000-0000FC4B0000}"/>
    <cellStyle name="Normal 18 2 3 4 3" xfId="5980" xr:uid="{00000000-0005-0000-0000-000073170000}"/>
    <cellStyle name="Normal 18 2 3 4 3 2" xfId="16032" xr:uid="{00000000-0005-0000-0000-0000B73E0000}"/>
    <cellStyle name="Normal 18 2 3 4 3 3" xfId="11012" xr:uid="{00000000-0005-0000-0000-00001B2B0000}"/>
    <cellStyle name="Normal 18 2 3 4 3 3 3" xfId="26110" xr:uid="{00000000-0005-0000-0000-000018660000}"/>
    <cellStyle name="Normal 18 2 3 4 3 5" xfId="21097" xr:uid="{00000000-0005-0000-0000-000083520000}"/>
    <cellStyle name="Normal 18 2 3 4 4" xfId="12690" xr:uid="{00000000-0005-0000-0000-0000A9310000}"/>
    <cellStyle name="Normal 18 2 3 4 4 3" xfId="27785" xr:uid="{00000000-0005-0000-0000-0000A36C0000}"/>
    <cellStyle name="Normal 18 2 3 4 5" xfId="7669" xr:uid="{00000000-0005-0000-0000-00000C1E0000}"/>
    <cellStyle name="Normal 18 2 3 4 5 3" xfId="22768" xr:uid="{00000000-0005-0000-0000-00000A590000}"/>
    <cellStyle name="Normal 18 2 3 4 7" xfId="17755" xr:uid="{00000000-0005-0000-0000-000075450000}"/>
    <cellStyle name="Normal 18 2 3 5" xfId="3452" xr:uid="{00000000-0005-0000-0000-0000920D0000}"/>
    <cellStyle name="Normal 18 2 3 5 2" xfId="13525" xr:uid="{00000000-0005-0000-0000-0000EC340000}"/>
    <cellStyle name="Normal 18 2 3 5 2 3" xfId="28620" xr:uid="{00000000-0005-0000-0000-0000E66F0000}"/>
    <cellStyle name="Normal 18 2 3 5 3" xfId="8505" xr:uid="{00000000-0005-0000-0000-000050210000}"/>
    <cellStyle name="Normal 18 2 3 5 3 3" xfId="23603" xr:uid="{00000000-0005-0000-0000-00004D5C0000}"/>
    <cellStyle name="Normal 18 2 3 5 5" xfId="18590" xr:uid="{00000000-0005-0000-0000-0000B8480000}"/>
    <cellStyle name="Normal 18 2 3 6" xfId="5144" xr:uid="{00000000-0005-0000-0000-00002F140000}"/>
    <cellStyle name="Normal 18 2 3 6 2" xfId="15196" xr:uid="{00000000-0005-0000-0000-0000733B0000}"/>
    <cellStyle name="Normal 18 2 3 6 2 3" xfId="30291" xr:uid="{00000000-0005-0000-0000-00006D760000}"/>
    <cellStyle name="Normal 18 2 3 6 3" xfId="10176" xr:uid="{00000000-0005-0000-0000-0000D7270000}"/>
    <cellStyle name="Normal 18 2 3 6 3 3" xfId="25274" xr:uid="{00000000-0005-0000-0000-0000D4620000}"/>
    <cellStyle name="Normal 18 2 3 6 5" xfId="20261" xr:uid="{00000000-0005-0000-0000-00003F4F0000}"/>
    <cellStyle name="Normal 18 2 3 7" xfId="11854" xr:uid="{00000000-0005-0000-0000-0000652E0000}"/>
    <cellStyle name="Normal 18 2 3 7 3" xfId="26949" xr:uid="{00000000-0005-0000-0000-00005F690000}"/>
    <cellStyle name="Normal 18 2 3 8" xfId="6833" xr:uid="{00000000-0005-0000-0000-0000C81A0000}"/>
    <cellStyle name="Normal 18 2 3 8 3" xfId="21932" xr:uid="{00000000-0005-0000-0000-0000C6550000}"/>
    <cellStyle name="Normal 18 2 4" xfId="1860" xr:uid="{00000000-0005-0000-0000-000059070000}"/>
    <cellStyle name="Normal 18 2 4 2" xfId="2283" xr:uid="{00000000-0005-0000-0000-000000090000}"/>
    <cellStyle name="Normal 18 2 4 2 2" xfId="3122" xr:uid="{00000000-0005-0000-0000-0000470C0000}"/>
    <cellStyle name="Normal 18 2 4 2 2 2" xfId="4811" xr:uid="{00000000-0005-0000-0000-0000E1120000}"/>
    <cellStyle name="Normal 18 2 4 2 2 2 2" xfId="14883" xr:uid="{00000000-0005-0000-0000-00003A3A0000}"/>
    <cellStyle name="Normal 18 2 4 2 2 2 2 3" xfId="29978" xr:uid="{00000000-0005-0000-0000-000034750000}"/>
    <cellStyle name="Normal 18 2 4 2 2 2 3" xfId="9863" xr:uid="{00000000-0005-0000-0000-00009E260000}"/>
    <cellStyle name="Normal 18 2 4 2 2 2 3 3" xfId="24961" xr:uid="{00000000-0005-0000-0000-00009B610000}"/>
    <cellStyle name="Normal 18 2 4 2 2 2 5" xfId="19948" xr:uid="{00000000-0005-0000-0000-0000064E0000}"/>
    <cellStyle name="Normal 18 2 4 2 2 3" xfId="6502" xr:uid="{00000000-0005-0000-0000-00007D190000}"/>
    <cellStyle name="Normal 18 2 4 2 2 3 2" xfId="16554" xr:uid="{00000000-0005-0000-0000-0000C1400000}"/>
    <cellStyle name="Normal 18 2 4 2 2 3 3" xfId="11534" xr:uid="{00000000-0005-0000-0000-0000252D0000}"/>
    <cellStyle name="Normal 18 2 4 2 2 3 3 3" xfId="26632" xr:uid="{00000000-0005-0000-0000-000022680000}"/>
    <cellStyle name="Normal 18 2 4 2 2 3 5" xfId="21619" xr:uid="{00000000-0005-0000-0000-00008D540000}"/>
    <cellStyle name="Normal 18 2 4 2 2 4" xfId="13212" xr:uid="{00000000-0005-0000-0000-0000B3330000}"/>
    <cellStyle name="Normal 18 2 4 2 2 4 3" xfId="28307" xr:uid="{00000000-0005-0000-0000-0000AD6E0000}"/>
    <cellStyle name="Normal 18 2 4 2 2 5" xfId="8191" xr:uid="{00000000-0005-0000-0000-000016200000}"/>
    <cellStyle name="Normal 18 2 4 2 2 5 3" xfId="23290" xr:uid="{00000000-0005-0000-0000-0000145B0000}"/>
    <cellStyle name="Normal 18 2 4 2 2 7" xfId="18277" xr:uid="{00000000-0005-0000-0000-00007F470000}"/>
    <cellStyle name="Normal 18 2 4 2 3" xfId="3974" xr:uid="{00000000-0005-0000-0000-00009C0F0000}"/>
    <cellStyle name="Normal 18 2 4 2 3 2" xfId="14047" xr:uid="{00000000-0005-0000-0000-0000F6360000}"/>
    <cellStyle name="Normal 18 2 4 2 3 2 3" xfId="29142" xr:uid="{00000000-0005-0000-0000-0000F0710000}"/>
    <cellStyle name="Normal 18 2 4 2 3 3" xfId="9027" xr:uid="{00000000-0005-0000-0000-00005A230000}"/>
    <cellStyle name="Normal 18 2 4 2 3 3 3" xfId="24125" xr:uid="{00000000-0005-0000-0000-0000575E0000}"/>
    <cellStyle name="Normal 18 2 4 2 3 5" xfId="19112" xr:uid="{00000000-0005-0000-0000-0000C24A0000}"/>
    <cellStyle name="Normal 18 2 4 2 4" xfId="5666" xr:uid="{00000000-0005-0000-0000-000039160000}"/>
    <cellStyle name="Normal 18 2 4 2 4 2" xfId="15718" xr:uid="{00000000-0005-0000-0000-00007D3D0000}"/>
    <cellStyle name="Normal 18 2 4 2 4 2 3" xfId="30813" xr:uid="{00000000-0005-0000-0000-000077780000}"/>
    <cellStyle name="Normal 18 2 4 2 4 3" xfId="10698" xr:uid="{00000000-0005-0000-0000-0000E1290000}"/>
    <cellStyle name="Normal 18 2 4 2 4 3 3" xfId="25796" xr:uid="{00000000-0005-0000-0000-0000DE640000}"/>
    <cellStyle name="Normal 18 2 4 2 4 5" xfId="20783" xr:uid="{00000000-0005-0000-0000-000049510000}"/>
    <cellStyle name="Normal 18 2 4 2 5" xfId="12376" xr:uid="{00000000-0005-0000-0000-00006F300000}"/>
    <cellStyle name="Normal 18 2 4 2 5 3" xfId="27471" xr:uid="{00000000-0005-0000-0000-0000696B0000}"/>
    <cellStyle name="Normal 18 2 4 2 6" xfId="7355" xr:uid="{00000000-0005-0000-0000-0000D21C0000}"/>
    <cellStyle name="Normal 18 2 4 2 6 3" xfId="22454" xr:uid="{00000000-0005-0000-0000-0000D0570000}"/>
    <cellStyle name="Normal 18 2 4 2 8" xfId="17441" xr:uid="{00000000-0005-0000-0000-00003B440000}"/>
    <cellStyle name="Normal 18 2 4 3" xfId="2704" xr:uid="{00000000-0005-0000-0000-0000A50A0000}"/>
    <cellStyle name="Normal 18 2 4 3 2" xfId="4393" xr:uid="{00000000-0005-0000-0000-00003F110000}"/>
    <cellStyle name="Normal 18 2 4 3 2 2" xfId="14465" xr:uid="{00000000-0005-0000-0000-000098380000}"/>
    <cellStyle name="Normal 18 2 4 3 2 2 3" xfId="29560" xr:uid="{00000000-0005-0000-0000-000092730000}"/>
    <cellStyle name="Normal 18 2 4 3 2 3" xfId="9445" xr:uid="{00000000-0005-0000-0000-0000FC240000}"/>
    <cellStyle name="Normal 18 2 4 3 2 3 3" xfId="24543" xr:uid="{00000000-0005-0000-0000-0000F95F0000}"/>
    <cellStyle name="Normal 18 2 4 3 2 5" xfId="19530" xr:uid="{00000000-0005-0000-0000-0000644C0000}"/>
    <cellStyle name="Normal 18 2 4 3 3" xfId="6084" xr:uid="{00000000-0005-0000-0000-0000DB170000}"/>
    <cellStyle name="Normal 18 2 4 3 3 2" xfId="16136" xr:uid="{00000000-0005-0000-0000-00001F3F0000}"/>
    <cellStyle name="Normal 18 2 4 3 3 3" xfId="11116" xr:uid="{00000000-0005-0000-0000-0000832B0000}"/>
    <cellStyle name="Normal 18 2 4 3 3 3 3" xfId="26214" xr:uid="{00000000-0005-0000-0000-000080660000}"/>
    <cellStyle name="Normal 18 2 4 3 3 5" xfId="21201" xr:uid="{00000000-0005-0000-0000-0000EB520000}"/>
    <cellStyle name="Normal 18 2 4 3 4" xfId="12794" xr:uid="{00000000-0005-0000-0000-000011320000}"/>
    <cellStyle name="Normal 18 2 4 3 4 3" xfId="27889" xr:uid="{00000000-0005-0000-0000-00000B6D0000}"/>
    <cellStyle name="Normal 18 2 4 3 5" xfId="7773" xr:uid="{00000000-0005-0000-0000-0000741E0000}"/>
    <cellStyle name="Normal 18 2 4 3 5 3" xfId="22872" xr:uid="{00000000-0005-0000-0000-000072590000}"/>
    <cellStyle name="Normal 18 2 4 3 7" xfId="17859" xr:uid="{00000000-0005-0000-0000-0000DD450000}"/>
    <cellStyle name="Normal 18 2 4 4" xfId="3556" xr:uid="{00000000-0005-0000-0000-0000FA0D0000}"/>
    <cellStyle name="Normal 18 2 4 4 2" xfId="13629" xr:uid="{00000000-0005-0000-0000-000054350000}"/>
    <cellStyle name="Normal 18 2 4 4 2 3" xfId="28724" xr:uid="{00000000-0005-0000-0000-00004E700000}"/>
    <cellStyle name="Normal 18 2 4 4 3" xfId="8609" xr:uid="{00000000-0005-0000-0000-0000B8210000}"/>
    <cellStyle name="Normal 18 2 4 4 3 3" xfId="23707" xr:uid="{00000000-0005-0000-0000-0000B55C0000}"/>
    <cellStyle name="Normal 18 2 4 4 5" xfId="18694" xr:uid="{00000000-0005-0000-0000-000020490000}"/>
    <cellStyle name="Normal 18 2 4 5" xfId="5248" xr:uid="{00000000-0005-0000-0000-000097140000}"/>
    <cellStyle name="Normal 18 2 4 5 2" xfId="15300" xr:uid="{00000000-0005-0000-0000-0000DB3B0000}"/>
    <cellStyle name="Normal 18 2 4 5 2 3" xfId="30395" xr:uid="{00000000-0005-0000-0000-0000D5760000}"/>
    <cellStyle name="Normal 18 2 4 5 3" xfId="10280" xr:uid="{00000000-0005-0000-0000-00003F280000}"/>
    <cellStyle name="Normal 18 2 4 5 3 3" xfId="25378" xr:uid="{00000000-0005-0000-0000-00003C630000}"/>
    <cellStyle name="Normal 18 2 4 5 5" xfId="20365" xr:uid="{00000000-0005-0000-0000-0000A74F0000}"/>
    <cellStyle name="Normal 18 2 4 6" xfId="11958" xr:uid="{00000000-0005-0000-0000-0000CD2E0000}"/>
    <cellStyle name="Normal 18 2 4 6 3" xfId="27053" xr:uid="{00000000-0005-0000-0000-0000C7690000}"/>
    <cellStyle name="Normal 18 2 4 7" xfId="6937" xr:uid="{00000000-0005-0000-0000-0000301B0000}"/>
    <cellStyle name="Normal 18 2 4 7 3" xfId="22036" xr:uid="{00000000-0005-0000-0000-00002E560000}"/>
    <cellStyle name="Normal 18 2 4 9" xfId="17023" xr:uid="{00000000-0005-0000-0000-000099420000}"/>
    <cellStyle name="Normal 18 2 5" xfId="2073" xr:uid="{00000000-0005-0000-0000-00002E080000}"/>
    <cellStyle name="Normal 18 2 5 2" xfId="2914" xr:uid="{00000000-0005-0000-0000-0000770B0000}"/>
    <cellStyle name="Normal 18 2 5 2 2" xfId="4603" xr:uid="{00000000-0005-0000-0000-000011120000}"/>
    <cellStyle name="Normal 18 2 5 2 2 2" xfId="14675" xr:uid="{00000000-0005-0000-0000-00006A390000}"/>
    <cellStyle name="Normal 18 2 5 2 2 2 3" xfId="29770" xr:uid="{00000000-0005-0000-0000-000064740000}"/>
    <cellStyle name="Normal 18 2 5 2 2 3" xfId="9655" xr:uid="{00000000-0005-0000-0000-0000CE250000}"/>
    <cellStyle name="Normal 18 2 5 2 2 3 3" xfId="24753" xr:uid="{00000000-0005-0000-0000-0000CB600000}"/>
    <cellStyle name="Normal 18 2 5 2 2 5" xfId="19740" xr:uid="{00000000-0005-0000-0000-0000364D0000}"/>
    <cellStyle name="Normal 18 2 5 2 3" xfId="6294" xr:uid="{00000000-0005-0000-0000-0000AD180000}"/>
    <cellStyle name="Normal 18 2 5 2 3 2" xfId="16346" xr:uid="{00000000-0005-0000-0000-0000F13F0000}"/>
    <cellStyle name="Normal 18 2 5 2 3 3" xfId="11326" xr:uid="{00000000-0005-0000-0000-0000552C0000}"/>
    <cellStyle name="Normal 18 2 5 2 3 3 3" xfId="26424" xr:uid="{00000000-0005-0000-0000-000052670000}"/>
    <cellStyle name="Normal 18 2 5 2 3 5" xfId="21411" xr:uid="{00000000-0005-0000-0000-0000BD530000}"/>
    <cellStyle name="Normal 18 2 5 2 4" xfId="13004" xr:uid="{00000000-0005-0000-0000-0000E3320000}"/>
    <cellStyle name="Normal 18 2 5 2 4 3" xfId="28099" xr:uid="{00000000-0005-0000-0000-0000DD6D0000}"/>
    <cellStyle name="Normal 18 2 5 2 5" xfId="7983" xr:uid="{00000000-0005-0000-0000-0000461F0000}"/>
    <cellStyle name="Normal 18 2 5 2 5 3" xfId="23082" xr:uid="{00000000-0005-0000-0000-0000445A0000}"/>
    <cellStyle name="Normal 18 2 5 2 7" xfId="18069" xr:uid="{00000000-0005-0000-0000-0000AF460000}"/>
    <cellStyle name="Normal 18 2 5 3" xfId="3766" xr:uid="{00000000-0005-0000-0000-0000CC0E0000}"/>
    <cellStyle name="Normal 18 2 5 3 2" xfId="13839" xr:uid="{00000000-0005-0000-0000-000026360000}"/>
    <cellStyle name="Normal 18 2 5 3 2 3" xfId="28934" xr:uid="{00000000-0005-0000-0000-000020710000}"/>
    <cellStyle name="Normal 18 2 5 3 3" xfId="8819" xr:uid="{00000000-0005-0000-0000-00008A220000}"/>
    <cellStyle name="Normal 18 2 5 3 3 3" xfId="23917" xr:uid="{00000000-0005-0000-0000-0000875D0000}"/>
    <cellStyle name="Normal 18 2 5 3 5" xfId="18904" xr:uid="{00000000-0005-0000-0000-0000F2490000}"/>
    <cellStyle name="Normal 18 2 5 4" xfId="5458" xr:uid="{00000000-0005-0000-0000-000069150000}"/>
    <cellStyle name="Normal 18 2 5 4 2" xfId="15510" xr:uid="{00000000-0005-0000-0000-0000AD3C0000}"/>
    <cellStyle name="Normal 18 2 5 4 2 3" xfId="30605" xr:uid="{00000000-0005-0000-0000-0000A7770000}"/>
    <cellStyle name="Normal 18 2 5 4 3" xfId="10490" xr:uid="{00000000-0005-0000-0000-000011290000}"/>
    <cellStyle name="Normal 18 2 5 4 3 3" xfId="25588" xr:uid="{00000000-0005-0000-0000-00000E640000}"/>
    <cellStyle name="Normal 18 2 5 4 5" xfId="20575" xr:uid="{00000000-0005-0000-0000-000079500000}"/>
    <cellStyle name="Normal 18 2 5 5" xfId="12168" xr:uid="{00000000-0005-0000-0000-00009F2F0000}"/>
    <cellStyle name="Normal 18 2 5 5 3" xfId="27263" xr:uid="{00000000-0005-0000-0000-0000996A0000}"/>
    <cellStyle name="Normal 18 2 5 6" xfId="7147" xr:uid="{00000000-0005-0000-0000-0000021C0000}"/>
    <cellStyle name="Normal 18 2 5 6 3" xfId="22246" xr:uid="{00000000-0005-0000-0000-000000570000}"/>
    <cellStyle name="Normal 18 2 5 8" xfId="17233" xr:uid="{00000000-0005-0000-0000-00006B430000}"/>
    <cellStyle name="Normal 18 2 6" xfId="2494" xr:uid="{00000000-0005-0000-0000-0000D3090000}"/>
    <cellStyle name="Normal 18 2 6 2" xfId="4185" xr:uid="{00000000-0005-0000-0000-00006F100000}"/>
    <cellStyle name="Normal 18 2 6 2 2" xfId="14257" xr:uid="{00000000-0005-0000-0000-0000C8370000}"/>
    <cellStyle name="Normal 18 2 6 2 2 3" xfId="29352" xr:uid="{00000000-0005-0000-0000-0000C2720000}"/>
    <cellStyle name="Normal 18 2 6 2 3" xfId="9237" xr:uid="{00000000-0005-0000-0000-00002C240000}"/>
    <cellStyle name="Normal 18 2 6 2 3 3" xfId="24335" xr:uid="{00000000-0005-0000-0000-0000295F0000}"/>
    <cellStyle name="Normal 18 2 6 2 5" xfId="19322" xr:uid="{00000000-0005-0000-0000-0000944B0000}"/>
    <cellStyle name="Normal 18 2 6 3" xfId="5876" xr:uid="{00000000-0005-0000-0000-00000B170000}"/>
    <cellStyle name="Normal 18 2 6 3 2" xfId="15928" xr:uid="{00000000-0005-0000-0000-00004F3E0000}"/>
    <cellStyle name="Normal 18 2 6 3 3" xfId="10908" xr:uid="{00000000-0005-0000-0000-0000B32A0000}"/>
    <cellStyle name="Normal 18 2 6 3 3 3" xfId="26006" xr:uid="{00000000-0005-0000-0000-0000B0650000}"/>
    <cellStyle name="Normal 18 2 6 3 5" xfId="20993" xr:uid="{00000000-0005-0000-0000-00001B520000}"/>
    <cellStyle name="Normal 18 2 6 4" xfId="12586" xr:uid="{00000000-0005-0000-0000-000041310000}"/>
    <cellStyle name="Normal 18 2 6 4 3" xfId="27681" xr:uid="{00000000-0005-0000-0000-00003B6C0000}"/>
    <cellStyle name="Normal 18 2 6 5" xfId="7565" xr:uid="{00000000-0005-0000-0000-0000A41D0000}"/>
    <cellStyle name="Normal 18 2 6 5 3" xfId="22664" xr:uid="{00000000-0005-0000-0000-0000A2580000}"/>
    <cellStyle name="Normal 18 2 6 7" xfId="17651" xr:uid="{00000000-0005-0000-0000-00000D450000}"/>
    <cellStyle name="Normal 18 2 7" xfId="3344" xr:uid="{00000000-0005-0000-0000-0000260D0000}"/>
    <cellStyle name="Normal 18 2 7 2" xfId="13421" xr:uid="{00000000-0005-0000-0000-000084340000}"/>
    <cellStyle name="Normal 18 2 7 2 3" xfId="28516" xr:uid="{00000000-0005-0000-0000-00007E6F0000}"/>
    <cellStyle name="Normal 18 2 7 3" xfId="8401" xr:uid="{00000000-0005-0000-0000-0000E8200000}"/>
    <cellStyle name="Normal 18 2 7 3 3" xfId="23499" xr:uid="{00000000-0005-0000-0000-0000E55B0000}"/>
    <cellStyle name="Normal 18 2 7 5" xfId="18486" xr:uid="{00000000-0005-0000-0000-000050480000}"/>
    <cellStyle name="Normal 18 2 8" xfId="5037" xr:uid="{00000000-0005-0000-0000-0000C4130000}"/>
    <cellStyle name="Normal 18 2 8 2" xfId="15092" xr:uid="{00000000-0005-0000-0000-00000B3B0000}"/>
    <cellStyle name="Normal 18 2 8 2 3" xfId="30187" xr:uid="{00000000-0005-0000-0000-000005760000}"/>
    <cellStyle name="Normal 18 2 8 3" xfId="10072" xr:uid="{00000000-0005-0000-0000-00006F270000}"/>
    <cellStyle name="Normal 18 2 8 3 3" xfId="25170" xr:uid="{00000000-0005-0000-0000-00006C620000}"/>
    <cellStyle name="Normal 18 2 8 5" xfId="20157" xr:uid="{00000000-0005-0000-0000-0000D74E0000}"/>
    <cellStyle name="Normal 18 2 9" xfId="11748" xr:uid="{00000000-0005-0000-0000-0000FB2D0000}"/>
    <cellStyle name="Normal 18 2 9 3" xfId="26845" xr:uid="{00000000-0005-0000-0000-0000F7680000}"/>
    <cellStyle name="Normal 19" xfId="916" xr:uid="{00000000-0005-0000-0000-0000A5030000}"/>
    <cellStyle name="Normal 19 2" xfId="1401" xr:uid="{00000000-0005-0000-0000-00008D050000}"/>
    <cellStyle name="Normal 19 2 10" xfId="6728" xr:uid="{00000000-0005-0000-0000-00005F1A0000}"/>
    <cellStyle name="Normal 19 2 10 3" xfId="21829" xr:uid="{00000000-0005-0000-0000-00005F550000}"/>
    <cellStyle name="Normal 19 2 12" xfId="16814" xr:uid="{00000000-0005-0000-0000-0000C8410000}"/>
    <cellStyle name="Normal 19 2 2" xfId="1694" xr:uid="{00000000-0005-0000-0000-0000B3060000}"/>
    <cellStyle name="Normal 19 2 2 11" xfId="16868" xr:uid="{00000000-0005-0000-0000-0000FE410000}"/>
    <cellStyle name="Normal 19 2 2 2" xfId="1802" xr:uid="{00000000-0005-0000-0000-00001F070000}"/>
    <cellStyle name="Normal 19 2 2 2 10" xfId="16972" xr:uid="{00000000-0005-0000-0000-000066420000}"/>
    <cellStyle name="Normal 19 2 2 2 2" xfId="2019" xr:uid="{00000000-0005-0000-0000-0000F8070000}"/>
    <cellStyle name="Normal 19 2 2 2 2 2" xfId="2440" xr:uid="{00000000-0005-0000-0000-00009D090000}"/>
    <cellStyle name="Normal 19 2 2 2 2 2 2" xfId="3279" xr:uid="{00000000-0005-0000-0000-0000E40C0000}"/>
    <cellStyle name="Normal 19 2 2 2 2 2 2 2" xfId="4968" xr:uid="{00000000-0005-0000-0000-00007E130000}"/>
    <cellStyle name="Normal 19 2 2 2 2 2 2 2 2" xfId="15040" xr:uid="{00000000-0005-0000-0000-0000D73A0000}"/>
    <cellStyle name="Normal 19 2 2 2 2 2 2 2 2 3" xfId="30135" xr:uid="{00000000-0005-0000-0000-0000D1750000}"/>
    <cellStyle name="Normal 19 2 2 2 2 2 2 2 3" xfId="10020" xr:uid="{00000000-0005-0000-0000-00003B270000}"/>
    <cellStyle name="Normal 19 2 2 2 2 2 2 2 3 3" xfId="25118" xr:uid="{00000000-0005-0000-0000-000038620000}"/>
    <cellStyle name="Normal 19 2 2 2 2 2 2 2 5" xfId="20105" xr:uid="{00000000-0005-0000-0000-0000A34E0000}"/>
    <cellStyle name="Normal 19 2 2 2 2 2 2 3" xfId="6659" xr:uid="{00000000-0005-0000-0000-00001A1A0000}"/>
    <cellStyle name="Normal 19 2 2 2 2 2 2 3 2" xfId="16711" xr:uid="{00000000-0005-0000-0000-00005E410000}"/>
    <cellStyle name="Normal 19 2 2 2 2 2 2 3 3" xfId="11691" xr:uid="{00000000-0005-0000-0000-0000C22D0000}"/>
    <cellStyle name="Normal 19 2 2 2 2 2 2 3 3 3" xfId="26789" xr:uid="{00000000-0005-0000-0000-0000BF680000}"/>
    <cellStyle name="Normal 19 2 2 2 2 2 2 3 5" xfId="21776" xr:uid="{00000000-0005-0000-0000-00002A550000}"/>
    <cellStyle name="Normal 19 2 2 2 2 2 2 4" xfId="13369" xr:uid="{00000000-0005-0000-0000-000050340000}"/>
    <cellStyle name="Normal 19 2 2 2 2 2 2 4 3" xfId="28464" xr:uid="{00000000-0005-0000-0000-00004A6F0000}"/>
    <cellStyle name="Normal 19 2 2 2 2 2 2 5" xfId="8348" xr:uid="{00000000-0005-0000-0000-0000B3200000}"/>
    <cellStyle name="Normal 19 2 2 2 2 2 2 5 3" xfId="23447" xr:uid="{00000000-0005-0000-0000-0000B15B0000}"/>
    <cellStyle name="Normal 19 2 2 2 2 2 2 7" xfId="18434" xr:uid="{00000000-0005-0000-0000-00001C480000}"/>
    <cellStyle name="Normal 19 2 2 2 2 2 3" xfId="4131" xr:uid="{00000000-0005-0000-0000-000039100000}"/>
    <cellStyle name="Normal 19 2 2 2 2 2 3 2" xfId="14204" xr:uid="{00000000-0005-0000-0000-000093370000}"/>
    <cellStyle name="Normal 19 2 2 2 2 2 3 2 3" xfId="29299" xr:uid="{00000000-0005-0000-0000-00008D720000}"/>
    <cellStyle name="Normal 19 2 2 2 2 2 3 3" xfId="9184" xr:uid="{00000000-0005-0000-0000-0000F7230000}"/>
    <cellStyle name="Normal 19 2 2 2 2 2 3 3 3" xfId="24282" xr:uid="{00000000-0005-0000-0000-0000F45E0000}"/>
    <cellStyle name="Normal 19 2 2 2 2 2 3 5" xfId="19269" xr:uid="{00000000-0005-0000-0000-00005F4B0000}"/>
    <cellStyle name="Normal 19 2 2 2 2 2 4" xfId="5823" xr:uid="{00000000-0005-0000-0000-0000D6160000}"/>
    <cellStyle name="Normal 19 2 2 2 2 2 4 2" xfId="15875" xr:uid="{00000000-0005-0000-0000-00001A3E0000}"/>
    <cellStyle name="Normal 19 2 2 2 2 2 4 3" xfId="10855" xr:uid="{00000000-0005-0000-0000-00007E2A0000}"/>
    <cellStyle name="Normal 19 2 2 2 2 2 4 3 3" xfId="25953" xr:uid="{00000000-0005-0000-0000-00007B650000}"/>
    <cellStyle name="Normal 19 2 2 2 2 2 4 5" xfId="20940" xr:uid="{00000000-0005-0000-0000-0000E6510000}"/>
    <cellStyle name="Normal 19 2 2 2 2 2 5" xfId="12533" xr:uid="{00000000-0005-0000-0000-00000C310000}"/>
    <cellStyle name="Normal 19 2 2 2 2 2 5 3" xfId="27628" xr:uid="{00000000-0005-0000-0000-0000066C0000}"/>
    <cellStyle name="Normal 19 2 2 2 2 2 6" xfId="7512" xr:uid="{00000000-0005-0000-0000-00006F1D0000}"/>
    <cellStyle name="Normal 19 2 2 2 2 2 6 3" xfId="22611" xr:uid="{00000000-0005-0000-0000-00006D580000}"/>
    <cellStyle name="Normal 19 2 2 2 2 2 8" xfId="17598" xr:uid="{00000000-0005-0000-0000-0000D8440000}"/>
    <cellStyle name="Normal 19 2 2 2 2 3" xfId="2861" xr:uid="{00000000-0005-0000-0000-0000420B0000}"/>
    <cellStyle name="Normal 19 2 2 2 2 3 2" xfId="4550" xr:uid="{00000000-0005-0000-0000-0000DC110000}"/>
    <cellStyle name="Normal 19 2 2 2 2 3 2 2" xfId="14622" xr:uid="{00000000-0005-0000-0000-000035390000}"/>
    <cellStyle name="Normal 19 2 2 2 2 3 2 2 3" xfId="29717" xr:uid="{00000000-0005-0000-0000-00002F740000}"/>
    <cellStyle name="Normal 19 2 2 2 2 3 2 3" xfId="9602" xr:uid="{00000000-0005-0000-0000-000099250000}"/>
    <cellStyle name="Normal 19 2 2 2 2 3 2 3 3" xfId="24700" xr:uid="{00000000-0005-0000-0000-000096600000}"/>
    <cellStyle name="Normal 19 2 2 2 2 3 2 5" xfId="19687" xr:uid="{00000000-0005-0000-0000-0000014D0000}"/>
    <cellStyle name="Normal 19 2 2 2 2 3 3" xfId="6241" xr:uid="{00000000-0005-0000-0000-000078180000}"/>
    <cellStyle name="Normal 19 2 2 2 2 3 3 2" xfId="16293" xr:uid="{00000000-0005-0000-0000-0000BC3F0000}"/>
    <cellStyle name="Normal 19 2 2 2 2 3 3 3" xfId="11273" xr:uid="{00000000-0005-0000-0000-0000202C0000}"/>
    <cellStyle name="Normal 19 2 2 2 2 3 3 3 3" xfId="26371" xr:uid="{00000000-0005-0000-0000-00001D670000}"/>
    <cellStyle name="Normal 19 2 2 2 2 3 3 5" xfId="21358" xr:uid="{00000000-0005-0000-0000-000088530000}"/>
    <cellStyle name="Normal 19 2 2 2 2 3 4" xfId="12951" xr:uid="{00000000-0005-0000-0000-0000AE320000}"/>
    <cellStyle name="Normal 19 2 2 2 2 3 4 3" xfId="28046" xr:uid="{00000000-0005-0000-0000-0000A86D0000}"/>
    <cellStyle name="Normal 19 2 2 2 2 3 5" xfId="7930" xr:uid="{00000000-0005-0000-0000-0000111F0000}"/>
    <cellStyle name="Normal 19 2 2 2 2 3 5 3" xfId="23029" xr:uid="{00000000-0005-0000-0000-00000F5A0000}"/>
    <cellStyle name="Normal 19 2 2 2 2 3 7" xfId="18016" xr:uid="{00000000-0005-0000-0000-00007A460000}"/>
    <cellStyle name="Normal 19 2 2 2 2 4" xfId="3713" xr:uid="{00000000-0005-0000-0000-0000970E0000}"/>
    <cellStyle name="Normal 19 2 2 2 2 4 2" xfId="13786" xr:uid="{00000000-0005-0000-0000-0000F1350000}"/>
    <cellStyle name="Normal 19 2 2 2 2 4 2 3" xfId="28881" xr:uid="{00000000-0005-0000-0000-0000EB700000}"/>
    <cellStyle name="Normal 19 2 2 2 2 4 3" xfId="8766" xr:uid="{00000000-0005-0000-0000-000055220000}"/>
    <cellStyle name="Normal 19 2 2 2 2 4 3 3" xfId="23864" xr:uid="{00000000-0005-0000-0000-0000525D0000}"/>
    <cellStyle name="Normal 19 2 2 2 2 4 5" xfId="18851" xr:uid="{00000000-0005-0000-0000-0000BD490000}"/>
    <cellStyle name="Normal 19 2 2 2 2 5" xfId="5405" xr:uid="{00000000-0005-0000-0000-000034150000}"/>
    <cellStyle name="Normal 19 2 2 2 2 5 2" xfId="15457" xr:uid="{00000000-0005-0000-0000-0000783C0000}"/>
    <cellStyle name="Normal 19 2 2 2 2 5 2 3" xfId="30552" xr:uid="{00000000-0005-0000-0000-000072770000}"/>
    <cellStyle name="Normal 19 2 2 2 2 5 3" xfId="10437" xr:uid="{00000000-0005-0000-0000-0000DC280000}"/>
    <cellStyle name="Normal 19 2 2 2 2 5 3 3" xfId="25535" xr:uid="{00000000-0005-0000-0000-0000D9630000}"/>
    <cellStyle name="Normal 19 2 2 2 2 5 5" xfId="20522" xr:uid="{00000000-0005-0000-0000-000044500000}"/>
    <cellStyle name="Normal 19 2 2 2 2 6" xfId="12115" xr:uid="{00000000-0005-0000-0000-00006A2F0000}"/>
    <cellStyle name="Normal 19 2 2 2 2 6 3" xfId="27210" xr:uid="{00000000-0005-0000-0000-0000646A0000}"/>
    <cellStyle name="Normal 19 2 2 2 2 7" xfId="7094" xr:uid="{00000000-0005-0000-0000-0000CD1B0000}"/>
    <cellStyle name="Normal 19 2 2 2 2 7 3" xfId="22193" xr:uid="{00000000-0005-0000-0000-0000CB560000}"/>
    <cellStyle name="Normal 19 2 2 2 2 9" xfId="17180" xr:uid="{00000000-0005-0000-0000-000036430000}"/>
    <cellStyle name="Normal 19 2 2 2 3" xfId="2232" xr:uid="{00000000-0005-0000-0000-0000CD080000}"/>
    <cellStyle name="Normal 19 2 2 2 3 2" xfId="3071" xr:uid="{00000000-0005-0000-0000-0000140C0000}"/>
    <cellStyle name="Normal 19 2 2 2 3 2 2" xfId="4760" xr:uid="{00000000-0005-0000-0000-0000AE120000}"/>
    <cellStyle name="Normal 19 2 2 2 3 2 2 2" xfId="14832" xr:uid="{00000000-0005-0000-0000-0000073A0000}"/>
    <cellStyle name="Normal 19 2 2 2 3 2 2 2 3" xfId="29927" xr:uid="{00000000-0005-0000-0000-000001750000}"/>
    <cellStyle name="Normal 19 2 2 2 3 2 2 3" xfId="9812" xr:uid="{00000000-0005-0000-0000-00006B260000}"/>
    <cellStyle name="Normal 19 2 2 2 3 2 2 3 3" xfId="24910" xr:uid="{00000000-0005-0000-0000-000068610000}"/>
    <cellStyle name="Normal 19 2 2 2 3 2 2 5" xfId="19897" xr:uid="{00000000-0005-0000-0000-0000D34D0000}"/>
    <cellStyle name="Normal 19 2 2 2 3 2 3" xfId="6451" xr:uid="{00000000-0005-0000-0000-00004A190000}"/>
    <cellStyle name="Normal 19 2 2 2 3 2 3 2" xfId="16503" xr:uid="{00000000-0005-0000-0000-00008E400000}"/>
    <cellStyle name="Normal 19 2 2 2 3 2 3 3" xfId="11483" xr:uid="{00000000-0005-0000-0000-0000F22C0000}"/>
    <cellStyle name="Normal 19 2 2 2 3 2 3 3 3" xfId="26581" xr:uid="{00000000-0005-0000-0000-0000EF670000}"/>
    <cellStyle name="Normal 19 2 2 2 3 2 3 5" xfId="21568" xr:uid="{00000000-0005-0000-0000-00005A540000}"/>
    <cellStyle name="Normal 19 2 2 2 3 2 4" xfId="13161" xr:uid="{00000000-0005-0000-0000-000080330000}"/>
    <cellStyle name="Normal 19 2 2 2 3 2 4 3" xfId="28256" xr:uid="{00000000-0005-0000-0000-00007A6E0000}"/>
    <cellStyle name="Normal 19 2 2 2 3 2 5" xfId="8140" xr:uid="{00000000-0005-0000-0000-0000E31F0000}"/>
    <cellStyle name="Normal 19 2 2 2 3 2 5 3" xfId="23239" xr:uid="{00000000-0005-0000-0000-0000E15A0000}"/>
    <cellStyle name="Normal 19 2 2 2 3 2 7" xfId="18226" xr:uid="{00000000-0005-0000-0000-00004C470000}"/>
    <cellStyle name="Normal 19 2 2 2 3 3" xfId="3923" xr:uid="{00000000-0005-0000-0000-0000690F0000}"/>
    <cellStyle name="Normal 19 2 2 2 3 3 2" xfId="13996" xr:uid="{00000000-0005-0000-0000-0000C3360000}"/>
    <cellStyle name="Normal 19 2 2 2 3 3 2 3" xfId="29091" xr:uid="{00000000-0005-0000-0000-0000BD710000}"/>
    <cellStyle name="Normal 19 2 2 2 3 3 3" xfId="8976" xr:uid="{00000000-0005-0000-0000-000027230000}"/>
    <cellStyle name="Normal 19 2 2 2 3 3 3 3" xfId="24074" xr:uid="{00000000-0005-0000-0000-0000245E0000}"/>
    <cellStyle name="Normal 19 2 2 2 3 3 5" xfId="19061" xr:uid="{00000000-0005-0000-0000-00008F4A0000}"/>
    <cellStyle name="Normal 19 2 2 2 3 4" xfId="5615" xr:uid="{00000000-0005-0000-0000-000006160000}"/>
    <cellStyle name="Normal 19 2 2 2 3 4 2" xfId="15667" xr:uid="{00000000-0005-0000-0000-00004A3D0000}"/>
    <cellStyle name="Normal 19 2 2 2 3 4 2 3" xfId="30762" xr:uid="{00000000-0005-0000-0000-000044780000}"/>
    <cellStyle name="Normal 19 2 2 2 3 4 3" xfId="10647" xr:uid="{00000000-0005-0000-0000-0000AE290000}"/>
    <cellStyle name="Normal 19 2 2 2 3 4 3 3" xfId="25745" xr:uid="{00000000-0005-0000-0000-0000AB640000}"/>
    <cellStyle name="Normal 19 2 2 2 3 4 5" xfId="20732" xr:uid="{00000000-0005-0000-0000-000016510000}"/>
    <cellStyle name="Normal 19 2 2 2 3 5" xfId="12325" xr:uid="{00000000-0005-0000-0000-00003C300000}"/>
    <cellStyle name="Normal 19 2 2 2 3 5 3" xfId="27420" xr:uid="{00000000-0005-0000-0000-0000366B0000}"/>
    <cellStyle name="Normal 19 2 2 2 3 6" xfId="7304" xr:uid="{00000000-0005-0000-0000-00009F1C0000}"/>
    <cellStyle name="Normal 19 2 2 2 3 6 3" xfId="22403" xr:uid="{00000000-0005-0000-0000-00009D570000}"/>
    <cellStyle name="Normal 19 2 2 2 3 8" xfId="17390" xr:uid="{00000000-0005-0000-0000-000008440000}"/>
    <cellStyle name="Normal 19 2 2 2 4" xfId="2653" xr:uid="{00000000-0005-0000-0000-0000720A0000}"/>
    <cellStyle name="Normal 19 2 2 2 4 2" xfId="4342" xr:uid="{00000000-0005-0000-0000-00000C110000}"/>
    <cellStyle name="Normal 19 2 2 2 4 2 2" xfId="14414" xr:uid="{00000000-0005-0000-0000-000065380000}"/>
    <cellStyle name="Normal 19 2 2 2 4 2 2 3" xfId="29509" xr:uid="{00000000-0005-0000-0000-00005F730000}"/>
    <cellStyle name="Normal 19 2 2 2 4 2 3" xfId="9394" xr:uid="{00000000-0005-0000-0000-0000C9240000}"/>
    <cellStyle name="Normal 19 2 2 2 4 2 3 3" xfId="24492" xr:uid="{00000000-0005-0000-0000-0000C65F0000}"/>
    <cellStyle name="Normal 19 2 2 2 4 2 5" xfId="19479" xr:uid="{00000000-0005-0000-0000-0000314C0000}"/>
    <cellStyle name="Normal 19 2 2 2 4 3" xfId="6033" xr:uid="{00000000-0005-0000-0000-0000A8170000}"/>
    <cellStyle name="Normal 19 2 2 2 4 3 2" xfId="16085" xr:uid="{00000000-0005-0000-0000-0000EC3E0000}"/>
    <cellStyle name="Normal 19 2 2 2 4 3 3" xfId="11065" xr:uid="{00000000-0005-0000-0000-0000502B0000}"/>
    <cellStyle name="Normal 19 2 2 2 4 3 3 3" xfId="26163" xr:uid="{00000000-0005-0000-0000-00004D660000}"/>
    <cellStyle name="Normal 19 2 2 2 4 3 5" xfId="21150" xr:uid="{00000000-0005-0000-0000-0000B8520000}"/>
    <cellStyle name="Normal 19 2 2 2 4 4" xfId="12743" xr:uid="{00000000-0005-0000-0000-0000DE310000}"/>
    <cellStyle name="Normal 19 2 2 2 4 4 3" xfId="27838" xr:uid="{00000000-0005-0000-0000-0000D86C0000}"/>
    <cellStyle name="Normal 19 2 2 2 4 5" xfId="7722" xr:uid="{00000000-0005-0000-0000-0000411E0000}"/>
    <cellStyle name="Normal 19 2 2 2 4 5 3" xfId="22821" xr:uid="{00000000-0005-0000-0000-00003F590000}"/>
    <cellStyle name="Normal 19 2 2 2 4 7" xfId="17808" xr:uid="{00000000-0005-0000-0000-0000AA450000}"/>
    <cellStyle name="Normal 19 2 2 2 5" xfId="3505" xr:uid="{00000000-0005-0000-0000-0000C70D0000}"/>
    <cellStyle name="Normal 19 2 2 2 5 2" xfId="13578" xr:uid="{00000000-0005-0000-0000-000021350000}"/>
    <cellStyle name="Normal 19 2 2 2 5 2 3" xfId="28673" xr:uid="{00000000-0005-0000-0000-00001B700000}"/>
    <cellStyle name="Normal 19 2 2 2 5 3" xfId="8558" xr:uid="{00000000-0005-0000-0000-000085210000}"/>
    <cellStyle name="Normal 19 2 2 2 5 3 3" xfId="23656" xr:uid="{00000000-0005-0000-0000-0000825C0000}"/>
    <cellStyle name="Normal 19 2 2 2 5 5" xfId="18643" xr:uid="{00000000-0005-0000-0000-0000ED480000}"/>
    <cellStyle name="Normal 19 2 2 2 6" xfId="5197" xr:uid="{00000000-0005-0000-0000-000064140000}"/>
    <cellStyle name="Normal 19 2 2 2 6 2" xfId="15249" xr:uid="{00000000-0005-0000-0000-0000A83B0000}"/>
    <cellStyle name="Normal 19 2 2 2 6 2 3" xfId="30344" xr:uid="{00000000-0005-0000-0000-0000A2760000}"/>
    <cellStyle name="Normal 19 2 2 2 6 3" xfId="10229" xr:uid="{00000000-0005-0000-0000-00000C280000}"/>
    <cellStyle name="Normal 19 2 2 2 6 3 3" xfId="25327" xr:uid="{00000000-0005-0000-0000-000009630000}"/>
    <cellStyle name="Normal 19 2 2 2 6 5" xfId="20314" xr:uid="{00000000-0005-0000-0000-0000744F0000}"/>
    <cellStyle name="Normal 19 2 2 2 7" xfId="11907" xr:uid="{00000000-0005-0000-0000-00009A2E0000}"/>
    <cellStyle name="Normal 19 2 2 2 7 3" xfId="27002" xr:uid="{00000000-0005-0000-0000-000094690000}"/>
    <cellStyle name="Normal 19 2 2 2 8" xfId="6886" xr:uid="{00000000-0005-0000-0000-0000FD1A0000}"/>
    <cellStyle name="Normal 19 2 2 2 8 3" xfId="21985" xr:uid="{00000000-0005-0000-0000-0000FB550000}"/>
    <cellStyle name="Normal 19 2 2 3" xfId="1915" xr:uid="{00000000-0005-0000-0000-000090070000}"/>
    <cellStyle name="Normal 19 2 2 3 2" xfId="2336" xr:uid="{00000000-0005-0000-0000-000035090000}"/>
    <cellStyle name="Normal 19 2 2 3 2 2" xfId="3175" xr:uid="{00000000-0005-0000-0000-00007C0C0000}"/>
    <cellStyle name="Normal 19 2 2 3 2 2 2" xfId="4864" xr:uid="{00000000-0005-0000-0000-000016130000}"/>
    <cellStyle name="Normal 19 2 2 3 2 2 2 2" xfId="14936" xr:uid="{00000000-0005-0000-0000-00006F3A0000}"/>
    <cellStyle name="Normal 19 2 2 3 2 2 2 2 3" xfId="30031" xr:uid="{00000000-0005-0000-0000-000069750000}"/>
    <cellStyle name="Normal 19 2 2 3 2 2 2 3" xfId="9916" xr:uid="{00000000-0005-0000-0000-0000D3260000}"/>
    <cellStyle name="Normal 19 2 2 3 2 2 2 3 3" xfId="25014" xr:uid="{00000000-0005-0000-0000-0000D0610000}"/>
    <cellStyle name="Normal 19 2 2 3 2 2 2 5" xfId="20001" xr:uid="{00000000-0005-0000-0000-00003B4E0000}"/>
    <cellStyle name="Normal 19 2 2 3 2 2 3" xfId="6555" xr:uid="{00000000-0005-0000-0000-0000B2190000}"/>
    <cellStyle name="Normal 19 2 2 3 2 2 3 2" xfId="16607" xr:uid="{00000000-0005-0000-0000-0000F6400000}"/>
    <cellStyle name="Normal 19 2 2 3 2 2 3 3" xfId="11587" xr:uid="{00000000-0005-0000-0000-00005A2D0000}"/>
    <cellStyle name="Normal 19 2 2 3 2 2 3 3 3" xfId="26685" xr:uid="{00000000-0005-0000-0000-000057680000}"/>
    <cellStyle name="Normal 19 2 2 3 2 2 3 5" xfId="21672" xr:uid="{00000000-0005-0000-0000-0000C2540000}"/>
    <cellStyle name="Normal 19 2 2 3 2 2 4" xfId="13265" xr:uid="{00000000-0005-0000-0000-0000E8330000}"/>
    <cellStyle name="Normal 19 2 2 3 2 2 4 3" xfId="28360" xr:uid="{00000000-0005-0000-0000-0000E26E0000}"/>
    <cellStyle name="Normal 19 2 2 3 2 2 5" xfId="8244" xr:uid="{00000000-0005-0000-0000-00004B200000}"/>
    <cellStyle name="Normal 19 2 2 3 2 2 5 3" xfId="23343" xr:uid="{00000000-0005-0000-0000-0000495B0000}"/>
    <cellStyle name="Normal 19 2 2 3 2 2 7" xfId="18330" xr:uid="{00000000-0005-0000-0000-0000B4470000}"/>
    <cellStyle name="Normal 19 2 2 3 2 3" xfId="4027" xr:uid="{00000000-0005-0000-0000-0000D10F0000}"/>
    <cellStyle name="Normal 19 2 2 3 2 3 2" xfId="14100" xr:uid="{00000000-0005-0000-0000-00002B370000}"/>
    <cellStyle name="Normal 19 2 2 3 2 3 2 3" xfId="29195" xr:uid="{00000000-0005-0000-0000-000025720000}"/>
    <cellStyle name="Normal 19 2 2 3 2 3 3" xfId="9080" xr:uid="{00000000-0005-0000-0000-00008F230000}"/>
    <cellStyle name="Normal 19 2 2 3 2 3 3 3" xfId="24178" xr:uid="{00000000-0005-0000-0000-00008C5E0000}"/>
    <cellStyle name="Normal 19 2 2 3 2 3 5" xfId="19165" xr:uid="{00000000-0005-0000-0000-0000F74A0000}"/>
    <cellStyle name="Normal 19 2 2 3 2 4" xfId="5719" xr:uid="{00000000-0005-0000-0000-00006E160000}"/>
    <cellStyle name="Normal 19 2 2 3 2 4 2" xfId="15771" xr:uid="{00000000-0005-0000-0000-0000B23D0000}"/>
    <cellStyle name="Normal 19 2 2 3 2 4 2 3" xfId="30866" xr:uid="{00000000-0005-0000-0000-0000AC780000}"/>
    <cellStyle name="Normal 19 2 2 3 2 4 3" xfId="10751" xr:uid="{00000000-0005-0000-0000-0000162A0000}"/>
    <cellStyle name="Normal 19 2 2 3 2 4 3 3" xfId="25849" xr:uid="{00000000-0005-0000-0000-000013650000}"/>
    <cellStyle name="Normal 19 2 2 3 2 4 5" xfId="20836" xr:uid="{00000000-0005-0000-0000-00007E510000}"/>
    <cellStyle name="Normal 19 2 2 3 2 5" xfId="12429" xr:uid="{00000000-0005-0000-0000-0000A4300000}"/>
    <cellStyle name="Normal 19 2 2 3 2 5 3" xfId="27524" xr:uid="{00000000-0005-0000-0000-00009E6B0000}"/>
    <cellStyle name="Normal 19 2 2 3 2 6" xfId="7408" xr:uid="{00000000-0005-0000-0000-0000071D0000}"/>
    <cellStyle name="Normal 19 2 2 3 2 6 3" xfId="22507" xr:uid="{00000000-0005-0000-0000-000005580000}"/>
    <cellStyle name="Normal 19 2 2 3 2 8" xfId="17494" xr:uid="{00000000-0005-0000-0000-000070440000}"/>
    <cellStyle name="Normal 19 2 2 3 3" xfId="2757" xr:uid="{00000000-0005-0000-0000-0000DA0A0000}"/>
    <cellStyle name="Normal 19 2 2 3 3 2" xfId="4446" xr:uid="{00000000-0005-0000-0000-000074110000}"/>
    <cellStyle name="Normal 19 2 2 3 3 2 2" xfId="14518" xr:uid="{00000000-0005-0000-0000-0000CD380000}"/>
    <cellStyle name="Normal 19 2 2 3 3 2 2 3" xfId="29613" xr:uid="{00000000-0005-0000-0000-0000C7730000}"/>
    <cellStyle name="Normal 19 2 2 3 3 2 3" xfId="9498" xr:uid="{00000000-0005-0000-0000-000031250000}"/>
    <cellStyle name="Normal 19 2 2 3 3 2 3 3" xfId="24596" xr:uid="{00000000-0005-0000-0000-00002E600000}"/>
    <cellStyle name="Normal 19 2 2 3 3 2 5" xfId="19583" xr:uid="{00000000-0005-0000-0000-0000994C0000}"/>
    <cellStyle name="Normal 19 2 2 3 3 3" xfId="6137" xr:uid="{00000000-0005-0000-0000-000010180000}"/>
    <cellStyle name="Normal 19 2 2 3 3 3 2" xfId="16189" xr:uid="{00000000-0005-0000-0000-0000543F0000}"/>
    <cellStyle name="Normal 19 2 2 3 3 3 3" xfId="11169" xr:uid="{00000000-0005-0000-0000-0000B82B0000}"/>
    <cellStyle name="Normal 19 2 2 3 3 3 3 3" xfId="26267" xr:uid="{00000000-0005-0000-0000-0000B5660000}"/>
    <cellStyle name="Normal 19 2 2 3 3 3 5" xfId="21254" xr:uid="{00000000-0005-0000-0000-000020530000}"/>
    <cellStyle name="Normal 19 2 2 3 3 4" xfId="12847" xr:uid="{00000000-0005-0000-0000-000046320000}"/>
    <cellStyle name="Normal 19 2 2 3 3 4 3" xfId="27942" xr:uid="{00000000-0005-0000-0000-0000406D0000}"/>
    <cellStyle name="Normal 19 2 2 3 3 5" xfId="7826" xr:uid="{00000000-0005-0000-0000-0000A91E0000}"/>
    <cellStyle name="Normal 19 2 2 3 3 5 3" xfId="22925" xr:uid="{00000000-0005-0000-0000-0000A7590000}"/>
    <cellStyle name="Normal 19 2 2 3 3 7" xfId="17912" xr:uid="{00000000-0005-0000-0000-000012460000}"/>
    <cellStyle name="Normal 19 2 2 3 4" xfId="3609" xr:uid="{00000000-0005-0000-0000-00002F0E0000}"/>
    <cellStyle name="Normal 19 2 2 3 4 2" xfId="13682" xr:uid="{00000000-0005-0000-0000-000089350000}"/>
    <cellStyle name="Normal 19 2 2 3 4 2 3" xfId="28777" xr:uid="{00000000-0005-0000-0000-000083700000}"/>
    <cellStyle name="Normal 19 2 2 3 4 3" xfId="8662" xr:uid="{00000000-0005-0000-0000-0000ED210000}"/>
    <cellStyle name="Normal 19 2 2 3 4 3 3" xfId="23760" xr:uid="{00000000-0005-0000-0000-0000EA5C0000}"/>
    <cellStyle name="Normal 19 2 2 3 4 5" xfId="18747" xr:uid="{00000000-0005-0000-0000-000055490000}"/>
    <cellStyle name="Normal 19 2 2 3 5" xfId="5301" xr:uid="{00000000-0005-0000-0000-0000CC140000}"/>
    <cellStyle name="Normal 19 2 2 3 5 2" xfId="15353" xr:uid="{00000000-0005-0000-0000-0000103C0000}"/>
    <cellStyle name="Normal 19 2 2 3 5 2 3" xfId="30448" xr:uid="{00000000-0005-0000-0000-00000A770000}"/>
    <cellStyle name="Normal 19 2 2 3 5 3" xfId="10333" xr:uid="{00000000-0005-0000-0000-000074280000}"/>
    <cellStyle name="Normal 19 2 2 3 5 3 3" xfId="25431" xr:uid="{00000000-0005-0000-0000-000071630000}"/>
    <cellStyle name="Normal 19 2 2 3 5 5" xfId="20418" xr:uid="{00000000-0005-0000-0000-0000DC4F0000}"/>
    <cellStyle name="Normal 19 2 2 3 6" xfId="12011" xr:uid="{00000000-0005-0000-0000-0000022F0000}"/>
    <cellStyle name="Normal 19 2 2 3 6 3" xfId="27106" xr:uid="{00000000-0005-0000-0000-0000FC690000}"/>
    <cellStyle name="Normal 19 2 2 3 7" xfId="6990" xr:uid="{00000000-0005-0000-0000-0000651B0000}"/>
    <cellStyle name="Normal 19 2 2 3 7 3" xfId="22089" xr:uid="{00000000-0005-0000-0000-000063560000}"/>
    <cellStyle name="Normal 19 2 2 3 9" xfId="17076" xr:uid="{00000000-0005-0000-0000-0000CE420000}"/>
    <cellStyle name="Normal 19 2 2 4" xfId="2128" xr:uid="{00000000-0005-0000-0000-000065080000}"/>
    <cellStyle name="Normal 19 2 2 4 2" xfId="2967" xr:uid="{00000000-0005-0000-0000-0000AC0B0000}"/>
    <cellStyle name="Normal 19 2 2 4 2 2" xfId="4656" xr:uid="{00000000-0005-0000-0000-000046120000}"/>
    <cellStyle name="Normal 19 2 2 4 2 2 2" xfId="14728" xr:uid="{00000000-0005-0000-0000-00009F390000}"/>
    <cellStyle name="Normal 19 2 2 4 2 2 2 3" xfId="29823" xr:uid="{00000000-0005-0000-0000-000099740000}"/>
    <cellStyle name="Normal 19 2 2 4 2 2 3" xfId="9708" xr:uid="{00000000-0005-0000-0000-000003260000}"/>
    <cellStyle name="Normal 19 2 2 4 2 2 3 3" xfId="24806" xr:uid="{00000000-0005-0000-0000-000000610000}"/>
    <cellStyle name="Normal 19 2 2 4 2 2 5" xfId="19793" xr:uid="{00000000-0005-0000-0000-00006B4D0000}"/>
    <cellStyle name="Normal 19 2 2 4 2 3" xfId="6347" xr:uid="{00000000-0005-0000-0000-0000E2180000}"/>
    <cellStyle name="Normal 19 2 2 4 2 3 2" xfId="16399" xr:uid="{00000000-0005-0000-0000-000026400000}"/>
    <cellStyle name="Normal 19 2 2 4 2 3 3" xfId="11379" xr:uid="{00000000-0005-0000-0000-00008A2C0000}"/>
    <cellStyle name="Normal 19 2 2 4 2 3 3 3" xfId="26477" xr:uid="{00000000-0005-0000-0000-000087670000}"/>
    <cellStyle name="Normal 19 2 2 4 2 3 5" xfId="21464" xr:uid="{00000000-0005-0000-0000-0000F2530000}"/>
    <cellStyle name="Normal 19 2 2 4 2 4" xfId="13057" xr:uid="{00000000-0005-0000-0000-000018330000}"/>
    <cellStyle name="Normal 19 2 2 4 2 4 3" xfId="28152" xr:uid="{00000000-0005-0000-0000-0000126E0000}"/>
    <cellStyle name="Normal 19 2 2 4 2 5" xfId="8036" xr:uid="{00000000-0005-0000-0000-00007B1F0000}"/>
    <cellStyle name="Normal 19 2 2 4 2 5 3" xfId="23135" xr:uid="{00000000-0005-0000-0000-0000795A0000}"/>
    <cellStyle name="Normal 19 2 2 4 2 7" xfId="18122" xr:uid="{00000000-0005-0000-0000-0000E4460000}"/>
    <cellStyle name="Normal 19 2 2 4 3" xfId="3819" xr:uid="{00000000-0005-0000-0000-0000010F0000}"/>
    <cellStyle name="Normal 19 2 2 4 3 2" xfId="13892" xr:uid="{00000000-0005-0000-0000-00005B360000}"/>
    <cellStyle name="Normal 19 2 2 4 3 2 3" xfId="28987" xr:uid="{00000000-0005-0000-0000-000055710000}"/>
    <cellStyle name="Normal 19 2 2 4 3 3" xfId="8872" xr:uid="{00000000-0005-0000-0000-0000BF220000}"/>
    <cellStyle name="Normal 19 2 2 4 3 3 3" xfId="23970" xr:uid="{00000000-0005-0000-0000-0000BC5D0000}"/>
    <cellStyle name="Normal 19 2 2 4 3 5" xfId="18957" xr:uid="{00000000-0005-0000-0000-0000274A0000}"/>
    <cellStyle name="Normal 19 2 2 4 4" xfId="5511" xr:uid="{00000000-0005-0000-0000-00009E150000}"/>
    <cellStyle name="Normal 19 2 2 4 4 2" xfId="15563" xr:uid="{00000000-0005-0000-0000-0000E23C0000}"/>
    <cellStyle name="Normal 19 2 2 4 4 2 3" xfId="30658" xr:uid="{00000000-0005-0000-0000-0000DC770000}"/>
    <cellStyle name="Normal 19 2 2 4 4 3" xfId="10543" xr:uid="{00000000-0005-0000-0000-000046290000}"/>
    <cellStyle name="Normal 19 2 2 4 4 3 3" xfId="25641" xr:uid="{00000000-0005-0000-0000-000043640000}"/>
    <cellStyle name="Normal 19 2 2 4 4 5" xfId="20628" xr:uid="{00000000-0005-0000-0000-0000AE500000}"/>
    <cellStyle name="Normal 19 2 2 4 5" xfId="12221" xr:uid="{00000000-0005-0000-0000-0000D42F0000}"/>
    <cellStyle name="Normal 19 2 2 4 5 3" xfId="27316" xr:uid="{00000000-0005-0000-0000-0000CE6A0000}"/>
    <cellStyle name="Normal 19 2 2 4 6" xfId="7200" xr:uid="{00000000-0005-0000-0000-0000371C0000}"/>
    <cellStyle name="Normal 19 2 2 4 6 3" xfId="22299" xr:uid="{00000000-0005-0000-0000-000035570000}"/>
    <cellStyle name="Normal 19 2 2 4 8" xfId="17286" xr:uid="{00000000-0005-0000-0000-0000A0430000}"/>
    <cellStyle name="Normal 19 2 2 5" xfId="2549" xr:uid="{00000000-0005-0000-0000-00000A0A0000}"/>
    <cellStyle name="Normal 19 2 2 5 2" xfId="4238" xr:uid="{00000000-0005-0000-0000-0000A4100000}"/>
    <cellStyle name="Normal 19 2 2 5 2 2" xfId="14310" xr:uid="{00000000-0005-0000-0000-0000FD370000}"/>
    <cellStyle name="Normal 19 2 2 5 2 2 3" xfId="29405" xr:uid="{00000000-0005-0000-0000-0000F7720000}"/>
    <cellStyle name="Normal 19 2 2 5 2 3" xfId="9290" xr:uid="{00000000-0005-0000-0000-000061240000}"/>
    <cellStyle name="Normal 19 2 2 5 2 3 3" xfId="24388" xr:uid="{00000000-0005-0000-0000-00005E5F0000}"/>
    <cellStyle name="Normal 19 2 2 5 2 5" xfId="19375" xr:uid="{00000000-0005-0000-0000-0000C94B0000}"/>
    <cellStyle name="Normal 19 2 2 5 3" xfId="5929" xr:uid="{00000000-0005-0000-0000-000040170000}"/>
    <cellStyle name="Normal 19 2 2 5 3 2" xfId="15981" xr:uid="{00000000-0005-0000-0000-0000843E0000}"/>
    <cellStyle name="Normal 19 2 2 5 3 3" xfId="10961" xr:uid="{00000000-0005-0000-0000-0000E82A0000}"/>
    <cellStyle name="Normal 19 2 2 5 3 3 3" xfId="26059" xr:uid="{00000000-0005-0000-0000-0000E5650000}"/>
    <cellStyle name="Normal 19 2 2 5 3 5" xfId="21046" xr:uid="{00000000-0005-0000-0000-000050520000}"/>
    <cellStyle name="Normal 19 2 2 5 4" xfId="12639" xr:uid="{00000000-0005-0000-0000-000076310000}"/>
    <cellStyle name="Normal 19 2 2 5 4 3" xfId="27734" xr:uid="{00000000-0005-0000-0000-0000706C0000}"/>
    <cellStyle name="Normal 19 2 2 5 5" xfId="7618" xr:uid="{00000000-0005-0000-0000-0000D91D0000}"/>
    <cellStyle name="Normal 19 2 2 5 5 3" xfId="22717" xr:uid="{00000000-0005-0000-0000-0000D7580000}"/>
    <cellStyle name="Normal 19 2 2 5 7" xfId="17704" xr:uid="{00000000-0005-0000-0000-000042450000}"/>
    <cellStyle name="Normal 19 2 2 6" xfId="3401" xr:uid="{00000000-0005-0000-0000-00005F0D0000}"/>
    <cellStyle name="Normal 19 2 2 6 2" xfId="13474" xr:uid="{00000000-0005-0000-0000-0000B9340000}"/>
    <cellStyle name="Normal 19 2 2 6 2 3" xfId="28569" xr:uid="{00000000-0005-0000-0000-0000B36F0000}"/>
    <cellStyle name="Normal 19 2 2 6 3" xfId="8454" xr:uid="{00000000-0005-0000-0000-00001D210000}"/>
    <cellStyle name="Normal 19 2 2 6 3 3" xfId="23552" xr:uid="{00000000-0005-0000-0000-00001A5C0000}"/>
    <cellStyle name="Normal 19 2 2 6 5" xfId="18539" xr:uid="{00000000-0005-0000-0000-000085480000}"/>
    <cellStyle name="Normal 19 2 2 7" xfId="5093" xr:uid="{00000000-0005-0000-0000-0000FC130000}"/>
    <cellStyle name="Normal 19 2 2 7 2" xfId="15145" xr:uid="{00000000-0005-0000-0000-0000403B0000}"/>
    <cellStyle name="Normal 19 2 2 7 2 3" xfId="30240" xr:uid="{00000000-0005-0000-0000-00003A760000}"/>
    <cellStyle name="Normal 19 2 2 7 3" xfId="10125" xr:uid="{00000000-0005-0000-0000-0000A4270000}"/>
    <cellStyle name="Normal 19 2 2 7 3 3" xfId="25223" xr:uid="{00000000-0005-0000-0000-0000A1620000}"/>
    <cellStyle name="Normal 19 2 2 7 5" xfId="20210" xr:uid="{00000000-0005-0000-0000-00000C4F0000}"/>
    <cellStyle name="Normal 19 2 2 8" xfId="11803" xr:uid="{00000000-0005-0000-0000-0000322E0000}"/>
    <cellStyle name="Normal 19 2 2 8 3" xfId="26898" xr:uid="{00000000-0005-0000-0000-00002C690000}"/>
    <cellStyle name="Normal 19 2 2 9" xfId="6782" xr:uid="{00000000-0005-0000-0000-0000951A0000}"/>
    <cellStyle name="Normal 19 2 2 9 3" xfId="21881" xr:uid="{00000000-0005-0000-0000-000093550000}"/>
    <cellStyle name="Normal 19 2 3" xfId="1748" xr:uid="{00000000-0005-0000-0000-0000E9060000}"/>
    <cellStyle name="Normal 19 2 3 10" xfId="16920" xr:uid="{00000000-0005-0000-0000-000032420000}"/>
    <cellStyle name="Normal 19 2 3 2" xfId="1967" xr:uid="{00000000-0005-0000-0000-0000C4070000}"/>
    <cellStyle name="Normal 19 2 3 2 2" xfId="2388" xr:uid="{00000000-0005-0000-0000-000069090000}"/>
    <cellStyle name="Normal 19 2 3 2 2 2" xfId="3227" xr:uid="{00000000-0005-0000-0000-0000B00C0000}"/>
    <cellStyle name="Normal 19 2 3 2 2 2 2" xfId="4916" xr:uid="{00000000-0005-0000-0000-00004A130000}"/>
    <cellStyle name="Normal 19 2 3 2 2 2 2 2" xfId="14988" xr:uid="{00000000-0005-0000-0000-0000A33A0000}"/>
    <cellStyle name="Normal 19 2 3 2 2 2 2 2 3" xfId="30083" xr:uid="{00000000-0005-0000-0000-00009D750000}"/>
    <cellStyle name="Normal 19 2 3 2 2 2 2 3" xfId="9968" xr:uid="{00000000-0005-0000-0000-000007270000}"/>
    <cellStyle name="Normal 19 2 3 2 2 2 2 3 3" xfId="25066" xr:uid="{00000000-0005-0000-0000-000004620000}"/>
    <cellStyle name="Normal 19 2 3 2 2 2 2 5" xfId="20053" xr:uid="{00000000-0005-0000-0000-00006F4E0000}"/>
    <cellStyle name="Normal 19 2 3 2 2 2 3" xfId="6607" xr:uid="{00000000-0005-0000-0000-0000E6190000}"/>
    <cellStyle name="Normal 19 2 3 2 2 2 3 2" xfId="16659" xr:uid="{00000000-0005-0000-0000-00002A410000}"/>
    <cellStyle name="Normal 19 2 3 2 2 2 3 3" xfId="11639" xr:uid="{00000000-0005-0000-0000-00008E2D0000}"/>
    <cellStyle name="Normal 19 2 3 2 2 2 3 3 3" xfId="26737" xr:uid="{00000000-0005-0000-0000-00008B680000}"/>
    <cellStyle name="Normal 19 2 3 2 2 2 3 5" xfId="21724" xr:uid="{00000000-0005-0000-0000-0000F6540000}"/>
    <cellStyle name="Normal 19 2 3 2 2 2 4" xfId="13317" xr:uid="{00000000-0005-0000-0000-00001C340000}"/>
    <cellStyle name="Normal 19 2 3 2 2 2 4 3" xfId="28412" xr:uid="{00000000-0005-0000-0000-0000166F0000}"/>
    <cellStyle name="Normal 19 2 3 2 2 2 5" xfId="8296" xr:uid="{00000000-0005-0000-0000-00007F200000}"/>
    <cellStyle name="Normal 19 2 3 2 2 2 5 3" xfId="23395" xr:uid="{00000000-0005-0000-0000-00007D5B0000}"/>
    <cellStyle name="Normal 19 2 3 2 2 2 7" xfId="18382" xr:uid="{00000000-0005-0000-0000-0000E8470000}"/>
    <cellStyle name="Normal 19 2 3 2 2 3" xfId="4079" xr:uid="{00000000-0005-0000-0000-000005100000}"/>
    <cellStyle name="Normal 19 2 3 2 2 3 2" xfId="14152" xr:uid="{00000000-0005-0000-0000-00005F370000}"/>
    <cellStyle name="Normal 19 2 3 2 2 3 2 3" xfId="29247" xr:uid="{00000000-0005-0000-0000-000059720000}"/>
    <cellStyle name="Normal 19 2 3 2 2 3 3" xfId="9132" xr:uid="{00000000-0005-0000-0000-0000C3230000}"/>
    <cellStyle name="Normal 19 2 3 2 2 3 3 3" xfId="24230" xr:uid="{00000000-0005-0000-0000-0000C05E0000}"/>
    <cellStyle name="Normal 19 2 3 2 2 3 5" xfId="19217" xr:uid="{00000000-0005-0000-0000-00002B4B0000}"/>
    <cellStyle name="Normal 19 2 3 2 2 4" xfId="5771" xr:uid="{00000000-0005-0000-0000-0000A2160000}"/>
    <cellStyle name="Normal 19 2 3 2 2 4 2" xfId="15823" xr:uid="{00000000-0005-0000-0000-0000E63D0000}"/>
    <cellStyle name="Normal 19 2 3 2 2 4 2 3" xfId="30918" xr:uid="{00000000-0005-0000-0000-0000E0780000}"/>
    <cellStyle name="Normal 19 2 3 2 2 4 3" xfId="10803" xr:uid="{00000000-0005-0000-0000-00004A2A0000}"/>
    <cellStyle name="Normal 19 2 3 2 2 4 3 3" xfId="25901" xr:uid="{00000000-0005-0000-0000-000047650000}"/>
    <cellStyle name="Normal 19 2 3 2 2 4 5" xfId="20888" xr:uid="{00000000-0005-0000-0000-0000B2510000}"/>
    <cellStyle name="Normal 19 2 3 2 2 5" xfId="12481" xr:uid="{00000000-0005-0000-0000-0000D8300000}"/>
    <cellStyle name="Normal 19 2 3 2 2 5 3" xfId="27576" xr:uid="{00000000-0005-0000-0000-0000D26B0000}"/>
    <cellStyle name="Normal 19 2 3 2 2 6" xfId="7460" xr:uid="{00000000-0005-0000-0000-00003B1D0000}"/>
    <cellStyle name="Normal 19 2 3 2 2 6 3" xfId="22559" xr:uid="{00000000-0005-0000-0000-000039580000}"/>
    <cellStyle name="Normal 19 2 3 2 2 8" xfId="17546" xr:uid="{00000000-0005-0000-0000-0000A4440000}"/>
    <cellStyle name="Normal 19 2 3 2 3" xfId="2809" xr:uid="{00000000-0005-0000-0000-00000E0B0000}"/>
    <cellStyle name="Normal 19 2 3 2 3 2" xfId="4498" xr:uid="{00000000-0005-0000-0000-0000A8110000}"/>
    <cellStyle name="Normal 19 2 3 2 3 2 2" xfId="14570" xr:uid="{00000000-0005-0000-0000-000001390000}"/>
    <cellStyle name="Normal 19 2 3 2 3 2 2 3" xfId="29665" xr:uid="{00000000-0005-0000-0000-0000FB730000}"/>
    <cellStyle name="Normal 19 2 3 2 3 2 3" xfId="9550" xr:uid="{00000000-0005-0000-0000-000065250000}"/>
    <cellStyle name="Normal 19 2 3 2 3 2 3 3" xfId="24648" xr:uid="{00000000-0005-0000-0000-000062600000}"/>
    <cellStyle name="Normal 19 2 3 2 3 2 5" xfId="19635" xr:uid="{00000000-0005-0000-0000-0000CD4C0000}"/>
    <cellStyle name="Normal 19 2 3 2 3 3" xfId="6189" xr:uid="{00000000-0005-0000-0000-000044180000}"/>
    <cellStyle name="Normal 19 2 3 2 3 3 2" xfId="16241" xr:uid="{00000000-0005-0000-0000-0000883F0000}"/>
    <cellStyle name="Normal 19 2 3 2 3 3 3" xfId="11221" xr:uid="{00000000-0005-0000-0000-0000EC2B0000}"/>
    <cellStyle name="Normal 19 2 3 2 3 3 3 3" xfId="26319" xr:uid="{00000000-0005-0000-0000-0000E9660000}"/>
    <cellStyle name="Normal 19 2 3 2 3 3 5" xfId="21306" xr:uid="{00000000-0005-0000-0000-000054530000}"/>
    <cellStyle name="Normal 19 2 3 2 3 4" xfId="12899" xr:uid="{00000000-0005-0000-0000-00007A320000}"/>
    <cellStyle name="Normal 19 2 3 2 3 4 3" xfId="27994" xr:uid="{00000000-0005-0000-0000-0000746D0000}"/>
    <cellStyle name="Normal 19 2 3 2 3 5" xfId="7878" xr:uid="{00000000-0005-0000-0000-0000DD1E0000}"/>
    <cellStyle name="Normal 19 2 3 2 3 5 3" xfId="22977" xr:uid="{00000000-0005-0000-0000-0000DB590000}"/>
    <cellStyle name="Normal 19 2 3 2 3 7" xfId="17964" xr:uid="{00000000-0005-0000-0000-000046460000}"/>
    <cellStyle name="Normal 19 2 3 2 4" xfId="3661" xr:uid="{00000000-0005-0000-0000-0000630E0000}"/>
    <cellStyle name="Normal 19 2 3 2 4 2" xfId="13734" xr:uid="{00000000-0005-0000-0000-0000BD350000}"/>
    <cellStyle name="Normal 19 2 3 2 4 2 3" xfId="28829" xr:uid="{00000000-0005-0000-0000-0000B7700000}"/>
    <cellStyle name="Normal 19 2 3 2 4 3" xfId="8714" xr:uid="{00000000-0005-0000-0000-000021220000}"/>
    <cellStyle name="Normal 19 2 3 2 4 3 3" xfId="23812" xr:uid="{00000000-0005-0000-0000-00001E5D0000}"/>
    <cellStyle name="Normal 19 2 3 2 4 5" xfId="18799" xr:uid="{00000000-0005-0000-0000-000089490000}"/>
    <cellStyle name="Normal 19 2 3 2 5" xfId="5353" xr:uid="{00000000-0005-0000-0000-000000150000}"/>
    <cellStyle name="Normal 19 2 3 2 5 2" xfId="15405" xr:uid="{00000000-0005-0000-0000-0000443C0000}"/>
    <cellStyle name="Normal 19 2 3 2 5 2 3" xfId="30500" xr:uid="{00000000-0005-0000-0000-00003E770000}"/>
    <cellStyle name="Normal 19 2 3 2 5 3" xfId="10385" xr:uid="{00000000-0005-0000-0000-0000A8280000}"/>
    <cellStyle name="Normal 19 2 3 2 5 3 3" xfId="25483" xr:uid="{00000000-0005-0000-0000-0000A5630000}"/>
    <cellStyle name="Normal 19 2 3 2 5 5" xfId="20470" xr:uid="{00000000-0005-0000-0000-000010500000}"/>
    <cellStyle name="Normal 19 2 3 2 6" xfId="12063" xr:uid="{00000000-0005-0000-0000-0000362F0000}"/>
    <cellStyle name="Normal 19 2 3 2 6 3" xfId="27158" xr:uid="{00000000-0005-0000-0000-0000306A0000}"/>
    <cellStyle name="Normal 19 2 3 2 7" xfId="7042" xr:uid="{00000000-0005-0000-0000-0000991B0000}"/>
    <cellStyle name="Normal 19 2 3 2 7 3" xfId="22141" xr:uid="{00000000-0005-0000-0000-000097560000}"/>
    <cellStyle name="Normal 19 2 3 2 9" xfId="17128" xr:uid="{00000000-0005-0000-0000-000002430000}"/>
    <cellStyle name="Normal 19 2 3 3" xfId="2180" xr:uid="{00000000-0005-0000-0000-000099080000}"/>
    <cellStyle name="Normal 19 2 3 3 2" xfId="3019" xr:uid="{00000000-0005-0000-0000-0000E00B0000}"/>
    <cellStyle name="Normal 19 2 3 3 2 2" xfId="4708" xr:uid="{00000000-0005-0000-0000-00007A120000}"/>
    <cellStyle name="Normal 19 2 3 3 2 2 2" xfId="14780" xr:uid="{00000000-0005-0000-0000-0000D3390000}"/>
    <cellStyle name="Normal 19 2 3 3 2 2 2 3" xfId="29875" xr:uid="{00000000-0005-0000-0000-0000CD740000}"/>
    <cellStyle name="Normal 19 2 3 3 2 2 3" xfId="9760" xr:uid="{00000000-0005-0000-0000-000037260000}"/>
    <cellStyle name="Normal 19 2 3 3 2 2 3 3" xfId="24858" xr:uid="{00000000-0005-0000-0000-000034610000}"/>
    <cellStyle name="Normal 19 2 3 3 2 2 5" xfId="19845" xr:uid="{00000000-0005-0000-0000-00009F4D0000}"/>
    <cellStyle name="Normal 19 2 3 3 2 3" xfId="6399" xr:uid="{00000000-0005-0000-0000-000016190000}"/>
    <cellStyle name="Normal 19 2 3 3 2 3 2" xfId="16451" xr:uid="{00000000-0005-0000-0000-00005A400000}"/>
    <cellStyle name="Normal 19 2 3 3 2 3 3" xfId="11431" xr:uid="{00000000-0005-0000-0000-0000BE2C0000}"/>
    <cellStyle name="Normal 19 2 3 3 2 3 3 3" xfId="26529" xr:uid="{00000000-0005-0000-0000-0000BB670000}"/>
    <cellStyle name="Normal 19 2 3 3 2 3 5" xfId="21516" xr:uid="{00000000-0005-0000-0000-000026540000}"/>
    <cellStyle name="Normal 19 2 3 3 2 4" xfId="13109" xr:uid="{00000000-0005-0000-0000-00004C330000}"/>
    <cellStyle name="Normal 19 2 3 3 2 4 3" xfId="28204" xr:uid="{00000000-0005-0000-0000-0000466E0000}"/>
    <cellStyle name="Normal 19 2 3 3 2 5" xfId="8088" xr:uid="{00000000-0005-0000-0000-0000AF1F0000}"/>
    <cellStyle name="Normal 19 2 3 3 2 5 3" xfId="23187" xr:uid="{00000000-0005-0000-0000-0000AD5A0000}"/>
    <cellStyle name="Normal 19 2 3 3 2 7" xfId="18174" xr:uid="{00000000-0005-0000-0000-000018470000}"/>
    <cellStyle name="Normal 19 2 3 3 3" xfId="3871" xr:uid="{00000000-0005-0000-0000-0000350F0000}"/>
    <cellStyle name="Normal 19 2 3 3 3 2" xfId="13944" xr:uid="{00000000-0005-0000-0000-00008F360000}"/>
    <cellStyle name="Normal 19 2 3 3 3 2 3" xfId="29039" xr:uid="{00000000-0005-0000-0000-000089710000}"/>
    <cellStyle name="Normal 19 2 3 3 3 3" xfId="8924" xr:uid="{00000000-0005-0000-0000-0000F3220000}"/>
    <cellStyle name="Normal 19 2 3 3 3 3 3" xfId="24022" xr:uid="{00000000-0005-0000-0000-0000F05D0000}"/>
    <cellStyle name="Normal 19 2 3 3 3 5" xfId="19009" xr:uid="{00000000-0005-0000-0000-00005B4A0000}"/>
    <cellStyle name="Normal 19 2 3 3 4" xfId="5563" xr:uid="{00000000-0005-0000-0000-0000D2150000}"/>
    <cellStyle name="Normal 19 2 3 3 4 2" xfId="15615" xr:uid="{00000000-0005-0000-0000-0000163D0000}"/>
    <cellStyle name="Normal 19 2 3 3 4 2 3" xfId="30710" xr:uid="{00000000-0005-0000-0000-000010780000}"/>
    <cellStyle name="Normal 19 2 3 3 4 3" xfId="10595" xr:uid="{00000000-0005-0000-0000-00007A290000}"/>
    <cellStyle name="Normal 19 2 3 3 4 3 3" xfId="25693" xr:uid="{00000000-0005-0000-0000-000077640000}"/>
    <cellStyle name="Normal 19 2 3 3 4 5" xfId="20680" xr:uid="{00000000-0005-0000-0000-0000E2500000}"/>
    <cellStyle name="Normal 19 2 3 3 5" xfId="12273" xr:uid="{00000000-0005-0000-0000-000008300000}"/>
    <cellStyle name="Normal 19 2 3 3 5 3" xfId="27368" xr:uid="{00000000-0005-0000-0000-0000026B0000}"/>
    <cellStyle name="Normal 19 2 3 3 6" xfId="7252" xr:uid="{00000000-0005-0000-0000-00006B1C0000}"/>
    <cellStyle name="Normal 19 2 3 3 6 3" xfId="22351" xr:uid="{00000000-0005-0000-0000-000069570000}"/>
    <cellStyle name="Normal 19 2 3 3 8" xfId="17338" xr:uid="{00000000-0005-0000-0000-0000D4430000}"/>
    <cellStyle name="Normal 19 2 3 4" xfId="2601" xr:uid="{00000000-0005-0000-0000-00003E0A0000}"/>
    <cellStyle name="Normal 19 2 3 4 2" xfId="4290" xr:uid="{00000000-0005-0000-0000-0000D8100000}"/>
    <cellStyle name="Normal 19 2 3 4 2 2" xfId="14362" xr:uid="{00000000-0005-0000-0000-000031380000}"/>
    <cellStyle name="Normal 19 2 3 4 2 2 3" xfId="29457" xr:uid="{00000000-0005-0000-0000-00002B730000}"/>
    <cellStyle name="Normal 19 2 3 4 2 3" xfId="9342" xr:uid="{00000000-0005-0000-0000-000095240000}"/>
    <cellStyle name="Normal 19 2 3 4 2 3 3" xfId="24440" xr:uid="{00000000-0005-0000-0000-0000925F0000}"/>
    <cellStyle name="Normal 19 2 3 4 2 5" xfId="19427" xr:uid="{00000000-0005-0000-0000-0000FD4B0000}"/>
    <cellStyle name="Normal 19 2 3 4 3" xfId="5981" xr:uid="{00000000-0005-0000-0000-000074170000}"/>
    <cellStyle name="Normal 19 2 3 4 3 2" xfId="16033" xr:uid="{00000000-0005-0000-0000-0000B83E0000}"/>
    <cellStyle name="Normal 19 2 3 4 3 3" xfId="11013" xr:uid="{00000000-0005-0000-0000-00001C2B0000}"/>
    <cellStyle name="Normal 19 2 3 4 3 3 3" xfId="26111" xr:uid="{00000000-0005-0000-0000-000019660000}"/>
    <cellStyle name="Normal 19 2 3 4 3 5" xfId="21098" xr:uid="{00000000-0005-0000-0000-000084520000}"/>
    <cellStyle name="Normal 19 2 3 4 4" xfId="12691" xr:uid="{00000000-0005-0000-0000-0000AA310000}"/>
    <cellStyle name="Normal 19 2 3 4 4 3" xfId="27786" xr:uid="{00000000-0005-0000-0000-0000A46C0000}"/>
    <cellStyle name="Normal 19 2 3 4 5" xfId="7670" xr:uid="{00000000-0005-0000-0000-00000D1E0000}"/>
    <cellStyle name="Normal 19 2 3 4 5 3" xfId="22769" xr:uid="{00000000-0005-0000-0000-00000B590000}"/>
    <cellStyle name="Normal 19 2 3 4 7" xfId="17756" xr:uid="{00000000-0005-0000-0000-000076450000}"/>
    <cellStyle name="Normal 19 2 3 5" xfId="3453" xr:uid="{00000000-0005-0000-0000-0000930D0000}"/>
    <cellStyle name="Normal 19 2 3 5 2" xfId="13526" xr:uid="{00000000-0005-0000-0000-0000ED340000}"/>
    <cellStyle name="Normal 19 2 3 5 2 3" xfId="28621" xr:uid="{00000000-0005-0000-0000-0000E76F0000}"/>
    <cellStyle name="Normal 19 2 3 5 3" xfId="8506" xr:uid="{00000000-0005-0000-0000-000051210000}"/>
    <cellStyle name="Normal 19 2 3 5 3 3" xfId="23604" xr:uid="{00000000-0005-0000-0000-00004E5C0000}"/>
    <cellStyle name="Normal 19 2 3 5 5" xfId="18591" xr:uid="{00000000-0005-0000-0000-0000B9480000}"/>
    <cellStyle name="Normal 19 2 3 6" xfId="5145" xr:uid="{00000000-0005-0000-0000-000030140000}"/>
    <cellStyle name="Normal 19 2 3 6 2" xfId="15197" xr:uid="{00000000-0005-0000-0000-0000743B0000}"/>
    <cellStyle name="Normal 19 2 3 6 2 3" xfId="30292" xr:uid="{00000000-0005-0000-0000-00006E760000}"/>
    <cellStyle name="Normal 19 2 3 6 3" xfId="10177" xr:uid="{00000000-0005-0000-0000-0000D8270000}"/>
    <cellStyle name="Normal 19 2 3 6 3 3" xfId="25275" xr:uid="{00000000-0005-0000-0000-0000D5620000}"/>
    <cellStyle name="Normal 19 2 3 6 5" xfId="20262" xr:uid="{00000000-0005-0000-0000-0000404F0000}"/>
    <cellStyle name="Normal 19 2 3 7" xfId="11855" xr:uid="{00000000-0005-0000-0000-0000662E0000}"/>
    <cellStyle name="Normal 19 2 3 7 3" xfId="26950" xr:uid="{00000000-0005-0000-0000-000060690000}"/>
    <cellStyle name="Normal 19 2 3 8" xfId="6834" xr:uid="{00000000-0005-0000-0000-0000C91A0000}"/>
    <cellStyle name="Normal 19 2 3 8 3" xfId="21933" xr:uid="{00000000-0005-0000-0000-0000C7550000}"/>
    <cellStyle name="Normal 19 2 4" xfId="1861" xr:uid="{00000000-0005-0000-0000-00005A070000}"/>
    <cellStyle name="Normal 19 2 4 2" xfId="2284" xr:uid="{00000000-0005-0000-0000-000001090000}"/>
    <cellStyle name="Normal 19 2 4 2 2" xfId="3123" xr:uid="{00000000-0005-0000-0000-0000480C0000}"/>
    <cellStyle name="Normal 19 2 4 2 2 2" xfId="4812" xr:uid="{00000000-0005-0000-0000-0000E2120000}"/>
    <cellStyle name="Normal 19 2 4 2 2 2 2" xfId="14884" xr:uid="{00000000-0005-0000-0000-00003B3A0000}"/>
    <cellStyle name="Normal 19 2 4 2 2 2 2 3" xfId="29979" xr:uid="{00000000-0005-0000-0000-000035750000}"/>
    <cellStyle name="Normal 19 2 4 2 2 2 3" xfId="9864" xr:uid="{00000000-0005-0000-0000-00009F260000}"/>
    <cellStyle name="Normal 19 2 4 2 2 2 3 3" xfId="24962" xr:uid="{00000000-0005-0000-0000-00009C610000}"/>
    <cellStyle name="Normal 19 2 4 2 2 2 5" xfId="19949" xr:uid="{00000000-0005-0000-0000-0000074E0000}"/>
    <cellStyle name="Normal 19 2 4 2 2 3" xfId="6503" xr:uid="{00000000-0005-0000-0000-00007E190000}"/>
    <cellStyle name="Normal 19 2 4 2 2 3 2" xfId="16555" xr:uid="{00000000-0005-0000-0000-0000C2400000}"/>
    <cellStyle name="Normal 19 2 4 2 2 3 3" xfId="11535" xr:uid="{00000000-0005-0000-0000-0000262D0000}"/>
    <cellStyle name="Normal 19 2 4 2 2 3 3 3" xfId="26633" xr:uid="{00000000-0005-0000-0000-000023680000}"/>
    <cellStyle name="Normal 19 2 4 2 2 3 5" xfId="21620" xr:uid="{00000000-0005-0000-0000-00008E540000}"/>
    <cellStyle name="Normal 19 2 4 2 2 4" xfId="13213" xr:uid="{00000000-0005-0000-0000-0000B4330000}"/>
    <cellStyle name="Normal 19 2 4 2 2 4 3" xfId="28308" xr:uid="{00000000-0005-0000-0000-0000AE6E0000}"/>
    <cellStyle name="Normal 19 2 4 2 2 5" xfId="8192" xr:uid="{00000000-0005-0000-0000-000017200000}"/>
    <cellStyle name="Normal 19 2 4 2 2 5 3" xfId="23291" xr:uid="{00000000-0005-0000-0000-0000155B0000}"/>
    <cellStyle name="Normal 19 2 4 2 2 7" xfId="18278" xr:uid="{00000000-0005-0000-0000-000080470000}"/>
    <cellStyle name="Normal 19 2 4 2 3" xfId="3975" xr:uid="{00000000-0005-0000-0000-00009D0F0000}"/>
    <cellStyle name="Normal 19 2 4 2 3 2" xfId="14048" xr:uid="{00000000-0005-0000-0000-0000F7360000}"/>
    <cellStyle name="Normal 19 2 4 2 3 2 3" xfId="29143" xr:uid="{00000000-0005-0000-0000-0000F1710000}"/>
    <cellStyle name="Normal 19 2 4 2 3 3" xfId="9028" xr:uid="{00000000-0005-0000-0000-00005B230000}"/>
    <cellStyle name="Normal 19 2 4 2 3 3 3" xfId="24126" xr:uid="{00000000-0005-0000-0000-0000585E0000}"/>
    <cellStyle name="Normal 19 2 4 2 3 5" xfId="19113" xr:uid="{00000000-0005-0000-0000-0000C34A0000}"/>
    <cellStyle name="Normal 19 2 4 2 4" xfId="5667" xr:uid="{00000000-0005-0000-0000-00003A160000}"/>
    <cellStyle name="Normal 19 2 4 2 4 2" xfId="15719" xr:uid="{00000000-0005-0000-0000-00007E3D0000}"/>
    <cellStyle name="Normal 19 2 4 2 4 2 3" xfId="30814" xr:uid="{00000000-0005-0000-0000-000078780000}"/>
    <cellStyle name="Normal 19 2 4 2 4 3" xfId="10699" xr:uid="{00000000-0005-0000-0000-0000E2290000}"/>
    <cellStyle name="Normal 19 2 4 2 4 3 3" xfId="25797" xr:uid="{00000000-0005-0000-0000-0000DF640000}"/>
    <cellStyle name="Normal 19 2 4 2 4 5" xfId="20784" xr:uid="{00000000-0005-0000-0000-00004A510000}"/>
    <cellStyle name="Normal 19 2 4 2 5" xfId="12377" xr:uid="{00000000-0005-0000-0000-000070300000}"/>
    <cellStyle name="Normal 19 2 4 2 5 3" xfId="27472" xr:uid="{00000000-0005-0000-0000-00006A6B0000}"/>
    <cellStyle name="Normal 19 2 4 2 6" xfId="7356" xr:uid="{00000000-0005-0000-0000-0000D31C0000}"/>
    <cellStyle name="Normal 19 2 4 2 6 3" xfId="22455" xr:uid="{00000000-0005-0000-0000-0000D1570000}"/>
    <cellStyle name="Normal 19 2 4 2 8" xfId="17442" xr:uid="{00000000-0005-0000-0000-00003C440000}"/>
    <cellStyle name="Normal 19 2 4 3" xfId="2705" xr:uid="{00000000-0005-0000-0000-0000A60A0000}"/>
    <cellStyle name="Normal 19 2 4 3 2" xfId="4394" xr:uid="{00000000-0005-0000-0000-000040110000}"/>
    <cellStyle name="Normal 19 2 4 3 2 2" xfId="14466" xr:uid="{00000000-0005-0000-0000-000099380000}"/>
    <cellStyle name="Normal 19 2 4 3 2 2 3" xfId="29561" xr:uid="{00000000-0005-0000-0000-000093730000}"/>
    <cellStyle name="Normal 19 2 4 3 2 3" xfId="9446" xr:uid="{00000000-0005-0000-0000-0000FD240000}"/>
    <cellStyle name="Normal 19 2 4 3 2 3 3" xfId="24544" xr:uid="{00000000-0005-0000-0000-0000FA5F0000}"/>
    <cellStyle name="Normal 19 2 4 3 2 5" xfId="19531" xr:uid="{00000000-0005-0000-0000-0000654C0000}"/>
    <cellStyle name="Normal 19 2 4 3 3" xfId="6085" xr:uid="{00000000-0005-0000-0000-0000DC170000}"/>
    <cellStyle name="Normal 19 2 4 3 3 2" xfId="16137" xr:uid="{00000000-0005-0000-0000-0000203F0000}"/>
    <cellStyle name="Normal 19 2 4 3 3 3" xfId="11117" xr:uid="{00000000-0005-0000-0000-0000842B0000}"/>
    <cellStyle name="Normal 19 2 4 3 3 3 3" xfId="26215" xr:uid="{00000000-0005-0000-0000-000081660000}"/>
    <cellStyle name="Normal 19 2 4 3 3 5" xfId="21202" xr:uid="{00000000-0005-0000-0000-0000EC520000}"/>
    <cellStyle name="Normal 19 2 4 3 4" xfId="12795" xr:uid="{00000000-0005-0000-0000-000012320000}"/>
    <cellStyle name="Normal 19 2 4 3 4 3" xfId="27890" xr:uid="{00000000-0005-0000-0000-00000C6D0000}"/>
    <cellStyle name="Normal 19 2 4 3 5" xfId="7774" xr:uid="{00000000-0005-0000-0000-0000751E0000}"/>
    <cellStyle name="Normal 19 2 4 3 5 3" xfId="22873" xr:uid="{00000000-0005-0000-0000-000073590000}"/>
    <cellStyle name="Normal 19 2 4 3 7" xfId="17860" xr:uid="{00000000-0005-0000-0000-0000DE450000}"/>
    <cellStyle name="Normal 19 2 4 4" xfId="3557" xr:uid="{00000000-0005-0000-0000-0000FB0D0000}"/>
    <cellStyle name="Normal 19 2 4 4 2" xfId="13630" xr:uid="{00000000-0005-0000-0000-000055350000}"/>
    <cellStyle name="Normal 19 2 4 4 2 3" xfId="28725" xr:uid="{00000000-0005-0000-0000-00004F700000}"/>
    <cellStyle name="Normal 19 2 4 4 3" xfId="8610" xr:uid="{00000000-0005-0000-0000-0000B9210000}"/>
    <cellStyle name="Normal 19 2 4 4 3 3" xfId="23708" xr:uid="{00000000-0005-0000-0000-0000B65C0000}"/>
    <cellStyle name="Normal 19 2 4 4 5" xfId="18695" xr:uid="{00000000-0005-0000-0000-000021490000}"/>
    <cellStyle name="Normal 19 2 4 5" xfId="5249" xr:uid="{00000000-0005-0000-0000-000098140000}"/>
    <cellStyle name="Normal 19 2 4 5 2" xfId="15301" xr:uid="{00000000-0005-0000-0000-0000DC3B0000}"/>
    <cellStyle name="Normal 19 2 4 5 2 3" xfId="30396" xr:uid="{00000000-0005-0000-0000-0000D6760000}"/>
    <cellStyle name="Normal 19 2 4 5 3" xfId="10281" xr:uid="{00000000-0005-0000-0000-000040280000}"/>
    <cellStyle name="Normal 19 2 4 5 3 3" xfId="25379" xr:uid="{00000000-0005-0000-0000-00003D630000}"/>
    <cellStyle name="Normal 19 2 4 5 5" xfId="20366" xr:uid="{00000000-0005-0000-0000-0000A84F0000}"/>
    <cellStyle name="Normal 19 2 4 6" xfId="11959" xr:uid="{00000000-0005-0000-0000-0000CE2E0000}"/>
    <cellStyle name="Normal 19 2 4 6 3" xfId="27054" xr:uid="{00000000-0005-0000-0000-0000C8690000}"/>
    <cellStyle name="Normal 19 2 4 7" xfId="6938" xr:uid="{00000000-0005-0000-0000-0000311B0000}"/>
    <cellStyle name="Normal 19 2 4 7 3" xfId="22037" xr:uid="{00000000-0005-0000-0000-00002F560000}"/>
    <cellStyle name="Normal 19 2 4 9" xfId="17024" xr:uid="{00000000-0005-0000-0000-00009A420000}"/>
    <cellStyle name="Normal 19 2 5" xfId="2074" xr:uid="{00000000-0005-0000-0000-00002F080000}"/>
    <cellStyle name="Normal 19 2 5 2" xfId="2915" xr:uid="{00000000-0005-0000-0000-0000780B0000}"/>
    <cellStyle name="Normal 19 2 5 2 2" xfId="4604" xr:uid="{00000000-0005-0000-0000-000012120000}"/>
    <cellStyle name="Normal 19 2 5 2 2 2" xfId="14676" xr:uid="{00000000-0005-0000-0000-00006B390000}"/>
    <cellStyle name="Normal 19 2 5 2 2 2 3" xfId="29771" xr:uid="{00000000-0005-0000-0000-000065740000}"/>
    <cellStyle name="Normal 19 2 5 2 2 3" xfId="9656" xr:uid="{00000000-0005-0000-0000-0000CF250000}"/>
    <cellStyle name="Normal 19 2 5 2 2 3 3" xfId="24754" xr:uid="{00000000-0005-0000-0000-0000CC600000}"/>
    <cellStyle name="Normal 19 2 5 2 2 5" xfId="19741" xr:uid="{00000000-0005-0000-0000-0000374D0000}"/>
    <cellStyle name="Normal 19 2 5 2 3" xfId="6295" xr:uid="{00000000-0005-0000-0000-0000AE180000}"/>
    <cellStyle name="Normal 19 2 5 2 3 2" xfId="16347" xr:uid="{00000000-0005-0000-0000-0000F23F0000}"/>
    <cellStyle name="Normal 19 2 5 2 3 3" xfId="11327" xr:uid="{00000000-0005-0000-0000-0000562C0000}"/>
    <cellStyle name="Normal 19 2 5 2 3 3 3" xfId="26425" xr:uid="{00000000-0005-0000-0000-000053670000}"/>
    <cellStyle name="Normal 19 2 5 2 3 5" xfId="21412" xr:uid="{00000000-0005-0000-0000-0000BE530000}"/>
    <cellStyle name="Normal 19 2 5 2 4" xfId="13005" xr:uid="{00000000-0005-0000-0000-0000E4320000}"/>
    <cellStyle name="Normal 19 2 5 2 4 3" xfId="28100" xr:uid="{00000000-0005-0000-0000-0000DE6D0000}"/>
    <cellStyle name="Normal 19 2 5 2 5" xfId="7984" xr:uid="{00000000-0005-0000-0000-0000471F0000}"/>
    <cellStyle name="Normal 19 2 5 2 5 3" xfId="23083" xr:uid="{00000000-0005-0000-0000-0000455A0000}"/>
    <cellStyle name="Normal 19 2 5 2 7" xfId="18070" xr:uid="{00000000-0005-0000-0000-0000B0460000}"/>
    <cellStyle name="Normal 19 2 5 3" xfId="3767" xr:uid="{00000000-0005-0000-0000-0000CD0E0000}"/>
    <cellStyle name="Normal 19 2 5 3 2" xfId="13840" xr:uid="{00000000-0005-0000-0000-000027360000}"/>
    <cellStyle name="Normal 19 2 5 3 2 3" xfId="28935" xr:uid="{00000000-0005-0000-0000-000021710000}"/>
    <cellStyle name="Normal 19 2 5 3 3" xfId="8820" xr:uid="{00000000-0005-0000-0000-00008B220000}"/>
    <cellStyle name="Normal 19 2 5 3 3 3" xfId="23918" xr:uid="{00000000-0005-0000-0000-0000885D0000}"/>
    <cellStyle name="Normal 19 2 5 3 5" xfId="18905" xr:uid="{00000000-0005-0000-0000-0000F3490000}"/>
    <cellStyle name="Normal 19 2 5 4" xfId="5459" xr:uid="{00000000-0005-0000-0000-00006A150000}"/>
    <cellStyle name="Normal 19 2 5 4 2" xfId="15511" xr:uid="{00000000-0005-0000-0000-0000AE3C0000}"/>
    <cellStyle name="Normal 19 2 5 4 2 3" xfId="30606" xr:uid="{00000000-0005-0000-0000-0000A8770000}"/>
    <cellStyle name="Normal 19 2 5 4 3" xfId="10491" xr:uid="{00000000-0005-0000-0000-000012290000}"/>
    <cellStyle name="Normal 19 2 5 4 3 3" xfId="25589" xr:uid="{00000000-0005-0000-0000-00000F640000}"/>
    <cellStyle name="Normal 19 2 5 4 5" xfId="20576" xr:uid="{00000000-0005-0000-0000-00007A500000}"/>
    <cellStyle name="Normal 19 2 5 5" xfId="12169" xr:uid="{00000000-0005-0000-0000-0000A02F0000}"/>
    <cellStyle name="Normal 19 2 5 5 3" xfId="27264" xr:uid="{00000000-0005-0000-0000-00009A6A0000}"/>
    <cellStyle name="Normal 19 2 5 6" xfId="7148" xr:uid="{00000000-0005-0000-0000-0000031C0000}"/>
    <cellStyle name="Normal 19 2 5 6 3" xfId="22247" xr:uid="{00000000-0005-0000-0000-000001570000}"/>
    <cellStyle name="Normal 19 2 5 8" xfId="17234" xr:uid="{00000000-0005-0000-0000-00006C430000}"/>
    <cellStyle name="Normal 19 2 6" xfId="2495" xr:uid="{00000000-0005-0000-0000-0000D4090000}"/>
    <cellStyle name="Normal 19 2 6 2" xfId="4186" xr:uid="{00000000-0005-0000-0000-000070100000}"/>
    <cellStyle name="Normal 19 2 6 2 2" xfId="14258" xr:uid="{00000000-0005-0000-0000-0000C9370000}"/>
    <cellStyle name="Normal 19 2 6 2 2 3" xfId="29353" xr:uid="{00000000-0005-0000-0000-0000C3720000}"/>
    <cellStyle name="Normal 19 2 6 2 3" xfId="9238" xr:uid="{00000000-0005-0000-0000-00002D240000}"/>
    <cellStyle name="Normal 19 2 6 2 3 3" xfId="24336" xr:uid="{00000000-0005-0000-0000-00002A5F0000}"/>
    <cellStyle name="Normal 19 2 6 2 5" xfId="19323" xr:uid="{00000000-0005-0000-0000-0000954B0000}"/>
    <cellStyle name="Normal 19 2 6 3" xfId="5877" xr:uid="{00000000-0005-0000-0000-00000C170000}"/>
    <cellStyle name="Normal 19 2 6 3 2" xfId="15929" xr:uid="{00000000-0005-0000-0000-0000503E0000}"/>
    <cellStyle name="Normal 19 2 6 3 3" xfId="10909" xr:uid="{00000000-0005-0000-0000-0000B42A0000}"/>
    <cellStyle name="Normal 19 2 6 3 3 3" xfId="26007" xr:uid="{00000000-0005-0000-0000-0000B1650000}"/>
    <cellStyle name="Normal 19 2 6 3 5" xfId="20994" xr:uid="{00000000-0005-0000-0000-00001C520000}"/>
    <cellStyle name="Normal 19 2 6 4" xfId="12587" xr:uid="{00000000-0005-0000-0000-000042310000}"/>
    <cellStyle name="Normal 19 2 6 4 3" xfId="27682" xr:uid="{00000000-0005-0000-0000-00003C6C0000}"/>
    <cellStyle name="Normal 19 2 6 5" xfId="7566" xr:uid="{00000000-0005-0000-0000-0000A51D0000}"/>
    <cellStyle name="Normal 19 2 6 5 3" xfId="22665" xr:uid="{00000000-0005-0000-0000-0000A3580000}"/>
    <cellStyle name="Normal 19 2 6 7" xfId="17652" xr:uid="{00000000-0005-0000-0000-00000E450000}"/>
    <cellStyle name="Normal 19 2 7" xfId="3345" xr:uid="{00000000-0005-0000-0000-0000270D0000}"/>
    <cellStyle name="Normal 19 2 7 2" xfId="13422" xr:uid="{00000000-0005-0000-0000-000085340000}"/>
    <cellStyle name="Normal 19 2 7 2 3" xfId="28517" xr:uid="{00000000-0005-0000-0000-00007F6F0000}"/>
    <cellStyle name="Normal 19 2 7 3" xfId="8402" xr:uid="{00000000-0005-0000-0000-0000E9200000}"/>
    <cellStyle name="Normal 19 2 7 3 3" xfId="23500" xr:uid="{00000000-0005-0000-0000-0000E65B0000}"/>
    <cellStyle name="Normal 19 2 7 5" xfId="18487" xr:uid="{00000000-0005-0000-0000-000051480000}"/>
    <cellStyle name="Normal 19 2 8" xfId="5038" xr:uid="{00000000-0005-0000-0000-0000C5130000}"/>
    <cellStyle name="Normal 19 2 8 2" xfId="15093" xr:uid="{00000000-0005-0000-0000-00000C3B0000}"/>
    <cellStyle name="Normal 19 2 8 2 3" xfId="30188" xr:uid="{00000000-0005-0000-0000-000006760000}"/>
    <cellStyle name="Normal 19 2 8 3" xfId="10073" xr:uid="{00000000-0005-0000-0000-000070270000}"/>
    <cellStyle name="Normal 19 2 8 3 3" xfId="25171" xr:uid="{00000000-0005-0000-0000-00006D620000}"/>
    <cellStyle name="Normal 19 2 8 5" xfId="20158" xr:uid="{00000000-0005-0000-0000-0000D84E0000}"/>
    <cellStyle name="Normal 19 2 9" xfId="11749" xr:uid="{00000000-0005-0000-0000-0000FC2D0000}"/>
    <cellStyle name="Normal 19 2 9 3" xfId="26846" xr:uid="{00000000-0005-0000-0000-0000F8680000}"/>
    <cellStyle name="Normal 2" xfId="123" xr:uid="{00000000-0005-0000-0000-00007D000000}"/>
    <cellStyle name="Normal 2 2" xfId="124" xr:uid="{00000000-0005-0000-0000-00007E000000}"/>
    <cellStyle name="Normal 2 2 2 2" xfId="30948" xr:uid="{7E94C055-10AA-4434-9B00-9A3DBD3EDCDD}"/>
    <cellStyle name="Normal 2 2 3" xfId="762" xr:uid="{00000000-0005-0000-0000-00000A030000}"/>
    <cellStyle name="Normal 2 2 3 10" xfId="6729" xr:uid="{00000000-0005-0000-0000-0000601A0000}"/>
    <cellStyle name="Normal 2 2 3 10 3" xfId="21830" xr:uid="{00000000-0005-0000-0000-000060550000}"/>
    <cellStyle name="Normal 2 2 3 11" xfId="31008" xr:uid="{C01CB3EE-C6A4-483B-BF44-04269029238A}"/>
    <cellStyle name="Normal 2 2 3 12" xfId="16815" xr:uid="{00000000-0005-0000-0000-0000C9410000}"/>
    <cellStyle name="Normal 2 2 3 13" xfId="1402" xr:uid="{00000000-0005-0000-0000-00008E050000}"/>
    <cellStyle name="Normal 2 2 3 2" xfId="1695" xr:uid="{00000000-0005-0000-0000-0000B4060000}"/>
    <cellStyle name="Normal 2 2 3 2 11" xfId="16869" xr:uid="{00000000-0005-0000-0000-0000FF410000}"/>
    <cellStyle name="Normal 2 2 3 2 2" xfId="1803" xr:uid="{00000000-0005-0000-0000-000020070000}"/>
    <cellStyle name="Normal 2 2 3 2 2 10" xfId="16973" xr:uid="{00000000-0005-0000-0000-000067420000}"/>
    <cellStyle name="Normal 2 2 3 2 2 2" xfId="2020" xr:uid="{00000000-0005-0000-0000-0000F9070000}"/>
    <cellStyle name="Normal 2 2 3 2 2 2 2" xfId="2441" xr:uid="{00000000-0005-0000-0000-00009E090000}"/>
    <cellStyle name="Normal 2 2 3 2 2 2 2 2" xfId="3280" xr:uid="{00000000-0005-0000-0000-0000E50C0000}"/>
    <cellStyle name="Normal 2 2 3 2 2 2 2 2 2" xfId="4969" xr:uid="{00000000-0005-0000-0000-00007F130000}"/>
    <cellStyle name="Normal 2 2 3 2 2 2 2 2 2 2" xfId="15041" xr:uid="{00000000-0005-0000-0000-0000D83A0000}"/>
    <cellStyle name="Normal 2 2 3 2 2 2 2 2 2 2 3" xfId="30136" xr:uid="{00000000-0005-0000-0000-0000D2750000}"/>
    <cellStyle name="Normal 2 2 3 2 2 2 2 2 2 3" xfId="10021" xr:uid="{00000000-0005-0000-0000-00003C270000}"/>
    <cellStyle name="Normal 2 2 3 2 2 2 2 2 2 3 3" xfId="25119" xr:uid="{00000000-0005-0000-0000-000039620000}"/>
    <cellStyle name="Normal 2 2 3 2 2 2 2 2 2 5" xfId="20106" xr:uid="{00000000-0005-0000-0000-0000A44E0000}"/>
    <cellStyle name="Normal 2 2 3 2 2 2 2 2 3" xfId="6660" xr:uid="{00000000-0005-0000-0000-00001B1A0000}"/>
    <cellStyle name="Normal 2 2 3 2 2 2 2 2 3 2" xfId="16712" xr:uid="{00000000-0005-0000-0000-00005F410000}"/>
    <cellStyle name="Normal 2 2 3 2 2 2 2 2 3 3" xfId="11692" xr:uid="{00000000-0005-0000-0000-0000C32D0000}"/>
    <cellStyle name="Normal 2 2 3 2 2 2 2 2 3 3 3" xfId="26790" xr:uid="{00000000-0005-0000-0000-0000C0680000}"/>
    <cellStyle name="Normal 2 2 3 2 2 2 2 2 3 5" xfId="21777" xr:uid="{00000000-0005-0000-0000-00002B550000}"/>
    <cellStyle name="Normal 2 2 3 2 2 2 2 2 4" xfId="13370" xr:uid="{00000000-0005-0000-0000-000051340000}"/>
    <cellStyle name="Normal 2 2 3 2 2 2 2 2 4 3" xfId="28465" xr:uid="{00000000-0005-0000-0000-00004B6F0000}"/>
    <cellStyle name="Normal 2 2 3 2 2 2 2 2 5" xfId="8349" xr:uid="{00000000-0005-0000-0000-0000B4200000}"/>
    <cellStyle name="Normal 2 2 3 2 2 2 2 2 5 3" xfId="23448" xr:uid="{00000000-0005-0000-0000-0000B25B0000}"/>
    <cellStyle name="Normal 2 2 3 2 2 2 2 2 7" xfId="18435" xr:uid="{00000000-0005-0000-0000-00001D480000}"/>
    <cellStyle name="Normal 2 2 3 2 2 2 2 3" xfId="4132" xr:uid="{00000000-0005-0000-0000-00003A100000}"/>
    <cellStyle name="Normal 2 2 3 2 2 2 2 3 2" xfId="14205" xr:uid="{00000000-0005-0000-0000-000094370000}"/>
    <cellStyle name="Normal 2 2 3 2 2 2 2 3 2 3" xfId="29300" xr:uid="{00000000-0005-0000-0000-00008E720000}"/>
    <cellStyle name="Normal 2 2 3 2 2 2 2 3 3" xfId="9185" xr:uid="{00000000-0005-0000-0000-0000F8230000}"/>
    <cellStyle name="Normal 2 2 3 2 2 2 2 3 3 3" xfId="24283" xr:uid="{00000000-0005-0000-0000-0000F55E0000}"/>
    <cellStyle name="Normal 2 2 3 2 2 2 2 3 5" xfId="19270" xr:uid="{00000000-0005-0000-0000-0000604B0000}"/>
    <cellStyle name="Normal 2 2 3 2 2 2 2 4" xfId="5824" xr:uid="{00000000-0005-0000-0000-0000D7160000}"/>
    <cellStyle name="Normal 2 2 3 2 2 2 2 4 2" xfId="15876" xr:uid="{00000000-0005-0000-0000-00001B3E0000}"/>
    <cellStyle name="Normal 2 2 3 2 2 2 2 4 3" xfId="10856" xr:uid="{00000000-0005-0000-0000-00007F2A0000}"/>
    <cellStyle name="Normal 2 2 3 2 2 2 2 4 3 3" xfId="25954" xr:uid="{00000000-0005-0000-0000-00007C650000}"/>
    <cellStyle name="Normal 2 2 3 2 2 2 2 4 5" xfId="20941" xr:uid="{00000000-0005-0000-0000-0000E7510000}"/>
    <cellStyle name="Normal 2 2 3 2 2 2 2 5" xfId="12534" xr:uid="{00000000-0005-0000-0000-00000D310000}"/>
    <cellStyle name="Normal 2 2 3 2 2 2 2 5 3" xfId="27629" xr:uid="{00000000-0005-0000-0000-0000076C0000}"/>
    <cellStyle name="Normal 2 2 3 2 2 2 2 6" xfId="7513" xr:uid="{00000000-0005-0000-0000-0000701D0000}"/>
    <cellStyle name="Normal 2 2 3 2 2 2 2 6 3" xfId="22612" xr:uid="{00000000-0005-0000-0000-00006E580000}"/>
    <cellStyle name="Normal 2 2 3 2 2 2 2 8" xfId="17599" xr:uid="{00000000-0005-0000-0000-0000D9440000}"/>
    <cellStyle name="Normal 2 2 3 2 2 2 3" xfId="2862" xr:uid="{00000000-0005-0000-0000-0000430B0000}"/>
    <cellStyle name="Normal 2 2 3 2 2 2 3 2" xfId="4551" xr:uid="{00000000-0005-0000-0000-0000DD110000}"/>
    <cellStyle name="Normal 2 2 3 2 2 2 3 2 2" xfId="14623" xr:uid="{00000000-0005-0000-0000-000036390000}"/>
    <cellStyle name="Normal 2 2 3 2 2 2 3 2 2 3" xfId="29718" xr:uid="{00000000-0005-0000-0000-000030740000}"/>
    <cellStyle name="Normal 2 2 3 2 2 2 3 2 3" xfId="9603" xr:uid="{00000000-0005-0000-0000-00009A250000}"/>
    <cellStyle name="Normal 2 2 3 2 2 2 3 2 3 3" xfId="24701" xr:uid="{00000000-0005-0000-0000-000097600000}"/>
    <cellStyle name="Normal 2 2 3 2 2 2 3 2 5" xfId="19688" xr:uid="{00000000-0005-0000-0000-0000024D0000}"/>
    <cellStyle name="Normal 2 2 3 2 2 2 3 3" xfId="6242" xr:uid="{00000000-0005-0000-0000-000079180000}"/>
    <cellStyle name="Normal 2 2 3 2 2 2 3 3 2" xfId="16294" xr:uid="{00000000-0005-0000-0000-0000BD3F0000}"/>
    <cellStyle name="Normal 2 2 3 2 2 2 3 3 3" xfId="11274" xr:uid="{00000000-0005-0000-0000-0000212C0000}"/>
    <cellStyle name="Normal 2 2 3 2 2 2 3 3 3 3" xfId="26372" xr:uid="{00000000-0005-0000-0000-00001E670000}"/>
    <cellStyle name="Normal 2 2 3 2 2 2 3 3 5" xfId="21359" xr:uid="{00000000-0005-0000-0000-000089530000}"/>
    <cellStyle name="Normal 2 2 3 2 2 2 3 4" xfId="12952" xr:uid="{00000000-0005-0000-0000-0000AF320000}"/>
    <cellStyle name="Normal 2 2 3 2 2 2 3 4 3" xfId="28047" xr:uid="{00000000-0005-0000-0000-0000A96D0000}"/>
    <cellStyle name="Normal 2 2 3 2 2 2 3 5" xfId="7931" xr:uid="{00000000-0005-0000-0000-0000121F0000}"/>
    <cellStyle name="Normal 2 2 3 2 2 2 3 5 3" xfId="23030" xr:uid="{00000000-0005-0000-0000-0000105A0000}"/>
    <cellStyle name="Normal 2 2 3 2 2 2 3 7" xfId="18017" xr:uid="{00000000-0005-0000-0000-00007B460000}"/>
    <cellStyle name="Normal 2 2 3 2 2 2 4" xfId="3714" xr:uid="{00000000-0005-0000-0000-0000980E0000}"/>
    <cellStyle name="Normal 2 2 3 2 2 2 4 2" xfId="13787" xr:uid="{00000000-0005-0000-0000-0000F2350000}"/>
    <cellStyle name="Normal 2 2 3 2 2 2 4 2 3" xfId="28882" xr:uid="{00000000-0005-0000-0000-0000EC700000}"/>
    <cellStyle name="Normal 2 2 3 2 2 2 4 3" xfId="8767" xr:uid="{00000000-0005-0000-0000-000056220000}"/>
    <cellStyle name="Normal 2 2 3 2 2 2 4 3 3" xfId="23865" xr:uid="{00000000-0005-0000-0000-0000535D0000}"/>
    <cellStyle name="Normal 2 2 3 2 2 2 4 5" xfId="18852" xr:uid="{00000000-0005-0000-0000-0000BE490000}"/>
    <cellStyle name="Normal 2 2 3 2 2 2 5" xfId="5406" xr:uid="{00000000-0005-0000-0000-000035150000}"/>
    <cellStyle name="Normal 2 2 3 2 2 2 5 2" xfId="15458" xr:uid="{00000000-0005-0000-0000-0000793C0000}"/>
    <cellStyle name="Normal 2 2 3 2 2 2 5 2 3" xfId="30553" xr:uid="{00000000-0005-0000-0000-000073770000}"/>
    <cellStyle name="Normal 2 2 3 2 2 2 5 3" xfId="10438" xr:uid="{00000000-0005-0000-0000-0000DD280000}"/>
    <cellStyle name="Normal 2 2 3 2 2 2 5 3 3" xfId="25536" xr:uid="{00000000-0005-0000-0000-0000DA630000}"/>
    <cellStyle name="Normal 2 2 3 2 2 2 5 5" xfId="20523" xr:uid="{00000000-0005-0000-0000-000045500000}"/>
    <cellStyle name="Normal 2 2 3 2 2 2 6" xfId="12116" xr:uid="{00000000-0005-0000-0000-00006B2F0000}"/>
    <cellStyle name="Normal 2 2 3 2 2 2 6 3" xfId="27211" xr:uid="{00000000-0005-0000-0000-0000656A0000}"/>
    <cellStyle name="Normal 2 2 3 2 2 2 7" xfId="7095" xr:uid="{00000000-0005-0000-0000-0000CE1B0000}"/>
    <cellStyle name="Normal 2 2 3 2 2 2 7 3" xfId="22194" xr:uid="{00000000-0005-0000-0000-0000CC560000}"/>
    <cellStyle name="Normal 2 2 3 2 2 2 9" xfId="17181" xr:uid="{00000000-0005-0000-0000-000037430000}"/>
    <cellStyle name="Normal 2 2 3 2 2 3" xfId="2233" xr:uid="{00000000-0005-0000-0000-0000CE080000}"/>
    <cellStyle name="Normal 2 2 3 2 2 3 2" xfId="3072" xr:uid="{00000000-0005-0000-0000-0000150C0000}"/>
    <cellStyle name="Normal 2 2 3 2 2 3 2 2" xfId="4761" xr:uid="{00000000-0005-0000-0000-0000AF120000}"/>
    <cellStyle name="Normal 2 2 3 2 2 3 2 2 2" xfId="14833" xr:uid="{00000000-0005-0000-0000-0000083A0000}"/>
    <cellStyle name="Normal 2 2 3 2 2 3 2 2 2 3" xfId="29928" xr:uid="{00000000-0005-0000-0000-000002750000}"/>
    <cellStyle name="Normal 2 2 3 2 2 3 2 2 3" xfId="9813" xr:uid="{00000000-0005-0000-0000-00006C260000}"/>
    <cellStyle name="Normal 2 2 3 2 2 3 2 2 3 3" xfId="24911" xr:uid="{00000000-0005-0000-0000-000069610000}"/>
    <cellStyle name="Normal 2 2 3 2 2 3 2 2 5" xfId="19898" xr:uid="{00000000-0005-0000-0000-0000D44D0000}"/>
    <cellStyle name="Normal 2 2 3 2 2 3 2 3" xfId="6452" xr:uid="{00000000-0005-0000-0000-00004B190000}"/>
    <cellStyle name="Normal 2 2 3 2 2 3 2 3 2" xfId="16504" xr:uid="{00000000-0005-0000-0000-00008F400000}"/>
    <cellStyle name="Normal 2 2 3 2 2 3 2 3 3" xfId="11484" xr:uid="{00000000-0005-0000-0000-0000F32C0000}"/>
    <cellStyle name="Normal 2 2 3 2 2 3 2 3 3 3" xfId="26582" xr:uid="{00000000-0005-0000-0000-0000F0670000}"/>
    <cellStyle name="Normal 2 2 3 2 2 3 2 3 5" xfId="21569" xr:uid="{00000000-0005-0000-0000-00005B540000}"/>
    <cellStyle name="Normal 2 2 3 2 2 3 2 4" xfId="13162" xr:uid="{00000000-0005-0000-0000-000081330000}"/>
    <cellStyle name="Normal 2 2 3 2 2 3 2 4 3" xfId="28257" xr:uid="{00000000-0005-0000-0000-00007B6E0000}"/>
    <cellStyle name="Normal 2 2 3 2 2 3 2 5" xfId="8141" xr:uid="{00000000-0005-0000-0000-0000E41F0000}"/>
    <cellStyle name="Normal 2 2 3 2 2 3 2 5 3" xfId="23240" xr:uid="{00000000-0005-0000-0000-0000E25A0000}"/>
    <cellStyle name="Normal 2 2 3 2 2 3 2 7" xfId="18227" xr:uid="{00000000-0005-0000-0000-00004D470000}"/>
    <cellStyle name="Normal 2 2 3 2 2 3 3" xfId="3924" xr:uid="{00000000-0005-0000-0000-00006A0F0000}"/>
    <cellStyle name="Normal 2 2 3 2 2 3 3 2" xfId="13997" xr:uid="{00000000-0005-0000-0000-0000C4360000}"/>
    <cellStyle name="Normal 2 2 3 2 2 3 3 2 3" xfId="29092" xr:uid="{00000000-0005-0000-0000-0000BE710000}"/>
    <cellStyle name="Normal 2 2 3 2 2 3 3 3" xfId="8977" xr:uid="{00000000-0005-0000-0000-000028230000}"/>
    <cellStyle name="Normal 2 2 3 2 2 3 3 3 3" xfId="24075" xr:uid="{00000000-0005-0000-0000-0000255E0000}"/>
    <cellStyle name="Normal 2 2 3 2 2 3 3 5" xfId="19062" xr:uid="{00000000-0005-0000-0000-0000904A0000}"/>
    <cellStyle name="Normal 2 2 3 2 2 3 4" xfId="5616" xr:uid="{00000000-0005-0000-0000-000007160000}"/>
    <cellStyle name="Normal 2 2 3 2 2 3 4 2" xfId="15668" xr:uid="{00000000-0005-0000-0000-00004B3D0000}"/>
    <cellStyle name="Normal 2 2 3 2 2 3 4 2 3" xfId="30763" xr:uid="{00000000-0005-0000-0000-000045780000}"/>
    <cellStyle name="Normal 2 2 3 2 2 3 4 3" xfId="10648" xr:uid="{00000000-0005-0000-0000-0000AF290000}"/>
    <cellStyle name="Normal 2 2 3 2 2 3 4 3 3" xfId="25746" xr:uid="{00000000-0005-0000-0000-0000AC640000}"/>
    <cellStyle name="Normal 2 2 3 2 2 3 4 5" xfId="20733" xr:uid="{00000000-0005-0000-0000-000017510000}"/>
    <cellStyle name="Normal 2 2 3 2 2 3 5" xfId="12326" xr:uid="{00000000-0005-0000-0000-00003D300000}"/>
    <cellStyle name="Normal 2 2 3 2 2 3 5 3" xfId="27421" xr:uid="{00000000-0005-0000-0000-0000376B0000}"/>
    <cellStyle name="Normal 2 2 3 2 2 3 6" xfId="7305" xr:uid="{00000000-0005-0000-0000-0000A01C0000}"/>
    <cellStyle name="Normal 2 2 3 2 2 3 6 3" xfId="22404" xr:uid="{00000000-0005-0000-0000-00009E570000}"/>
    <cellStyle name="Normal 2 2 3 2 2 3 8" xfId="17391" xr:uid="{00000000-0005-0000-0000-000009440000}"/>
    <cellStyle name="Normal 2 2 3 2 2 4" xfId="2654" xr:uid="{00000000-0005-0000-0000-0000730A0000}"/>
    <cellStyle name="Normal 2 2 3 2 2 4 2" xfId="4343" xr:uid="{00000000-0005-0000-0000-00000D110000}"/>
    <cellStyle name="Normal 2 2 3 2 2 4 2 2" xfId="14415" xr:uid="{00000000-0005-0000-0000-000066380000}"/>
    <cellStyle name="Normal 2 2 3 2 2 4 2 2 3" xfId="29510" xr:uid="{00000000-0005-0000-0000-000060730000}"/>
    <cellStyle name="Normal 2 2 3 2 2 4 2 3" xfId="9395" xr:uid="{00000000-0005-0000-0000-0000CA240000}"/>
    <cellStyle name="Normal 2 2 3 2 2 4 2 3 3" xfId="24493" xr:uid="{00000000-0005-0000-0000-0000C75F0000}"/>
    <cellStyle name="Normal 2 2 3 2 2 4 2 5" xfId="19480" xr:uid="{00000000-0005-0000-0000-0000324C0000}"/>
    <cellStyle name="Normal 2 2 3 2 2 4 3" xfId="6034" xr:uid="{00000000-0005-0000-0000-0000A9170000}"/>
    <cellStyle name="Normal 2 2 3 2 2 4 3 2" xfId="16086" xr:uid="{00000000-0005-0000-0000-0000ED3E0000}"/>
    <cellStyle name="Normal 2 2 3 2 2 4 3 3" xfId="11066" xr:uid="{00000000-0005-0000-0000-0000512B0000}"/>
    <cellStyle name="Normal 2 2 3 2 2 4 3 3 3" xfId="26164" xr:uid="{00000000-0005-0000-0000-00004E660000}"/>
    <cellStyle name="Normal 2 2 3 2 2 4 3 5" xfId="21151" xr:uid="{00000000-0005-0000-0000-0000B9520000}"/>
    <cellStyle name="Normal 2 2 3 2 2 4 4" xfId="12744" xr:uid="{00000000-0005-0000-0000-0000DF310000}"/>
    <cellStyle name="Normal 2 2 3 2 2 4 4 3" xfId="27839" xr:uid="{00000000-0005-0000-0000-0000D96C0000}"/>
    <cellStyle name="Normal 2 2 3 2 2 4 5" xfId="7723" xr:uid="{00000000-0005-0000-0000-0000421E0000}"/>
    <cellStyle name="Normal 2 2 3 2 2 4 5 3" xfId="22822" xr:uid="{00000000-0005-0000-0000-000040590000}"/>
    <cellStyle name="Normal 2 2 3 2 2 4 7" xfId="17809" xr:uid="{00000000-0005-0000-0000-0000AB450000}"/>
    <cellStyle name="Normal 2 2 3 2 2 5" xfId="3506" xr:uid="{00000000-0005-0000-0000-0000C80D0000}"/>
    <cellStyle name="Normal 2 2 3 2 2 5 2" xfId="13579" xr:uid="{00000000-0005-0000-0000-000022350000}"/>
    <cellStyle name="Normal 2 2 3 2 2 5 2 3" xfId="28674" xr:uid="{00000000-0005-0000-0000-00001C700000}"/>
    <cellStyle name="Normal 2 2 3 2 2 5 3" xfId="8559" xr:uid="{00000000-0005-0000-0000-000086210000}"/>
    <cellStyle name="Normal 2 2 3 2 2 5 3 3" xfId="23657" xr:uid="{00000000-0005-0000-0000-0000835C0000}"/>
    <cellStyle name="Normal 2 2 3 2 2 5 5" xfId="18644" xr:uid="{00000000-0005-0000-0000-0000EE480000}"/>
    <cellStyle name="Normal 2 2 3 2 2 6" xfId="5198" xr:uid="{00000000-0005-0000-0000-000065140000}"/>
    <cellStyle name="Normal 2 2 3 2 2 6 2" xfId="15250" xr:uid="{00000000-0005-0000-0000-0000A93B0000}"/>
    <cellStyle name="Normal 2 2 3 2 2 6 2 3" xfId="30345" xr:uid="{00000000-0005-0000-0000-0000A3760000}"/>
    <cellStyle name="Normal 2 2 3 2 2 6 3" xfId="10230" xr:uid="{00000000-0005-0000-0000-00000D280000}"/>
    <cellStyle name="Normal 2 2 3 2 2 6 3 3" xfId="25328" xr:uid="{00000000-0005-0000-0000-00000A630000}"/>
    <cellStyle name="Normal 2 2 3 2 2 6 5" xfId="20315" xr:uid="{00000000-0005-0000-0000-0000754F0000}"/>
    <cellStyle name="Normal 2 2 3 2 2 7" xfId="11908" xr:uid="{00000000-0005-0000-0000-00009B2E0000}"/>
    <cellStyle name="Normal 2 2 3 2 2 7 3" xfId="27003" xr:uid="{00000000-0005-0000-0000-000095690000}"/>
    <cellStyle name="Normal 2 2 3 2 2 8" xfId="6887" xr:uid="{00000000-0005-0000-0000-0000FE1A0000}"/>
    <cellStyle name="Normal 2 2 3 2 2 8 3" xfId="21986" xr:uid="{00000000-0005-0000-0000-0000FC550000}"/>
    <cellStyle name="Normal 2 2 3 2 3" xfId="1916" xr:uid="{00000000-0005-0000-0000-000091070000}"/>
    <cellStyle name="Normal 2 2 3 2 3 2" xfId="2337" xr:uid="{00000000-0005-0000-0000-000036090000}"/>
    <cellStyle name="Normal 2 2 3 2 3 2 2" xfId="3176" xr:uid="{00000000-0005-0000-0000-00007D0C0000}"/>
    <cellStyle name="Normal 2 2 3 2 3 2 2 2" xfId="4865" xr:uid="{00000000-0005-0000-0000-000017130000}"/>
    <cellStyle name="Normal 2 2 3 2 3 2 2 2 2" xfId="14937" xr:uid="{00000000-0005-0000-0000-0000703A0000}"/>
    <cellStyle name="Normal 2 2 3 2 3 2 2 2 2 3" xfId="30032" xr:uid="{00000000-0005-0000-0000-00006A750000}"/>
    <cellStyle name="Normal 2 2 3 2 3 2 2 2 3" xfId="9917" xr:uid="{00000000-0005-0000-0000-0000D4260000}"/>
    <cellStyle name="Normal 2 2 3 2 3 2 2 2 3 3" xfId="25015" xr:uid="{00000000-0005-0000-0000-0000D1610000}"/>
    <cellStyle name="Normal 2 2 3 2 3 2 2 2 5" xfId="20002" xr:uid="{00000000-0005-0000-0000-00003C4E0000}"/>
    <cellStyle name="Normal 2 2 3 2 3 2 2 3" xfId="6556" xr:uid="{00000000-0005-0000-0000-0000B3190000}"/>
    <cellStyle name="Normal 2 2 3 2 3 2 2 3 2" xfId="16608" xr:uid="{00000000-0005-0000-0000-0000F7400000}"/>
    <cellStyle name="Normal 2 2 3 2 3 2 2 3 3" xfId="11588" xr:uid="{00000000-0005-0000-0000-00005B2D0000}"/>
    <cellStyle name="Normal 2 2 3 2 3 2 2 3 3 3" xfId="26686" xr:uid="{00000000-0005-0000-0000-000058680000}"/>
    <cellStyle name="Normal 2 2 3 2 3 2 2 3 5" xfId="21673" xr:uid="{00000000-0005-0000-0000-0000C3540000}"/>
    <cellStyle name="Normal 2 2 3 2 3 2 2 4" xfId="13266" xr:uid="{00000000-0005-0000-0000-0000E9330000}"/>
    <cellStyle name="Normal 2 2 3 2 3 2 2 4 3" xfId="28361" xr:uid="{00000000-0005-0000-0000-0000E36E0000}"/>
    <cellStyle name="Normal 2 2 3 2 3 2 2 5" xfId="8245" xr:uid="{00000000-0005-0000-0000-00004C200000}"/>
    <cellStyle name="Normal 2 2 3 2 3 2 2 5 3" xfId="23344" xr:uid="{00000000-0005-0000-0000-00004A5B0000}"/>
    <cellStyle name="Normal 2 2 3 2 3 2 2 7" xfId="18331" xr:uid="{00000000-0005-0000-0000-0000B5470000}"/>
    <cellStyle name="Normal 2 2 3 2 3 2 3" xfId="4028" xr:uid="{00000000-0005-0000-0000-0000D20F0000}"/>
    <cellStyle name="Normal 2 2 3 2 3 2 3 2" xfId="14101" xr:uid="{00000000-0005-0000-0000-00002C370000}"/>
    <cellStyle name="Normal 2 2 3 2 3 2 3 2 3" xfId="29196" xr:uid="{00000000-0005-0000-0000-000026720000}"/>
    <cellStyle name="Normal 2 2 3 2 3 2 3 3" xfId="9081" xr:uid="{00000000-0005-0000-0000-000090230000}"/>
    <cellStyle name="Normal 2 2 3 2 3 2 3 3 3" xfId="24179" xr:uid="{00000000-0005-0000-0000-00008D5E0000}"/>
    <cellStyle name="Normal 2 2 3 2 3 2 3 5" xfId="19166" xr:uid="{00000000-0005-0000-0000-0000F84A0000}"/>
    <cellStyle name="Normal 2 2 3 2 3 2 4" xfId="5720" xr:uid="{00000000-0005-0000-0000-00006F160000}"/>
    <cellStyle name="Normal 2 2 3 2 3 2 4 2" xfId="15772" xr:uid="{00000000-0005-0000-0000-0000B33D0000}"/>
    <cellStyle name="Normal 2 2 3 2 3 2 4 2 3" xfId="30867" xr:uid="{00000000-0005-0000-0000-0000AD780000}"/>
    <cellStyle name="Normal 2 2 3 2 3 2 4 3" xfId="10752" xr:uid="{00000000-0005-0000-0000-0000172A0000}"/>
    <cellStyle name="Normal 2 2 3 2 3 2 4 3 3" xfId="25850" xr:uid="{00000000-0005-0000-0000-000014650000}"/>
    <cellStyle name="Normal 2 2 3 2 3 2 4 5" xfId="20837" xr:uid="{00000000-0005-0000-0000-00007F510000}"/>
    <cellStyle name="Normal 2 2 3 2 3 2 5" xfId="12430" xr:uid="{00000000-0005-0000-0000-0000A5300000}"/>
    <cellStyle name="Normal 2 2 3 2 3 2 5 3" xfId="27525" xr:uid="{00000000-0005-0000-0000-00009F6B0000}"/>
    <cellStyle name="Normal 2 2 3 2 3 2 6" xfId="7409" xr:uid="{00000000-0005-0000-0000-0000081D0000}"/>
    <cellStyle name="Normal 2 2 3 2 3 2 6 3" xfId="22508" xr:uid="{00000000-0005-0000-0000-000006580000}"/>
    <cellStyle name="Normal 2 2 3 2 3 2 8" xfId="17495" xr:uid="{00000000-0005-0000-0000-000071440000}"/>
    <cellStyle name="Normal 2 2 3 2 3 3" xfId="2758" xr:uid="{00000000-0005-0000-0000-0000DB0A0000}"/>
    <cellStyle name="Normal 2 2 3 2 3 3 2" xfId="4447" xr:uid="{00000000-0005-0000-0000-000075110000}"/>
    <cellStyle name="Normal 2 2 3 2 3 3 2 2" xfId="14519" xr:uid="{00000000-0005-0000-0000-0000CE380000}"/>
    <cellStyle name="Normal 2 2 3 2 3 3 2 2 3" xfId="29614" xr:uid="{00000000-0005-0000-0000-0000C8730000}"/>
    <cellStyle name="Normal 2 2 3 2 3 3 2 3" xfId="9499" xr:uid="{00000000-0005-0000-0000-000032250000}"/>
    <cellStyle name="Normal 2 2 3 2 3 3 2 3 3" xfId="24597" xr:uid="{00000000-0005-0000-0000-00002F600000}"/>
    <cellStyle name="Normal 2 2 3 2 3 3 2 5" xfId="19584" xr:uid="{00000000-0005-0000-0000-00009A4C0000}"/>
    <cellStyle name="Normal 2 2 3 2 3 3 3" xfId="6138" xr:uid="{00000000-0005-0000-0000-000011180000}"/>
    <cellStyle name="Normal 2 2 3 2 3 3 3 2" xfId="16190" xr:uid="{00000000-0005-0000-0000-0000553F0000}"/>
    <cellStyle name="Normal 2 2 3 2 3 3 3 3" xfId="11170" xr:uid="{00000000-0005-0000-0000-0000B92B0000}"/>
    <cellStyle name="Normal 2 2 3 2 3 3 3 3 3" xfId="26268" xr:uid="{00000000-0005-0000-0000-0000B6660000}"/>
    <cellStyle name="Normal 2 2 3 2 3 3 3 5" xfId="21255" xr:uid="{00000000-0005-0000-0000-000021530000}"/>
    <cellStyle name="Normal 2 2 3 2 3 3 4" xfId="12848" xr:uid="{00000000-0005-0000-0000-000047320000}"/>
    <cellStyle name="Normal 2 2 3 2 3 3 4 3" xfId="27943" xr:uid="{00000000-0005-0000-0000-0000416D0000}"/>
    <cellStyle name="Normal 2 2 3 2 3 3 5" xfId="7827" xr:uid="{00000000-0005-0000-0000-0000AA1E0000}"/>
    <cellStyle name="Normal 2 2 3 2 3 3 5 3" xfId="22926" xr:uid="{00000000-0005-0000-0000-0000A8590000}"/>
    <cellStyle name="Normal 2 2 3 2 3 3 7" xfId="17913" xr:uid="{00000000-0005-0000-0000-000013460000}"/>
    <cellStyle name="Normal 2 2 3 2 3 4" xfId="3610" xr:uid="{00000000-0005-0000-0000-0000300E0000}"/>
    <cellStyle name="Normal 2 2 3 2 3 4 2" xfId="13683" xr:uid="{00000000-0005-0000-0000-00008A350000}"/>
    <cellStyle name="Normal 2 2 3 2 3 4 2 3" xfId="28778" xr:uid="{00000000-0005-0000-0000-000084700000}"/>
    <cellStyle name="Normal 2 2 3 2 3 4 3" xfId="8663" xr:uid="{00000000-0005-0000-0000-0000EE210000}"/>
    <cellStyle name="Normal 2 2 3 2 3 4 3 3" xfId="23761" xr:uid="{00000000-0005-0000-0000-0000EB5C0000}"/>
    <cellStyle name="Normal 2 2 3 2 3 4 5" xfId="18748" xr:uid="{00000000-0005-0000-0000-000056490000}"/>
    <cellStyle name="Normal 2 2 3 2 3 5" xfId="5302" xr:uid="{00000000-0005-0000-0000-0000CD140000}"/>
    <cellStyle name="Normal 2 2 3 2 3 5 2" xfId="15354" xr:uid="{00000000-0005-0000-0000-0000113C0000}"/>
    <cellStyle name="Normal 2 2 3 2 3 5 2 3" xfId="30449" xr:uid="{00000000-0005-0000-0000-00000B770000}"/>
    <cellStyle name="Normal 2 2 3 2 3 5 3" xfId="10334" xr:uid="{00000000-0005-0000-0000-000075280000}"/>
    <cellStyle name="Normal 2 2 3 2 3 5 3 3" xfId="25432" xr:uid="{00000000-0005-0000-0000-000072630000}"/>
    <cellStyle name="Normal 2 2 3 2 3 5 5" xfId="20419" xr:uid="{00000000-0005-0000-0000-0000DD4F0000}"/>
    <cellStyle name="Normal 2 2 3 2 3 6" xfId="12012" xr:uid="{00000000-0005-0000-0000-0000032F0000}"/>
    <cellStyle name="Normal 2 2 3 2 3 6 3" xfId="27107" xr:uid="{00000000-0005-0000-0000-0000FD690000}"/>
    <cellStyle name="Normal 2 2 3 2 3 7" xfId="6991" xr:uid="{00000000-0005-0000-0000-0000661B0000}"/>
    <cellStyle name="Normal 2 2 3 2 3 7 3" xfId="22090" xr:uid="{00000000-0005-0000-0000-000064560000}"/>
    <cellStyle name="Normal 2 2 3 2 3 9" xfId="17077" xr:uid="{00000000-0005-0000-0000-0000CF420000}"/>
    <cellStyle name="Normal 2 2 3 2 4" xfId="2129" xr:uid="{00000000-0005-0000-0000-000066080000}"/>
    <cellStyle name="Normal 2 2 3 2 4 2" xfId="2968" xr:uid="{00000000-0005-0000-0000-0000AD0B0000}"/>
    <cellStyle name="Normal 2 2 3 2 4 2 2" xfId="4657" xr:uid="{00000000-0005-0000-0000-000047120000}"/>
    <cellStyle name="Normal 2 2 3 2 4 2 2 2" xfId="14729" xr:uid="{00000000-0005-0000-0000-0000A0390000}"/>
    <cellStyle name="Normal 2 2 3 2 4 2 2 2 3" xfId="29824" xr:uid="{00000000-0005-0000-0000-00009A740000}"/>
    <cellStyle name="Normal 2 2 3 2 4 2 2 3" xfId="9709" xr:uid="{00000000-0005-0000-0000-000004260000}"/>
    <cellStyle name="Normal 2 2 3 2 4 2 2 3 3" xfId="24807" xr:uid="{00000000-0005-0000-0000-000001610000}"/>
    <cellStyle name="Normal 2 2 3 2 4 2 2 5" xfId="19794" xr:uid="{00000000-0005-0000-0000-00006C4D0000}"/>
    <cellStyle name="Normal 2 2 3 2 4 2 3" xfId="6348" xr:uid="{00000000-0005-0000-0000-0000E3180000}"/>
    <cellStyle name="Normal 2 2 3 2 4 2 3 2" xfId="16400" xr:uid="{00000000-0005-0000-0000-000027400000}"/>
    <cellStyle name="Normal 2 2 3 2 4 2 3 3" xfId="11380" xr:uid="{00000000-0005-0000-0000-00008B2C0000}"/>
    <cellStyle name="Normal 2 2 3 2 4 2 3 3 3" xfId="26478" xr:uid="{00000000-0005-0000-0000-000088670000}"/>
    <cellStyle name="Normal 2 2 3 2 4 2 3 5" xfId="21465" xr:uid="{00000000-0005-0000-0000-0000F3530000}"/>
    <cellStyle name="Normal 2 2 3 2 4 2 4" xfId="13058" xr:uid="{00000000-0005-0000-0000-000019330000}"/>
    <cellStyle name="Normal 2 2 3 2 4 2 4 3" xfId="28153" xr:uid="{00000000-0005-0000-0000-0000136E0000}"/>
    <cellStyle name="Normal 2 2 3 2 4 2 5" xfId="8037" xr:uid="{00000000-0005-0000-0000-00007C1F0000}"/>
    <cellStyle name="Normal 2 2 3 2 4 2 5 3" xfId="23136" xr:uid="{00000000-0005-0000-0000-00007A5A0000}"/>
    <cellStyle name="Normal 2 2 3 2 4 2 7" xfId="18123" xr:uid="{00000000-0005-0000-0000-0000E5460000}"/>
    <cellStyle name="Normal 2 2 3 2 4 3" xfId="3820" xr:uid="{00000000-0005-0000-0000-0000020F0000}"/>
    <cellStyle name="Normal 2 2 3 2 4 3 2" xfId="13893" xr:uid="{00000000-0005-0000-0000-00005C360000}"/>
    <cellStyle name="Normal 2 2 3 2 4 3 2 3" xfId="28988" xr:uid="{00000000-0005-0000-0000-000056710000}"/>
    <cellStyle name="Normal 2 2 3 2 4 3 3" xfId="8873" xr:uid="{00000000-0005-0000-0000-0000C0220000}"/>
    <cellStyle name="Normal 2 2 3 2 4 3 3 3" xfId="23971" xr:uid="{00000000-0005-0000-0000-0000BD5D0000}"/>
    <cellStyle name="Normal 2 2 3 2 4 3 5" xfId="18958" xr:uid="{00000000-0005-0000-0000-0000284A0000}"/>
    <cellStyle name="Normal 2 2 3 2 4 4" xfId="5512" xr:uid="{00000000-0005-0000-0000-00009F150000}"/>
    <cellStyle name="Normal 2 2 3 2 4 4 2" xfId="15564" xr:uid="{00000000-0005-0000-0000-0000E33C0000}"/>
    <cellStyle name="Normal 2 2 3 2 4 4 2 3" xfId="30659" xr:uid="{00000000-0005-0000-0000-0000DD770000}"/>
    <cellStyle name="Normal 2 2 3 2 4 4 3" xfId="10544" xr:uid="{00000000-0005-0000-0000-000047290000}"/>
    <cellStyle name="Normal 2 2 3 2 4 4 3 3" xfId="25642" xr:uid="{00000000-0005-0000-0000-000044640000}"/>
    <cellStyle name="Normal 2 2 3 2 4 4 5" xfId="20629" xr:uid="{00000000-0005-0000-0000-0000AF500000}"/>
    <cellStyle name="Normal 2 2 3 2 4 5" xfId="12222" xr:uid="{00000000-0005-0000-0000-0000D52F0000}"/>
    <cellStyle name="Normal 2 2 3 2 4 5 3" xfId="27317" xr:uid="{00000000-0005-0000-0000-0000CF6A0000}"/>
    <cellStyle name="Normal 2 2 3 2 4 6" xfId="7201" xr:uid="{00000000-0005-0000-0000-0000381C0000}"/>
    <cellStyle name="Normal 2 2 3 2 4 6 3" xfId="22300" xr:uid="{00000000-0005-0000-0000-000036570000}"/>
    <cellStyle name="Normal 2 2 3 2 4 8" xfId="17287" xr:uid="{00000000-0005-0000-0000-0000A1430000}"/>
    <cellStyle name="Normal 2 2 3 2 5" xfId="2550" xr:uid="{00000000-0005-0000-0000-00000B0A0000}"/>
    <cellStyle name="Normal 2 2 3 2 5 2" xfId="4239" xr:uid="{00000000-0005-0000-0000-0000A5100000}"/>
    <cellStyle name="Normal 2 2 3 2 5 2 2" xfId="14311" xr:uid="{00000000-0005-0000-0000-0000FE370000}"/>
    <cellStyle name="Normal 2 2 3 2 5 2 2 3" xfId="29406" xr:uid="{00000000-0005-0000-0000-0000F8720000}"/>
    <cellStyle name="Normal 2 2 3 2 5 2 3" xfId="9291" xr:uid="{00000000-0005-0000-0000-000062240000}"/>
    <cellStyle name="Normal 2 2 3 2 5 2 3 3" xfId="24389" xr:uid="{00000000-0005-0000-0000-00005F5F0000}"/>
    <cellStyle name="Normal 2 2 3 2 5 2 5" xfId="19376" xr:uid="{00000000-0005-0000-0000-0000CA4B0000}"/>
    <cellStyle name="Normal 2 2 3 2 5 3" xfId="5930" xr:uid="{00000000-0005-0000-0000-000041170000}"/>
    <cellStyle name="Normal 2 2 3 2 5 3 2" xfId="15982" xr:uid="{00000000-0005-0000-0000-0000853E0000}"/>
    <cellStyle name="Normal 2 2 3 2 5 3 3" xfId="10962" xr:uid="{00000000-0005-0000-0000-0000E92A0000}"/>
    <cellStyle name="Normal 2 2 3 2 5 3 3 3" xfId="26060" xr:uid="{00000000-0005-0000-0000-0000E6650000}"/>
    <cellStyle name="Normal 2 2 3 2 5 3 5" xfId="21047" xr:uid="{00000000-0005-0000-0000-000051520000}"/>
    <cellStyle name="Normal 2 2 3 2 5 4" xfId="12640" xr:uid="{00000000-0005-0000-0000-000077310000}"/>
    <cellStyle name="Normal 2 2 3 2 5 4 3" xfId="27735" xr:uid="{00000000-0005-0000-0000-0000716C0000}"/>
    <cellStyle name="Normal 2 2 3 2 5 5" xfId="7619" xr:uid="{00000000-0005-0000-0000-0000DA1D0000}"/>
    <cellStyle name="Normal 2 2 3 2 5 5 3" xfId="22718" xr:uid="{00000000-0005-0000-0000-0000D8580000}"/>
    <cellStyle name="Normal 2 2 3 2 5 7" xfId="17705" xr:uid="{00000000-0005-0000-0000-000043450000}"/>
    <cellStyle name="Normal 2 2 3 2 6" xfId="3402" xr:uid="{00000000-0005-0000-0000-0000600D0000}"/>
    <cellStyle name="Normal 2 2 3 2 6 2" xfId="13475" xr:uid="{00000000-0005-0000-0000-0000BA340000}"/>
    <cellStyle name="Normal 2 2 3 2 6 2 3" xfId="28570" xr:uid="{00000000-0005-0000-0000-0000B46F0000}"/>
    <cellStyle name="Normal 2 2 3 2 6 3" xfId="8455" xr:uid="{00000000-0005-0000-0000-00001E210000}"/>
    <cellStyle name="Normal 2 2 3 2 6 3 3" xfId="23553" xr:uid="{00000000-0005-0000-0000-00001B5C0000}"/>
    <cellStyle name="Normal 2 2 3 2 6 5" xfId="18540" xr:uid="{00000000-0005-0000-0000-000086480000}"/>
    <cellStyle name="Normal 2 2 3 2 7" xfId="5094" xr:uid="{00000000-0005-0000-0000-0000FD130000}"/>
    <cellStyle name="Normal 2 2 3 2 7 2" xfId="15146" xr:uid="{00000000-0005-0000-0000-0000413B0000}"/>
    <cellStyle name="Normal 2 2 3 2 7 2 3" xfId="30241" xr:uid="{00000000-0005-0000-0000-00003B760000}"/>
    <cellStyle name="Normal 2 2 3 2 7 3" xfId="10126" xr:uid="{00000000-0005-0000-0000-0000A5270000}"/>
    <cellStyle name="Normal 2 2 3 2 7 3 3" xfId="25224" xr:uid="{00000000-0005-0000-0000-0000A2620000}"/>
    <cellStyle name="Normal 2 2 3 2 7 5" xfId="20211" xr:uid="{00000000-0005-0000-0000-00000D4F0000}"/>
    <cellStyle name="Normal 2 2 3 2 8" xfId="11804" xr:uid="{00000000-0005-0000-0000-0000332E0000}"/>
    <cellStyle name="Normal 2 2 3 2 8 3" xfId="26899" xr:uid="{00000000-0005-0000-0000-00002D690000}"/>
    <cellStyle name="Normal 2 2 3 2 9" xfId="6783" xr:uid="{00000000-0005-0000-0000-0000961A0000}"/>
    <cellStyle name="Normal 2 2 3 2 9 3" xfId="21882" xr:uid="{00000000-0005-0000-0000-000094550000}"/>
    <cellStyle name="Normal 2 2 3 3" xfId="1749" xr:uid="{00000000-0005-0000-0000-0000EA060000}"/>
    <cellStyle name="Normal 2 2 3 3 10" xfId="16921" xr:uid="{00000000-0005-0000-0000-000033420000}"/>
    <cellStyle name="Normal 2 2 3 3 2" xfId="1968" xr:uid="{00000000-0005-0000-0000-0000C5070000}"/>
    <cellStyle name="Normal 2 2 3 3 2 2" xfId="2389" xr:uid="{00000000-0005-0000-0000-00006A090000}"/>
    <cellStyle name="Normal 2 2 3 3 2 2 2" xfId="3228" xr:uid="{00000000-0005-0000-0000-0000B10C0000}"/>
    <cellStyle name="Normal 2 2 3 3 2 2 2 2" xfId="4917" xr:uid="{00000000-0005-0000-0000-00004B130000}"/>
    <cellStyle name="Normal 2 2 3 3 2 2 2 2 2" xfId="14989" xr:uid="{00000000-0005-0000-0000-0000A43A0000}"/>
    <cellStyle name="Normal 2 2 3 3 2 2 2 2 2 3" xfId="30084" xr:uid="{00000000-0005-0000-0000-00009E750000}"/>
    <cellStyle name="Normal 2 2 3 3 2 2 2 2 3" xfId="9969" xr:uid="{00000000-0005-0000-0000-000008270000}"/>
    <cellStyle name="Normal 2 2 3 3 2 2 2 2 3 3" xfId="25067" xr:uid="{00000000-0005-0000-0000-000005620000}"/>
    <cellStyle name="Normal 2 2 3 3 2 2 2 2 5" xfId="20054" xr:uid="{00000000-0005-0000-0000-0000704E0000}"/>
    <cellStyle name="Normal 2 2 3 3 2 2 2 3" xfId="6608" xr:uid="{00000000-0005-0000-0000-0000E7190000}"/>
    <cellStyle name="Normal 2 2 3 3 2 2 2 3 2" xfId="16660" xr:uid="{00000000-0005-0000-0000-00002B410000}"/>
    <cellStyle name="Normal 2 2 3 3 2 2 2 3 3" xfId="11640" xr:uid="{00000000-0005-0000-0000-00008F2D0000}"/>
    <cellStyle name="Normal 2 2 3 3 2 2 2 3 3 3" xfId="26738" xr:uid="{00000000-0005-0000-0000-00008C680000}"/>
    <cellStyle name="Normal 2 2 3 3 2 2 2 3 5" xfId="21725" xr:uid="{00000000-0005-0000-0000-0000F7540000}"/>
    <cellStyle name="Normal 2 2 3 3 2 2 2 4" xfId="13318" xr:uid="{00000000-0005-0000-0000-00001D340000}"/>
    <cellStyle name="Normal 2 2 3 3 2 2 2 4 3" xfId="28413" xr:uid="{00000000-0005-0000-0000-0000176F0000}"/>
    <cellStyle name="Normal 2 2 3 3 2 2 2 5" xfId="8297" xr:uid="{00000000-0005-0000-0000-000080200000}"/>
    <cellStyle name="Normal 2 2 3 3 2 2 2 5 3" xfId="23396" xr:uid="{00000000-0005-0000-0000-00007E5B0000}"/>
    <cellStyle name="Normal 2 2 3 3 2 2 2 7" xfId="18383" xr:uid="{00000000-0005-0000-0000-0000E9470000}"/>
    <cellStyle name="Normal 2 2 3 3 2 2 3" xfId="4080" xr:uid="{00000000-0005-0000-0000-000006100000}"/>
    <cellStyle name="Normal 2 2 3 3 2 2 3 2" xfId="14153" xr:uid="{00000000-0005-0000-0000-000060370000}"/>
    <cellStyle name="Normal 2 2 3 3 2 2 3 2 3" xfId="29248" xr:uid="{00000000-0005-0000-0000-00005A720000}"/>
    <cellStyle name="Normal 2 2 3 3 2 2 3 3" xfId="9133" xr:uid="{00000000-0005-0000-0000-0000C4230000}"/>
    <cellStyle name="Normal 2 2 3 3 2 2 3 3 3" xfId="24231" xr:uid="{00000000-0005-0000-0000-0000C15E0000}"/>
    <cellStyle name="Normal 2 2 3 3 2 2 3 5" xfId="19218" xr:uid="{00000000-0005-0000-0000-00002C4B0000}"/>
    <cellStyle name="Normal 2 2 3 3 2 2 4" xfId="5772" xr:uid="{00000000-0005-0000-0000-0000A3160000}"/>
    <cellStyle name="Normal 2 2 3 3 2 2 4 2" xfId="15824" xr:uid="{00000000-0005-0000-0000-0000E73D0000}"/>
    <cellStyle name="Normal 2 2 3 3 2 2 4 2 3" xfId="30919" xr:uid="{00000000-0005-0000-0000-0000E1780000}"/>
    <cellStyle name="Normal 2 2 3 3 2 2 4 3" xfId="10804" xr:uid="{00000000-0005-0000-0000-00004B2A0000}"/>
    <cellStyle name="Normal 2 2 3 3 2 2 4 3 3" xfId="25902" xr:uid="{00000000-0005-0000-0000-000048650000}"/>
    <cellStyle name="Normal 2 2 3 3 2 2 4 5" xfId="20889" xr:uid="{00000000-0005-0000-0000-0000B3510000}"/>
    <cellStyle name="Normal 2 2 3 3 2 2 5" xfId="12482" xr:uid="{00000000-0005-0000-0000-0000D9300000}"/>
    <cellStyle name="Normal 2 2 3 3 2 2 5 3" xfId="27577" xr:uid="{00000000-0005-0000-0000-0000D36B0000}"/>
    <cellStyle name="Normal 2 2 3 3 2 2 6" xfId="7461" xr:uid="{00000000-0005-0000-0000-00003C1D0000}"/>
    <cellStyle name="Normal 2 2 3 3 2 2 6 3" xfId="22560" xr:uid="{00000000-0005-0000-0000-00003A580000}"/>
    <cellStyle name="Normal 2 2 3 3 2 2 8" xfId="17547" xr:uid="{00000000-0005-0000-0000-0000A5440000}"/>
    <cellStyle name="Normal 2 2 3 3 2 3" xfId="2810" xr:uid="{00000000-0005-0000-0000-00000F0B0000}"/>
    <cellStyle name="Normal 2 2 3 3 2 3 2" xfId="4499" xr:uid="{00000000-0005-0000-0000-0000A9110000}"/>
    <cellStyle name="Normal 2 2 3 3 2 3 2 2" xfId="14571" xr:uid="{00000000-0005-0000-0000-000002390000}"/>
    <cellStyle name="Normal 2 2 3 3 2 3 2 2 3" xfId="29666" xr:uid="{00000000-0005-0000-0000-0000FC730000}"/>
    <cellStyle name="Normal 2 2 3 3 2 3 2 3" xfId="9551" xr:uid="{00000000-0005-0000-0000-000066250000}"/>
    <cellStyle name="Normal 2 2 3 3 2 3 2 3 3" xfId="24649" xr:uid="{00000000-0005-0000-0000-000063600000}"/>
    <cellStyle name="Normal 2 2 3 3 2 3 2 5" xfId="19636" xr:uid="{00000000-0005-0000-0000-0000CE4C0000}"/>
    <cellStyle name="Normal 2 2 3 3 2 3 3" xfId="6190" xr:uid="{00000000-0005-0000-0000-000045180000}"/>
    <cellStyle name="Normal 2 2 3 3 2 3 3 2" xfId="16242" xr:uid="{00000000-0005-0000-0000-0000893F0000}"/>
    <cellStyle name="Normal 2 2 3 3 2 3 3 3" xfId="11222" xr:uid="{00000000-0005-0000-0000-0000ED2B0000}"/>
    <cellStyle name="Normal 2 2 3 3 2 3 3 3 3" xfId="26320" xr:uid="{00000000-0005-0000-0000-0000EA660000}"/>
    <cellStyle name="Normal 2 2 3 3 2 3 3 5" xfId="21307" xr:uid="{00000000-0005-0000-0000-000055530000}"/>
    <cellStyle name="Normal 2 2 3 3 2 3 4" xfId="12900" xr:uid="{00000000-0005-0000-0000-00007B320000}"/>
    <cellStyle name="Normal 2 2 3 3 2 3 4 3" xfId="27995" xr:uid="{00000000-0005-0000-0000-0000756D0000}"/>
    <cellStyle name="Normal 2 2 3 3 2 3 5" xfId="7879" xr:uid="{00000000-0005-0000-0000-0000DE1E0000}"/>
    <cellStyle name="Normal 2 2 3 3 2 3 5 3" xfId="22978" xr:uid="{00000000-0005-0000-0000-0000DC590000}"/>
    <cellStyle name="Normal 2 2 3 3 2 3 7" xfId="17965" xr:uid="{00000000-0005-0000-0000-000047460000}"/>
    <cellStyle name="Normal 2 2 3 3 2 4" xfId="3662" xr:uid="{00000000-0005-0000-0000-0000640E0000}"/>
    <cellStyle name="Normal 2 2 3 3 2 4 2" xfId="13735" xr:uid="{00000000-0005-0000-0000-0000BE350000}"/>
    <cellStyle name="Normal 2 2 3 3 2 4 2 3" xfId="28830" xr:uid="{00000000-0005-0000-0000-0000B8700000}"/>
    <cellStyle name="Normal 2 2 3 3 2 4 3" xfId="8715" xr:uid="{00000000-0005-0000-0000-000022220000}"/>
    <cellStyle name="Normal 2 2 3 3 2 4 3 3" xfId="23813" xr:uid="{00000000-0005-0000-0000-00001F5D0000}"/>
    <cellStyle name="Normal 2 2 3 3 2 4 5" xfId="18800" xr:uid="{00000000-0005-0000-0000-00008A490000}"/>
    <cellStyle name="Normal 2 2 3 3 2 5" xfId="5354" xr:uid="{00000000-0005-0000-0000-000001150000}"/>
    <cellStyle name="Normal 2 2 3 3 2 5 2" xfId="15406" xr:uid="{00000000-0005-0000-0000-0000453C0000}"/>
    <cellStyle name="Normal 2 2 3 3 2 5 2 3" xfId="30501" xr:uid="{00000000-0005-0000-0000-00003F770000}"/>
    <cellStyle name="Normal 2 2 3 3 2 5 3" xfId="10386" xr:uid="{00000000-0005-0000-0000-0000A9280000}"/>
    <cellStyle name="Normal 2 2 3 3 2 5 3 3" xfId="25484" xr:uid="{00000000-0005-0000-0000-0000A6630000}"/>
    <cellStyle name="Normal 2 2 3 3 2 5 5" xfId="20471" xr:uid="{00000000-0005-0000-0000-000011500000}"/>
    <cellStyle name="Normal 2 2 3 3 2 6" xfId="12064" xr:uid="{00000000-0005-0000-0000-0000372F0000}"/>
    <cellStyle name="Normal 2 2 3 3 2 6 3" xfId="27159" xr:uid="{00000000-0005-0000-0000-0000316A0000}"/>
    <cellStyle name="Normal 2 2 3 3 2 7" xfId="7043" xr:uid="{00000000-0005-0000-0000-00009A1B0000}"/>
    <cellStyle name="Normal 2 2 3 3 2 7 3" xfId="22142" xr:uid="{00000000-0005-0000-0000-000098560000}"/>
    <cellStyle name="Normal 2 2 3 3 2 9" xfId="17129" xr:uid="{00000000-0005-0000-0000-000003430000}"/>
    <cellStyle name="Normal 2 2 3 3 3" xfId="2181" xr:uid="{00000000-0005-0000-0000-00009A080000}"/>
    <cellStyle name="Normal 2 2 3 3 3 2" xfId="3020" xr:uid="{00000000-0005-0000-0000-0000E10B0000}"/>
    <cellStyle name="Normal 2 2 3 3 3 2 2" xfId="4709" xr:uid="{00000000-0005-0000-0000-00007B120000}"/>
    <cellStyle name="Normal 2 2 3 3 3 2 2 2" xfId="14781" xr:uid="{00000000-0005-0000-0000-0000D4390000}"/>
    <cellStyle name="Normal 2 2 3 3 3 2 2 2 3" xfId="29876" xr:uid="{00000000-0005-0000-0000-0000CE740000}"/>
    <cellStyle name="Normal 2 2 3 3 3 2 2 3" xfId="9761" xr:uid="{00000000-0005-0000-0000-000038260000}"/>
    <cellStyle name="Normal 2 2 3 3 3 2 2 3 3" xfId="24859" xr:uid="{00000000-0005-0000-0000-000035610000}"/>
    <cellStyle name="Normal 2 2 3 3 3 2 2 5" xfId="19846" xr:uid="{00000000-0005-0000-0000-0000A04D0000}"/>
    <cellStyle name="Normal 2 2 3 3 3 2 3" xfId="6400" xr:uid="{00000000-0005-0000-0000-000017190000}"/>
    <cellStyle name="Normal 2 2 3 3 3 2 3 2" xfId="16452" xr:uid="{00000000-0005-0000-0000-00005B400000}"/>
    <cellStyle name="Normal 2 2 3 3 3 2 3 3" xfId="11432" xr:uid="{00000000-0005-0000-0000-0000BF2C0000}"/>
    <cellStyle name="Normal 2 2 3 3 3 2 3 3 3" xfId="26530" xr:uid="{00000000-0005-0000-0000-0000BC670000}"/>
    <cellStyle name="Normal 2 2 3 3 3 2 3 5" xfId="21517" xr:uid="{00000000-0005-0000-0000-000027540000}"/>
    <cellStyle name="Normal 2 2 3 3 3 2 4" xfId="13110" xr:uid="{00000000-0005-0000-0000-00004D330000}"/>
    <cellStyle name="Normal 2 2 3 3 3 2 4 3" xfId="28205" xr:uid="{00000000-0005-0000-0000-0000476E0000}"/>
    <cellStyle name="Normal 2 2 3 3 3 2 5" xfId="8089" xr:uid="{00000000-0005-0000-0000-0000B01F0000}"/>
    <cellStyle name="Normal 2 2 3 3 3 2 5 3" xfId="23188" xr:uid="{00000000-0005-0000-0000-0000AE5A0000}"/>
    <cellStyle name="Normal 2 2 3 3 3 2 7" xfId="18175" xr:uid="{00000000-0005-0000-0000-000019470000}"/>
    <cellStyle name="Normal 2 2 3 3 3 3" xfId="3872" xr:uid="{00000000-0005-0000-0000-0000360F0000}"/>
    <cellStyle name="Normal 2 2 3 3 3 3 2" xfId="13945" xr:uid="{00000000-0005-0000-0000-000090360000}"/>
    <cellStyle name="Normal 2 2 3 3 3 3 2 3" xfId="29040" xr:uid="{00000000-0005-0000-0000-00008A710000}"/>
    <cellStyle name="Normal 2 2 3 3 3 3 3" xfId="8925" xr:uid="{00000000-0005-0000-0000-0000F4220000}"/>
    <cellStyle name="Normal 2 2 3 3 3 3 3 3" xfId="24023" xr:uid="{00000000-0005-0000-0000-0000F15D0000}"/>
    <cellStyle name="Normal 2 2 3 3 3 3 5" xfId="19010" xr:uid="{00000000-0005-0000-0000-00005C4A0000}"/>
    <cellStyle name="Normal 2 2 3 3 3 4" xfId="5564" xr:uid="{00000000-0005-0000-0000-0000D3150000}"/>
    <cellStyle name="Normal 2 2 3 3 3 4 2" xfId="15616" xr:uid="{00000000-0005-0000-0000-0000173D0000}"/>
    <cellStyle name="Normal 2 2 3 3 3 4 2 3" xfId="30711" xr:uid="{00000000-0005-0000-0000-000011780000}"/>
    <cellStyle name="Normal 2 2 3 3 3 4 3" xfId="10596" xr:uid="{00000000-0005-0000-0000-00007B290000}"/>
    <cellStyle name="Normal 2 2 3 3 3 4 3 3" xfId="25694" xr:uid="{00000000-0005-0000-0000-000078640000}"/>
    <cellStyle name="Normal 2 2 3 3 3 4 5" xfId="20681" xr:uid="{00000000-0005-0000-0000-0000E3500000}"/>
    <cellStyle name="Normal 2 2 3 3 3 5" xfId="12274" xr:uid="{00000000-0005-0000-0000-000009300000}"/>
    <cellStyle name="Normal 2 2 3 3 3 5 3" xfId="27369" xr:uid="{00000000-0005-0000-0000-0000036B0000}"/>
    <cellStyle name="Normal 2 2 3 3 3 6" xfId="7253" xr:uid="{00000000-0005-0000-0000-00006C1C0000}"/>
    <cellStyle name="Normal 2 2 3 3 3 6 3" xfId="22352" xr:uid="{00000000-0005-0000-0000-00006A570000}"/>
    <cellStyle name="Normal 2 2 3 3 3 8" xfId="17339" xr:uid="{00000000-0005-0000-0000-0000D5430000}"/>
    <cellStyle name="Normal 2 2 3 3 4" xfId="2602" xr:uid="{00000000-0005-0000-0000-00003F0A0000}"/>
    <cellStyle name="Normal 2 2 3 3 4 2" xfId="4291" xr:uid="{00000000-0005-0000-0000-0000D9100000}"/>
    <cellStyle name="Normal 2 2 3 3 4 2 2" xfId="14363" xr:uid="{00000000-0005-0000-0000-000032380000}"/>
    <cellStyle name="Normal 2 2 3 3 4 2 2 3" xfId="29458" xr:uid="{00000000-0005-0000-0000-00002C730000}"/>
    <cellStyle name="Normal 2 2 3 3 4 2 3" xfId="9343" xr:uid="{00000000-0005-0000-0000-000096240000}"/>
    <cellStyle name="Normal 2 2 3 3 4 2 3 3" xfId="24441" xr:uid="{00000000-0005-0000-0000-0000935F0000}"/>
    <cellStyle name="Normal 2 2 3 3 4 2 5" xfId="19428" xr:uid="{00000000-0005-0000-0000-0000FE4B0000}"/>
    <cellStyle name="Normal 2 2 3 3 4 3" xfId="5982" xr:uid="{00000000-0005-0000-0000-000075170000}"/>
    <cellStyle name="Normal 2 2 3 3 4 3 2" xfId="16034" xr:uid="{00000000-0005-0000-0000-0000B93E0000}"/>
    <cellStyle name="Normal 2 2 3 3 4 3 3" xfId="11014" xr:uid="{00000000-0005-0000-0000-00001D2B0000}"/>
    <cellStyle name="Normal 2 2 3 3 4 3 3 3" xfId="26112" xr:uid="{00000000-0005-0000-0000-00001A660000}"/>
    <cellStyle name="Normal 2 2 3 3 4 3 5" xfId="21099" xr:uid="{00000000-0005-0000-0000-000085520000}"/>
    <cellStyle name="Normal 2 2 3 3 4 4" xfId="12692" xr:uid="{00000000-0005-0000-0000-0000AB310000}"/>
    <cellStyle name="Normal 2 2 3 3 4 4 3" xfId="27787" xr:uid="{00000000-0005-0000-0000-0000A56C0000}"/>
    <cellStyle name="Normal 2 2 3 3 4 5" xfId="7671" xr:uid="{00000000-0005-0000-0000-00000E1E0000}"/>
    <cellStyle name="Normal 2 2 3 3 4 5 3" xfId="22770" xr:uid="{00000000-0005-0000-0000-00000C590000}"/>
    <cellStyle name="Normal 2 2 3 3 4 7" xfId="17757" xr:uid="{00000000-0005-0000-0000-000077450000}"/>
    <cellStyle name="Normal 2 2 3 3 5" xfId="3454" xr:uid="{00000000-0005-0000-0000-0000940D0000}"/>
    <cellStyle name="Normal 2 2 3 3 5 2" xfId="13527" xr:uid="{00000000-0005-0000-0000-0000EE340000}"/>
    <cellStyle name="Normal 2 2 3 3 5 2 3" xfId="28622" xr:uid="{00000000-0005-0000-0000-0000E86F0000}"/>
    <cellStyle name="Normal 2 2 3 3 5 3" xfId="8507" xr:uid="{00000000-0005-0000-0000-000052210000}"/>
    <cellStyle name="Normal 2 2 3 3 5 3 3" xfId="23605" xr:uid="{00000000-0005-0000-0000-00004F5C0000}"/>
    <cellStyle name="Normal 2 2 3 3 5 5" xfId="18592" xr:uid="{00000000-0005-0000-0000-0000BA480000}"/>
    <cellStyle name="Normal 2 2 3 3 6" xfId="5146" xr:uid="{00000000-0005-0000-0000-000031140000}"/>
    <cellStyle name="Normal 2 2 3 3 6 2" xfId="15198" xr:uid="{00000000-0005-0000-0000-0000753B0000}"/>
    <cellStyle name="Normal 2 2 3 3 6 2 3" xfId="30293" xr:uid="{00000000-0005-0000-0000-00006F760000}"/>
    <cellStyle name="Normal 2 2 3 3 6 3" xfId="10178" xr:uid="{00000000-0005-0000-0000-0000D9270000}"/>
    <cellStyle name="Normal 2 2 3 3 6 3 3" xfId="25276" xr:uid="{00000000-0005-0000-0000-0000D6620000}"/>
    <cellStyle name="Normal 2 2 3 3 6 5" xfId="20263" xr:uid="{00000000-0005-0000-0000-0000414F0000}"/>
    <cellStyle name="Normal 2 2 3 3 7" xfId="11856" xr:uid="{00000000-0005-0000-0000-0000672E0000}"/>
    <cellStyle name="Normal 2 2 3 3 7 3" xfId="26951" xr:uid="{00000000-0005-0000-0000-000061690000}"/>
    <cellStyle name="Normal 2 2 3 3 8" xfId="6835" xr:uid="{00000000-0005-0000-0000-0000CA1A0000}"/>
    <cellStyle name="Normal 2 2 3 3 8 3" xfId="21934" xr:uid="{00000000-0005-0000-0000-0000C8550000}"/>
    <cellStyle name="Normal 2 2 3 4" xfId="1862" xr:uid="{00000000-0005-0000-0000-00005B070000}"/>
    <cellStyle name="Normal 2 2 3 4 2" xfId="2285" xr:uid="{00000000-0005-0000-0000-000002090000}"/>
    <cellStyle name="Normal 2 2 3 4 2 2" xfId="3124" xr:uid="{00000000-0005-0000-0000-0000490C0000}"/>
    <cellStyle name="Normal 2 2 3 4 2 2 2" xfId="4813" xr:uid="{00000000-0005-0000-0000-0000E3120000}"/>
    <cellStyle name="Normal 2 2 3 4 2 2 2 2" xfId="14885" xr:uid="{00000000-0005-0000-0000-00003C3A0000}"/>
    <cellStyle name="Normal 2 2 3 4 2 2 2 2 3" xfId="29980" xr:uid="{00000000-0005-0000-0000-000036750000}"/>
    <cellStyle name="Normal 2 2 3 4 2 2 2 3" xfId="9865" xr:uid="{00000000-0005-0000-0000-0000A0260000}"/>
    <cellStyle name="Normal 2 2 3 4 2 2 2 3 3" xfId="24963" xr:uid="{00000000-0005-0000-0000-00009D610000}"/>
    <cellStyle name="Normal 2 2 3 4 2 2 2 5" xfId="19950" xr:uid="{00000000-0005-0000-0000-0000084E0000}"/>
    <cellStyle name="Normal 2 2 3 4 2 2 3" xfId="6504" xr:uid="{00000000-0005-0000-0000-00007F190000}"/>
    <cellStyle name="Normal 2 2 3 4 2 2 3 2" xfId="16556" xr:uid="{00000000-0005-0000-0000-0000C3400000}"/>
    <cellStyle name="Normal 2 2 3 4 2 2 3 3" xfId="11536" xr:uid="{00000000-0005-0000-0000-0000272D0000}"/>
    <cellStyle name="Normal 2 2 3 4 2 2 3 3 3" xfId="26634" xr:uid="{00000000-0005-0000-0000-000024680000}"/>
    <cellStyle name="Normal 2 2 3 4 2 2 3 5" xfId="21621" xr:uid="{00000000-0005-0000-0000-00008F540000}"/>
    <cellStyle name="Normal 2 2 3 4 2 2 4" xfId="13214" xr:uid="{00000000-0005-0000-0000-0000B5330000}"/>
    <cellStyle name="Normal 2 2 3 4 2 2 4 3" xfId="28309" xr:uid="{00000000-0005-0000-0000-0000AF6E0000}"/>
    <cellStyle name="Normal 2 2 3 4 2 2 5" xfId="8193" xr:uid="{00000000-0005-0000-0000-000018200000}"/>
    <cellStyle name="Normal 2 2 3 4 2 2 5 3" xfId="23292" xr:uid="{00000000-0005-0000-0000-0000165B0000}"/>
    <cellStyle name="Normal 2 2 3 4 2 2 7" xfId="18279" xr:uid="{00000000-0005-0000-0000-000081470000}"/>
    <cellStyle name="Normal 2 2 3 4 2 3" xfId="3976" xr:uid="{00000000-0005-0000-0000-00009E0F0000}"/>
    <cellStyle name="Normal 2 2 3 4 2 3 2" xfId="14049" xr:uid="{00000000-0005-0000-0000-0000F8360000}"/>
    <cellStyle name="Normal 2 2 3 4 2 3 2 3" xfId="29144" xr:uid="{00000000-0005-0000-0000-0000F2710000}"/>
    <cellStyle name="Normal 2 2 3 4 2 3 3" xfId="9029" xr:uid="{00000000-0005-0000-0000-00005C230000}"/>
    <cellStyle name="Normal 2 2 3 4 2 3 3 3" xfId="24127" xr:uid="{00000000-0005-0000-0000-0000595E0000}"/>
    <cellStyle name="Normal 2 2 3 4 2 3 5" xfId="19114" xr:uid="{00000000-0005-0000-0000-0000C44A0000}"/>
    <cellStyle name="Normal 2 2 3 4 2 4" xfId="5668" xr:uid="{00000000-0005-0000-0000-00003B160000}"/>
    <cellStyle name="Normal 2 2 3 4 2 4 2" xfId="15720" xr:uid="{00000000-0005-0000-0000-00007F3D0000}"/>
    <cellStyle name="Normal 2 2 3 4 2 4 2 3" xfId="30815" xr:uid="{00000000-0005-0000-0000-000079780000}"/>
    <cellStyle name="Normal 2 2 3 4 2 4 3" xfId="10700" xr:uid="{00000000-0005-0000-0000-0000E3290000}"/>
    <cellStyle name="Normal 2 2 3 4 2 4 3 3" xfId="25798" xr:uid="{00000000-0005-0000-0000-0000E0640000}"/>
    <cellStyle name="Normal 2 2 3 4 2 4 5" xfId="20785" xr:uid="{00000000-0005-0000-0000-00004B510000}"/>
    <cellStyle name="Normal 2 2 3 4 2 5" xfId="12378" xr:uid="{00000000-0005-0000-0000-000071300000}"/>
    <cellStyle name="Normal 2 2 3 4 2 5 3" xfId="27473" xr:uid="{00000000-0005-0000-0000-00006B6B0000}"/>
    <cellStyle name="Normal 2 2 3 4 2 6" xfId="7357" xr:uid="{00000000-0005-0000-0000-0000D41C0000}"/>
    <cellStyle name="Normal 2 2 3 4 2 6 3" xfId="22456" xr:uid="{00000000-0005-0000-0000-0000D2570000}"/>
    <cellStyle name="Normal 2 2 3 4 2 8" xfId="17443" xr:uid="{00000000-0005-0000-0000-00003D440000}"/>
    <cellStyle name="Normal 2 2 3 4 3" xfId="2706" xr:uid="{00000000-0005-0000-0000-0000A70A0000}"/>
    <cellStyle name="Normal 2 2 3 4 3 2" xfId="4395" xr:uid="{00000000-0005-0000-0000-000041110000}"/>
    <cellStyle name="Normal 2 2 3 4 3 2 2" xfId="14467" xr:uid="{00000000-0005-0000-0000-00009A380000}"/>
    <cellStyle name="Normal 2 2 3 4 3 2 2 3" xfId="29562" xr:uid="{00000000-0005-0000-0000-000094730000}"/>
    <cellStyle name="Normal 2 2 3 4 3 2 3" xfId="9447" xr:uid="{00000000-0005-0000-0000-0000FE240000}"/>
    <cellStyle name="Normal 2 2 3 4 3 2 3 3" xfId="24545" xr:uid="{00000000-0005-0000-0000-0000FB5F0000}"/>
    <cellStyle name="Normal 2 2 3 4 3 2 5" xfId="19532" xr:uid="{00000000-0005-0000-0000-0000664C0000}"/>
    <cellStyle name="Normal 2 2 3 4 3 3" xfId="6086" xr:uid="{00000000-0005-0000-0000-0000DD170000}"/>
    <cellStyle name="Normal 2 2 3 4 3 3 2" xfId="16138" xr:uid="{00000000-0005-0000-0000-0000213F0000}"/>
    <cellStyle name="Normal 2 2 3 4 3 3 3" xfId="11118" xr:uid="{00000000-0005-0000-0000-0000852B0000}"/>
    <cellStyle name="Normal 2 2 3 4 3 3 3 3" xfId="26216" xr:uid="{00000000-0005-0000-0000-000082660000}"/>
    <cellStyle name="Normal 2 2 3 4 3 3 5" xfId="21203" xr:uid="{00000000-0005-0000-0000-0000ED520000}"/>
    <cellStyle name="Normal 2 2 3 4 3 4" xfId="12796" xr:uid="{00000000-0005-0000-0000-000013320000}"/>
    <cellStyle name="Normal 2 2 3 4 3 4 3" xfId="27891" xr:uid="{00000000-0005-0000-0000-00000D6D0000}"/>
    <cellStyle name="Normal 2 2 3 4 3 5" xfId="7775" xr:uid="{00000000-0005-0000-0000-0000761E0000}"/>
    <cellStyle name="Normal 2 2 3 4 3 5 3" xfId="22874" xr:uid="{00000000-0005-0000-0000-000074590000}"/>
    <cellStyle name="Normal 2 2 3 4 3 7" xfId="17861" xr:uid="{00000000-0005-0000-0000-0000DF450000}"/>
    <cellStyle name="Normal 2 2 3 4 4" xfId="3558" xr:uid="{00000000-0005-0000-0000-0000FC0D0000}"/>
    <cellStyle name="Normal 2 2 3 4 4 2" xfId="13631" xr:uid="{00000000-0005-0000-0000-000056350000}"/>
    <cellStyle name="Normal 2 2 3 4 4 2 3" xfId="28726" xr:uid="{00000000-0005-0000-0000-000050700000}"/>
    <cellStyle name="Normal 2 2 3 4 4 3" xfId="8611" xr:uid="{00000000-0005-0000-0000-0000BA210000}"/>
    <cellStyle name="Normal 2 2 3 4 4 3 3" xfId="23709" xr:uid="{00000000-0005-0000-0000-0000B75C0000}"/>
    <cellStyle name="Normal 2 2 3 4 4 5" xfId="18696" xr:uid="{00000000-0005-0000-0000-000022490000}"/>
    <cellStyle name="Normal 2 2 3 4 5" xfId="5250" xr:uid="{00000000-0005-0000-0000-000099140000}"/>
    <cellStyle name="Normal 2 2 3 4 5 2" xfId="15302" xr:uid="{00000000-0005-0000-0000-0000DD3B0000}"/>
    <cellStyle name="Normal 2 2 3 4 5 2 3" xfId="30397" xr:uid="{00000000-0005-0000-0000-0000D7760000}"/>
    <cellStyle name="Normal 2 2 3 4 5 3" xfId="10282" xr:uid="{00000000-0005-0000-0000-000041280000}"/>
    <cellStyle name="Normal 2 2 3 4 5 3 3" xfId="25380" xr:uid="{00000000-0005-0000-0000-00003E630000}"/>
    <cellStyle name="Normal 2 2 3 4 5 5" xfId="20367" xr:uid="{00000000-0005-0000-0000-0000A94F0000}"/>
    <cellStyle name="Normal 2 2 3 4 6" xfId="11960" xr:uid="{00000000-0005-0000-0000-0000CF2E0000}"/>
    <cellStyle name="Normal 2 2 3 4 6 3" xfId="27055" xr:uid="{00000000-0005-0000-0000-0000C9690000}"/>
    <cellStyle name="Normal 2 2 3 4 7" xfId="6939" xr:uid="{00000000-0005-0000-0000-0000321B0000}"/>
    <cellStyle name="Normal 2 2 3 4 7 3" xfId="22038" xr:uid="{00000000-0005-0000-0000-000030560000}"/>
    <cellStyle name="Normal 2 2 3 4 9" xfId="17025" xr:uid="{00000000-0005-0000-0000-00009B420000}"/>
    <cellStyle name="Normal 2 2 3 5" xfId="2075" xr:uid="{00000000-0005-0000-0000-000030080000}"/>
    <cellStyle name="Normal 2 2 3 5 2" xfId="2916" xr:uid="{00000000-0005-0000-0000-0000790B0000}"/>
    <cellStyle name="Normal 2 2 3 5 2 2" xfId="4605" xr:uid="{00000000-0005-0000-0000-000013120000}"/>
    <cellStyle name="Normal 2 2 3 5 2 2 2" xfId="14677" xr:uid="{00000000-0005-0000-0000-00006C390000}"/>
    <cellStyle name="Normal 2 2 3 5 2 2 2 3" xfId="29772" xr:uid="{00000000-0005-0000-0000-000066740000}"/>
    <cellStyle name="Normal 2 2 3 5 2 2 3" xfId="9657" xr:uid="{00000000-0005-0000-0000-0000D0250000}"/>
    <cellStyle name="Normal 2 2 3 5 2 2 3 3" xfId="24755" xr:uid="{00000000-0005-0000-0000-0000CD600000}"/>
    <cellStyle name="Normal 2 2 3 5 2 2 5" xfId="19742" xr:uid="{00000000-0005-0000-0000-0000384D0000}"/>
    <cellStyle name="Normal 2 2 3 5 2 3" xfId="6296" xr:uid="{00000000-0005-0000-0000-0000AF180000}"/>
    <cellStyle name="Normal 2 2 3 5 2 3 2" xfId="16348" xr:uid="{00000000-0005-0000-0000-0000F33F0000}"/>
    <cellStyle name="Normal 2 2 3 5 2 3 3" xfId="11328" xr:uid="{00000000-0005-0000-0000-0000572C0000}"/>
    <cellStyle name="Normal 2 2 3 5 2 3 3 3" xfId="26426" xr:uid="{00000000-0005-0000-0000-000054670000}"/>
    <cellStyle name="Normal 2 2 3 5 2 3 5" xfId="21413" xr:uid="{00000000-0005-0000-0000-0000BF530000}"/>
    <cellStyle name="Normal 2 2 3 5 2 4" xfId="13006" xr:uid="{00000000-0005-0000-0000-0000E5320000}"/>
    <cellStyle name="Normal 2 2 3 5 2 4 3" xfId="28101" xr:uid="{00000000-0005-0000-0000-0000DF6D0000}"/>
    <cellStyle name="Normal 2 2 3 5 2 5" xfId="7985" xr:uid="{00000000-0005-0000-0000-0000481F0000}"/>
    <cellStyle name="Normal 2 2 3 5 2 5 3" xfId="23084" xr:uid="{00000000-0005-0000-0000-0000465A0000}"/>
    <cellStyle name="Normal 2 2 3 5 2 7" xfId="18071" xr:uid="{00000000-0005-0000-0000-0000B1460000}"/>
    <cellStyle name="Normal 2 2 3 5 3" xfId="3768" xr:uid="{00000000-0005-0000-0000-0000CE0E0000}"/>
    <cellStyle name="Normal 2 2 3 5 3 2" xfId="13841" xr:uid="{00000000-0005-0000-0000-000028360000}"/>
    <cellStyle name="Normal 2 2 3 5 3 2 3" xfId="28936" xr:uid="{00000000-0005-0000-0000-000022710000}"/>
    <cellStyle name="Normal 2 2 3 5 3 3" xfId="8821" xr:uid="{00000000-0005-0000-0000-00008C220000}"/>
    <cellStyle name="Normal 2 2 3 5 3 3 3" xfId="23919" xr:uid="{00000000-0005-0000-0000-0000895D0000}"/>
    <cellStyle name="Normal 2 2 3 5 3 5" xfId="18906" xr:uid="{00000000-0005-0000-0000-0000F4490000}"/>
    <cellStyle name="Normal 2 2 3 5 4" xfId="5460" xr:uid="{00000000-0005-0000-0000-00006B150000}"/>
    <cellStyle name="Normal 2 2 3 5 4 2" xfId="15512" xr:uid="{00000000-0005-0000-0000-0000AF3C0000}"/>
    <cellStyle name="Normal 2 2 3 5 4 2 3" xfId="30607" xr:uid="{00000000-0005-0000-0000-0000A9770000}"/>
    <cellStyle name="Normal 2 2 3 5 4 3" xfId="10492" xr:uid="{00000000-0005-0000-0000-000013290000}"/>
    <cellStyle name="Normal 2 2 3 5 4 3 3" xfId="25590" xr:uid="{00000000-0005-0000-0000-000010640000}"/>
    <cellStyle name="Normal 2 2 3 5 4 5" xfId="20577" xr:uid="{00000000-0005-0000-0000-00007B500000}"/>
    <cellStyle name="Normal 2 2 3 5 5" xfId="12170" xr:uid="{00000000-0005-0000-0000-0000A12F0000}"/>
    <cellStyle name="Normal 2 2 3 5 5 3" xfId="27265" xr:uid="{00000000-0005-0000-0000-00009B6A0000}"/>
    <cellStyle name="Normal 2 2 3 5 6" xfId="7149" xr:uid="{00000000-0005-0000-0000-0000041C0000}"/>
    <cellStyle name="Normal 2 2 3 5 6 3" xfId="22248" xr:uid="{00000000-0005-0000-0000-000002570000}"/>
    <cellStyle name="Normal 2 2 3 5 8" xfId="17235" xr:uid="{00000000-0005-0000-0000-00006D430000}"/>
    <cellStyle name="Normal 2 2 3 6" xfId="2496" xr:uid="{00000000-0005-0000-0000-0000D5090000}"/>
    <cellStyle name="Normal 2 2 3 6 2" xfId="4187" xr:uid="{00000000-0005-0000-0000-000071100000}"/>
    <cellStyle name="Normal 2 2 3 6 2 2" xfId="14259" xr:uid="{00000000-0005-0000-0000-0000CA370000}"/>
    <cellStyle name="Normal 2 2 3 6 2 2 3" xfId="29354" xr:uid="{00000000-0005-0000-0000-0000C4720000}"/>
    <cellStyle name="Normal 2 2 3 6 2 3" xfId="9239" xr:uid="{00000000-0005-0000-0000-00002E240000}"/>
    <cellStyle name="Normal 2 2 3 6 2 3 3" xfId="24337" xr:uid="{00000000-0005-0000-0000-00002B5F0000}"/>
    <cellStyle name="Normal 2 2 3 6 2 5" xfId="19324" xr:uid="{00000000-0005-0000-0000-0000964B0000}"/>
    <cellStyle name="Normal 2 2 3 6 3" xfId="5878" xr:uid="{00000000-0005-0000-0000-00000D170000}"/>
    <cellStyle name="Normal 2 2 3 6 3 2" xfId="15930" xr:uid="{00000000-0005-0000-0000-0000513E0000}"/>
    <cellStyle name="Normal 2 2 3 6 3 3" xfId="10910" xr:uid="{00000000-0005-0000-0000-0000B52A0000}"/>
    <cellStyle name="Normal 2 2 3 6 3 3 3" xfId="26008" xr:uid="{00000000-0005-0000-0000-0000B2650000}"/>
    <cellStyle name="Normal 2 2 3 6 3 5" xfId="20995" xr:uid="{00000000-0005-0000-0000-00001D520000}"/>
    <cellStyle name="Normal 2 2 3 6 4" xfId="12588" xr:uid="{00000000-0005-0000-0000-000043310000}"/>
    <cellStyle name="Normal 2 2 3 6 4 3" xfId="27683" xr:uid="{00000000-0005-0000-0000-00003D6C0000}"/>
    <cellStyle name="Normal 2 2 3 6 5" xfId="7567" xr:uid="{00000000-0005-0000-0000-0000A61D0000}"/>
    <cellStyle name="Normal 2 2 3 6 5 3" xfId="22666" xr:uid="{00000000-0005-0000-0000-0000A4580000}"/>
    <cellStyle name="Normal 2 2 3 6 7" xfId="17653" xr:uid="{00000000-0005-0000-0000-00000F450000}"/>
    <cellStyle name="Normal 2 2 3 7" xfId="3346" xr:uid="{00000000-0005-0000-0000-0000280D0000}"/>
    <cellStyle name="Normal 2 2 3 7 2" xfId="13423" xr:uid="{00000000-0005-0000-0000-000086340000}"/>
    <cellStyle name="Normal 2 2 3 7 2 3" xfId="28518" xr:uid="{00000000-0005-0000-0000-0000806F0000}"/>
    <cellStyle name="Normal 2 2 3 7 3" xfId="8403" xr:uid="{00000000-0005-0000-0000-0000EA200000}"/>
    <cellStyle name="Normal 2 2 3 7 3 3" xfId="23501" xr:uid="{00000000-0005-0000-0000-0000E75B0000}"/>
    <cellStyle name="Normal 2 2 3 7 5" xfId="18488" xr:uid="{00000000-0005-0000-0000-000052480000}"/>
    <cellStyle name="Normal 2 2 3 8" xfId="5039" xr:uid="{00000000-0005-0000-0000-0000C6130000}"/>
    <cellStyle name="Normal 2 2 3 8 2" xfId="15094" xr:uid="{00000000-0005-0000-0000-00000D3B0000}"/>
    <cellStyle name="Normal 2 2 3 8 2 3" xfId="30189" xr:uid="{00000000-0005-0000-0000-000007760000}"/>
    <cellStyle name="Normal 2 2 3 8 3" xfId="10074" xr:uid="{00000000-0005-0000-0000-000071270000}"/>
    <cellStyle name="Normal 2 2 3 8 3 3" xfId="25172" xr:uid="{00000000-0005-0000-0000-00006E620000}"/>
    <cellStyle name="Normal 2 2 3 8 5" xfId="20159" xr:uid="{00000000-0005-0000-0000-0000D94E0000}"/>
    <cellStyle name="Normal 2 2 3 9" xfId="11750" xr:uid="{00000000-0005-0000-0000-0000FD2D0000}"/>
    <cellStyle name="Normal 2 2 3 9 3" xfId="26847" xr:uid="{00000000-0005-0000-0000-0000F9680000}"/>
    <cellStyle name="Normal 2 2 4" xfId="1090" xr:uid="{00000000-0005-0000-0000-000054040000}"/>
    <cellStyle name="Normal 2 2 5" xfId="30991" xr:uid="{2B967993-3084-433A-970F-73604C93FB63}"/>
    <cellStyle name="Normal 2 2 6" xfId="918" xr:uid="{00000000-0005-0000-0000-0000A7030000}"/>
    <cellStyle name="Normal 2 3" xfId="125" xr:uid="{00000000-0005-0000-0000-00007F000000}"/>
    <cellStyle name="Normal 2 3 10" xfId="399" xr:uid="{00000000-0005-0000-0000-00009A010000}"/>
    <cellStyle name="Normal 2 3 2" xfId="604" xr:uid="{00000000-0005-0000-0000-000069020000}"/>
    <cellStyle name="Normal 2 3 2 10" xfId="6731" xr:uid="{00000000-0005-0000-0000-0000621A0000}"/>
    <cellStyle name="Normal 2 3 2 10 3" xfId="21832" xr:uid="{00000000-0005-0000-0000-000062550000}"/>
    <cellStyle name="Normal 2 3 2 12" xfId="16817" xr:uid="{00000000-0005-0000-0000-0000CB410000}"/>
    <cellStyle name="Normal 2 3 2 13" xfId="1404" xr:uid="{00000000-0005-0000-0000-000090050000}"/>
    <cellStyle name="Normal 2 3 2 2" xfId="1697" xr:uid="{00000000-0005-0000-0000-0000B6060000}"/>
    <cellStyle name="Normal 2 3 2 2 11" xfId="16871" xr:uid="{00000000-0005-0000-0000-000001420000}"/>
    <cellStyle name="Normal 2 3 2 2 2" xfId="1805" xr:uid="{00000000-0005-0000-0000-000022070000}"/>
    <cellStyle name="Normal 2 3 2 2 2 10" xfId="16975" xr:uid="{00000000-0005-0000-0000-000069420000}"/>
    <cellStyle name="Normal 2 3 2 2 2 2" xfId="2022" xr:uid="{00000000-0005-0000-0000-0000FB070000}"/>
    <cellStyle name="Normal 2 3 2 2 2 2 2" xfId="2443" xr:uid="{00000000-0005-0000-0000-0000A0090000}"/>
    <cellStyle name="Normal 2 3 2 2 2 2 2 2" xfId="3282" xr:uid="{00000000-0005-0000-0000-0000E70C0000}"/>
    <cellStyle name="Normal 2 3 2 2 2 2 2 2 2" xfId="4971" xr:uid="{00000000-0005-0000-0000-000081130000}"/>
    <cellStyle name="Normal 2 3 2 2 2 2 2 2 2 2" xfId="15043" xr:uid="{00000000-0005-0000-0000-0000DA3A0000}"/>
    <cellStyle name="Normal 2 3 2 2 2 2 2 2 2 2 3" xfId="30138" xr:uid="{00000000-0005-0000-0000-0000D4750000}"/>
    <cellStyle name="Normal 2 3 2 2 2 2 2 2 2 3" xfId="10023" xr:uid="{00000000-0005-0000-0000-00003E270000}"/>
    <cellStyle name="Normal 2 3 2 2 2 2 2 2 2 3 3" xfId="25121" xr:uid="{00000000-0005-0000-0000-00003B620000}"/>
    <cellStyle name="Normal 2 3 2 2 2 2 2 2 2 5" xfId="20108" xr:uid="{00000000-0005-0000-0000-0000A64E0000}"/>
    <cellStyle name="Normal 2 3 2 2 2 2 2 2 3" xfId="6662" xr:uid="{00000000-0005-0000-0000-00001D1A0000}"/>
    <cellStyle name="Normal 2 3 2 2 2 2 2 2 3 2" xfId="16714" xr:uid="{00000000-0005-0000-0000-000061410000}"/>
    <cellStyle name="Normal 2 3 2 2 2 2 2 2 3 3" xfId="11694" xr:uid="{00000000-0005-0000-0000-0000C52D0000}"/>
    <cellStyle name="Normal 2 3 2 2 2 2 2 2 3 3 3" xfId="26792" xr:uid="{00000000-0005-0000-0000-0000C2680000}"/>
    <cellStyle name="Normal 2 3 2 2 2 2 2 2 3 5" xfId="21779" xr:uid="{00000000-0005-0000-0000-00002D550000}"/>
    <cellStyle name="Normal 2 3 2 2 2 2 2 2 4" xfId="13372" xr:uid="{00000000-0005-0000-0000-000053340000}"/>
    <cellStyle name="Normal 2 3 2 2 2 2 2 2 4 3" xfId="28467" xr:uid="{00000000-0005-0000-0000-00004D6F0000}"/>
    <cellStyle name="Normal 2 3 2 2 2 2 2 2 5" xfId="8351" xr:uid="{00000000-0005-0000-0000-0000B6200000}"/>
    <cellStyle name="Normal 2 3 2 2 2 2 2 2 5 3" xfId="23450" xr:uid="{00000000-0005-0000-0000-0000B45B0000}"/>
    <cellStyle name="Normal 2 3 2 2 2 2 2 2 7" xfId="18437" xr:uid="{00000000-0005-0000-0000-00001F480000}"/>
    <cellStyle name="Normal 2 3 2 2 2 2 2 3" xfId="4134" xr:uid="{00000000-0005-0000-0000-00003C100000}"/>
    <cellStyle name="Normal 2 3 2 2 2 2 2 3 2" xfId="14207" xr:uid="{00000000-0005-0000-0000-000096370000}"/>
    <cellStyle name="Normal 2 3 2 2 2 2 2 3 2 3" xfId="29302" xr:uid="{00000000-0005-0000-0000-000090720000}"/>
    <cellStyle name="Normal 2 3 2 2 2 2 2 3 3" xfId="9187" xr:uid="{00000000-0005-0000-0000-0000FA230000}"/>
    <cellStyle name="Normal 2 3 2 2 2 2 2 3 3 3" xfId="24285" xr:uid="{00000000-0005-0000-0000-0000F75E0000}"/>
    <cellStyle name="Normal 2 3 2 2 2 2 2 3 5" xfId="19272" xr:uid="{00000000-0005-0000-0000-0000624B0000}"/>
    <cellStyle name="Normal 2 3 2 2 2 2 2 4" xfId="5826" xr:uid="{00000000-0005-0000-0000-0000D9160000}"/>
    <cellStyle name="Normal 2 3 2 2 2 2 2 4 2" xfId="15878" xr:uid="{00000000-0005-0000-0000-00001D3E0000}"/>
    <cellStyle name="Normal 2 3 2 2 2 2 2 4 3" xfId="10858" xr:uid="{00000000-0005-0000-0000-0000812A0000}"/>
    <cellStyle name="Normal 2 3 2 2 2 2 2 4 3 3" xfId="25956" xr:uid="{00000000-0005-0000-0000-00007E650000}"/>
    <cellStyle name="Normal 2 3 2 2 2 2 2 4 5" xfId="20943" xr:uid="{00000000-0005-0000-0000-0000E9510000}"/>
    <cellStyle name="Normal 2 3 2 2 2 2 2 5" xfId="12536" xr:uid="{00000000-0005-0000-0000-00000F310000}"/>
    <cellStyle name="Normal 2 3 2 2 2 2 2 5 3" xfId="27631" xr:uid="{00000000-0005-0000-0000-0000096C0000}"/>
    <cellStyle name="Normal 2 3 2 2 2 2 2 6" xfId="7515" xr:uid="{00000000-0005-0000-0000-0000721D0000}"/>
    <cellStyle name="Normal 2 3 2 2 2 2 2 6 3" xfId="22614" xr:uid="{00000000-0005-0000-0000-000070580000}"/>
    <cellStyle name="Normal 2 3 2 2 2 2 2 8" xfId="17601" xr:uid="{00000000-0005-0000-0000-0000DB440000}"/>
    <cellStyle name="Normal 2 3 2 2 2 2 3" xfId="2864" xr:uid="{00000000-0005-0000-0000-0000450B0000}"/>
    <cellStyle name="Normal 2 3 2 2 2 2 3 2" xfId="4553" xr:uid="{00000000-0005-0000-0000-0000DF110000}"/>
    <cellStyle name="Normal 2 3 2 2 2 2 3 2 2" xfId="14625" xr:uid="{00000000-0005-0000-0000-000038390000}"/>
    <cellStyle name="Normal 2 3 2 2 2 2 3 2 2 3" xfId="29720" xr:uid="{00000000-0005-0000-0000-000032740000}"/>
    <cellStyle name="Normal 2 3 2 2 2 2 3 2 3" xfId="9605" xr:uid="{00000000-0005-0000-0000-00009C250000}"/>
    <cellStyle name="Normal 2 3 2 2 2 2 3 2 3 3" xfId="24703" xr:uid="{00000000-0005-0000-0000-000099600000}"/>
    <cellStyle name="Normal 2 3 2 2 2 2 3 2 5" xfId="19690" xr:uid="{00000000-0005-0000-0000-0000044D0000}"/>
    <cellStyle name="Normal 2 3 2 2 2 2 3 3" xfId="6244" xr:uid="{00000000-0005-0000-0000-00007B180000}"/>
    <cellStyle name="Normal 2 3 2 2 2 2 3 3 2" xfId="16296" xr:uid="{00000000-0005-0000-0000-0000BF3F0000}"/>
    <cellStyle name="Normal 2 3 2 2 2 2 3 3 3" xfId="11276" xr:uid="{00000000-0005-0000-0000-0000232C0000}"/>
    <cellStyle name="Normal 2 3 2 2 2 2 3 3 3 3" xfId="26374" xr:uid="{00000000-0005-0000-0000-000020670000}"/>
    <cellStyle name="Normal 2 3 2 2 2 2 3 3 5" xfId="21361" xr:uid="{00000000-0005-0000-0000-00008B530000}"/>
    <cellStyle name="Normal 2 3 2 2 2 2 3 4" xfId="12954" xr:uid="{00000000-0005-0000-0000-0000B1320000}"/>
    <cellStyle name="Normal 2 3 2 2 2 2 3 4 3" xfId="28049" xr:uid="{00000000-0005-0000-0000-0000AB6D0000}"/>
    <cellStyle name="Normal 2 3 2 2 2 2 3 5" xfId="7933" xr:uid="{00000000-0005-0000-0000-0000141F0000}"/>
    <cellStyle name="Normal 2 3 2 2 2 2 3 5 3" xfId="23032" xr:uid="{00000000-0005-0000-0000-0000125A0000}"/>
    <cellStyle name="Normal 2 3 2 2 2 2 3 7" xfId="18019" xr:uid="{00000000-0005-0000-0000-00007D460000}"/>
    <cellStyle name="Normal 2 3 2 2 2 2 4" xfId="3716" xr:uid="{00000000-0005-0000-0000-00009A0E0000}"/>
    <cellStyle name="Normal 2 3 2 2 2 2 4 2" xfId="13789" xr:uid="{00000000-0005-0000-0000-0000F4350000}"/>
    <cellStyle name="Normal 2 3 2 2 2 2 4 2 3" xfId="28884" xr:uid="{00000000-0005-0000-0000-0000EE700000}"/>
    <cellStyle name="Normal 2 3 2 2 2 2 4 3" xfId="8769" xr:uid="{00000000-0005-0000-0000-000058220000}"/>
    <cellStyle name="Normal 2 3 2 2 2 2 4 3 3" xfId="23867" xr:uid="{00000000-0005-0000-0000-0000555D0000}"/>
    <cellStyle name="Normal 2 3 2 2 2 2 4 5" xfId="18854" xr:uid="{00000000-0005-0000-0000-0000C0490000}"/>
    <cellStyle name="Normal 2 3 2 2 2 2 5" xfId="5408" xr:uid="{00000000-0005-0000-0000-000037150000}"/>
    <cellStyle name="Normal 2 3 2 2 2 2 5 2" xfId="15460" xr:uid="{00000000-0005-0000-0000-00007B3C0000}"/>
    <cellStyle name="Normal 2 3 2 2 2 2 5 2 3" xfId="30555" xr:uid="{00000000-0005-0000-0000-000075770000}"/>
    <cellStyle name="Normal 2 3 2 2 2 2 5 3" xfId="10440" xr:uid="{00000000-0005-0000-0000-0000DF280000}"/>
    <cellStyle name="Normal 2 3 2 2 2 2 5 3 3" xfId="25538" xr:uid="{00000000-0005-0000-0000-0000DC630000}"/>
    <cellStyle name="Normal 2 3 2 2 2 2 5 5" xfId="20525" xr:uid="{00000000-0005-0000-0000-000047500000}"/>
    <cellStyle name="Normal 2 3 2 2 2 2 6" xfId="12118" xr:uid="{00000000-0005-0000-0000-00006D2F0000}"/>
    <cellStyle name="Normal 2 3 2 2 2 2 6 3" xfId="27213" xr:uid="{00000000-0005-0000-0000-0000676A0000}"/>
    <cellStyle name="Normal 2 3 2 2 2 2 7" xfId="7097" xr:uid="{00000000-0005-0000-0000-0000D01B0000}"/>
    <cellStyle name="Normal 2 3 2 2 2 2 7 3" xfId="22196" xr:uid="{00000000-0005-0000-0000-0000CE560000}"/>
    <cellStyle name="Normal 2 3 2 2 2 2 9" xfId="17183" xr:uid="{00000000-0005-0000-0000-000039430000}"/>
    <cellStyle name="Normal 2 3 2 2 2 3" xfId="2235" xr:uid="{00000000-0005-0000-0000-0000D0080000}"/>
    <cellStyle name="Normal 2 3 2 2 2 3 2" xfId="3074" xr:uid="{00000000-0005-0000-0000-0000170C0000}"/>
    <cellStyle name="Normal 2 3 2 2 2 3 2 2" xfId="4763" xr:uid="{00000000-0005-0000-0000-0000B1120000}"/>
    <cellStyle name="Normal 2 3 2 2 2 3 2 2 2" xfId="14835" xr:uid="{00000000-0005-0000-0000-00000A3A0000}"/>
    <cellStyle name="Normal 2 3 2 2 2 3 2 2 2 3" xfId="29930" xr:uid="{00000000-0005-0000-0000-000004750000}"/>
    <cellStyle name="Normal 2 3 2 2 2 3 2 2 3" xfId="9815" xr:uid="{00000000-0005-0000-0000-00006E260000}"/>
    <cellStyle name="Normal 2 3 2 2 2 3 2 2 3 3" xfId="24913" xr:uid="{00000000-0005-0000-0000-00006B610000}"/>
    <cellStyle name="Normal 2 3 2 2 2 3 2 2 5" xfId="19900" xr:uid="{00000000-0005-0000-0000-0000D64D0000}"/>
    <cellStyle name="Normal 2 3 2 2 2 3 2 3" xfId="6454" xr:uid="{00000000-0005-0000-0000-00004D190000}"/>
    <cellStyle name="Normal 2 3 2 2 2 3 2 3 2" xfId="16506" xr:uid="{00000000-0005-0000-0000-000091400000}"/>
    <cellStyle name="Normal 2 3 2 2 2 3 2 3 3" xfId="11486" xr:uid="{00000000-0005-0000-0000-0000F52C0000}"/>
    <cellStyle name="Normal 2 3 2 2 2 3 2 3 3 3" xfId="26584" xr:uid="{00000000-0005-0000-0000-0000F2670000}"/>
    <cellStyle name="Normal 2 3 2 2 2 3 2 3 5" xfId="21571" xr:uid="{00000000-0005-0000-0000-00005D540000}"/>
    <cellStyle name="Normal 2 3 2 2 2 3 2 4" xfId="13164" xr:uid="{00000000-0005-0000-0000-000083330000}"/>
    <cellStyle name="Normal 2 3 2 2 2 3 2 4 3" xfId="28259" xr:uid="{00000000-0005-0000-0000-00007D6E0000}"/>
    <cellStyle name="Normal 2 3 2 2 2 3 2 5" xfId="8143" xr:uid="{00000000-0005-0000-0000-0000E61F0000}"/>
    <cellStyle name="Normal 2 3 2 2 2 3 2 5 3" xfId="23242" xr:uid="{00000000-0005-0000-0000-0000E45A0000}"/>
    <cellStyle name="Normal 2 3 2 2 2 3 2 7" xfId="18229" xr:uid="{00000000-0005-0000-0000-00004F470000}"/>
    <cellStyle name="Normal 2 3 2 2 2 3 3" xfId="3926" xr:uid="{00000000-0005-0000-0000-00006C0F0000}"/>
    <cellStyle name="Normal 2 3 2 2 2 3 3 2" xfId="13999" xr:uid="{00000000-0005-0000-0000-0000C6360000}"/>
    <cellStyle name="Normal 2 3 2 2 2 3 3 2 3" xfId="29094" xr:uid="{00000000-0005-0000-0000-0000C0710000}"/>
    <cellStyle name="Normal 2 3 2 2 2 3 3 3" xfId="8979" xr:uid="{00000000-0005-0000-0000-00002A230000}"/>
    <cellStyle name="Normal 2 3 2 2 2 3 3 3 3" xfId="24077" xr:uid="{00000000-0005-0000-0000-0000275E0000}"/>
    <cellStyle name="Normal 2 3 2 2 2 3 3 5" xfId="19064" xr:uid="{00000000-0005-0000-0000-0000924A0000}"/>
    <cellStyle name="Normal 2 3 2 2 2 3 4" xfId="5618" xr:uid="{00000000-0005-0000-0000-000009160000}"/>
    <cellStyle name="Normal 2 3 2 2 2 3 4 2" xfId="15670" xr:uid="{00000000-0005-0000-0000-00004D3D0000}"/>
    <cellStyle name="Normal 2 3 2 2 2 3 4 2 3" xfId="30765" xr:uid="{00000000-0005-0000-0000-000047780000}"/>
    <cellStyle name="Normal 2 3 2 2 2 3 4 3" xfId="10650" xr:uid="{00000000-0005-0000-0000-0000B1290000}"/>
    <cellStyle name="Normal 2 3 2 2 2 3 4 3 3" xfId="25748" xr:uid="{00000000-0005-0000-0000-0000AE640000}"/>
    <cellStyle name="Normal 2 3 2 2 2 3 4 5" xfId="20735" xr:uid="{00000000-0005-0000-0000-000019510000}"/>
    <cellStyle name="Normal 2 3 2 2 2 3 5" xfId="12328" xr:uid="{00000000-0005-0000-0000-00003F300000}"/>
    <cellStyle name="Normal 2 3 2 2 2 3 5 3" xfId="27423" xr:uid="{00000000-0005-0000-0000-0000396B0000}"/>
    <cellStyle name="Normal 2 3 2 2 2 3 6" xfId="7307" xr:uid="{00000000-0005-0000-0000-0000A21C0000}"/>
    <cellStyle name="Normal 2 3 2 2 2 3 6 3" xfId="22406" xr:uid="{00000000-0005-0000-0000-0000A0570000}"/>
    <cellStyle name="Normal 2 3 2 2 2 3 8" xfId="17393" xr:uid="{00000000-0005-0000-0000-00000B440000}"/>
    <cellStyle name="Normal 2 3 2 2 2 4" xfId="2656" xr:uid="{00000000-0005-0000-0000-0000750A0000}"/>
    <cellStyle name="Normal 2 3 2 2 2 4 2" xfId="4345" xr:uid="{00000000-0005-0000-0000-00000F110000}"/>
    <cellStyle name="Normal 2 3 2 2 2 4 2 2" xfId="14417" xr:uid="{00000000-0005-0000-0000-000068380000}"/>
    <cellStyle name="Normal 2 3 2 2 2 4 2 2 3" xfId="29512" xr:uid="{00000000-0005-0000-0000-000062730000}"/>
    <cellStyle name="Normal 2 3 2 2 2 4 2 3" xfId="9397" xr:uid="{00000000-0005-0000-0000-0000CC240000}"/>
    <cellStyle name="Normal 2 3 2 2 2 4 2 3 3" xfId="24495" xr:uid="{00000000-0005-0000-0000-0000C95F0000}"/>
    <cellStyle name="Normal 2 3 2 2 2 4 2 5" xfId="19482" xr:uid="{00000000-0005-0000-0000-0000344C0000}"/>
    <cellStyle name="Normal 2 3 2 2 2 4 3" xfId="6036" xr:uid="{00000000-0005-0000-0000-0000AB170000}"/>
    <cellStyle name="Normal 2 3 2 2 2 4 3 2" xfId="16088" xr:uid="{00000000-0005-0000-0000-0000EF3E0000}"/>
    <cellStyle name="Normal 2 3 2 2 2 4 3 3" xfId="11068" xr:uid="{00000000-0005-0000-0000-0000532B0000}"/>
    <cellStyle name="Normal 2 3 2 2 2 4 3 3 3" xfId="26166" xr:uid="{00000000-0005-0000-0000-000050660000}"/>
    <cellStyle name="Normal 2 3 2 2 2 4 3 5" xfId="21153" xr:uid="{00000000-0005-0000-0000-0000BB520000}"/>
    <cellStyle name="Normal 2 3 2 2 2 4 4" xfId="12746" xr:uid="{00000000-0005-0000-0000-0000E1310000}"/>
    <cellStyle name="Normal 2 3 2 2 2 4 4 3" xfId="27841" xr:uid="{00000000-0005-0000-0000-0000DB6C0000}"/>
    <cellStyle name="Normal 2 3 2 2 2 4 5" xfId="7725" xr:uid="{00000000-0005-0000-0000-0000441E0000}"/>
    <cellStyle name="Normal 2 3 2 2 2 4 5 3" xfId="22824" xr:uid="{00000000-0005-0000-0000-000042590000}"/>
    <cellStyle name="Normal 2 3 2 2 2 4 7" xfId="17811" xr:uid="{00000000-0005-0000-0000-0000AD450000}"/>
    <cellStyle name="Normal 2 3 2 2 2 5" xfId="3508" xr:uid="{00000000-0005-0000-0000-0000CA0D0000}"/>
    <cellStyle name="Normal 2 3 2 2 2 5 2" xfId="13581" xr:uid="{00000000-0005-0000-0000-000024350000}"/>
    <cellStyle name="Normal 2 3 2 2 2 5 2 3" xfId="28676" xr:uid="{00000000-0005-0000-0000-00001E700000}"/>
    <cellStyle name="Normal 2 3 2 2 2 5 3" xfId="8561" xr:uid="{00000000-0005-0000-0000-000088210000}"/>
    <cellStyle name="Normal 2 3 2 2 2 5 3 3" xfId="23659" xr:uid="{00000000-0005-0000-0000-0000855C0000}"/>
    <cellStyle name="Normal 2 3 2 2 2 5 5" xfId="18646" xr:uid="{00000000-0005-0000-0000-0000F0480000}"/>
    <cellStyle name="Normal 2 3 2 2 2 6" xfId="5200" xr:uid="{00000000-0005-0000-0000-000067140000}"/>
    <cellStyle name="Normal 2 3 2 2 2 6 2" xfId="15252" xr:uid="{00000000-0005-0000-0000-0000AB3B0000}"/>
    <cellStyle name="Normal 2 3 2 2 2 6 2 3" xfId="30347" xr:uid="{00000000-0005-0000-0000-0000A5760000}"/>
    <cellStyle name="Normal 2 3 2 2 2 6 3" xfId="10232" xr:uid="{00000000-0005-0000-0000-00000F280000}"/>
    <cellStyle name="Normal 2 3 2 2 2 6 3 3" xfId="25330" xr:uid="{00000000-0005-0000-0000-00000C630000}"/>
    <cellStyle name="Normal 2 3 2 2 2 6 5" xfId="20317" xr:uid="{00000000-0005-0000-0000-0000774F0000}"/>
    <cellStyle name="Normal 2 3 2 2 2 7" xfId="11910" xr:uid="{00000000-0005-0000-0000-00009D2E0000}"/>
    <cellStyle name="Normal 2 3 2 2 2 7 3" xfId="27005" xr:uid="{00000000-0005-0000-0000-000097690000}"/>
    <cellStyle name="Normal 2 3 2 2 2 8" xfId="6889" xr:uid="{00000000-0005-0000-0000-0000001B0000}"/>
    <cellStyle name="Normal 2 3 2 2 2 8 3" xfId="21988" xr:uid="{00000000-0005-0000-0000-0000FE550000}"/>
    <cellStyle name="Normal 2 3 2 2 3" xfId="1918" xr:uid="{00000000-0005-0000-0000-000093070000}"/>
    <cellStyle name="Normal 2 3 2 2 3 2" xfId="2339" xr:uid="{00000000-0005-0000-0000-000038090000}"/>
    <cellStyle name="Normal 2 3 2 2 3 2 2" xfId="3178" xr:uid="{00000000-0005-0000-0000-00007F0C0000}"/>
    <cellStyle name="Normal 2 3 2 2 3 2 2 2" xfId="4867" xr:uid="{00000000-0005-0000-0000-000019130000}"/>
    <cellStyle name="Normal 2 3 2 2 3 2 2 2 2" xfId="14939" xr:uid="{00000000-0005-0000-0000-0000723A0000}"/>
    <cellStyle name="Normal 2 3 2 2 3 2 2 2 2 3" xfId="30034" xr:uid="{00000000-0005-0000-0000-00006C750000}"/>
    <cellStyle name="Normal 2 3 2 2 3 2 2 2 3" xfId="9919" xr:uid="{00000000-0005-0000-0000-0000D6260000}"/>
    <cellStyle name="Normal 2 3 2 2 3 2 2 2 3 3" xfId="25017" xr:uid="{00000000-0005-0000-0000-0000D3610000}"/>
    <cellStyle name="Normal 2 3 2 2 3 2 2 2 5" xfId="20004" xr:uid="{00000000-0005-0000-0000-00003E4E0000}"/>
    <cellStyle name="Normal 2 3 2 2 3 2 2 3" xfId="6558" xr:uid="{00000000-0005-0000-0000-0000B5190000}"/>
    <cellStyle name="Normal 2 3 2 2 3 2 2 3 2" xfId="16610" xr:uid="{00000000-0005-0000-0000-0000F9400000}"/>
    <cellStyle name="Normal 2 3 2 2 3 2 2 3 3" xfId="11590" xr:uid="{00000000-0005-0000-0000-00005D2D0000}"/>
    <cellStyle name="Normal 2 3 2 2 3 2 2 3 3 3" xfId="26688" xr:uid="{00000000-0005-0000-0000-00005A680000}"/>
    <cellStyle name="Normal 2 3 2 2 3 2 2 3 5" xfId="21675" xr:uid="{00000000-0005-0000-0000-0000C5540000}"/>
    <cellStyle name="Normal 2 3 2 2 3 2 2 4" xfId="13268" xr:uid="{00000000-0005-0000-0000-0000EB330000}"/>
    <cellStyle name="Normal 2 3 2 2 3 2 2 4 3" xfId="28363" xr:uid="{00000000-0005-0000-0000-0000E56E0000}"/>
    <cellStyle name="Normal 2 3 2 2 3 2 2 5" xfId="8247" xr:uid="{00000000-0005-0000-0000-00004E200000}"/>
    <cellStyle name="Normal 2 3 2 2 3 2 2 5 3" xfId="23346" xr:uid="{00000000-0005-0000-0000-00004C5B0000}"/>
    <cellStyle name="Normal 2 3 2 2 3 2 2 7" xfId="18333" xr:uid="{00000000-0005-0000-0000-0000B7470000}"/>
    <cellStyle name="Normal 2 3 2 2 3 2 3" xfId="4030" xr:uid="{00000000-0005-0000-0000-0000D40F0000}"/>
    <cellStyle name="Normal 2 3 2 2 3 2 3 2" xfId="14103" xr:uid="{00000000-0005-0000-0000-00002E370000}"/>
    <cellStyle name="Normal 2 3 2 2 3 2 3 2 3" xfId="29198" xr:uid="{00000000-0005-0000-0000-000028720000}"/>
    <cellStyle name="Normal 2 3 2 2 3 2 3 3" xfId="9083" xr:uid="{00000000-0005-0000-0000-000092230000}"/>
    <cellStyle name="Normal 2 3 2 2 3 2 3 3 3" xfId="24181" xr:uid="{00000000-0005-0000-0000-00008F5E0000}"/>
    <cellStyle name="Normal 2 3 2 2 3 2 3 5" xfId="19168" xr:uid="{00000000-0005-0000-0000-0000FA4A0000}"/>
    <cellStyle name="Normal 2 3 2 2 3 2 4" xfId="5722" xr:uid="{00000000-0005-0000-0000-000071160000}"/>
    <cellStyle name="Normal 2 3 2 2 3 2 4 2" xfId="15774" xr:uid="{00000000-0005-0000-0000-0000B53D0000}"/>
    <cellStyle name="Normal 2 3 2 2 3 2 4 2 3" xfId="30869" xr:uid="{00000000-0005-0000-0000-0000AF780000}"/>
    <cellStyle name="Normal 2 3 2 2 3 2 4 3" xfId="10754" xr:uid="{00000000-0005-0000-0000-0000192A0000}"/>
    <cellStyle name="Normal 2 3 2 2 3 2 4 3 3" xfId="25852" xr:uid="{00000000-0005-0000-0000-000016650000}"/>
    <cellStyle name="Normal 2 3 2 2 3 2 4 5" xfId="20839" xr:uid="{00000000-0005-0000-0000-000081510000}"/>
    <cellStyle name="Normal 2 3 2 2 3 2 5" xfId="12432" xr:uid="{00000000-0005-0000-0000-0000A7300000}"/>
    <cellStyle name="Normal 2 3 2 2 3 2 5 3" xfId="27527" xr:uid="{00000000-0005-0000-0000-0000A16B0000}"/>
    <cellStyle name="Normal 2 3 2 2 3 2 6" xfId="7411" xr:uid="{00000000-0005-0000-0000-00000A1D0000}"/>
    <cellStyle name="Normal 2 3 2 2 3 2 6 3" xfId="22510" xr:uid="{00000000-0005-0000-0000-000008580000}"/>
    <cellStyle name="Normal 2 3 2 2 3 2 8" xfId="17497" xr:uid="{00000000-0005-0000-0000-000073440000}"/>
    <cellStyle name="Normal 2 3 2 2 3 3" xfId="2760" xr:uid="{00000000-0005-0000-0000-0000DD0A0000}"/>
    <cellStyle name="Normal 2 3 2 2 3 3 2" xfId="4449" xr:uid="{00000000-0005-0000-0000-000077110000}"/>
    <cellStyle name="Normal 2 3 2 2 3 3 2 2" xfId="14521" xr:uid="{00000000-0005-0000-0000-0000D0380000}"/>
    <cellStyle name="Normal 2 3 2 2 3 3 2 2 3" xfId="29616" xr:uid="{00000000-0005-0000-0000-0000CA730000}"/>
    <cellStyle name="Normal 2 3 2 2 3 3 2 3" xfId="9501" xr:uid="{00000000-0005-0000-0000-000034250000}"/>
    <cellStyle name="Normal 2 3 2 2 3 3 2 3 3" xfId="24599" xr:uid="{00000000-0005-0000-0000-000031600000}"/>
    <cellStyle name="Normal 2 3 2 2 3 3 2 5" xfId="19586" xr:uid="{00000000-0005-0000-0000-00009C4C0000}"/>
    <cellStyle name="Normal 2 3 2 2 3 3 3" xfId="6140" xr:uid="{00000000-0005-0000-0000-000013180000}"/>
    <cellStyle name="Normal 2 3 2 2 3 3 3 2" xfId="16192" xr:uid="{00000000-0005-0000-0000-0000573F0000}"/>
    <cellStyle name="Normal 2 3 2 2 3 3 3 3" xfId="11172" xr:uid="{00000000-0005-0000-0000-0000BB2B0000}"/>
    <cellStyle name="Normal 2 3 2 2 3 3 3 3 3" xfId="26270" xr:uid="{00000000-0005-0000-0000-0000B8660000}"/>
    <cellStyle name="Normal 2 3 2 2 3 3 3 5" xfId="21257" xr:uid="{00000000-0005-0000-0000-000023530000}"/>
    <cellStyle name="Normal 2 3 2 2 3 3 4" xfId="12850" xr:uid="{00000000-0005-0000-0000-000049320000}"/>
    <cellStyle name="Normal 2 3 2 2 3 3 4 3" xfId="27945" xr:uid="{00000000-0005-0000-0000-0000436D0000}"/>
    <cellStyle name="Normal 2 3 2 2 3 3 5" xfId="7829" xr:uid="{00000000-0005-0000-0000-0000AC1E0000}"/>
    <cellStyle name="Normal 2 3 2 2 3 3 5 3" xfId="22928" xr:uid="{00000000-0005-0000-0000-0000AA590000}"/>
    <cellStyle name="Normal 2 3 2 2 3 3 7" xfId="17915" xr:uid="{00000000-0005-0000-0000-000015460000}"/>
    <cellStyle name="Normal 2 3 2 2 3 4" xfId="3612" xr:uid="{00000000-0005-0000-0000-0000320E0000}"/>
    <cellStyle name="Normal 2 3 2 2 3 4 2" xfId="13685" xr:uid="{00000000-0005-0000-0000-00008C350000}"/>
    <cellStyle name="Normal 2 3 2 2 3 4 2 3" xfId="28780" xr:uid="{00000000-0005-0000-0000-000086700000}"/>
    <cellStyle name="Normal 2 3 2 2 3 4 3" xfId="8665" xr:uid="{00000000-0005-0000-0000-0000F0210000}"/>
    <cellStyle name="Normal 2 3 2 2 3 4 3 3" xfId="23763" xr:uid="{00000000-0005-0000-0000-0000ED5C0000}"/>
    <cellStyle name="Normal 2 3 2 2 3 4 5" xfId="18750" xr:uid="{00000000-0005-0000-0000-000058490000}"/>
    <cellStyle name="Normal 2 3 2 2 3 5" xfId="5304" xr:uid="{00000000-0005-0000-0000-0000CF140000}"/>
    <cellStyle name="Normal 2 3 2 2 3 5 2" xfId="15356" xr:uid="{00000000-0005-0000-0000-0000133C0000}"/>
    <cellStyle name="Normal 2 3 2 2 3 5 2 3" xfId="30451" xr:uid="{00000000-0005-0000-0000-00000D770000}"/>
    <cellStyle name="Normal 2 3 2 2 3 5 3" xfId="10336" xr:uid="{00000000-0005-0000-0000-000077280000}"/>
    <cellStyle name="Normal 2 3 2 2 3 5 3 3" xfId="25434" xr:uid="{00000000-0005-0000-0000-000074630000}"/>
    <cellStyle name="Normal 2 3 2 2 3 5 5" xfId="20421" xr:uid="{00000000-0005-0000-0000-0000DF4F0000}"/>
    <cellStyle name="Normal 2 3 2 2 3 6" xfId="12014" xr:uid="{00000000-0005-0000-0000-0000052F0000}"/>
    <cellStyle name="Normal 2 3 2 2 3 6 3" xfId="27109" xr:uid="{00000000-0005-0000-0000-0000FF690000}"/>
    <cellStyle name="Normal 2 3 2 2 3 7" xfId="6993" xr:uid="{00000000-0005-0000-0000-0000681B0000}"/>
    <cellStyle name="Normal 2 3 2 2 3 7 3" xfId="22092" xr:uid="{00000000-0005-0000-0000-000066560000}"/>
    <cellStyle name="Normal 2 3 2 2 3 9" xfId="17079" xr:uid="{00000000-0005-0000-0000-0000D1420000}"/>
    <cellStyle name="Normal 2 3 2 2 4" xfId="2131" xr:uid="{00000000-0005-0000-0000-000068080000}"/>
    <cellStyle name="Normal 2 3 2 2 4 2" xfId="2970" xr:uid="{00000000-0005-0000-0000-0000AF0B0000}"/>
    <cellStyle name="Normal 2 3 2 2 4 2 2" xfId="4659" xr:uid="{00000000-0005-0000-0000-000049120000}"/>
    <cellStyle name="Normal 2 3 2 2 4 2 2 2" xfId="14731" xr:uid="{00000000-0005-0000-0000-0000A2390000}"/>
    <cellStyle name="Normal 2 3 2 2 4 2 2 2 3" xfId="29826" xr:uid="{00000000-0005-0000-0000-00009C740000}"/>
    <cellStyle name="Normal 2 3 2 2 4 2 2 3" xfId="9711" xr:uid="{00000000-0005-0000-0000-000006260000}"/>
    <cellStyle name="Normal 2 3 2 2 4 2 2 3 3" xfId="24809" xr:uid="{00000000-0005-0000-0000-000003610000}"/>
    <cellStyle name="Normal 2 3 2 2 4 2 2 5" xfId="19796" xr:uid="{00000000-0005-0000-0000-00006E4D0000}"/>
    <cellStyle name="Normal 2 3 2 2 4 2 3" xfId="6350" xr:uid="{00000000-0005-0000-0000-0000E5180000}"/>
    <cellStyle name="Normal 2 3 2 2 4 2 3 2" xfId="16402" xr:uid="{00000000-0005-0000-0000-000029400000}"/>
    <cellStyle name="Normal 2 3 2 2 4 2 3 3" xfId="11382" xr:uid="{00000000-0005-0000-0000-00008D2C0000}"/>
    <cellStyle name="Normal 2 3 2 2 4 2 3 3 3" xfId="26480" xr:uid="{00000000-0005-0000-0000-00008A670000}"/>
    <cellStyle name="Normal 2 3 2 2 4 2 3 5" xfId="21467" xr:uid="{00000000-0005-0000-0000-0000F5530000}"/>
    <cellStyle name="Normal 2 3 2 2 4 2 4" xfId="13060" xr:uid="{00000000-0005-0000-0000-00001B330000}"/>
    <cellStyle name="Normal 2 3 2 2 4 2 4 3" xfId="28155" xr:uid="{00000000-0005-0000-0000-0000156E0000}"/>
    <cellStyle name="Normal 2 3 2 2 4 2 5" xfId="8039" xr:uid="{00000000-0005-0000-0000-00007E1F0000}"/>
    <cellStyle name="Normal 2 3 2 2 4 2 5 3" xfId="23138" xr:uid="{00000000-0005-0000-0000-00007C5A0000}"/>
    <cellStyle name="Normal 2 3 2 2 4 2 7" xfId="18125" xr:uid="{00000000-0005-0000-0000-0000E7460000}"/>
    <cellStyle name="Normal 2 3 2 2 4 3" xfId="3822" xr:uid="{00000000-0005-0000-0000-0000040F0000}"/>
    <cellStyle name="Normal 2 3 2 2 4 3 2" xfId="13895" xr:uid="{00000000-0005-0000-0000-00005E360000}"/>
    <cellStyle name="Normal 2 3 2 2 4 3 2 3" xfId="28990" xr:uid="{00000000-0005-0000-0000-000058710000}"/>
    <cellStyle name="Normal 2 3 2 2 4 3 3" xfId="8875" xr:uid="{00000000-0005-0000-0000-0000C2220000}"/>
    <cellStyle name="Normal 2 3 2 2 4 3 3 3" xfId="23973" xr:uid="{00000000-0005-0000-0000-0000BF5D0000}"/>
    <cellStyle name="Normal 2 3 2 2 4 3 5" xfId="18960" xr:uid="{00000000-0005-0000-0000-00002A4A0000}"/>
    <cellStyle name="Normal 2 3 2 2 4 4" xfId="5514" xr:uid="{00000000-0005-0000-0000-0000A1150000}"/>
    <cellStyle name="Normal 2 3 2 2 4 4 2" xfId="15566" xr:uid="{00000000-0005-0000-0000-0000E53C0000}"/>
    <cellStyle name="Normal 2 3 2 2 4 4 2 3" xfId="30661" xr:uid="{00000000-0005-0000-0000-0000DF770000}"/>
    <cellStyle name="Normal 2 3 2 2 4 4 3" xfId="10546" xr:uid="{00000000-0005-0000-0000-000049290000}"/>
    <cellStyle name="Normal 2 3 2 2 4 4 3 3" xfId="25644" xr:uid="{00000000-0005-0000-0000-000046640000}"/>
    <cellStyle name="Normal 2 3 2 2 4 4 5" xfId="20631" xr:uid="{00000000-0005-0000-0000-0000B1500000}"/>
    <cellStyle name="Normal 2 3 2 2 4 5" xfId="12224" xr:uid="{00000000-0005-0000-0000-0000D72F0000}"/>
    <cellStyle name="Normal 2 3 2 2 4 5 3" xfId="27319" xr:uid="{00000000-0005-0000-0000-0000D16A0000}"/>
    <cellStyle name="Normal 2 3 2 2 4 6" xfId="7203" xr:uid="{00000000-0005-0000-0000-00003A1C0000}"/>
    <cellStyle name="Normal 2 3 2 2 4 6 3" xfId="22302" xr:uid="{00000000-0005-0000-0000-000038570000}"/>
    <cellStyle name="Normal 2 3 2 2 4 8" xfId="17289" xr:uid="{00000000-0005-0000-0000-0000A3430000}"/>
    <cellStyle name="Normal 2 3 2 2 5" xfId="2552" xr:uid="{00000000-0005-0000-0000-00000D0A0000}"/>
    <cellStyle name="Normal 2 3 2 2 5 2" xfId="4241" xr:uid="{00000000-0005-0000-0000-0000A7100000}"/>
    <cellStyle name="Normal 2 3 2 2 5 2 2" xfId="14313" xr:uid="{00000000-0005-0000-0000-000000380000}"/>
    <cellStyle name="Normal 2 3 2 2 5 2 2 3" xfId="29408" xr:uid="{00000000-0005-0000-0000-0000FA720000}"/>
    <cellStyle name="Normal 2 3 2 2 5 2 3" xfId="9293" xr:uid="{00000000-0005-0000-0000-000064240000}"/>
    <cellStyle name="Normal 2 3 2 2 5 2 3 3" xfId="24391" xr:uid="{00000000-0005-0000-0000-0000615F0000}"/>
    <cellStyle name="Normal 2 3 2 2 5 2 5" xfId="19378" xr:uid="{00000000-0005-0000-0000-0000CC4B0000}"/>
    <cellStyle name="Normal 2 3 2 2 5 3" xfId="5932" xr:uid="{00000000-0005-0000-0000-000043170000}"/>
    <cellStyle name="Normal 2 3 2 2 5 3 2" xfId="15984" xr:uid="{00000000-0005-0000-0000-0000873E0000}"/>
    <cellStyle name="Normal 2 3 2 2 5 3 3" xfId="10964" xr:uid="{00000000-0005-0000-0000-0000EB2A0000}"/>
    <cellStyle name="Normal 2 3 2 2 5 3 3 3" xfId="26062" xr:uid="{00000000-0005-0000-0000-0000E8650000}"/>
    <cellStyle name="Normal 2 3 2 2 5 3 5" xfId="21049" xr:uid="{00000000-0005-0000-0000-000053520000}"/>
    <cellStyle name="Normal 2 3 2 2 5 4" xfId="12642" xr:uid="{00000000-0005-0000-0000-000079310000}"/>
    <cellStyle name="Normal 2 3 2 2 5 4 3" xfId="27737" xr:uid="{00000000-0005-0000-0000-0000736C0000}"/>
    <cellStyle name="Normal 2 3 2 2 5 5" xfId="7621" xr:uid="{00000000-0005-0000-0000-0000DC1D0000}"/>
    <cellStyle name="Normal 2 3 2 2 5 5 3" xfId="22720" xr:uid="{00000000-0005-0000-0000-0000DA580000}"/>
    <cellStyle name="Normal 2 3 2 2 5 7" xfId="17707" xr:uid="{00000000-0005-0000-0000-000045450000}"/>
    <cellStyle name="Normal 2 3 2 2 6" xfId="3404" xr:uid="{00000000-0005-0000-0000-0000620D0000}"/>
    <cellStyle name="Normal 2 3 2 2 6 2" xfId="13477" xr:uid="{00000000-0005-0000-0000-0000BC340000}"/>
    <cellStyle name="Normal 2 3 2 2 6 2 3" xfId="28572" xr:uid="{00000000-0005-0000-0000-0000B66F0000}"/>
    <cellStyle name="Normal 2 3 2 2 6 3" xfId="8457" xr:uid="{00000000-0005-0000-0000-000020210000}"/>
    <cellStyle name="Normal 2 3 2 2 6 3 3" xfId="23555" xr:uid="{00000000-0005-0000-0000-00001D5C0000}"/>
    <cellStyle name="Normal 2 3 2 2 6 5" xfId="18542" xr:uid="{00000000-0005-0000-0000-000088480000}"/>
    <cellStyle name="Normal 2 3 2 2 7" xfId="5096" xr:uid="{00000000-0005-0000-0000-0000FF130000}"/>
    <cellStyle name="Normal 2 3 2 2 7 2" xfId="15148" xr:uid="{00000000-0005-0000-0000-0000433B0000}"/>
    <cellStyle name="Normal 2 3 2 2 7 2 3" xfId="30243" xr:uid="{00000000-0005-0000-0000-00003D760000}"/>
    <cellStyle name="Normal 2 3 2 2 7 3" xfId="10128" xr:uid="{00000000-0005-0000-0000-0000A7270000}"/>
    <cellStyle name="Normal 2 3 2 2 7 3 3" xfId="25226" xr:uid="{00000000-0005-0000-0000-0000A4620000}"/>
    <cellStyle name="Normal 2 3 2 2 7 5" xfId="20213" xr:uid="{00000000-0005-0000-0000-00000F4F0000}"/>
    <cellStyle name="Normal 2 3 2 2 8" xfId="11806" xr:uid="{00000000-0005-0000-0000-0000352E0000}"/>
    <cellStyle name="Normal 2 3 2 2 8 3" xfId="26901" xr:uid="{00000000-0005-0000-0000-00002F690000}"/>
    <cellStyle name="Normal 2 3 2 2 9" xfId="6785" xr:uid="{00000000-0005-0000-0000-0000981A0000}"/>
    <cellStyle name="Normal 2 3 2 2 9 3" xfId="21884" xr:uid="{00000000-0005-0000-0000-000096550000}"/>
    <cellStyle name="Normal 2 3 2 3" xfId="1751" xr:uid="{00000000-0005-0000-0000-0000EC060000}"/>
    <cellStyle name="Normal 2 3 2 3 10" xfId="16923" xr:uid="{00000000-0005-0000-0000-000035420000}"/>
    <cellStyle name="Normal 2 3 2 3 2" xfId="1970" xr:uid="{00000000-0005-0000-0000-0000C7070000}"/>
    <cellStyle name="Normal 2 3 2 3 2 2" xfId="2391" xr:uid="{00000000-0005-0000-0000-00006C090000}"/>
    <cellStyle name="Normal 2 3 2 3 2 2 2" xfId="3230" xr:uid="{00000000-0005-0000-0000-0000B30C0000}"/>
    <cellStyle name="Normal 2 3 2 3 2 2 2 2" xfId="4919" xr:uid="{00000000-0005-0000-0000-00004D130000}"/>
    <cellStyle name="Normal 2 3 2 3 2 2 2 2 2" xfId="14991" xr:uid="{00000000-0005-0000-0000-0000A63A0000}"/>
    <cellStyle name="Normal 2 3 2 3 2 2 2 2 2 3" xfId="30086" xr:uid="{00000000-0005-0000-0000-0000A0750000}"/>
    <cellStyle name="Normal 2 3 2 3 2 2 2 2 3" xfId="9971" xr:uid="{00000000-0005-0000-0000-00000A270000}"/>
    <cellStyle name="Normal 2 3 2 3 2 2 2 2 3 3" xfId="25069" xr:uid="{00000000-0005-0000-0000-000007620000}"/>
    <cellStyle name="Normal 2 3 2 3 2 2 2 2 5" xfId="20056" xr:uid="{00000000-0005-0000-0000-0000724E0000}"/>
    <cellStyle name="Normal 2 3 2 3 2 2 2 3" xfId="6610" xr:uid="{00000000-0005-0000-0000-0000E9190000}"/>
    <cellStyle name="Normal 2 3 2 3 2 2 2 3 2" xfId="16662" xr:uid="{00000000-0005-0000-0000-00002D410000}"/>
    <cellStyle name="Normal 2 3 2 3 2 2 2 3 3" xfId="11642" xr:uid="{00000000-0005-0000-0000-0000912D0000}"/>
    <cellStyle name="Normal 2 3 2 3 2 2 2 3 3 3" xfId="26740" xr:uid="{00000000-0005-0000-0000-00008E680000}"/>
    <cellStyle name="Normal 2 3 2 3 2 2 2 3 5" xfId="21727" xr:uid="{00000000-0005-0000-0000-0000F9540000}"/>
    <cellStyle name="Normal 2 3 2 3 2 2 2 4" xfId="13320" xr:uid="{00000000-0005-0000-0000-00001F340000}"/>
    <cellStyle name="Normal 2 3 2 3 2 2 2 4 3" xfId="28415" xr:uid="{00000000-0005-0000-0000-0000196F0000}"/>
    <cellStyle name="Normal 2 3 2 3 2 2 2 5" xfId="8299" xr:uid="{00000000-0005-0000-0000-000082200000}"/>
    <cellStyle name="Normal 2 3 2 3 2 2 2 5 3" xfId="23398" xr:uid="{00000000-0005-0000-0000-0000805B0000}"/>
    <cellStyle name="Normal 2 3 2 3 2 2 2 7" xfId="18385" xr:uid="{00000000-0005-0000-0000-0000EB470000}"/>
    <cellStyle name="Normal 2 3 2 3 2 2 3" xfId="4082" xr:uid="{00000000-0005-0000-0000-000008100000}"/>
    <cellStyle name="Normal 2 3 2 3 2 2 3 2" xfId="14155" xr:uid="{00000000-0005-0000-0000-000062370000}"/>
    <cellStyle name="Normal 2 3 2 3 2 2 3 2 3" xfId="29250" xr:uid="{00000000-0005-0000-0000-00005C720000}"/>
    <cellStyle name="Normal 2 3 2 3 2 2 3 3" xfId="9135" xr:uid="{00000000-0005-0000-0000-0000C6230000}"/>
    <cellStyle name="Normal 2 3 2 3 2 2 3 3 3" xfId="24233" xr:uid="{00000000-0005-0000-0000-0000C35E0000}"/>
    <cellStyle name="Normal 2 3 2 3 2 2 3 5" xfId="19220" xr:uid="{00000000-0005-0000-0000-00002E4B0000}"/>
    <cellStyle name="Normal 2 3 2 3 2 2 4" xfId="5774" xr:uid="{00000000-0005-0000-0000-0000A5160000}"/>
    <cellStyle name="Normal 2 3 2 3 2 2 4 2" xfId="15826" xr:uid="{00000000-0005-0000-0000-0000E93D0000}"/>
    <cellStyle name="Normal 2 3 2 3 2 2 4 2 3" xfId="30921" xr:uid="{00000000-0005-0000-0000-0000E3780000}"/>
    <cellStyle name="Normal 2 3 2 3 2 2 4 3" xfId="10806" xr:uid="{00000000-0005-0000-0000-00004D2A0000}"/>
    <cellStyle name="Normal 2 3 2 3 2 2 4 3 3" xfId="25904" xr:uid="{00000000-0005-0000-0000-00004A650000}"/>
    <cellStyle name="Normal 2 3 2 3 2 2 4 5" xfId="20891" xr:uid="{00000000-0005-0000-0000-0000B5510000}"/>
    <cellStyle name="Normal 2 3 2 3 2 2 5" xfId="12484" xr:uid="{00000000-0005-0000-0000-0000DB300000}"/>
    <cellStyle name="Normal 2 3 2 3 2 2 5 3" xfId="27579" xr:uid="{00000000-0005-0000-0000-0000D56B0000}"/>
    <cellStyle name="Normal 2 3 2 3 2 2 6" xfId="7463" xr:uid="{00000000-0005-0000-0000-00003E1D0000}"/>
    <cellStyle name="Normal 2 3 2 3 2 2 6 3" xfId="22562" xr:uid="{00000000-0005-0000-0000-00003C580000}"/>
    <cellStyle name="Normal 2 3 2 3 2 2 8" xfId="17549" xr:uid="{00000000-0005-0000-0000-0000A7440000}"/>
    <cellStyle name="Normal 2 3 2 3 2 3" xfId="2812" xr:uid="{00000000-0005-0000-0000-0000110B0000}"/>
    <cellStyle name="Normal 2 3 2 3 2 3 2" xfId="4501" xr:uid="{00000000-0005-0000-0000-0000AB110000}"/>
    <cellStyle name="Normal 2 3 2 3 2 3 2 2" xfId="14573" xr:uid="{00000000-0005-0000-0000-000004390000}"/>
    <cellStyle name="Normal 2 3 2 3 2 3 2 2 3" xfId="29668" xr:uid="{00000000-0005-0000-0000-0000FE730000}"/>
    <cellStyle name="Normal 2 3 2 3 2 3 2 3" xfId="9553" xr:uid="{00000000-0005-0000-0000-000068250000}"/>
    <cellStyle name="Normal 2 3 2 3 2 3 2 3 3" xfId="24651" xr:uid="{00000000-0005-0000-0000-000065600000}"/>
    <cellStyle name="Normal 2 3 2 3 2 3 2 5" xfId="19638" xr:uid="{00000000-0005-0000-0000-0000D04C0000}"/>
    <cellStyle name="Normal 2 3 2 3 2 3 3" xfId="6192" xr:uid="{00000000-0005-0000-0000-000047180000}"/>
    <cellStyle name="Normal 2 3 2 3 2 3 3 2" xfId="16244" xr:uid="{00000000-0005-0000-0000-00008B3F0000}"/>
    <cellStyle name="Normal 2 3 2 3 2 3 3 3" xfId="11224" xr:uid="{00000000-0005-0000-0000-0000EF2B0000}"/>
    <cellStyle name="Normal 2 3 2 3 2 3 3 3 3" xfId="26322" xr:uid="{00000000-0005-0000-0000-0000EC660000}"/>
    <cellStyle name="Normal 2 3 2 3 2 3 3 5" xfId="21309" xr:uid="{00000000-0005-0000-0000-000057530000}"/>
    <cellStyle name="Normal 2 3 2 3 2 3 4" xfId="12902" xr:uid="{00000000-0005-0000-0000-00007D320000}"/>
    <cellStyle name="Normal 2 3 2 3 2 3 4 3" xfId="27997" xr:uid="{00000000-0005-0000-0000-0000776D0000}"/>
    <cellStyle name="Normal 2 3 2 3 2 3 5" xfId="7881" xr:uid="{00000000-0005-0000-0000-0000E01E0000}"/>
    <cellStyle name="Normal 2 3 2 3 2 3 5 3" xfId="22980" xr:uid="{00000000-0005-0000-0000-0000DE590000}"/>
    <cellStyle name="Normal 2 3 2 3 2 3 7" xfId="17967" xr:uid="{00000000-0005-0000-0000-000049460000}"/>
    <cellStyle name="Normal 2 3 2 3 2 4" xfId="3664" xr:uid="{00000000-0005-0000-0000-0000660E0000}"/>
    <cellStyle name="Normal 2 3 2 3 2 4 2" xfId="13737" xr:uid="{00000000-0005-0000-0000-0000C0350000}"/>
    <cellStyle name="Normal 2 3 2 3 2 4 2 3" xfId="28832" xr:uid="{00000000-0005-0000-0000-0000BA700000}"/>
    <cellStyle name="Normal 2 3 2 3 2 4 3" xfId="8717" xr:uid="{00000000-0005-0000-0000-000024220000}"/>
    <cellStyle name="Normal 2 3 2 3 2 4 3 3" xfId="23815" xr:uid="{00000000-0005-0000-0000-0000215D0000}"/>
    <cellStyle name="Normal 2 3 2 3 2 4 5" xfId="18802" xr:uid="{00000000-0005-0000-0000-00008C490000}"/>
    <cellStyle name="Normal 2 3 2 3 2 5" xfId="5356" xr:uid="{00000000-0005-0000-0000-000003150000}"/>
    <cellStyle name="Normal 2 3 2 3 2 5 2" xfId="15408" xr:uid="{00000000-0005-0000-0000-0000473C0000}"/>
    <cellStyle name="Normal 2 3 2 3 2 5 2 3" xfId="30503" xr:uid="{00000000-0005-0000-0000-000041770000}"/>
    <cellStyle name="Normal 2 3 2 3 2 5 3" xfId="10388" xr:uid="{00000000-0005-0000-0000-0000AB280000}"/>
    <cellStyle name="Normal 2 3 2 3 2 5 3 3" xfId="25486" xr:uid="{00000000-0005-0000-0000-0000A8630000}"/>
    <cellStyle name="Normal 2 3 2 3 2 5 5" xfId="20473" xr:uid="{00000000-0005-0000-0000-000013500000}"/>
    <cellStyle name="Normal 2 3 2 3 2 6" xfId="12066" xr:uid="{00000000-0005-0000-0000-0000392F0000}"/>
    <cellStyle name="Normal 2 3 2 3 2 6 3" xfId="27161" xr:uid="{00000000-0005-0000-0000-0000336A0000}"/>
    <cellStyle name="Normal 2 3 2 3 2 7" xfId="7045" xr:uid="{00000000-0005-0000-0000-00009C1B0000}"/>
    <cellStyle name="Normal 2 3 2 3 2 7 3" xfId="22144" xr:uid="{00000000-0005-0000-0000-00009A560000}"/>
    <cellStyle name="Normal 2 3 2 3 2 9" xfId="17131" xr:uid="{00000000-0005-0000-0000-000005430000}"/>
    <cellStyle name="Normal 2 3 2 3 3" xfId="2183" xr:uid="{00000000-0005-0000-0000-00009C080000}"/>
    <cellStyle name="Normal 2 3 2 3 3 2" xfId="3022" xr:uid="{00000000-0005-0000-0000-0000E30B0000}"/>
    <cellStyle name="Normal 2 3 2 3 3 2 2" xfId="4711" xr:uid="{00000000-0005-0000-0000-00007D120000}"/>
    <cellStyle name="Normal 2 3 2 3 3 2 2 2" xfId="14783" xr:uid="{00000000-0005-0000-0000-0000D6390000}"/>
    <cellStyle name="Normal 2 3 2 3 3 2 2 2 3" xfId="29878" xr:uid="{00000000-0005-0000-0000-0000D0740000}"/>
    <cellStyle name="Normal 2 3 2 3 3 2 2 3" xfId="9763" xr:uid="{00000000-0005-0000-0000-00003A260000}"/>
    <cellStyle name="Normal 2 3 2 3 3 2 2 3 3" xfId="24861" xr:uid="{00000000-0005-0000-0000-000037610000}"/>
    <cellStyle name="Normal 2 3 2 3 3 2 2 5" xfId="19848" xr:uid="{00000000-0005-0000-0000-0000A24D0000}"/>
    <cellStyle name="Normal 2 3 2 3 3 2 3" xfId="6402" xr:uid="{00000000-0005-0000-0000-000019190000}"/>
    <cellStyle name="Normal 2 3 2 3 3 2 3 2" xfId="16454" xr:uid="{00000000-0005-0000-0000-00005D400000}"/>
    <cellStyle name="Normal 2 3 2 3 3 2 3 3" xfId="11434" xr:uid="{00000000-0005-0000-0000-0000C12C0000}"/>
    <cellStyle name="Normal 2 3 2 3 3 2 3 3 3" xfId="26532" xr:uid="{00000000-0005-0000-0000-0000BE670000}"/>
    <cellStyle name="Normal 2 3 2 3 3 2 3 5" xfId="21519" xr:uid="{00000000-0005-0000-0000-000029540000}"/>
    <cellStyle name="Normal 2 3 2 3 3 2 4" xfId="13112" xr:uid="{00000000-0005-0000-0000-00004F330000}"/>
    <cellStyle name="Normal 2 3 2 3 3 2 4 3" xfId="28207" xr:uid="{00000000-0005-0000-0000-0000496E0000}"/>
    <cellStyle name="Normal 2 3 2 3 3 2 5" xfId="8091" xr:uid="{00000000-0005-0000-0000-0000B21F0000}"/>
    <cellStyle name="Normal 2 3 2 3 3 2 5 3" xfId="23190" xr:uid="{00000000-0005-0000-0000-0000B05A0000}"/>
    <cellStyle name="Normal 2 3 2 3 3 2 7" xfId="18177" xr:uid="{00000000-0005-0000-0000-00001B470000}"/>
    <cellStyle name="Normal 2 3 2 3 3 3" xfId="3874" xr:uid="{00000000-0005-0000-0000-0000380F0000}"/>
    <cellStyle name="Normal 2 3 2 3 3 3 2" xfId="13947" xr:uid="{00000000-0005-0000-0000-000092360000}"/>
    <cellStyle name="Normal 2 3 2 3 3 3 2 3" xfId="29042" xr:uid="{00000000-0005-0000-0000-00008C710000}"/>
    <cellStyle name="Normal 2 3 2 3 3 3 3" xfId="8927" xr:uid="{00000000-0005-0000-0000-0000F6220000}"/>
    <cellStyle name="Normal 2 3 2 3 3 3 3 3" xfId="24025" xr:uid="{00000000-0005-0000-0000-0000F35D0000}"/>
    <cellStyle name="Normal 2 3 2 3 3 3 5" xfId="19012" xr:uid="{00000000-0005-0000-0000-00005E4A0000}"/>
    <cellStyle name="Normal 2 3 2 3 3 4" xfId="5566" xr:uid="{00000000-0005-0000-0000-0000D5150000}"/>
    <cellStyle name="Normal 2 3 2 3 3 4 2" xfId="15618" xr:uid="{00000000-0005-0000-0000-0000193D0000}"/>
    <cellStyle name="Normal 2 3 2 3 3 4 2 3" xfId="30713" xr:uid="{00000000-0005-0000-0000-000013780000}"/>
    <cellStyle name="Normal 2 3 2 3 3 4 3" xfId="10598" xr:uid="{00000000-0005-0000-0000-00007D290000}"/>
    <cellStyle name="Normal 2 3 2 3 3 4 3 3" xfId="25696" xr:uid="{00000000-0005-0000-0000-00007A640000}"/>
    <cellStyle name="Normal 2 3 2 3 3 4 5" xfId="20683" xr:uid="{00000000-0005-0000-0000-0000E5500000}"/>
    <cellStyle name="Normal 2 3 2 3 3 5" xfId="12276" xr:uid="{00000000-0005-0000-0000-00000B300000}"/>
    <cellStyle name="Normal 2 3 2 3 3 5 3" xfId="27371" xr:uid="{00000000-0005-0000-0000-0000056B0000}"/>
    <cellStyle name="Normal 2 3 2 3 3 6" xfId="7255" xr:uid="{00000000-0005-0000-0000-00006E1C0000}"/>
    <cellStyle name="Normal 2 3 2 3 3 6 3" xfId="22354" xr:uid="{00000000-0005-0000-0000-00006C570000}"/>
    <cellStyle name="Normal 2 3 2 3 3 8" xfId="17341" xr:uid="{00000000-0005-0000-0000-0000D7430000}"/>
    <cellStyle name="Normal 2 3 2 3 4" xfId="2604" xr:uid="{00000000-0005-0000-0000-0000410A0000}"/>
    <cellStyle name="Normal 2 3 2 3 4 2" xfId="4293" xr:uid="{00000000-0005-0000-0000-0000DB100000}"/>
    <cellStyle name="Normal 2 3 2 3 4 2 2" xfId="14365" xr:uid="{00000000-0005-0000-0000-000034380000}"/>
    <cellStyle name="Normal 2 3 2 3 4 2 2 3" xfId="29460" xr:uid="{00000000-0005-0000-0000-00002E730000}"/>
    <cellStyle name="Normal 2 3 2 3 4 2 3" xfId="9345" xr:uid="{00000000-0005-0000-0000-000098240000}"/>
    <cellStyle name="Normal 2 3 2 3 4 2 3 3" xfId="24443" xr:uid="{00000000-0005-0000-0000-0000955F0000}"/>
    <cellStyle name="Normal 2 3 2 3 4 2 5" xfId="19430" xr:uid="{00000000-0005-0000-0000-0000004C0000}"/>
    <cellStyle name="Normal 2 3 2 3 4 3" xfId="5984" xr:uid="{00000000-0005-0000-0000-000077170000}"/>
    <cellStyle name="Normal 2 3 2 3 4 3 2" xfId="16036" xr:uid="{00000000-0005-0000-0000-0000BB3E0000}"/>
    <cellStyle name="Normal 2 3 2 3 4 3 3" xfId="11016" xr:uid="{00000000-0005-0000-0000-00001F2B0000}"/>
    <cellStyle name="Normal 2 3 2 3 4 3 3 3" xfId="26114" xr:uid="{00000000-0005-0000-0000-00001C660000}"/>
    <cellStyle name="Normal 2 3 2 3 4 3 5" xfId="21101" xr:uid="{00000000-0005-0000-0000-000087520000}"/>
    <cellStyle name="Normal 2 3 2 3 4 4" xfId="12694" xr:uid="{00000000-0005-0000-0000-0000AD310000}"/>
    <cellStyle name="Normal 2 3 2 3 4 4 3" xfId="27789" xr:uid="{00000000-0005-0000-0000-0000A76C0000}"/>
    <cellStyle name="Normal 2 3 2 3 4 5" xfId="7673" xr:uid="{00000000-0005-0000-0000-0000101E0000}"/>
    <cellStyle name="Normal 2 3 2 3 4 5 3" xfId="22772" xr:uid="{00000000-0005-0000-0000-00000E590000}"/>
    <cellStyle name="Normal 2 3 2 3 4 7" xfId="17759" xr:uid="{00000000-0005-0000-0000-000079450000}"/>
    <cellStyle name="Normal 2 3 2 3 5" xfId="3456" xr:uid="{00000000-0005-0000-0000-0000960D0000}"/>
    <cellStyle name="Normal 2 3 2 3 5 2" xfId="13529" xr:uid="{00000000-0005-0000-0000-0000F0340000}"/>
    <cellStyle name="Normal 2 3 2 3 5 2 3" xfId="28624" xr:uid="{00000000-0005-0000-0000-0000EA6F0000}"/>
    <cellStyle name="Normal 2 3 2 3 5 3" xfId="8509" xr:uid="{00000000-0005-0000-0000-000054210000}"/>
    <cellStyle name="Normal 2 3 2 3 5 3 3" xfId="23607" xr:uid="{00000000-0005-0000-0000-0000515C0000}"/>
    <cellStyle name="Normal 2 3 2 3 5 5" xfId="18594" xr:uid="{00000000-0005-0000-0000-0000BC480000}"/>
    <cellStyle name="Normal 2 3 2 3 6" xfId="5148" xr:uid="{00000000-0005-0000-0000-000033140000}"/>
    <cellStyle name="Normal 2 3 2 3 6 2" xfId="15200" xr:uid="{00000000-0005-0000-0000-0000773B0000}"/>
    <cellStyle name="Normal 2 3 2 3 6 2 3" xfId="30295" xr:uid="{00000000-0005-0000-0000-000071760000}"/>
    <cellStyle name="Normal 2 3 2 3 6 3" xfId="10180" xr:uid="{00000000-0005-0000-0000-0000DB270000}"/>
    <cellStyle name="Normal 2 3 2 3 6 3 3" xfId="25278" xr:uid="{00000000-0005-0000-0000-0000D8620000}"/>
    <cellStyle name="Normal 2 3 2 3 6 5" xfId="20265" xr:uid="{00000000-0005-0000-0000-0000434F0000}"/>
    <cellStyle name="Normal 2 3 2 3 7" xfId="11858" xr:uid="{00000000-0005-0000-0000-0000692E0000}"/>
    <cellStyle name="Normal 2 3 2 3 7 3" xfId="26953" xr:uid="{00000000-0005-0000-0000-000063690000}"/>
    <cellStyle name="Normal 2 3 2 3 8" xfId="6837" xr:uid="{00000000-0005-0000-0000-0000CC1A0000}"/>
    <cellStyle name="Normal 2 3 2 3 8 3" xfId="21936" xr:uid="{00000000-0005-0000-0000-0000CA550000}"/>
    <cellStyle name="Normal 2 3 2 4" xfId="1864" xr:uid="{00000000-0005-0000-0000-00005D070000}"/>
    <cellStyle name="Normal 2 3 2 4 2" xfId="2287" xr:uid="{00000000-0005-0000-0000-000004090000}"/>
    <cellStyle name="Normal 2 3 2 4 2 2" xfId="3126" xr:uid="{00000000-0005-0000-0000-00004B0C0000}"/>
    <cellStyle name="Normal 2 3 2 4 2 2 2" xfId="4815" xr:uid="{00000000-0005-0000-0000-0000E5120000}"/>
    <cellStyle name="Normal 2 3 2 4 2 2 2 2" xfId="14887" xr:uid="{00000000-0005-0000-0000-00003E3A0000}"/>
    <cellStyle name="Normal 2 3 2 4 2 2 2 2 3" xfId="29982" xr:uid="{00000000-0005-0000-0000-000038750000}"/>
    <cellStyle name="Normal 2 3 2 4 2 2 2 3" xfId="9867" xr:uid="{00000000-0005-0000-0000-0000A2260000}"/>
    <cellStyle name="Normal 2 3 2 4 2 2 2 3 3" xfId="24965" xr:uid="{00000000-0005-0000-0000-00009F610000}"/>
    <cellStyle name="Normal 2 3 2 4 2 2 2 5" xfId="19952" xr:uid="{00000000-0005-0000-0000-00000A4E0000}"/>
    <cellStyle name="Normal 2 3 2 4 2 2 3" xfId="6506" xr:uid="{00000000-0005-0000-0000-000081190000}"/>
    <cellStyle name="Normal 2 3 2 4 2 2 3 2" xfId="16558" xr:uid="{00000000-0005-0000-0000-0000C5400000}"/>
    <cellStyle name="Normal 2 3 2 4 2 2 3 3" xfId="11538" xr:uid="{00000000-0005-0000-0000-0000292D0000}"/>
    <cellStyle name="Normal 2 3 2 4 2 2 3 3 3" xfId="26636" xr:uid="{00000000-0005-0000-0000-000026680000}"/>
    <cellStyle name="Normal 2 3 2 4 2 2 3 5" xfId="21623" xr:uid="{00000000-0005-0000-0000-000091540000}"/>
    <cellStyle name="Normal 2 3 2 4 2 2 4" xfId="13216" xr:uid="{00000000-0005-0000-0000-0000B7330000}"/>
    <cellStyle name="Normal 2 3 2 4 2 2 4 3" xfId="28311" xr:uid="{00000000-0005-0000-0000-0000B16E0000}"/>
    <cellStyle name="Normal 2 3 2 4 2 2 5" xfId="8195" xr:uid="{00000000-0005-0000-0000-00001A200000}"/>
    <cellStyle name="Normal 2 3 2 4 2 2 5 3" xfId="23294" xr:uid="{00000000-0005-0000-0000-0000185B0000}"/>
    <cellStyle name="Normal 2 3 2 4 2 2 7" xfId="18281" xr:uid="{00000000-0005-0000-0000-000083470000}"/>
    <cellStyle name="Normal 2 3 2 4 2 3" xfId="3978" xr:uid="{00000000-0005-0000-0000-0000A00F0000}"/>
    <cellStyle name="Normal 2 3 2 4 2 3 2" xfId="14051" xr:uid="{00000000-0005-0000-0000-0000FA360000}"/>
    <cellStyle name="Normal 2 3 2 4 2 3 2 3" xfId="29146" xr:uid="{00000000-0005-0000-0000-0000F4710000}"/>
    <cellStyle name="Normal 2 3 2 4 2 3 3" xfId="9031" xr:uid="{00000000-0005-0000-0000-00005E230000}"/>
    <cellStyle name="Normal 2 3 2 4 2 3 3 3" xfId="24129" xr:uid="{00000000-0005-0000-0000-00005B5E0000}"/>
    <cellStyle name="Normal 2 3 2 4 2 3 5" xfId="19116" xr:uid="{00000000-0005-0000-0000-0000C64A0000}"/>
    <cellStyle name="Normal 2 3 2 4 2 4" xfId="5670" xr:uid="{00000000-0005-0000-0000-00003D160000}"/>
    <cellStyle name="Normal 2 3 2 4 2 4 2" xfId="15722" xr:uid="{00000000-0005-0000-0000-0000813D0000}"/>
    <cellStyle name="Normal 2 3 2 4 2 4 2 3" xfId="30817" xr:uid="{00000000-0005-0000-0000-00007B780000}"/>
    <cellStyle name="Normal 2 3 2 4 2 4 3" xfId="10702" xr:uid="{00000000-0005-0000-0000-0000E5290000}"/>
    <cellStyle name="Normal 2 3 2 4 2 4 3 3" xfId="25800" xr:uid="{00000000-0005-0000-0000-0000E2640000}"/>
    <cellStyle name="Normal 2 3 2 4 2 4 5" xfId="20787" xr:uid="{00000000-0005-0000-0000-00004D510000}"/>
    <cellStyle name="Normal 2 3 2 4 2 5" xfId="12380" xr:uid="{00000000-0005-0000-0000-000073300000}"/>
    <cellStyle name="Normal 2 3 2 4 2 5 3" xfId="27475" xr:uid="{00000000-0005-0000-0000-00006D6B0000}"/>
    <cellStyle name="Normal 2 3 2 4 2 6" xfId="7359" xr:uid="{00000000-0005-0000-0000-0000D61C0000}"/>
    <cellStyle name="Normal 2 3 2 4 2 6 3" xfId="22458" xr:uid="{00000000-0005-0000-0000-0000D4570000}"/>
    <cellStyle name="Normal 2 3 2 4 2 8" xfId="17445" xr:uid="{00000000-0005-0000-0000-00003F440000}"/>
    <cellStyle name="Normal 2 3 2 4 3" xfId="2708" xr:uid="{00000000-0005-0000-0000-0000A90A0000}"/>
    <cellStyle name="Normal 2 3 2 4 3 2" xfId="4397" xr:uid="{00000000-0005-0000-0000-000043110000}"/>
    <cellStyle name="Normal 2 3 2 4 3 2 2" xfId="14469" xr:uid="{00000000-0005-0000-0000-00009C380000}"/>
    <cellStyle name="Normal 2 3 2 4 3 2 2 3" xfId="29564" xr:uid="{00000000-0005-0000-0000-000096730000}"/>
    <cellStyle name="Normal 2 3 2 4 3 2 3" xfId="9449" xr:uid="{00000000-0005-0000-0000-000000250000}"/>
    <cellStyle name="Normal 2 3 2 4 3 2 3 3" xfId="24547" xr:uid="{00000000-0005-0000-0000-0000FD5F0000}"/>
    <cellStyle name="Normal 2 3 2 4 3 2 5" xfId="19534" xr:uid="{00000000-0005-0000-0000-0000684C0000}"/>
    <cellStyle name="Normal 2 3 2 4 3 3" xfId="6088" xr:uid="{00000000-0005-0000-0000-0000DF170000}"/>
    <cellStyle name="Normal 2 3 2 4 3 3 2" xfId="16140" xr:uid="{00000000-0005-0000-0000-0000233F0000}"/>
    <cellStyle name="Normal 2 3 2 4 3 3 3" xfId="11120" xr:uid="{00000000-0005-0000-0000-0000872B0000}"/>
    <cellStyle name="Normal 2 3 2 4 3 3 3 3" xfId="26218" xr:uid="{00000000-0005-0000-0000-000084660000}"/>
    <cellStyle name="Normal 2 3 2 4 3 3 5" xfId="21205" xr:uid="{00000000-0005-0000-0000-0000EF520000}"/>
    <cellStyle name="Normal 2 3 2 4 3 4" xfId="12798" xr:uid="{00000000-0005-0000-0000-000015320000}"/>
    <cellStyle name="Normal 2 3 2 4 3 4 3" xfId="27893" xr:uid="{00000000-0005-0000-0000-00000F6D0000}"/>
    <cellStyle name="Normal 2 3 2 4 3 5" xfId="7777" xr:uid="{00000000-0005-0000-0000-0000781E0000}"/>
    <cellStyle name="Normal 2 3 2 4 3 5 3" xfId="22876" xr:uid="{00000000-0005-0000-0000-000076590000}"/>
    <cellStyle name="Normal 2 3 2 4 3 7" xfId="17863" xr:uid="{00000000-0005-0000-0000-0000E1450000}"/>
    <cellStyle name="Normal 2 3 2 4 4" xfId="3560" xr:uid="{00000000-0005-0000-0000-0000FE0D0000}"/>
    <cellStyle name="Normal 2 3 2 4 4 2" xfId="13633" xr:uid="{00000000-0005-0000-0000-000058350000}"/>
    <cellStyle name="Normal 2 3 2 4 4 2 3" xfId="28728" xr:uid="{00000000-0005-0000-0000-000052700000}"/>
    <cellStyle name="Normal 2 3 2 4 4 3" xfId="8613" xr:uid="{00000000-0005-0000-0000-0000BC210000}"/>
    <cellStyle name="Normal 2 3 2 4 4 3 3" xfId="23711" xr:uid="{00000000-0005-0000-0000-0000B95C0000}"/>
    <cellStyle name="Normal 2 3 2 4 4 5" xfId="18698" xr:uid="{00000000-0005-0000-0000-000024490000}"/>
    <cellStyle name="Normal 2 3 2 4 5" xfId="5252" xr:uid="{00000000-0005-0000-0000-00009B140000}"/>
    <cellStyle name="Normal 2 3 2 4 5 2" xfId="15304" xr:uid="{00000000-0005-0000-0000-0000DF3B0000}"/>
    <cellStyle name="Normal 2 3 2 4 5 2 3" xfId="30399" xr:uid="{00000000-0005-0000-0000-0000D9760000}"/>
    <cellStyle name="Normal 2 3 2 4 5 3" xfId="10284" xr:uid="{00000000-0005-0000-0000-000043280000}"/>
    <cellStyle name="Normal 2 3 2 4 5 3 3" xfId="25382" xr:uid="{00000000-0005-0000-0000-000040630000}"/>
    <cellStyle name="Normal 2 3 2 4 5 5" xfId="20369" xr:uid="{00000000-0005-0000-0000-0000AB4F0000}"/>
    <cellStyle name="Normal 2 3 2 4 6" xfId="11962" xr:uid="{00000000-0005-0000-0000-0000D12E0000}"/>
    <cellStyle name="Normal 2 3 2 4 6 3" xfId="27057" xr:uid="{00000000-0005-0000-0000-0000CB690000}"/>
    <cellStyle name="Normal 2 3 2 4 7" xfId="6941" xr:uid="{00000000-0005-0000-0000-0000341B0000}"/>
    <cellStyle name="Normal 2 3 2 4 7 3" xfId="22040" xr:uid="{00000000-0005-0000-0000-000032560000}"/>
    <cellStyle name="Normal 2 3 2 4 9" xfId="17027" xr:uid="{00000000-0005-0000-0000-00009D420000}"/>
    <cellStyle name="Normal 2 3 2 5" xfId="2077" xr:uid="{00000000-0005-0000-0000-000032080000}"/>
    <cellStyle name="Normal 2 3 2 5 2" xfId="2918" xr:uid="{00000000-0005-0000-0000-00007B0B0000}"/>
    <cellStyle name="Normal 2 3 2 5 2 2" xfId="4607" xr:uid="{00000000-0005-0000-0000-000015120000}"/>
    <cellStyle name="Normal 2 3 2 5 2 2 2" xfId="14679" xr:uid="{00000000-0005-0000-0000-00006E390000}"/>
    <cellStyle name="Normal 2 3 2 5 2 2 2 3" xfId="29774" xr:uid="{00000000-0005-0000-0000-000068740000}"/>
    <cellStyle name="Normal 2 3 2 5 2 2 3" xfId="9659" xr:uid="{00000000-0005-0000-0000-0000D2250000}"/>
    <cellStyle name="Normal 2 3 2 5 2 2 3 3" xfId="24757" xr:uid="{00000000-0005-0000-0000-0000CF600000}"/>
    <cellStyle name="Normal 2 3 2 5 2 2 5" xfId="19744" xr:uid="{00000000-0005-0000-0000-00003A4D0000}"/>
    <cellStyle name="Normal 2 3 2 5 2 3" xfId="6298" xr:uid="{00000000-0005-0000-0000-0000B1180000}"/>
    <cellStyle name="Normal 2 3 2 5 2 3 2" xfId="16350" xr:uid="{00000000-0005-0000-0000-0000F53F0000}"/>
    <cellStyle name="Normal 2 3 2 5 2 3 3" xfId="11330" xr:uid="{00000000-0005-0000-0000-0000592C0000}"/>
    <cellStyle name="Normal 2 3 2 5 2 3 3 3" xfId="26428" xr:uid="{00000000-0005-0000-0000-000056670000}"/>
    <cellStyle name="Normal 2 3 2 5 2 3 5" xfId="21415" xr:uid="{00000000-0005-0000-0000-0000C1530000}"/>
    <cellStyle name="Normal 2 3 2 5 2 4" xfId="13008" xr:uid="{00000000-0005-0000-0000-0000E7320000}"/>
    <cellStyle name="Normal 2 3 2 5 2 4 3" xfId="28103" xr:uid="{00000000-0005-0000-0000-0000E16D0000}"/>
    <cellStyle name="Normal 2 3 2 5 2 5" xfId="7987" xr:uid="{00000000-0005-0000-0000-00004A1F0000}"/>
    <cellStyle name="Normal 2 3 2 5 2 5 3" xfId="23086" xr:uid="{00000000-0005-0000-0000-0000485A0000}"/>
    <cellStyle name="Normal 2 3 2 5 2 7" xfId="18073" xr:uid="{00000000-0005-0000-0000-0000B3460000}"/>
    <cellStyle name="Normal 2 3 2 5 3" xfId="3770" xr:uid="{00000000-0005-0000-0000-0000D00E0000}"/>
    <cellStyle name="Normal 2 3 2 5 3 2" xfId="13843" xr:uid="{00000000-0005-0000-0000-00002A360000}"/>
    <cellStyle name="Normal 2 3 2 5 3 2 3" xfId="28938" xr:uid="{00000000-0005-0000-0000-000024710000}"/>
    <cellStyle name="Normal 2 3 2 5 3 3" xfId="8823" xr:uid="{00000000-0005-0000-0000-00008E220000}"/>
    <cellStyle name="Normal 2 3 2 5 3 3 3" xfId="23921" xr:uid="{00000000-0005-0000-0000-00008B5D0000}"/>
    <cellStyle name="Normal 2 3 2 5 3 5" xfId="18908" xr:uid="{00000000-0005-0000-0000-0000F6490000}"/>
    <cellStyle name="Normal 2 3 2 5 4" xfId="5462" xr:uid="{00000000-0005-0000-0000-00006D150000}"/>
    <cellStyle name="Normal 2 3 2 5 4 2" xfId="15514" xr:uid="{00000000-0005-0000-0000-0000B13C0000}"/>
    <cellStyle name="Normal 2 3 2 5 4 2 3" xfId="30609" xr:uid="{00000000-0005-0000-0000-0000AB770000}"/>
    <cellStyle name="Normal 2 3 2 5 4 3" xfId="10494" xr:uid="{00000000-0005-0000-0000-000015290000}"/>
    <cellStyle name="Normal 2 3 2 5 4 3 3" xfId="25592" xr:uid="{00000000-0005-0000-0000-000012640000}"/>
    <cellStyle name="Normal 2 3 2 5 4 5" xfId="20579" xr:uid="{00000000-0005-0000-0000-00007D500000}"/>
    <cellStyle name="Normal 2 3 2 5 5" xfId="12172" xr:uid="{00000000-0005-0000-0000-0000A32F0000}"/>
    <cellStyle name="Normal 2 3 2 5 5 3" xfId="27267" xr:uid="{00000000-0005-0000-0000-00009D6A0000}"/>
    <cellStyle name="Normal 2 3 2 5 6" xfId="7151" xr:uid="{00000000-0005-0000-0000-0000061C0000}"/>
    <cellStyle name="Normal 2 3 2 5 6 3" xfId="22250" xr:uid="{00000000-0005-0000-0000-000004570000}"/>
    <cellStyle name="Normal 2 3 2 5 8" xfId="17237" xr:uid="{00000000-0005-0000-0000-00006F430000}"/>
    <cellStyle name="Normal 2 3 2 6" xfId="2498" xr:uid="{00000000-0005-0000-0000-0000D7090000}"/>
    <cellStyle name="Normal 2 3 2 6 2" xfId="4189" xr:uid="{00000000-0005-0000-0000-000073100000}"/>
    <cellStyle name="Normal 2 3 2 6 2 2" xfId="14261" xr:uid="{00000000-0005-0000-0000-0000CC370000}"/>
    <cellStyle name="Normal 2 3 2 6 2 2 3" xfId="29356" xr:uid="{00000000-0005-0000-0000-0000C6720000}"/>
    <cellStyle name="Normal 2 3 2 6 2 3" xfId="9241" xr:uid="{00000000-0005-0000-0000-000030240000}"/>
    <cellStyle name="Normal 2 3 2 6 2 3 3" xfId="24339" xr:uid="{00000000-0005-0000-0000-00002D5F0000}"/>
    <cellStyle name="Normal 2 3 2 6 2 5" xfId="19326" xr:uid="{00000000-0005-0000-0000-0000984B0000}"/>
    <cellStyle name="Normal 2 3 2 6 3" xfId="5880" xr:uid="{00000000-0005-0000-0000-00000F170000}"/>
    <cellStyle name="Normal 2 3 2 6 3 2" xfId="15932" xr:uid="{00000000-0005-0000-0000-0000533E0000}"/>
    <cellStyle name="Normal 2 3 2 6 3 3" xfId="10912" xr:uid="{00000000-0005-0000-0000-0000B72A0000}"/>
    <cellStyle name="Normal 2 3 2 6 3 3 3" xfId="26010" xr:uid="{00000000-0005-0000-0000-0000B4650000}"/>
    <cellStyle name="Normal 2 3 2 6 3 5" xfId="20997" xr:uid="{00000000-0005-0000-0000-00001F520000}"/>
    <cellStyle name="Normal 2 3 2 6 4" xfId="12590" xr:uid="{00000000-0005-0000-0000-000045310000}"/>
    <cellStyle name="Normal 2 3 2 6 4 3" xfId="27685" xr:uid="{00000000-0005-0000-0000-00003F6C0000}"/>
    <cellStyle name="Normal 2 3 2 6 5" xfId="7569" xr:uid="{00000000-0005-0000-0000-0000A81D0000}"/>
    <cellStyle name="Normal 2 3 2 6 5 3" xfId="22668" xr:uid="{00000000-0005-0000-0000-0000A6580000}"/>
    <cellStyle name="Normal 2 3 2 6 7" xfId="17655" xr:uid="{00000000-0005-0000-0000-000011450000}"/>
    <cellStyle name="Normal 2 3 2 7" xfId="3348" xr:uid="{00000000-0005-0000-0000-00002A0D0000}"/>
    <cellStyle name="Normal 2 3 2 7 2" xfId="13425" xr:uid="{00000000-0005-0000-0000-000088340000}"/>
    <cellStyle name="Normal 2 3 2 7 2 3" xfId="28520" xr:uid="{00000000-0005-0000-0000-0000826F0000}"/>
    <cellStyle name="Normal 2 3 2 7 3" xfId="8405" xr:uid="{00000000-0005-0000-0000-0000EC200000}"/>
    <cellStyle name="Normal 2 3 2 7 3 3" xfId="23503" xr:uid="{00000000-0005-0000-0000-0000E95B0000}"/>
    <cellStyle name="Normal 2 3 2 7 5" xfId="18490" xr:uid="{00000000-0005-0000-0000-000054480000}"/>
    <cellStyle name="Normal 2 3 2 8" xfId="5041" xr:uid="{00000000-0005-0000-0000-0000C8130000}"/>
    <cellStyle name="Normal 2 3 2 8 2" xfId="15096" xr:uid="{00000000-0005-0000-0000-00000F3B0000}"/>
    <cellStyle name="Normal 2 3 2 8 2 3" xfId="30191" xr:uid="{00000000-0005-0000-0000-000009760000}"/>
    <cellStyle name="Normal 2 3 2 8 3" xfId="10076" xr:uid="{00000000-0005-0000-0000-000073270000}"/>
    <cellStyle name="Normal 2 3 2 8 3 3" xfId="25174" xr:uid="{00000000-0005-0000-0000-000070620000}"/>
    <cellStyle name="Normal 2 3 2 8 5" xfId="20161" xr:uid="{00000000-0005-0000-0000-0000DB4E0000}"/>
    <cellStyle name="Normal 2 3 2 9" xfId="11752" xr:uid="{00000000-0005-0000-0000-0000FF2D0000}"/>
    <cellStyle name="Normal 2 3 2 9 3" xfId="26849" xr:uid="{00000000-0005-0000-0000-0000FB680000}"/>
    <cellStyle name="Normal 2 3 3" xfId="1405" xr:uid="{00000000-0005-0000-0000-000091050000}"/>
    <cellStyle name="Normal 2 3 4" xfId="1406" xr:uid="{00000000-0005-0000-0000-000092050000}"/>
    <cellStyle name="Normal 2 3 4 10" xfId="6732" xr:uid="{00000000-0005-0000-0000-0000631A0000}"/>
    <cellStyle name="Normal 2 3 4 10 3" xfId="21833" xr:uid="{00000000-0005-0000-0000-000063550000}"/>
    <cellStyle name="Normal 2 3 4 12" xfId="16818" xr:uid="{00000000-0005-0000-0000-0000CC410000}"/>
    <cellStyle name="Normal 2 3 4 2" xfId="1698" xr:uid="{00000000-0005-0000-0000-0000B7060000}"/>
    <cellStyle name="Normal 2 3 4 2 11" xfId="16872" xr:uid="{00000000-0005-0000-0000-000002420000}"/>
    <cellStyle name="Normal 2 3 4 2 2" xfId="1806" xr:uid="{00000000-0005-0000-0000-000023070000}"/>
    <cellStyle name="Normal 2 3 4 2 2 10" xfId="16976" xr:uid="{00000000-0005-0000-0000-00006A420000}"/>
    <cellStyle name="Normal 2 3 4 2 2 2" xfId="2023" xr:uid="{00000000-0005-0000-0000-0000FC070000}"/>
    <cellStyle name="Normal 2 3 4 2 2 2 2" xfId="2444" xr:uid="{00000000-0005-0000-0000-0000A1090000}"/>
    <cellStyle name="Normal 2 3 4 2 2 2 2 2" xfId="3283" xr:uid="{00000000-0005-0000-0000-0000E80C0000}"/>
    <cellStyle name="Normal 2 3 4 2 2 2 2 2 2" xfId="4972" xr:uid="{00000000-0005-0000-0000-000082130000}"/>
    <cellStyle name="Normal 2 3 4 2 2 2 2 2 2 2" xfId="15044" xr:uid="{00000000-0005-0000-0000-0000DB3A0000}"/>
    <cellStyle name="Normal 2 3 4 2 2 2 2 2 2 2 3" xfId="30139" xr:uid="{00000000-0005-0000-0000-0000D5750000}"/>
    <cellStyle name="Normal 2 3 4 2 2 2 2 2 2 3" xfId="10024" xr:uid="{00000000-0005-0000-0000-00003F270000}"/>
    <cellStyle name="Normal 2 3 4 2 2 2 2 2 2 3 3" xfId="25122" xr:uid="{00000000-0005-0000-0000-00003C620000}"/>
    <cellStyle name="Normal 2 3 4 2 2 2 2 2 2 5" xfId="20109" xr:uid="{00000000-0005-0000-0000-0000A74E0000}"/>
    <cellStyle name="Normal 2 3 4 2 2 2 2 2 3" xfId="6663" xr:uid="{00000000-0005-0000-0000-00001E1A0000}"/>
    <cellStyle name="Normal 2 3 4 2 2 2 2 2 3 2" xfId="16715" xr:uid="{00000000-0005-0000-0000-000062410000}"/>
    <cellStyle name="Normal 2 3 4 2 2 2 2 2 3 3" xfId="11695" xr:uid="{00000000-0005-0000-0000-0000C62D0000}"/>
    <cellStyle name="Normal 2 3 4 2 2 2 2 2 3 3 3" xfId="26793" xr:uid="{00000000-0005-0000-0000-0000C3680000}"/>
    <cellStyle name="Normal 2 3 4 2 2 2 2 2 3 5" xfId="21780" xr:uid="{00000000-0005-0000-0000-00002E550000}"/>
    <cellStyle name="Normal 2 3 4 2 2 2 2 2 4" xfId="13373" xr:uid="{00000000-0005-0000-0000-000054340000}"/>
    <cellStyle name="Normal 2 3 4 2 2 2 2 2 4 3" xfId="28468" xr:uid="{00000000-0005-0000-0000-00004E6F0000}"/>
    <cellStyle name="Normal 2 3 4 2 2 2 2 2 5" xfId="8352" xr:uid="{00000000-0005-0000-0000-0000B7200000}"/>
    <cellStyle name="Normal 2 3 4 2 2 2 2 2 5 3" xfId="23451" xr:uid="{00000000-0005-0000-0000-0000B55B0000}"/>
    <cellStyle name="Normal 2 3 4 2 2 2 2 2 7" xfId="18438" xr:uid="{00000000-0005-0000-0000-000020480000}"/>
    <cellStyle name="Normal 2 3 4 2 2 2 2 3" xfId="4135" xr:uid="{00000000-0005-0000-0000-00003D100000}"/>
    <cellStyle name="Normal 2 3 4 2 2 2 2 3 2" xfId="14208" xr:uid="{00000000-0005-0000-0000-000097370000}"/>
    <cellStyle name="Normal 2 3 4 2 2 2 2 3 2 3" xfId="29303" xr:uid="{00000000-0005-0000-0000-000091720000}"/>
    <cellStyle name="Normal 2 3 4 2 2 2 2 3 3" xfId="9188" xr:uid="{00000000-0005-0000-0000-0000FB230000}"/>
    <cellStyle name="Normal 2 3 4 2 2 2 2 3 3 3" xfId="24286" xr:uid="{00000000-0005-0000-0000-0000F85E0000}"/>
    <cellStyle name="Normal 2 3 4 2 2 2 2 3 5" xfId="19273" xr:uid="{00000000-0005-0000-0000-0000634B0000}"/>
    <cellStyle name="Normal 2 3 4 2 2 2 2 4" xfId="5827" xr:uid="{00000000-0005-0000-0000-0000DA160000}"/>
    <cellStyle name="Normal 2 3 4 2 2 2 2 4 2" xfId="15879" xr:uid="{00000000-0005-0000-0000-00001E3E0000}"/>
    <cellStyle name="Normal 2 3 4 2 2 2 2 4 3" xfId="10859" xr:uid="{00000000-0005-0000-0000-0000822A0000}"/>
    <cellStyle name="Normal 2 3 4 2 2 2 2 4 3 3" xfId="25957" xr:uid="{00000000-0005-0000-0000-00007F650000}"/>
    <cellStyle name="Normal 2 3 4 2 2 2 2 4 5" xfId="20944" xr:uid="{00000000-0005-0000-0000-0000EA510000}"/>
    <cellStyle name="Normal 2 3 4 2 2 2 2 5" xfId="12537" xr:uid="{00000000-0005-0000-0000-000010310000}"/>
    <cellStyle name="Normal 2 3 4 2 2 2 2 5 3" xfId="27632" xr:uid="{00000000-0005-0000-0000-00000A6C0000}"/>
    <cellStyle name="Normal 2 3 4 2 2 2 2 6" xfId="7516" xr:uid="{00000000-0005-0000-0000-0000731D0000}"/>
    <cellStyle name="Normal 2 3 4 2 2 2 2 6 3" xfId="22615" xr:uid="{00000000-0005-0000-0000-000071580000}"/>
    <cellStyle name="Normal 2 3 4 2 2 2 2 8" xfId="17602" xr:uid="{00000000-0005-0000-0000-0000DC440000}"/>
    <cellStyle name="Normal 2 3 4 2 2 2 3" xfId="2865" xr:uid="{00000000-0005-0000-0000-0000460B0000}"/>
    <cellStyle name="Normal 2 3 4 2 2 2 3 2" xfId="4554" xr:uid="{00000000-0005-0000-0000-0000E0110000}"/>
    <cellStyle name="Normal 2 3 4 2 2 2 3 2 2" xfId="14626" xr:uid="{00000000-0005-0000-0000-000039390000}"/>
    <cellStyle name="Normal 2 3 4 2 2 2 3 2 2 3" xfId="29721" xr:uid="{00000000-0005-0000-0000-000033740000}"/>
    <cellStyle name="Normal 2 3 4 2 2 2 3 2 3" xfId="9606" xr:uid="{00000000-0005-0000-0000-00009D250000}"/>
    <cellStyle name="Normal 2 3 4 2 2 2 3 2 3 3" xfId="24704" xr:uid="{00000000-0005-0000-0000-00009A600000}"/>
    <cellStyle name="Normal 2 3 4 2 2 2 3 2 5" xfId="19691" xr:uid="{00000000-0005-0000-0000-0000054D0000}"/>
    <cellStyle name="Normal 2 3 4 2 2 2 3 3" xfId="6245" xr:uid="{00000000-0005-0000-0000-00007C180000}"/>
    <cellStyle name="Normal 2 3 4 2 2 2 3 3 2" xfId="16297" xr:uid="{00000000-0005-0000-0000-0000C03F0000}"/>
    <cellStyle name="Normal 2 3 4 2 2 2 3 3 3" xfId="11277" xr:uid="{00000000-0005-0000-0000-0000242C0000}"/>
    <cellStyle name="Normal 2 3 4 2 2 2 3 3 3 3" xfId="26375" xr:uid="{00000000-0005-0000-0000-000021670000}"/>
    <cellStyle name="Normal 2 3 4 2 2 2 3 3 5" xfId="21362" xr:uid="{00000000-0005-0000-0000-00008C530000}"/>
    <cellStyle name="Normal 2 3 4 2 2 2 3 4" xfId="12955" xr:uid="{00000000-0005-0000-0000-0000B2320000}"/>
    <cellStyle name="Normal 2 3 4 2 2 2 3 4 3" xfId="28050" xr:uid="{00000000-0005-0000-0000-0000AC6D0000}"/>
    <cellStyle name="Normal 2 3 4 2 2 2 3 5" xfId="7934" xr:uid="{00000000-0005-0000-0000-0000151F0000}"/>
    <cellStyle name="Normal 2 3 4 2 2 2 3 5 3" xfId="23033" xr:uid="{00000000-0005-0000-0000-0000135A0000}"/>
    <cellStyle name="Normal 2 3 4 2 2 2 3 7" xfId="18020" xr:uid="{00000000-0005-0000-0000-00007E460000}"/>
    <cellStyle name="Normal 2 3 4 2 2 2 4" xfId="3717" xr:uid="{00000000-0005-0000-0000-00009B0E0000}"/>
    <cellStyle name="Normal 2 3 4 2 2 2 4 2" xfId="13790" xr:uid="{00000000-0005-0000-0000-0000F5350000}"/>
    <cellStyle name="Normal 2 3 4 2 2 2 4 2 3" xfId="28885" xr:uid="{00000000-0005-0000-0000-0000EF700000}"/>
    <cellStyle name="Normal 2 3 4 2 2 2 4 3" xfId="8770" xr:uid="{00000000-0005-0000-0000-000059220000}"/>
    <cellStyle name="Normal 2 3 4 2 2 2 4 3 3" xfId="23868" xr:uid="{00000000-0005-0000-0000-0000565D0000}"/>
    <cellStyle name="Normal 2 3 4 2 2 2 4 5" xfId="18855" xr:uid="{00000000-0005-0000-0000-0000C1490000}"/>
    <cellStyle name="Normal 2 3 4 2 2 2 5" xfId="5409" xr:uid="{00000000-0005-0000-0000-000038150000}"/>
    <cellStyle name="Normal 2 3 4 2 2 2 5 2" xfId="15461" xr:uid="{00000000-0005-0000-0000-00007C3C0000}"/>
    <cellStyle name="Normal 2 3 4 2 2 2 5 2 3" xfId="30556" xr:uid="{00000000-0005-0000-0000-000076770000}"/>
    <cellStyle name="Normal 2 3 4 2 2 2 5 3" xfId="10441" xr:uid="{00000000-0005-0000-0000-0000E0280000}"/>
    <cellStyle name="Normal 2 3 4 2 2 2 5 3 3" xfId="25539" xr:uid="{00000000-0005-0000-0000-0000DD630000}"/>
    <cellStyle name="Normal 2 3 4 2 2 2 5 5" xfId="20526" xr:uid="{00000000-0005-0000-0000-000048500000}"/>
    <cellStyle name="Normal 2 3 4 2 2 2 6" xfId="12119" xr:uid="{00000000-0005-0000-0000-00006E2F0000}"/>
    <cellStyle name="Normal 2 3 4 2 2 2 6 3" xfId="27214" xr:uid="{00000000-0005-0000-0000-0000686A0000}"/>
    <cellStyle name="Normal 2 3 4 2 2 2 7" xfId="7098" xr:uid="{00000000-0005-0000-0000-0000D11B0000}"/>
    <cellStyle name="Normal 2 3 4 2 2 2 7 3" xfId="22197" xr:uid="{00000000-0005-0000-0000-0000CF560000}"/>
    <cellStyle name="Normal 2 3 4 2 2 2 9" xfId="17184" xr:uid="{00000000-0005-0000-0000-00003A430000}"/>
    <cellStyle name="Normal 2 3 4 2 2 3" xfId="2236" xr:uid="{00000000-0005-0000-0000-0000D1080000}"/>
    <cellStyle name="Normal 2 3 4 2 2 3 2" xfId="3075" xr:uid="{00000000-0005-0000-0000-0000180C0000}"/>
    <cellStyle name="Normal 2 3 4 2 2 3 2 2" xfId="4764" xr:uid="{00000000-0005-0000-0000-0000B2120000}"/>
    <cellStyle name="Normal 2 3 4 2 2 3 2 2 2" xfId="14836" xr:uid="{00000000-0005-0000-0000-00000B3A0000}"/>
    <cellStyle name="Normal 2 3 4 2 2 3 2 2 2 3" xfId="29931" xr:uid="{00000000-0005-0000-0000-000005750000}"/>
    <cellStyle name="Normal 2 3 4 2 2 3 2 2 3" xfId="9816" xr:uid="{00000000-0005-0000-0000-00006F260000}"/>
    <cellStyle name="Normal 2 3 4 2 2 3 2 2 3 3" xfId="24914" xr:uid="{00000000-0005-0000-0000-00006C610000}"/>
    <cellStyle name="Normal 2 3 4 2 2 3 2 2 5" xfId="19901" xr:uid="{00000000-0005-0000-0000-0000D74D0000}"/>
    <cellStyle name="Normal 2 3 4 2 2 3 2 3" xfId="6455" xr:uid="{00000000-0005-0000-0000-00004E190000}"/>
    <cellStyle name="Normal 2 3 4 2 2 3 2 3 2" xfId="16507" xr:uid="{00000000-0005-0000-0000-000092400000}"/>
    <cellStyle name="Normal 2 3 4 2 2 3 2 3 3" xfId="11487" xr:uid="{00000000-0005-0000-0000-0000F62C0000}"/>
    <cellStyle name="Normal 2 3 4 2 2 3 2 3 3 3" xfId="26585" xr:uid="{00000000-0005-0000-0000-0000F3670000}"/>
    <cellStyle name="Normal 2 3 4 2 2 3 2 3 5" xfId="21572" xr:uid="{00000000-0005-0000-0000-00005E540000}"/>
    <cellStyle name="Normal 2 3 4 2 2 3 2 4" xfId="13165" xr:uid="{00000000-0005-0000-0000-000084330000}"/>
    <cellStyle name="Normal 2 3 4 2 2 3 2 4 3" xfId="28260" xr:uid="{00000000-0005-0000-0000-00007E6E0000}"/>
    <cellStyle name="Normal 2 3 4 2 2 3 2 5" xfId="8144" xr:uid="{00000000-0005-0000-0000-0000E71F0000}"/>
    <cellStyle name="Normal 2 3 4 2 2 3 2 5 3" xfId="23243" xr:uid="{00000000-0005-0000-0000-0000E55A0000}"/>
    <cellStyle name="Normal 2 3 4 2 2 3 2 7" xfId="18230" xr:uid="{00000000-0005-0000-0000-000050470000}"/>
    <cellStyle name="Normal 2 3 4 2 2 3 3" xfId="3927" xr:uid="{00000000-0005-0000-0000-00006D0F0000}"/>
    <cellStyle name="Normal 2 3 4 2 2 3 3 2" xfId="14000" xr:uid="{00000000-0005-0000-0000-0000C7360000}"/>
    <cellStyle name="Normal 2 3 4 2 2 3 3 2 3" xfId="29095" xr:uid="{00000000-0005-0000-0000-0000C1710000}"/>
    <cellStyle name="Normal 2 3 4 2 2 3 3 3" xfId="8980" xr:uid="{00000000-0005-0000-0000-00002B230000}"/>
    <cellStyle name="Normal 2 3 4 2 2 3 3 3 3" xfId="24078" xr:uid="{00000000-0005-0000-0000-0000285E0000}"/>
    <cellStyle name="Normal 2 3 4 2 2 3 3 5" xfId="19065" xr:uid="{00000000-0005-0000-0000-0000934A0000}"/>
    <cellStyle name="Normal 2 3 4 2 2 3 4" xfId="5619" xr:uid="{00000000-0005-0000-0000-00000A160000}"/>
    <cellStyle name="Normal 2 3 4 2 2 3 4 2" xfId="15671" xr:uid="{00000000-0005-0000-0000-00004E3D0000}"/>
    <cellStyle name="Normal 2 3 4 2 2 3 4 2 3" xfId="30766" xr:uid="{00000000-0005-0000-0000-000048780000}"/>
    <cellStyle name="Normal 2 3 4 2 2 3 4 3" xfId="10651" xr:uid="{00000000-0005-0000-0000-0000B2290000}"/>
    <cellStyle name="Normal 2 3 4 2 2 3 4 3 3" xfId="25749" xr:uid="{00000000-0005-0000-0000-0000AF640000}"/>
    <cellStyle name="Normal 2 3 4 2 2 3 4 5" xfId="20736" xr:uid="{00000000-0005-0000-0000-00001A510000}"/>
    <cellStyle name="Normal 2 3 4 2 2 3 5" xfId="12329" xr:uid="{00000000-0005-0000-0000-000040300000}"/>
    <cellStyle name="Normal 2 3 4 2 2 3 5 3" xfId="27424" xr:uid="{00000000-0005-0000-0000-00003A6B0000}"/>
    <cellStyle name="Normal 2 3 4 2 2 3 6" xfId="7308" xr:uid="{00000000-0005-0000-0000-0000A31C0000}"/>
    <cellStyle name="Normal 2 3 4 2 2 3 6 3" xfId="22407" xr:uid="{00000000-0005-0000-0000-0000A1570000}"/>
    <cellStyle name="Normal 2 3 4 2 2 3 8" xfId="17394" xr:uid="{00000000-0005-0000-0000-00000C440000}"/>
    <cellStyle name="Normal 2 3 4 2 2 4" xfId="2657" xr:uid="{00000000-0005-0000-0000-0000760A0000}"/>
    <cellStyle name="Normal 2 3 4 2 2 4 2" xfId="4346" xr:uid="{00000000-0005-0000-0000-000010110000}"/>
    <cellStyle name="Normal 2 3 4 2 2 4 2 2" xfId="14418" xr:uid="{00000000-0005-0000-0000-000069380000}"/>
    <cellStyle name="Normal 2 3 4 2 2 4 2 2 3" xfId="29513" xr:uid="{00000000-0005-0000-0000-000063730000}"/>
    <cellStyle name="Normal 2 3 4 2 2 4 2 3" xfId="9398" xr:uid="{00000000-0005-0000-0000-0000CD240000}"/>
    <cellStyle name="Normal 2 3 4 2 2 4 2 3 3" xfId="24496" xr:uid="{00000000-0005-0000-0000-0000CA5F0000}"/>
    <cellStyle name="Normal 2 3 4 2 2 4 2 5" xfId="19483" xr:uid="{00000000-0005-0000-0000-0000354C0000}"/>
    <cellStyle name="Normal 2 3 4 2 2 4 3" xfId="6037" xr:uid="{00000000-0005-0000-0000-0000AC170000}"/>
    <cellStyle name="Normal 2 3 4 2 2 4 3 2" xfId="16089" xr:uid="{00000000-0005-0000-0000-0000F03E0000}"/>
    <cellStyle name="Normal 2 3 4 2 2 4 3 3" xfId="11069" xr:uid="{00000000-0005-0000-0000-0000542B0000}"/>
    <cellStyle name="Normal 2 3 4 2 2 4 3 3 3" xfId="26167" xr:uid="{00000000-0005-0000-0000-000051660000}"/>
    <cellStyle name="Normal 2 3 4 2 2 4 3 5" xfId="21154" xr:uid="{00000000-0005-0000-0000-0000BC520000}"/>
    <cellStyle name="Normal 2 3 4 2 2 4 4" xfId="12747" xr:uid="{00000000-0005-0000-0000-0000E2310000}"/>
    <cellStyle name="Normal 2 3 4 2 2 4 4 3" xfId="27842" xr:uid="{00000000-0005-0000-0000-0000DC6C0000}"/>
    <cellStyle name="Normal 2 3 4 2 2 4 5" xfId="7726" xr:uid="{00000000-0005-0000-0000-0000451E0000}"/>
    <cellStyle name="Normal 2 3 4 2 2 4 5 3" xfId="22825" xr:uid="{00000000-0005-0000-0000-000043590000}"/>
    <cellStyle name="Normal 2 3 4 2 2 4 7" xfId="17812" xr:uid="{00000000-0005-0000-0000-0000AE450000}"/>
    <cellStyle name="Normal 2 3 4 2 2 5" xfId="3509" xr:uid="{00000000-0005-0000-0000-0000CB0D0000}"/>
    <cellStyle name="Normal 2 3 4 2 2 5 2" xfId="13582" xr:uid="{00000000-0005-0000-0000-000025350000}"/>
    <cellStyle name="Normal 2 3 4 2 2 5 2 3" xfId="28677" xr:uid="{00000000-0005-0000-0000-00001F700000}"/>
    <cellStyle name="Normal 2 3 4 2 2 5 3" xfId="8562" xr:uid="{00000000-0005-0000-0000-000089210000}"/>
    <cellStyle name="Normal 2 3 4 2 2 5 3 3" xfId="23660" xr:uid="{00000000-0005-0000-0000-0000865C0000}"/>
    <cellStyle name="Normal 2 3 4 2 2 5 5" xfId="18647" xr:uid="{00000000-0005-0000-0000-0000F1480000}"/>
    <cellStyle name="Normal 2 3 4 2 2 6" xfId="5201" xr:uid="{00000000-0005-0000-0000-000068140000}"/>
    <cellStyle name="Normal 2 3 4 2 2 6 2" xfId="15253" xr:uid="{00000000-0005-0000-0000-0000AC3B0000}"/>
    <cellStyle name="Normal 2 3 4 2 2 6 2 3" xfId="30348" xr:uid="{00000000-0005-0000-0000-0000A6760000}"/>
    <cellStyle name="Normal 2 3 4 2 2 6 3" xfId="10233" xr:uid="{00000000-0005-0000-0000-000010280000}"/>
    <cellStyle name="Normal 2 3 4 2 2 6 3 3" xfId="25331" xr:uid="{00000000-0005-0000-0000-00000D630000}"/>
    <cellStyle name="Normal 2 3 4 2 2 6 5" xfId="20318" xr:uid="{00000000-0005-0000-0000-0000784F0000}"/>
    <cellStyle name="Normal 2 3 4 2 2 7" xfId="11911" xr:uid="{00000000-0005-0000-0000-00009E2E0000}"/>
    <cellStyle name="Normal 2 3 4 2 2 7 3" xfId="27006" xr:uid="{00000000-0005-0000-0000-000098690000}"/>
    <cellStyle name="Normal 2 3 4 2 2 8" xfId="6890" xr:uid="{00000000-0005-0000-0000-0000011B0000}"/>
    <cellStyle name="Normal 2 3 4 2 2 8 3" xfId="21989" xr:uid="{00000000-0005-0000-0000-0000FF550000}"/>
    <cellStyle name="Normal 2 3 4 2 3" xfId="1919" xr:uid="{00000000-0005-0000-0000-000094070000}"/>
    <cellStyle name="Normal 2 3 4 2 3 2" xfId="2340" xr:uid="{00000000-0005-0000-0000-000039090000}"/>
    <cellStyle name="Normal 2 3 4 2 3 2 2" xfId="3179" xr:uid="{00000000-0005-0000-0000-0000800C0000}"/>
    <cellStyle name="Normal 2 3 4 2 3 2 2 2" xfId="4868" xr:uid="{00000000-0005-0000-0000-00001A130000}"/>
    <cellStyle name="Normal 2 3 4 2 3 2 2 2 2" xfId="14940" xr:uid="{00000000-0005-0000-0000-0000733A0000}"/>
    <cellStyle name="Normal 2 3 4 2 3 2 2 2 2 3" xfId="30035" xr:uid="{00000000-0005-0000-0000-00006D750000}"/>
    <cellStyle name="Normal 2 3 4 2 3 2 2 2 3" xfId="9920" xr:uid="{00000000-0005-0000-0000-0000D7260000}"/>
    <cellStyle name="Normal 2 3 4 2 3 2 2 2 3 3" xfId="25018" xr:uid="{00000000-0005-0000-0000-0000D4610000}"/>
    <cellStyle name="Normal 2 3 4 2 3 2 2 2 5" xfId="20005" xr:uid="{00000000-0005-0000-0000-00003F4E0000}"/>
    <cellStyle name="Normal 2 3 4 2 3 2 2 3" xfId="6559" xr:uid="{00000000-0005-0000-0000-0000B6190000}"/>
    <cellStyle name="Normal 2 3 4 2 3 2 2 3 2" xfId="16611" xr:uid="{00000000-0005-0000-0000-0000FA400000}"/>
    <cellStyle name="Normal 2 3 4 2 3 2 2 3 3" xfId="11591" xr:uid="{00000000-0005-0000-0000-00005E2D0000}"/>
    <cellStyle name="Normal 2 3 4 2 3 2 2 3 3 3" xfId="26689" xr:uid="{00000000-0005-0000-0000-00005B680000}"/>
    <cellStyle name="Normal 2 3 4 2 3 2 2 3 5" xfId="21676" xr:uid="{00000000-0005-0000-0000-0000C6540000}"/>
    <cellStyle name="Normal 2 3 4 2 3 2 2 4" xfId="13269" xr:uid="{00000000-0005-0000-0000-0000EC330000}"/>
    <cellStyle name="Normal 2 3 4 2 3 2 2 4 3" xfId="28364" xr:uid="{00000000-0005-0000-0000-0000E66E0000}"/>
    <cellStyle name="Normal 2 3 4 2 3 2 2 5" xfId="8248" xr:uid="{00000000-0005-0000-0000-00004F200000}"/>
    <cellStyle name="Normal 2 3 4 2 3 2 2 5 3" xfId="23347" xr:uid="{00000000-0005-0000-0000-00004D5B0000}"/>
    <cellStyle name="Normal 2 3 4 2 3 2 2 7" xfId="18334" xr:uid="{00000000-0005-0000-0000-0000B8470000}"/>
    <cellStyle name="Normal 2 3 4 2 3 2 3" xfId="4031" xr:uid="{00000000-0005-0000-0000-0000D50F0000}"/>
    <cellStyle name="Normal 2 3 4 2 3 2 3 2" xfId="14104" xr:uid="{00000000-0005-0000-0000-00002F370000}"/>
    <cellStyle name="Normal 2 3 4 2 3 2 3 2 3" xfId="29199" xr:uid="{00000000-0005-0000-0000-000029720000}"/>
    <cellStyle name="Normal 2 3 4 2 3 2 3 3" xfId="9084" xr:uid="{00000000-0005-0000-0000-000093230000}"/>
    <cellStyle name="Normal 2 3 4 2 3 2 3 3 3" xfId="24182" xr:uid="{00000000-0005-0000-0000-0000905E0000}"/>
    <cellStyle name="Normal 2 3 4 2 3 2 3 5" xfId="19169" xr:uid="{00000000-0005-0000-0000-0000FB4A0000}"/>
    <cellStyle name="Normal 2 3 4 2 3 2 4" xfId="5723" xr:uid="{00000000-0005-0000-0000-000072160000}"/>
    <cellStyle name="Normal 2 3 4 2 3 2 4 2" xfId="15775" xr:uid="{00000000-0005-0000-0000-0000B63D0000}"/>
    <cellStyle name="Normal 2 3 4 2 3 2 4 2 3" xfId="30870" xr:uid="{00000000-0005-0000-0000-0000B0780000}"/>
    <cellStyle name="Normal 2 3 4 2 3 2 4 3" xfId="10755" xr:uid="{00000000-0005-0000-0000-00001A2A0000}"/>
    <cellStyle name="Normal 2 3 4 2 3 2 4 3 3" xfId="25853" xr:uid="{00000000-0005-0000-0000-000017650000}"/>
    <cellStyle name="Normal 2 3 4 2 3 2 4 5" xfId="20840" xr:uid="{00000000-0005-0000-0000-000082510000}"/>
    <cellStyle name="Normal 2 3 4 2 3 2 5" xfId="12433" xr:uid="{00000000-0005-0000-0000-0000A8300000}"/>
    <cellStyle name="Normal 2 3 4 2 3 2 5 3" xfId="27528" xr:uid="{00000000-0005-0000-0000-0000A26B0000}"/>
    <cellStyle name="Normal 2 3 4 2 3 2 6" xfId="7412" xr:uid="{00000000-0005-0000-0000-00000B1D0000}"/>
    <cellStyle name="Normal 2 3 4 2 3 2 6 3" xfId="22511" xr:uid="{00000000-0005-0000-0000-000009580000}"/>
    <cellStyle name="Normal 2 3 4 2 3 2 8" xfId="17498" xr:uid="{00000000-0005-0000-0000-000074440000}"/>
    <cellStyle name="Normal 2 3 4 2 3 3" xfId="2761" xr:uid="{00000000-0005-0000-0000-0000DE0A0000}"/>
    <cellStyle name="Normal 2 3 4 2 3 3 2" xfId="4450" xr:uid="{00000000-0005-0000-0000-000078110000}"/>
    <cellStyle name="Normal 2 3 4 2 3 3 2 2" xfId="14522" xr:uid="{00000000-0005-0000-0000-0000D1380000}"/>
    <cellStyle name="Normal 2 3 4 2 3 3 2 2 3" xfId="29617" xr:uid="{00000000-0005-0000-0000-0000CB730000}"/>
    <cellStyle name="Normal 2 3 4 2 3 3 2 3" xfId="9502" xr:uid="{00000000-0005-0000-0000-000035250000}"/>
    <cellStyle name="Normal 2 3 4 2 3 3 2 3 3" xfId="24600" xr:uid="{00000000-0005-0000-0000-000032600000}"/>
    <cellStyle name="Normal 2 3 4 2 3 3 2 5" xfId="19587" xr:uid="{00000000-0005-0000-0000-00009D4C0000}"/>
    <cellStyle name="Normal 2 3 4 2 3 3 3" xfId="6141" xr:uid="{00000000-0005-0000-0000-000014180000}"/>
    <cellStyle name="Normal 2 3 4 2 3 3 3 2" xfId="16193" xr:uid="{00000000-0005-0000-0000-0000583F0000}"/>
    <cellStyle name="Normal 2 3 4 2 3 3 3 3" xfId="11173" xr:uid="{00000000-0005-0000-0000-0000BC2B0000}"/>
    <cellStyle name="Normal 2 3 4 2 3 3 3 3 3" xfId="26271" xr:uid="{00000000-0005-0000-0000-0000B9660000}"/>
    <cellStyle name="Normal 2 3 4 2 3 3 3 5" xfId="21258" xr:uid="{00000000-0005-0000-0000-000024530000}"/>
    <cellStyle name="Normal 2 3 4 2 3 3 4" xfId="12851" xr:uid="{00000000-0005-0000-0000-00004A320000}"/>
    <cellStyle name="Normal 2 3 4 2 3 3 4 3" xfId="27946" xr:uid="{00000000-0005-0000-0000-0000446D0000}"/>
    <cellStyle name="Normal 2 3 4 2 3 3 5" xfId="7830" xr:uid="{00000000-0005-0000-0000-0000AD1E0000}"/>
    <cellStyle name="Normal 2 3 4 2 3 3 5 3" xfId="22929" xr:uid="{00000000-0005-0000-0000-0000AB590000}"/>
    <cellStyle name="Normal 2 3 4 2 3 3 7" xfId="17916" xr:uid="{00000000-0005-0000-0000-000016460000}"/>
    <cellStyle name="Normal 2 3 4 2 3 4" xfId="3613" xr:uid="{00000000-0005-0000-0000-0000330E0000}"/>
    <cellStyle name="Normal 2 3 4 2 3 4 2" xfId="13686" xr:uid="{00000000-0005-0000-0000-00008D350000}"/>
    <cellStyle name="Normal 2 3 4 2 3 4 2 3" xfId="28781" xr:uid="{00000000-0005-0000-0000-000087700000}"/>
    <cellStyle name="Normal 2 3 4 2 3 4 3" xfId="8666" xr:uid="{00000000-0005-0000-0000-0000F1210000}"/>
    <cellStyle name="Normal 2 3 4 2 3 4 3 3" xfId="23764" xr:uid="{00000000-0005-0000-0000-0000EE5C0000}"/>
    <cellStyle name="Normal 2 3 4 2 3 4 5" xfId="18751" xr:uid="{00000000-0005-0000-0000-000059490000}"/>
    <cellStyle name="Normal 2 3 4 2 3 5" xfId="5305" xr:uid="{00000000-0005-0000-0000-0000D0140000}"/>
    <cellStyle name="Normal 2 3 4 2 3 5 2" xfId="15357" xr:uid="{00000000-0005-0000-0000-0000143C0000}"/>
    <cellStyle name="Normal 2 3 4 2 3 5 2 3" xfId="30452" xr:uid="{00000000-0005-0000-0000-00000E770000}"/>
    <cellStyle name="Normal 2 3 4 2 3 5 3" xfId="10337" xr:uid="{00000000-0005-0000-0000-000078280000}"/>
    <cellStyle name="Normal 2 3 4 2 3 5 3 3" xfId="25435" xr:uid="{00000000-0005-0000-0000-000075630000}"/>
    <cellStyle name="Normal 2 3 4 2 3 5 5" xfId="20422" xr:uid="{00000000-0005-0000-0000-0000E04F0000}"/>
    <cellStyle name="Normal 2 3 4 2 3 6" xfId="12015" xr:uid="{00000000-0005-0000-0000-0000062F0000}"/>
    <cellStyle name="Normal 2 3 4 2 3 6 3" xfId="27110" xr:uid="{00000000-0005-0000-0000-0000006A0000}"/>
    <cellStyle name="Normal 2 3 4 2 3 7" xfId="6994" xr:uid="{00000000-0005-0000-0000-0000691B0000}"/>
    <cellStyle name="Normal 2 3 4 2 3 7 3" xfId="22093" xr:uid="{00000000-0005-0000-0000-000067560000}"/>
    <cellStyle name="Normal 2 3 4 2 3 9" xfId="17080" xr:uid="{00000000-0005-0000-0000-0000D2420000}"/>
    <cellStyle name="Normal 2 3 4 2 4" xfId="2132" xr:uid="{00000000-0005-0000-0000-000069080000}"/>
    <cellStyle name="Normal 2 3 4 2 4 2" xfId="2971" xr:uid="{00000000-0005-0000-0000-0000B00B0000}"/>
    <cellStyle name="Normal 2 3 4 2 4 2 2" xfId="4660" xr:uid="{00000000-0005-0000-0000-00004A120000}"/>
    <cellStyle name="Normal 2 3 4 2 4 2 2 2" xfId="14732" xr:uid="{00000000-0005-0000-0000-0000A3390000}"/>
    <cellStyle name="Normal 2 3 4 2 4 2 2 2 3" xfId="29827" xr:uid="{00000000-0005-0000-0000-00009D740000}"/>
    <cellStyle name="Normal 2 3 4 2 4 2 2 3" xfId="9712" xr:uid="{00000000-0005-0000-0000-000007260000}"/>
    <cellStyle name="Normal 2 3 4 2 4 2 2 3 3" xfId="24810" xr:uid="{00000000-0005-0000-0000-000004610000}"/>
    <cellStyle name="Normal 2 3 4 2 4 2 2 5" xfId="19797" xr:uid="{00000000-0005-0000-0000-00006F4D0000}"/>
    <cellStyle name="Normal 2 3 4 2 4 2 3" xfId="6351" xr:uid="{00000000-0005-0000-0000-0000E6180000}"/>
    <cellStyle name="Normal 2 3 4 2 4 2 3 2" xfId="16403" xr:uid="{00000000-0005-0000-0000-00002A400000}"/>
    <cellStyle name="Normal 2 3 4 2 4 2 3 3" xfId="11383" xr:uid="{00000000-0005-0000-0000-00008E2C0000}"/>
    <cellStyle name="Normal 2 3 4 2 4 2 3 3 3" xfId="26481" xr:uid="{00000000-0005-0000-0000-00008B670000}"/>
    <cellStyle name="Normal 2 3 4 2 4 2 3 5" xfId="21468" xr:uid="{00000000-0005-0000-0000-0000F6530000}"/>
    <cellStyle name="Normal 2 3 4 2 4 2 4" xfId="13061" xr:uid="{00000000-0005-0000-0000-00001C330000}"/>
    <cellStyle name="Normal 2 3 4 2 4 2 4 3" xfId="28156" xr:uid="{00000000-0005-0000-0000-0000166E0000}"/>
    <cellStyle name="Normal 2 3 4 2 4 2 5" xfId="8040" xr:uid="{00000000-0005-0000-0000-00007F1F0000}"/>
    <cellStyle name="Normal 2 3 4 2 4 2 5 3" xfId="23139" xr:uid="{00000000-0005-0000-0000-00007D5A0000}"/>
    <cellStyle name="Normal 2 3 4 2 4 2 7" xfId="18126" xr:uid="{00000000-0005-0000-0000-0000E8460000}"/>
    <cellStyle name="Normal 2 3 4 2 4 3" xfId="3823" xr:uid="{00000000-0005-0000-0000-0000050F0000}"/>
    <cellStyle name="Normal 2 3 4 2 4 3 2" xfId="13896" xr:uid="{00000000-0005-0000-0000-00005F360000}"/>
    <cellStyle name="Normal 2 3 4 2 4 3 2 3" xfId="28991" xr:uid="{00000000-0005-0000-0000-000059710000}"/>
    <cellStyle name="Normal 2 3 4 2 4 3 3" xfId="8876" xr:uid="{00000000-0005-0000-0000-0000C3220000}"/>
    <cellStyle name="Normal 2 3 4 2 4 3 3 3" xfId="23974" xr:uid="{00000000-0005-0000-0000-0000C05D0000}"/>
    <cellStyle name="Normal 2 3 4 2 4 3 5" xfId="18961" xr:uid="{00000000-0005-0000-0000-00002B4A0000}"/>
    <cellStyle name="Normal 2 3 4 2 4 4" xfId="5515" xr:uid="{00000000-0005-0000-0000-0000A2150000}"/>
    <cellStyle name="Normal 2 3 4 2 4 4 2" xfId="15567" xr:uid="{00000000-0005-0000-0000-0000E63C0000}"/>
    <cellStyle name="Normal 2 3 4 2 4 4 2 3" xfId="30662" xr:uid="{00000000-0005-0000-0000-0000E0770000}"/>
    <cellStyle name="Normal 2 3 4 2 4 4 3" xfId="10547" xr:uid="{00000000-0005-0000-0000-00004A290000}"/>
    <cellStyle name="Normal 2 3 4 2 4 4 3 3" xfId="25645" xr:uid="{00000000-0005-0000-0000-000047640000}"/>
    <cellStyle name="Normal 2 3 4 2 4 4 5" xfId="20632" xr:uid="{00000000-0005-0000-0000-0000B2500000}"/>
    <cellStyle name="Normal 2 3 4 2 4 5" xfId="12225" xr:uid="{00000000-0005-0000-0000-0000D82F0000}"/>
    <cellStyle name="Normal 2 3 4 2 4 5 3" xfId="27320" xr:uid="{00000000-0005-0000-0000-0000D26A0000}"/>
    <cellStyle name="Normal 2 3 4 2 4 6" xfId="7204" xr:uid="{00000000-0005-0000-0000-00003B1C0000}"/>
    <cellStyle name="Normal 2 3 4 2 4 6 3" xfId="22303" xr:uid="{00000000-0005-0000-0000-000039570000}"/>
    <cellStyle name="Normal 2 3 4 2 4 8" xfId="17290" xr:uid="{00000000-0005-0000-0000-0000A4430000}"/>
    <cellStyle name="Normal 2 3 4 2 5" xfId="2553" xr:uid="{00000000-0005-0000-0000-00000E0A0000}"/>
    <cellStyle name="Normal 2 3 4 2 5 2" xfId="4242" xr:uid="{00000000-0005-0000-0000-0000A8100000}"/>
    <cellStyle name="Normal 2 3 4 2 5 2 2" xfId="14314" xr:uid="{00000000-0005-0000-0000-000001380000}"/>
    <cellStyle name="Normal 2 3 4 2 5 2 2 3" xfId="29409" xr:uid="{00000000-0005-0000-0000-0000FB720000}"/>
    <cellStyle name="Normal 2 3 4 2 5 2 3" xfId="9294" xr:uid="{00000000-0005-0000-0000-000065240000}"/>
    <cellStyle name="Normal 2 3 4 2 5 2 3 3" xfId="24392" xr:uid="{00000000-0005-0000-0000-0000625F0000}"/>
    <cellStyle name="Normal 2 3 4 2 5 2 5" xfId="19379" xr:uid="{00000000-0005-0000-0000-0000CD4B0000}"/>
    <cellStyle name="Normal 2 3 4 2 5 3" xfId="5933" xr:uid="{00000000-0005-0000-0000-000044170000}"/>
    <cellStyle name="Normal 2 3 4 2 5 3 2" xfId="15985" xr:uid="{00000000-0005-0000-0000-0000883E0000}"/>
    <cellStyle name="Normal 2 3 4 2 5 3 3" xfId="10965" xr:uid="{00000000-0005-0000-0000-0000EC2A0000}"/>
    <cellStyle name="Normal 2 3 4 2 5 3 3 3" xfId="26063" xr:uid="{00000000-0005-0000-0000-0000E9650000}"/>
    <cellStyle name="Normal 2 3 4 2 5 3 5" xfId="21050" xr:uid="{00000000-0005-0000-0000-000054520000}"/>
    <cellStyle name="Normal 2 3 4 2 5 4" xfId="12643" xr:uid="{00000000-0005-0000-0000-00007A310000}"/>
    <cellStyle name="Normal 2 3 4 2 5 4 3" xfId="27738" xr:uid="{00000000-0005-0000-0000-0000746C0000}"/>
    <cellStyle name="Normal 2 3 4 2 5 5" xfId="7622" xr:uid="{00000000-0005-0000-0000-0000DD1D0000}"/>
    <cellStyle name="Normal 2 3 4 2 5 5 3" xfId="22721" xr:uid="{00000000-0005-0000-0000-0000DB580000}"/>
    <cellStyle name="Normal 2 3 4 2 5 7" xfId="17708" xr:uid="{00000000-0005-0000-0000-000046450000}"/>
    <cellStyle name="Normal 2 3 4 2 6" xfId="3405" xr:uid="{00000000-0005-0000-0000-0000630D0000}"/>
    <cellStyle name="Normal 2 3 4 2 6 2" xfId="13478" xr:uid="{00000000-0005-0000-0000-0000BD340000}"/>
    <cellStyle name="Normal 2 3 4 2 6 2 3" xfId="28573" xr:uid="{00000000-0005-0000-0000-0000B76F0000}"/>
    <cellStyle name="Normal 2 3 4 2 6 3" xfId="8458" xr:uid="{00000000-0005-0000-0000-000021210000}"/>
    <cellStyle name="Normal 2 3 4 2 6 3 3" xfId="23556" xr:uid="{00000000-0005-0000-0000-00001E5C0000}"/>
    <cellStyle name="Normal 2 3 4 2 6 5" xfId="18543" xr:uid="{00000000-0005-0000-0000-000089480000}"/>
    <cellStyle name="Normal 2 3 4 2 7" xfId="5097" xr:uid="{00000000-0005-0000-0000-000000140000}"/>
    <cellStyle name="Normal 2 3 4 2 7 2" xfId="15149" xr:uid="{00000000-0005-0000-0000-0000443B0000}"/>
    <cellStyle name="Normal 2 3 4 2 7 2 3" xfId="30244" xr:uid="{00000000-0005-0000-0000-00003E760000}"/>
    <cellStyle name="Normal 2 3 4 2 7 3" xfId="10129" xr:uid="{00000000-0005-0000-0000-0000A8270000}"/>
    <cellStyle name="Normal 2 3 4 2 7 3 3" xfId="25227" xr:uid="{00000000-0005-0000-0000-0000A5620000}"/>
    <cellStyle name="Normal 2 3 4 2 7 5" xfId="20214" xr:uid="{00000000-0005-0000-0000-0000104F0000}"/>
    <cellStyle name="Normal 2 3 4 2 8" xfId="11807" xr:uid="{00000000-0005-0000-0000-0000362E0000}"/>
    <cellStyle name="Normal 2 3 4 2 8 3" xfId="26902" xr:uid="{00000000-0005-0000-0000-000030690000}"/>
    <cellStyle name="Normal 2 3 4 2 9" xfId="6786" xr:uid="{00000000-0005-0000-0000-0000991A0000}"/>
    <cellStyle name="Normal 2 3 4 2 9 3" xfId="21885" xr:uid="{00000000-0005-0000-0000-000097550000}"/>
    <cellStyle name="Normal 2 3 4 3" xfId="1752" xr:uid="{00000000-0005-0000-0000-0000ED060000}"/>
    <cellStyle name="Normal 2 3 4 3 10" xfId="16924" xr:uid="{00000000-0005-0000-0000-000036420000}"/>
    <cellStyle name="Normal 2 3 4 3 2" xfId="1971" xr:uid="{00000000-0005-0000-0000-0000C8070000}"/>
    <cellStyle name="Normal 2 3 4 3 2 2" xfId="2392" xr:uid="{00000000-0005-0000-0000-00006D090000}"/>
    <cellStyle name="Normal 2 3 4 3 2 2 2" xfId="3231" xr:uid="{00000000-0005-0000-0000-0000B40C0000}"/>
    <cellStyle name="Normal 2 3 4 3 2 2 2 2" xfId="4920" xr:uid="{00000000-0005-0000-0000-00004E130000}"/>
    <cellStyle name="Normal 2 3 4 3 2 2 2 2 2" xfId="14992" xr:uid="{00000000-0005-0000-0000-0000A73A0000}"/>
    <cellStyle name="Normal 2 3 4 3 2 2 2 2 2 3" xfId="30087" xr:uid="{00000000-0005-0000-0000-0000A1750000}"/>
    <cellStyle name="Normal 2 3 4 3 2 2 2 2 3" xfId="9972" xr:uid="{00000000-0005-0000-0000-00000B270000}"/>
    <cellStyle name="Normal 2 3 4 3 2 2 2 2 3 3" xfId="25070" xr:uid="{00000000-0005-0000-0000-000008620000}"/>
    <cellStyle name="Normal 2 3 4 3 2 2 2 2 5" xfId="20057" xr:uid="{00000000-0005-0000-0000-0000734E0000}"/>
    <cellStyle name="Normal 2 3 4 3 2 2 2 3" xfId="6611" xr:uid="{00000000-0005-0000-0000-0000EA190000}"/>
    <cellStyle name="Normal 2 3 4 3 2 2 2 3 2" xfId="16663" xr:uid="{00000000-0005-0000-0000-00002E410000}"/>
    <cellStyle name="Normal 2 3 4 3 2 2 2 3 3" xfId="11643" xr:uid="{00000000-0005-0000-0000-0000922D0000}"/>
    <cellStyle name="Normal 2 3 4 3 2 2 2 3 3 3" xfId="26741" xr:uid="{00000000-0005-0000-0000-00008F680000}"/>
    <cellStyle name="Normal 2 3 4 3 2 2 2 3 5" xfId="21728" xr:uid="{00000000-0005-0000-0000-0000FA540000}"/>
    <cellStyle name="Normal 2 3 4 3 2 2 2 4" xfId="13321" xr:uid="{00000000-0005-0000-0000-000020340000}"/>
    <cellStyle name="Normal 2 3 4 3 2 2 2 4 3" xfId="28416" xr:uid="{00000000-0005-0000-0000-00001A6F0000}"/>
    <cellStyle name="Normal 2 3 4 3 2 2 2 5" xfId="8300" xr:uid="{00000000-0005-0000-0000-000083200000}"/>
    <cellStyle name="Normal 2 3 4 3 2 2 2 5 3" xfId="23399" xr:uid="{00000000-0005-0000-0000-0000815B0000}"/>
    <cellStyle name="Normal 2 3 4 3 2 2 2 7" xfId="18386" xr:uid="{00000000-0005-0000-0000-0000EC470000}"/>
    <cellStyle name="Normal 2 3 4 3 2 2 3" xfId="4083" xr:uid="{00000000-0005-0000-0000-000009100000}"/>
    <cellStyle name="Normal 2 3 4 3 2 2 3 2" xfId="14156" xr:uid="{00000000-0005-0000-0000-000063370000}"/>
    <cellStyle name="Normal 2 3 4 3 2 2 3 2 3" xfId="29251" xr:uid="{00000000-0005-0000-0000-00005D720000}"/>
    <cellStyle name="Normal 2 3 4 3 2 2 3 3" xfId="9136" xr:uid="{00000000-0005-0000-0000-0000C7230000}"/>
    <cellStyle name="Normal 2 3 4 3 2 2 3 3 3" xfId="24234" xr:uid="{00000000-0005-0000-0000-0000C45E0000}"/>
    <cellStyle name="Normal 2 3 4 3 2 2 3 5" xfId="19221" xr:uid="{00000000-0005-0000-0000-00002F4B0000}"/>
    <cellStyle name="Normal 2 3 4 3 2 2 4" xfId="5775" xr:uid="{00000000-0005-0000-0000-0000A6160000}"/>
    <cellStyle name="Normal 2 3 4 3 2 2 4 2" xfId="15827" xr:uid="{00000000-0005-0000-0000-0000EA3D0000}"/>
    <cellStyle name="Normal 2 3 4 3 2 2 4 2 3" xfId="30922" xr:uid="{00000000-0005-0000-0000-0000E4780000}"/>
    <cellStyle name="Normal 2 3 4 3 2 2 4 3" xfId="10807" xr:uid="{00000000-0005-0000-0000-00004E2A0000}"/>
    <cellStyle name="Normal 2 3 4 3 2 2 4 3 3" xfId="25905" xr:uid="{00000000-0005-0000-0000-00004B650000}"/>
    <cellStyle name="Normal 2 3 4 3 2 2 4 5" xfId="20892" xr:uid="{00000000-0005-0000-0000-0000B6510000}"/>
    <cellStyle name="Normal 2 3 4 3 2 2 5" xfId="12485" xr:uid="{00000000-0005-0000-0000-0000DC300000}"/>
    <cellStyle name="Normal 2 3 4 3 2 2 5 3" xfId="27580" xr:uid="{00000000-0005-0000-0000-0000D66B0000}"/>
    <cellStyle name="Normal 2 3 4 3 2 2 6" xfId="7464" xr:uid="{00000000-0005-0000-0000-00003F1D0000}"/>
    <cellStyle name="Normal 2 3 4 3 2 2 6 3" xfId="22563" xr:uid="{00000000-0005-0000-0000-00003D580000}"/>
    <cellStyle name="Normal 2 3 4 3 2 2 8" xfId="17550" xr:uid="{00000000-0005-0000-0000-0000A8440000}"/>
    <cellStyle name="Normal 2 3 4 3 2 3" xfId="2813" xr:uid="{00000000-0005-0000-0000-0000120B0000}"/>
    <cellStyle name="Normal 2 3 4 3 2 3 2" xfId="4502" xr:uid="{00000000-0005-0000-0000-0000AC110000}"/>
    <cellStyle name="Normal 2 3 4 3 2 3 2 2" xfId="14574" xr:uid="{00000000-0005-0000-0000-000005390000}"/>
    <cellStyle name="Normal 2 3 4 3 2 3 2 2 3" xfId="29669" xr:uid="{00000000-0005-0000-0000-0000FF730000}"/>
    <cellStyle name="Normal 2 3 4 3 2 3 2 3" xfId="9554" xr:uid="{00000000-0005-0000-0000-000069250000}"/>
    <cellStyle name="Normal 2 3 4 3 2 3 2 3 3" xfId="24652" xr:uid="{00000000-0005-0000-0000-000066600000}"/>
    <cellStyle name="Normal 2 3 4 3 2 3 2 5" xfId="19639" xr:uid="{00000000-0005-0000-0000-0000D14C0000}"/>
    <cellStyle name="Normal 2 3 4 3 2 3 3" xfId="6193" xr:uid="{00000000-0005-0000-0000-000048180000}"/>
    <cellStyle name="Normal 2 3 4 3 2 3 3 2" xfId="16245" xr:uid="{00000000-0005-0000-0000-00008C3F0000}"/>
    <cellStyle name="Normal 2 3 4 3 2 3 3 3" xfId="11225" xr:uid="{00000000-0005-0000-0000-0000F02B0000}"/>
    <cellStyle name="Normal 2 3 4 3 2 3 3 3 3" xfId="26323" xr:uid="{00000000-0005-0000-0000-0000ED660000}"/>
    <cellStyle name="Normal 2 3 4 3 2 3 3 5" xfId="21310" xr:uid="{00000000-0005-0000-0000-000058530000}"/>
    <cellStyle name="Normal 2 3 4 3 2 3 4" xfId="12903" xr:uid="{00000000-0005-0000-0000-00007E320000}"/>
    <cellStyle name="Normal 2 3 4 3 2 3 4 3" xfId="27998" xr:uid="{00000000-0005-0000-0000-0000786D0000}"/>
    <cellStyle name="Normal 2 3 4 3 2 3 5" xfId="7882" xr:uid="{00000000-0005-0000-0000-0000E11E0000}"/>
    <cellStyle name="Normal 2 3 4 3 2 3 5 3" xfId="22981" xr:uid="{00000000-0005-0000-0000-0000DF590000}"/>
    <cellStyle name="Normal 2 3 4 3 2 3 7" xfId="17968" xr:uid="{00000000-0005-0000-0000-00004A460000}"/>
    <cellStyle name="Normal 2 3 4 3 2 4" xfId="3665" xr:uid="{00000000-0005-0000-0000-0000670E0000}"/>
    <cellStyle name="Normal 2 3 4 3 2 4 2" xfId="13738" xr:uid="{00000000-0005-0000-0000-0000C1350000}"/>
    <cellStyle name="Normal 2 3 4 3 2 4 2 3" xfId="28833" xr:uid="{00000000-0005-0000-0000-0000BB700000}"/>
    <cellStyle name="Normal 2 3 4 3 2 4 3" xfId="8718" xr:uid="{00000000-0005-0000-0000-000025220000}"/>
    <cellStyle name="Normal 2 3 4 3 2 4 3 3" xfId="23816" xr:uid="{00000000-0005-0000-0000-0000225D0000}"/>
    <cellStyle name="Normal 2 3 4 3 2 4 5" xfId="18803" xr:uid="{00000000-0005-0000-0000-00008D490000}"/>
    <cellStyle name="Normal 2 3 4 3 2 5" xfId="5357" xr:uid="{00000000-0005-0000-0000-000004150000}"/>
    <cellStyle name="Normal 2 3 4 3 2 5 2" xfId="15409" xr:uid="{00000000-0005-0000-0000-0000483C0000}"/>
    <cellStyle name="Normal 2 3 4 3 2 5 2 3" xfId="30504" xr:uid="{00000000-0005-0000-0000-000042770000}"/>
    <cellStyle name="Normal 2 3 4 3 2 5 3" xfId="10389" xr:uid="{00000000-0005-0000-0000-0000AC280000}"/>
    <cellStyle name="Normal 2 3 4 3 2 5 3 3" xfId="25487" xr:uid="{00000000-0005-0000-0000-0000A9630000}"/>
    <cellStyle name="Normal 2 3 4 3 2 5 5" xfId="20474" xr:uid="{00000000-0005-0000-0000-000014500000}"/>
    <cellStyle name="Normal 2 3 4 3 2 6" xfId="12067" xr:uid="{00000000-0005-0000-0000-00003A2F0000}"/>
    <cellStyle name="Normal 2 3 4 3 2 6 3" xfId="27162" xr:uid="{00000000-0005-0000-0000-0000346A0000}"/>
    <cellStyle name="Normal 2 3 4 3 2 7" xfId="7046" xr:uid="{00000000-0005-0000-0000-00009D1B0000}"/>
    <cellStyle name="Normal 2 3 4 3 2 7 3" xfId="22145" xr:uid="{00000000-0005-0000-0000-00009B560000}"/>
    <cellStyle name="Normal 2 3 4 3 2 9" xfId="17132" xr:uid="{00000000-0005-0000-0000-000006430000}"/>
    <cellStyle name="Normal 2 3 4 3 3" xfId="2184" xr:uid="{00000000-0005-0000-0000-00009D080000}"/>
    <cellStyle name="Normal 2 3 4 3 3 2" xfId="3023" xr:uid="{00000000-0005-0000-0000-0000E40B0000}"/>
    <cellStyle name="Normal 2 3 4 3 3 2 2" xfId="4712" xr:uid="{00000000-0005-0000-0000-00007E120000}"/>
    <cellStyle name="Normal 2 3 4 3 3 2 2 2" xfId="14784" xr:uid="{00000000-0005-0000-0000-0000D7390000}"/>
    <cellStyle name="Normal 2 3 4 3 3 2 2 2 3" xfId="29879" xr:uid="{00000000-0005-0000-0000-0000D1740000}"/>
    <cellStyle name="Normal 2 3 4 3 3 2 2 3" xfId="9764" xr:uid="{00000000-0005-0000-0000-00003B260000}"/>
    <cellStyle name="Normal 2 3 4 3 3 2 2 3 3" xfId="24862" xr:uid="{00000000-0005-0000-0000-000038610000}"/>
    <cellStyle name="Normal 2 3 4 3 3 2 2 5" xfId="19849" xr:uid="{00000000-0005-0000-0000-0000A34D0000}"/>
    <cellStyle name="Normal 2 3 4 3 3 2 3" xfId="6403" xr:uid="{00000000-0005-0000-0000-00001A190000}"/>
    <cellStyle name="Normal 2 3 4 3 3 2 3 2" xfId="16455" xr:uid="{00000000-0005-0000-0000-00005E400000}"/>
    <cellStyle name="Normal 2 3 4 3 3 2 3 3" xfId="11435" xr:uid="{00000000-0005-0000-0000-0000C22C0000}"/>
    <cellStyle name="Normal 2 3 4 3 3 2 3 3 3" xfId="26533" xr:uid="{00000000-0005-0000-0000-0000BF670000}"/>
    <cellStyle name="Normal 2 3 4 3 3 2 3 5" xfId="21520" xr:uid="{00000000-0005-0000-0000-00002A540000}"/>
    <cellStyle name="Normal 2 3 4 3 3 2 4" xfId="13113" xr:uid="{00000000-0005-0000-0000-000050330000}"/>
    <cellStyle name="Normal 2 3 4 3 3 2 4 3" xfId="28208" xr:uid="{00000000-0005-0000-0000-00004A6E0000}"/>
    <cellStyle name="Normal 2 3 4 3 3 2 5" xfId="8092" xr:uid="{00000000-0005-0000-0000-0000B31F0000}"/>
    <cellStyle name="Normal 2 3 4 3 3 2 5 3" xfId="23191" xr:uid="{00000000-0005-0000-0000-0000B15A0000}"/>
    <cellStyle name="Normal 2 3 4 3 3 2 7" xfId="18178" xr:uid="{00000000-0005-0000-0000-00001C470000}"/>
    <cellStyle name="Normal 2 3 4 3 3 3" xfId="3875" xr:uid="{00000000-0005-0000-0000-0000390F0000}"/>
    <cellStyle name="Normal 2 3 4 3 3 3 2" xfId="13948" xr:uid="{00000000-0005-0000-0000-000093360000}"/>
    <cellStyle name="Normal 2 3 4 3 3 3 2 3" xfId="29043" xr:uid="{00000000-0005-0000-0000-00008D710000}"/>
    <cellStyle name="Normal 2 3 4 3 3 3 3" xfId="8928" xr:uid="{00000000-0005-0000-0000-0000F7220000}"/>
    <cellStyle name="Normal 2 3 4 3 3 3 3 3" xfId="24026" xr:uid="{00000000-0005-0000-0000-0000F45D0000}"/>
    <cellStyle name="Normal 2 3 4 3 3 3 5" xfId="19013" xr:uid="{00000000-0005-0000-0000-00005F4A0000}"/>
    <cellStyle name="Normal 2 3 4 3 3 4" xfId="5567" xr:uid="{00000000-0005-0000-0000-0000D6150000}"/>
    <cellStyle name="Normal 2 3 4 3 3 4 2" xfId="15619" xr:uid="{00000000-0005-0000-0000-00001A3D0000}"/>
    <cellStyle name="Normal 2 3 4 3 3 4 2 3" xfId="30714" xr:uid="{00000000-0005-0000-0000-000014780000}"/>
    <cellStyle name="Normal 2 3 4 3 3 4 3" xfId="10599" xr:uid="{00000000-0005-0000-0000-00007E290000}"/>
    <cellStyle name="Normal 2 3 4 3 3 4 3 3" xfId="25697" xr:uid="{00000000-0005-0000-0000-00007B640000}"/>
    <cellStyle name="Normal 2 3 4 3 3 4 5" xfId="20684" xr:uid="{00000000-0005-0000-0000-0000E6500000}"/>
    <cellStyle name="Normal 2 3 4 3 3 5" xfId="12277" xr:uid="{00000000-0005-0000-0000-00000C300000}"/>
    <cellStyle name="Normal 2 3 4 3 3 5 3" xfId="27372" xr:uid="{00000000-0005-0000-0000-0000066B0000}"/>
    <cellStyle name="Normal 2 3 4 3 3 6" xfId="7256" xr:uid="{00000000-0005-0000-0000-00006F1C0000}"/>
    <cellStyle name="Normal 2 3 4 3 3 6 3" xfId="22355" xr:uid="{00000000-0005-0000-0000-00006D570000}"/>
    <cellStyle name="Normal 2 3 4 3 3 8" xfId="17342" xr:uid="{00000000-0005-0000-0000-0000D8430000}"/>
    <cellStyle name="Normal 2 3 4 3 4" xfId="2605" xr:uid="{00000000-0005-0000-0000-0000420A0000}"/>
    <cellStyle name="Normal 2 3 4 3 4 2" xfId="4294" xr:uid="{00000000-0005-0000-0000-0000DC100000}"/>
    <cellStyle name="Normal 2 3 4 3 4 2 2" xfId="14366" xr:uid="{00000000-0005-0000-0000-000035380000}"/>
    <cellStyle name="Normal 2 3 4 3 4 2 2 3" xfId="29461" xr:uid="{00000000-0005-0000-0000-00002F730000}"/>
    <cellStyle name="Normal 2 3 4 3 4 2 3" xfId="9346" xr:uid="{00000000-0005-0000-0000-000099240000}"/>
    <cellStyle name="Normal 2 3 4 3 4 2 3 3" xfId="24444" xr:uid="{00000000-0005-0000-0000-0000965F0000}"/>
    <cellStyle name="Normal 2 3 4 3 4 2 5" xfId="19431" xr:uid="{00000000-0005-0000-0000-0000014C0000}"/>
    <cellStyle name="Normal 2 3 4 3 4 3" xfId="5985" xr:uid="{00000000-0005-0000-0000-000078170000}"/>
    <cellStyle name="Normal 2 3 4 3 4 3 2" xfId="16037" xr:uid="{00000000-0005-0000-0000-0000BC3E0000}"/>
    <cellStyle name="Normal 2 3 4 3 4 3 3" xfId="11017" xr:uid="{00000000-0005-0000-0000-0000202B0000}"/>
    <cellStyle name="Normal 2 3 4 3 4 3 3 3" xfId="26115" xr:uid="{00000000-0005-0000-0000-00001D660000}"/>
    <cellStyle name="Normal 2 3 4 3 4 3 5" xfId="21102" xr:uid="{00000000-0005-0000-0000-000088520000}"/>
    <cellStyle name="Normal 2 3 4 3 4 4" xfId="12695" xr:uid="{00000000-0005-0000-0000-0000AE310000}"/>
    <cellStyle name="Normal 2 3 4 3 4 4 3" xfId="27790" xr:uid="{00000000-0005-0000-0000-0000A86C0000}"/>
    <cellStyle name="Normal 2 3 4 3 4 5" xfId="7674" xr:uid="{00000000-0005-0000-0000-0000111E0000}"/>
    <cellStyle name="Normal 2 3 4 3 4 5 3" xfId="22773" xr:uid="{00000000-0005-0000-0000-00000F590000}"/>
    <cellStyle name="Normal 2 3 4 3 4 7" xfId="17760" xr:uid="{00000000-0005-0000-0000-00007A450000}"/>
    <cellStyle name="Normal 2 3 4 3 5" xfId="3457" xr:uid="{00000000-0005-0000-0000-0000970D0000}"/>
    <cellStyle name="Normal 2 3 4 3 5 2" xfId="13530" xr:uid="{00000000-0005-0000-0000-0000F1340000}"/>
    <cellStyle name="Normal 2 3 4 3 5 2 3" xfId="28625" xr:uid="{00000000-0005-0000-0000-0000EB6F0000}"/>
    <cellStyle name="Normal 2 3 4 3 5 3" xfId="8510" xr:uid="{00000000-0005-0000-0000-000055210000}"/>
    <cellStyle name="Normal 2 3 4 3 5 3 3" xfId="23608" xr:uid="{00000000-0005-0000-0000-0000525C0000}"/>
    <cellStyle name="Normal 2 3 4 3 5 5" xfId="18595" xr:uid="{00000000-0005-0000-0000-0000BD480000}"/>
    <cellStyle name="Normal 2 3 4 3 6" xfId="5149" xr:uid="{00000000-0005-0000-0000-000034140000}"/>
    <cellStyle name="Normal 2 3 4 3 6 2" xfId="15201" xr:uid="{00000000-0005-0000-0000-0000783B0000}"/>
    <cellStyle name="Normal 2 3 4 3 6 2 3" xfId="30296" xr:uid="{00000000-0005-0000-0000-000072760000}"/>
    <cellStyle name="Normal 2 3 4 3 6 3" xfId="10181" xr:uid="{00000000-0005-0000-0000-0000DC270000}"/>
    <cellStyle name="Normal 2 3 4 3 6 3 3" xfId="25279" xr:uid="{00000000-0005-0000-0000-0000D9620000}"/>
    <cellStyle name="Normal 2 3 4 3 6 5" xfId="20266" xr:uid="{00000000-0005-0000-0000-0000444F0000}"/>
    <cellStyle name="Normal 2 3 4 3 7" xfId="11859" xr:uid="{00000000-0005-0000-0000-00006A2E0000}"/>
    <cellStyle name="Normal 2 3 4 3 7 3" xfId="26954" xr:uid="{00000000-0005-0000-0000-000064690000}"/>
    <cellStyle name="Normal 2 3 4 3 8" xfId="6838" xr:uid="{00000000-0005-0000-0000-0000CD1A0000}"/>
    <cellStyle name="Normal 2 3 4 3 8 3" xfId="21937" xr:uid="{00000000-0005-0000-0000-0000CB550000}"/>
    <cellStyle name="Normal 2 3 4 4" xfId="1865" xr:uid="{00000000-0005-0000-0000-00005E070000}"/>
    <cellStyle name="Normal 2 3 4 4 2" xfId="2288" xr:uid="{00000000-0005-0000-0000-000005090000}"/>
    <cellStyle name="Normal 2 3 4 4 2 2" xfId="3127" xr:uid="{00000000-0005-0000-0000-00004C0C0000}"/>
    <cellStyle name="Normal 2 3 4 4 2 2 2" xfId="4816" xr:uid="{00000000-0005-0000-0000-0000E6120000}"/>
    <cellStyle name="Normal 2 3 4 4 2 2 2 2" xfId="14888" xr:uid="{00000000-0005-0000-0000-00003F3A0000}"/>
    <cellStyle name="Normal 2 3 4 4 2 2 2 2 3" xfId="29983" xr:uid="{00000000-0005-0000-0000-000039750000}"/>
    <cellStyle name="Normal 2 3 4 4 2 2 2 3" xfId="9868" xr:uid="{00000000-0005-0000-0000-0000A3260000}"/>
    <cellStyle name="Normal 2 3 4 4 2 2 2 3 3" xfId="24966" xr:uid="{00000000-0005-0000-0000-0000A0610000}"/>
    <cellStyle name="Normal 2 3 4 4 2 2 2 5" xfId="19953" xr:uid="{00000000-0005-0000-0000-00000B4E0000}"/>
    <cellStyle name="Normal 2 3 4 4 2 2 3" xfId="6507" xr:uid="{00000000-0005-0000-0000-000082190000}"/>
    <cellStyle name="Normal 2 3 4 4 2 2 3 2" xfId="16559" xr:uid="{00000000-0005-0000-0000-0000C6400000}"/>
    <cellStyle name="Normal 2 3 4 4 2 2 3 3" xfId="11539" xr:uid="{00000000-0005-0000-0000-00002A2D0000}"/>
    <cellStyle name="Normal 2 3 4 4 2 2 3 3 3" xfId="26637" xr:uid="{00000000-0005-0000-0000-000027680000}"/>
    <cellStyle name="Normal 2 3 4 4 2 2 3 5" xfId="21624" xr:uid="{00000000-0005-0000-0000-000092540000}"/>
    <cellStyle name="Normal 2 3 4 4 2 2 4" xfId="13217" xr:uid="{00000000-0005-0000-0000-0000B8330000}"/>
    <cellStyle name="Normal 2 3 4 4 2 2 4 3" xfId="28312" xr:uid="{00000000-0005-0000-0000-0000B26E0000}"/>
    <cellStyle name="Normal 2 3 4 4 2 2 5" xfId="8196" xr:uid="{00000000-0005-0000-0000-00001B200000}"/>
    <cellStyle name="Normal 2 3 4 4 2 2 5 3" xfId="23295" xr:uid="{00000000-0005-0000-0000-0000195B0000}"/>
    <cellStyle name="Normal 2 3 4 4 2 2 7" xfId="18282" xr:uid="{00000000-0005-0000-0000-000084470000}"/>
    <cellStyle name="Normal 2 3 4 4 2 3" xfId="3979" xr:uid="{00000000-0005-0000-0000-0000A10F0000}"/>
    <cellStyle name="Normal 2 3 4 4 2 3 2" xfId="14052" xr:uid="{00000000-0005-0000-0000-0000FB360000}"/>
    <cellStyle name="Normal 2 3 4 4 2 3 2 3" xfId="29147" xr:uid="{00000000-0005-0000-0000-0000F5710000}"/>
    <cellStyle name="Normal 2 3 4 4 2 3 3" xfId="9032" xr:uid="{00000000-0005-0000-0000-00005F230000}"/>
    <cellStyle name="Normal 2 3 4 4 2 3 3 3" xfId="24130" xr:uid="{00000000-0005-0000-0000-00005C5E0000}"/>
    <cellStyle name="Normal 2 3 4 4 2 3 5" xfId="19117" xr:uid="{00000000-0005-0000-0000-0000C74A0000}"/>
    <cellStyle name="Normal 2 3 4 4 2 4" xfId="5671" xr:uid="{00000000-0005-0000-0000-00003E160000}"/>
    <cellStyle name="Normal 2 3 4 4 2 4 2" xfId="15723" xr:uid="{00000000-0005-0000-0000-0000823D0000}"/>
    <cellStyle name="Normal 2 3 4 4 2 4 2 3" xfId="30818" xr:uid="{00000000-0005-0000-0000-00007C780000}"/>
    <cellStyle name="Normal 2 3 4 4 2 4 3" xfId="10703" xr:uid="{00000000-0005-0000-0000-0000E6290000}"/>
    <cellStyle name="Normal 2 3 4 4 2 4 3 3" xfId="25801" xr:uid="{00000000-0005-0000-0000-0000E3640000}"/>
    <cellStyle name="Normal 2 3 4 4 2 4 5" xfId="20788" xr:uid="{00000000-0005-0000-0000-00004E510000}"/>
    <cellStyle name="Normal 2 3 4 4 2 5" xfId="12381" xr:uid="{00000000-0005-0000-0000-000074300000}"/>
    <cellStyle name="Normal 2 3 4 4 2 5 3" xfId="27476" xr:uid="{00000000-0005-0000-0000-00006E6B0000}"/>
    <cellStyle name="Normal 2 3 4 4 2 6" xfId="7360" xr:uid="{00000000-0005-0000-0000-0000D71C0000}"/>
    <cellStyle name="Normal 2 3 4 4 2 6 3" xfId="22459" xr:uid="{00000000-0005-0000-0000-0000D5570000}"/>
    <cellStyle name="Normal 2 3 4 4 2 8" xfId="17446" xr:uid="{00000000-0005-0000-0000-000040440000}"/>
    <cellStyle name="Normal 2 3 4 4 3" xfId="2709" xr:uid="{00000000-0005-0000-0000-0000AA0A0000}"/>
    <cellStyle name="Normal 2 3 4 4 3 2" xfId="4398" xr:uid="{00000000-0005-0000-0000-000044110000}"/>
    <cellStyle name="Normal 2 3 4 4 3 2 2" xfId="14470" xr:uid="{00000000-0005-0000-0000-00009D380000}"/>
    <cellStyle name="Normal 2 3 4 4 3 2 2 3" xfId="29565" xr:uid="{00000000-0005-0000-0000-000097730000}"/>
    <cellStyle name="Normal 2 3 4 4 3 2 3" xfId="9450" xr:uid="{00000000-0005-0000-0000-000001250000}"/>
    <cellStyle name="Normal 2 3 4 4 3 2 3 3" xfId="24548" xr:uid="{00000000-0005-0000-0000-0000FE5F0000}"/>
    <cellStyle name="Normal 2 3 4 4 3 2 5" xfId="19535" xr:uid="{00000000-0005-0000-0000-0000694C0000}"/>
    <cellStyle name="Normal 2 3 4 4 3 3" xfId="6089" xr:uid="{00000000-0005-0000-0000-0000E0170000}"/>
    <cellStyle name="Normal 2 3 4 4 3 3 2" xfId="16141" xr:uid="{00000000-0005-0000-0000-0000243F0000}"/>
    <cellStyle name="Normal 2 3 4 4 3 3 3" xfId="11121" xr:uid="{00000000-0005-0000-0000-0000882B0000}"/>
    <cellStyle name="Normal 2 3 4 4 3 3 3 3" xfId="26219" xr:uid="{00000000-0005-0000-0000-000085660000}"/>
    <cellStyle name="Normal 2 3 4 4 3 3 5" xfId="21206" xr:uid="{00000000-0005-0000-0000-0000F0520000}"/>
    <cellStyle name="Normal 2 3 4 4 3 4" xfId="12799" xr:uid="{00000000-0005-0000-0000-000016320000}"/>
    <cellStyle name="Normal 2 3 4 4 3 4 3" xfId="27894" xr:uid="{00000000-0005-0000-0000-0000106D0000}"/>
    <cellStyle name="Normal 2 3 4 4 3 5" xfId="7778" xr:uid="{00000000-0005-0000-0000-0000791E0000}"/>
    <cellStyle name="Normal 2 3 4 4 3 5 3" xfId="22877" xr:uid="{00000000-0005-0000-0000-000077590000}"/>
    <cellStyle name="Normal 2 3 4 4 3 7" xfId="17864" xr:uid="{00000000-0005-0000-0000-0000E2450000}"/>
    <cellStyle name="Normal 2 3 4 4 4" xfId="3561" xr:uid="{00000000-0005-0000-0000-0000FF0D0000}"/>
    <cellStyle name="Normal 2 3 4 4 4 2" xfId="13634" xr:uid="{00000000-0005-0000-0000-000059350000}"/>
    <cellStyle name="Normal 2 3 4 4 4 2 3" xfId="28729" xr:uid="{00000000-0005-0000-0000-000053700000}"/>
    <cellStyle name="Normal 2 3 4 4 4 3" xfId="8614" xr:uid="{00000000-0005-0000-0000-0000BD210000}"/>
    <cellStyle name="Normal 2 3 4 4 4 3 3" xfId="23712" xr:uid="{00000000-0005-0000-0000-0000BA5C0000}"/>
    <cellStyle name="Normal 2 3 4 4 4 5" xfId="18699" xr:uid="{00000000-0005-0000-0000-000025490000}"/>
    <cellStyle name="Normal 2 3 4 4 5" xfId="5253" xr:uid="{00000000-0005-0000-0000-00009C140000}"/>
    <cellStyle name="Normal 2 3 4 4 5 2" xfId="15305" xr:uid="{00000000-0005-0000-0000-0000E03B0000}"/>
    <cellStyle name="Normal 2 3 4 4 5 2 3" xfId="30400" xr:uid="{00000000-0005-0000-0000-0000DA760000}"/>
    <cellStyle name="Normal 2 3 4 4 5 3" xfId="10285" xr:uid="{00000000-0005-0000-0000-000044280000}"/>
    <cellStyle name="Normal 2 3 4 4 5 3 3" xfId="25383" xr:uid="{00000000-0005-0000-0000-000041630000}"/>
    <cellStyle name="Normal 2 3 4 4 5 5" xfId="20370" xr:uid="{00000000-0005-0000-0000-0000AC4F0000}"/>
    <cellStyle name="Normal 2 3 4 4 6" xfId="11963" xr:uid="{00000000-0005-0000-0000-0000D22E0000}"/>
    <cellStyle name="Normal 2 3 4 4 6 3" xfId="27058" xr:uid="{00000000-0005-0000-0000-0000CC690000}"/>
    <cellStyle name="Normal 2 3 4 4 7" xfId="6942" xr:uid="{00000000-0005-0000-0000-0000351B0000}"/>
    <cellStyle name="Normal 2 3 4 4 7 3" xfId="22041" xr:uid="{00000000-0005-0000-0000-000033560000}"/>
    <cellStyle name="Normal 2 3 4 4 9" xfId="17028" xr:uid="{00000000-0005-0000-0000-00009E420000}"/>
    <cellStyle name="Normal 2 3 4 5" xfId="2078" xr:uid="{00000000-0005-0000-0000-000033080000}"/>
    <cellStyle name="Normal 2 3 4 5 2" xfId="2919" xr:uid="{00000000-0005-0000-0000-00007C0B0000}"/>
    <cellStyle name="Normal 2 3 4 5 2 2" xfId="4608" xr:uid="{00000000-0005-0000-0000-000016120000}"/>
    <cellStyle name="Normal 2 3 4 5 2 2 2" xfId="14680" xr:uid="{00000000-0005-0000-0000-00006F390000}"/>
    <cellStyle name="Normal 2 3 4 5 2 2 2 3" xfId="29775" xr:uid="{00000000-0005-0000-0000-000069740000}"/>
    <cellStyle name="Normal 2 3 4 5 2 2 3" xfId="9660" xr:uid="{00000000-0005-0000-0000-0000D3250000}"/>
    <cellStyle name="Normal 2 3 4 5 2 2 3 3" xfId="24758" xr:uid="{00000000-0005-0000-0000-0000D0600000}"/>
    <cellStyle name="Normal 2 3 4 5 2 2 5" xfId="19745" xr:uid="{00000000-0005-0000-0000-00003B4D0000}"/>
    <cellStyle name="Normal 2 3 4 5 2 3" xfId="6299" xr:uid="{00000000-0005-0000-0000-0000B2180000}"/>
    <cellStyle name="Normal 2 3 4 5 2 3 2" xfId="16351" xr:uid="{00000000-0005-0000-0000-0000F63F0000}"/>
    <cellStyle name="Normal 2 3 4 5 2 3 3" xfId="11331" xr:uid="{00000000-0005-0000-0000-00005A2C0000}"/>
    <cellStyle name="Normal 2 3 4 5 2 3 3 3" xfId="26429" xr:uid="{00000000-0005-0000-0000-000057670000}"/>
    <cellStyle name="Normal 2 3 4 5 2 3 5" xfId="21416" xr:uid="{00000000-0005-0000-0000-0000C2530000}"/>
    <cellStyle name="Normal 2 3 4 5 2 4" xfId="13009" xr:uid="{00000000-0005-0000-0000-0000E8320000}"/>
    <cellStyle name="Normal 2 3 4 5 2 4 3" xfId="28104" xr:uid="{00000000-0005-0000-0000-0000E26D0000}"/>
    <cellStyle name="Normal 2 3 4 5 2 5" xfId="7988" xr:uid="{00000000-0005-0000-0000-00004B1F0000}"/>
    <cellStyle name="Normal 2 3 4 5 2 5 3" xfId="23087" xr:uid="{00000000-0005-0000-0000-0000495A0000}"/>
    <cellStyle name="Normal 2 3 4 5 2 7" xfId="18074" xr:uid="{00000000-0005-0000-0000-0000B4460000}"/>
    <cellStyle name="Normal 2 3 4 5 3" xfId="3771" xr:uid="{00000000-0005-0000-0000-0000D10E0000}"/>
    <cellStyle name="Normal 2 3 4 5 3 2" xfId="13844" xr:uid="{00000000-0005-0000-0000-00002B360000}"/>
    <cellStyle name="Normal 2 3 4 5 3 2 3" xfId="28939" xr:uid="{00000000-0005-0000-0000-000025710000}"/>
    <cellStyle name="Normal 2 3 4 5 3 3" xfId="8824" xr:uid="{00000000-0005-0000-0000-00008F220000}"/>
    <cellStyle name="Normal 2 3 4 5 3 3 3" xfId="23922" xr:uid="{00000000-0005-0000-0000-00008C5D0000}"/>
    <cellStyle name="Normal 2 3 4 5 3 5" xfId="18909" xr:uid="{00000000-0005-0000-0000-0000F7490000}"/>
    <cellStyle name="Normal 2 3 4 5 4" xfId="5463" xr:uid="{00000000-0005-0000-0000-00006E150000}"/>
    <cellStyle name="Normal 2 3 4 5 4 2" xfId="15515" xr:uid="{00000000-0005-0000-0000-0000B23C0000}"/>
    <cellStyle name="Normal 2 3 4 5 4 2 3" xfId="30610" xr:uid="{00000000-0005-0000-0000-0000AC770000}"/>
    <cellStyle name="Normal 2 3 4 5 4 3" xfId="10495" xr:uid="{00000000-0005-0000-0000-000016290000}"/>
    <cellStyle name="Normal 2 3 4 5 4 3 3" xfId="25593" xr:uid="{00000000-0005-0000-0000-000013640000}"/>
    <cellStyle name="Normal 2 3 4 5 4 5" xfId="20580" xr:uid="{00000000-0005-0000-0000-00007E500000}"/>
    <cellStyle name="Normal 2 3 4 5 5" xfId="12173" xr:uid="{00000000-0005-0000-0000-0000A42F0000}"/>
    <cellStyle name="Normal 2 3 4 5 5 3" xfId="27268" xr:uid="{00000000-0005-0000-0000-00009E6A0000}"/>
    <cellStyle name="Normal 2 3 4 5 6" xfId="7152" xr:uid="{00000000-0005-0000-0000-0000071C0000}"/>
    <cellStyle name="Normal 2 3 4 5 6 3" xfId="22251" xr:uid="{00000000-0005-0000-0000-000005570000}"/>
    <cellStyle name="Normal 2 3 4 5 8" xfId="17238" xr:uid="{00000000-0005-0000-0000-000070430000}"/>
    <cellStyle name="Normal 2 3 4 6" xfId="2499" xr:uid="{00000000-0005-0000-0000-0000D8090000}"/>
    <cellStyle name="Normal 2 3 4 6 2" xfId="4190" xr:uid="{00000000-0005-0000-0000-000074100000}"/>
    <cellStyle name="Normal 2 3 4 6 2 2" xfId="14262" xr:uid="{00000000-0005-0000-0000-0000CD370000}"/>
    <cellStyle name="Normal 2 3 4 6 2 2 3" xfId="29357" xr:uid="{00000000-0005-0000-0000-0000C7720000}"/>
    <cellStyle name="Normal 2 3 4 6 2 3" xfId="9242" xr:uid="{00000000-0005-0000-0000-000031240000}"/>
    <cellStyle name="Normal 2 3 4 6 2 3 3" xfId="24340" xr:uid="{00000000-0005-0000-0000-00002E5F0000}"/>
    <cellStyle name="Normal 2 3 4 6 2 5" xfId="19327" xr:uid="{00000000-0005-0000-0000-0000994B0000}"/>
    <cellStyle name="Normal 2 3 4 6 3" xfId="5881" xr:uid="{00000000-0005-0000-0000-000010170000}"/>
    <cellStyle name="Normal 2 3 4 6 3 2" xfId="15933" xr:uid="{00000000-0005-0000-0000-0000543E0000}"/>
    <cellStyle name="Normal 2 3 4 6 3 3" xfId="10913" xr:uid="{00000000-0005-0000-0000-0000B82A0000}"/>
    <cellStyle name="Normal 2 3 4 6 3 3 3" xfId="26011" xr:uid="{00000000-0005-0000-0000-0000B5650000}"/>
    <cellStyle name="Normal 2 3 4 6 3 5" xfId="20998" xr:uid="{00000000-0005-0000-0000-000020520000}"/>
    <cellStyle name="Normal 2 3 4 6 4" xfId="12591" xr:uid="{00000000-0005-0000-0000-000046310000}"/>
    <cellStyle name="Normal 2 3 4 6 4 3" xfId="27686" xr:uid="{00000000-0005-0000-0000-0000406C0000}"/>
    <cellStyle name="Normal 2 3 4 6 5" xfId="7570" xr:uid="{00000000-0005-0000-0000-0000A91D0000}"/>
    <cellStyle name="Normal 2 3 4 6 5 3" xfId="22669" xr:uid="{00000000-0005-0000-0000-0000A7580000}"/>
    <cellStyle name="Normal 2 3 4 6 7" xfId="17656" xr:uid="{00000000-0005-0000-0000-000012450000}"/>
    <cellStyle name="Normal 2 3 4 7" xfId="3349" xr:uid="{00000000-0005-0000-0000-00002B0D0000}"/>
    <cellStyle name="Normal 2 3 4 7 2" xfId="13426" xr:uid="{00000000-0005-0000-0000-000089340000}"/>
    <cellStyle name="Normal 2 3 4 7 2 3" xfId="28521" xr:uid="{00000000-0005-0000-0000-0000836F0000}"/>
    <cellStyle name="Normal 2 3 4 7 3" xfId="8406" xr:uid="{00000000-0005-0000-0000-0000ED200000}"/>
    <cellStyle name="Normal 2 3 4 7 3 3" xfId="23504" xr:uid="{00000000-0005-0000-0000-0000EA5B0000}"/>
    <cellStyle name="Normal 2 3 4 7 5" xfId="18491" xr:uid="{00000000-0005-0000-0000-000055480000}"/>
    <cellStyle name="Normal 2 3 4 8" xfId="5042" xr:uid="{00000000-0005-0000-0000-0000C9130000}"/>
    <cellStyle name="Normal 2 3 4 8 2" xfId="15097" xr:uid="{00000000-0005-0000-0000-0000103B0000}"/>
    <cellStyle name="Normal 2 3 4 8 2 3" xfId="30192" xr:uid="{00000000-0005-0000-0000-00000A760000}"/>
    <cellStyle name="Normal 2 3 4 8 3" xfId="10077" xr:uid="{00000000-0005-0000-0000-000074270000}"/>
    <cellStyle name="Normal 2 3 4 8 3 3" xfId="25175" xr:uid="{00000000-0005-0000-0000-000071620000}"/>
    <cellStyle name="Normal 2 3 4 8 5" xfId="20162" xr:uid="{00000000-0005-0000-0000-0000DC4E0000}"/>
    <cellStyle name="Normal 2 3 4 9" xfId="11753" xr:uid="{00000000-0005-0000-0000-0000002E0000}"/>
    <cellStyle name="Normal 2 3 4 9 3" xfId="26850" xr:uid="{00000000-0005-0000-0000-0000FC680000}"/>
    <cellStyle name="Normal 2 3 5" xfId="1407" xr:uid="{00000000-0005-0000-0000-000093050000}"/>
    <cellStyle name="Normal 2 3 5 10" xfId="6733" xr:uid="{00000000-0005-0000-0000-0000641A0000}"/>
    <cellStyle name="Normal 2 3 5 10 3" xfId="21834" xr:uid="{00000000-0005-0000-0000-000064550000}"/>
    <cellStyle name="Normal 2 3 5 12" xfId="16819" xr:uid="{00000000-0005-0000-0000-0000CD410000}"/>
    <cellStyle name="Normal 2 3 5 2" xfId="1699" xr:uid="{00000000-0005-0000-0000-0000B8060000}"/>
    <cellStyle name="Normal 2 3 5 2 11" xfId="16873" xr:uid="{00000000-0005-0000-0000-000003420000}"/>
    <cellStyle name="Normal 2 3 5 2 2" xfId="1807" xr:uid="{00000000-0005-0000-0000-000024070000}"/>
    <cellStyle name="Normal 2 3 5 2 2 10" xfId="16977" xr:uid="{00000000-0005-0000-0000-00006B420000}"/>
    <cellStyle name="Normal 2 3 5 2 2 2" xfId="2024" xr:uid="{00000000-0005-0000-0000-0000FD070000}"/>
    <cellStyle name="Normal 2 3 5 2 2 2 2" xfId="2445" xr:uid="{00000000-0005-0000-0000-0000A2090000}"/>
    <cellStyle name="Normal 2 3 5 2 2 2 2 2" xfId="3284" xr:uid="{00000000-0005-0000-0000-0000E90C0000}"/>
    <cellStyle name="Normal 2 3 5 2 2 2 2 2 2" xfId="4973" xr:uid="{00000000-0005-0000-0000-000083130000}"/>
    <cellStyle name="Normal 2 3 5 2 2 2 2 2 2 2" xfId="15045" xr:uid="{00000000-0005-0000-0000-0000DC3A0000}"/>
    <cellStyle name="Normal 2 3 5 2 2 2 2 2 2 2 3" xfId="30140" xr:uid="{00000000-0005-0000-0000-0000D6750000}"/>
    <cellStyle name="Normal 2 3 5 2 2 2 2 2 2 3" xfId="10025" xr:uid="{00000000-0005-0000-0000-000040270000}"/>
    <cellStyle name="Normal 2 3 5 2 2 2 2 2 2 3 3" xfId="25123" xr:uid="{00000000-0005-0000-0000-00003D620000}"/>
    <cellStyle name="Normal 2 3 5 2 2 2 2 2 2 5" xfId="20110" xr:uid="{00000000-0005-0000-0000-0000A84E0000}"/>
    <cellStyle name="Normal 2 3 5 2 2 2 2 2 3" xfId="6664" xr:uid="{00000000-0005-0000-0000-00001F1A0000}"/>
    <cellStyle name="Normal 2 3 5 2 2 2 2 2 3 2" xfId="16716" xr:uid="{00000000-0005-0000-0000-000063410000}"/>
    <cellStyle name="Normal 2 3 5 2 2 2 2 2 3 3" xfId="11696" xr:uid="{00000000-0005-0000-0000-0000C72D0000}"/>
    <cellStyle name="Normal 2 3 5 2 2 2 2 2 3 3 3" xfId="26794" xr:uid="{00000000-0005-0000-0000-0000C4680000}"/>
    <cellStyle name="Normal 2 3 5 2 2 2 2 2 3 5" xfId="21781" xr:uid="{00000000-0005-0000-0000-00002F550000}"/>
    <cellStyle name="Normal 2 3 5 2 2 2 2 2 4" xfId="13374" xr:uid="{00000000-0005-0000-0000-000055340000}"/>
    <cellStyle name="Normal 2 3 5 2 2 2 2 2 4 3" xfId="28469" xr:uid="{00000000-0005-0000-0000-00004F6F0000}"/>
    <cellStyle name="Normal 2 3 5 2 2 2 2 2 5" xfId="8353" xr:uid="{00000000-0005-0000-0000-0000B8200000}"/>
    <cellStyle name="Normal 2 3 5 2 2 2 2 2 5 3" xfId="23452" xr:uid="{00000000-0005-0000-0000-0000B65B0000}"/>
    <cellStyle name="Normal 2 3 5 2 2 2 2 2 7" xfId="18439" xr:uid="{00000000-0005-0000-0000-000021480000}"/>
    <cellStyle name="Normal 2 3 5 2 2 2 2 3" xfId="4136" xr:uid="{00000000-0005-0000-0000-00003E100000}"/>
    <cellStyle name="Normal 2 3 5 2 2 2 2 3 2" xfId="14209" xr:uid="{00000000-0005-0000-0000-000098370000}"/>
    <cellStyle name="Normal 2 3 5 2 2 2 2 3 2 3" xfId="29304" xr:uid="{00000000-0005-0000-0000-000092720000}"/>
    <cellStyle name="Normal 2 3 5 2 2 2 2 3 3" xfId="9189" xr:uid="{00000000-0005-0000-0000-0000FC230000}"/>
    <cellStyle name="Normal 2 3 5 2 2 2 2 3 3 3" xfId="24287" xr:uid="{00000000-0005-0000-0000-0000F95E0000}"/>
    <cellStyle name="Normal 2 3 5 2 2 2 2 3 5" xfId="19274" xr:uid="{00000000-0005-0000-0000-0000644B0000}"/>
    <cellStyle name="Normal 2 3 5 2 2 2 2 4" xfId="5828" xr:uid="{00000000-0005-0000-0000-0000DB160000}"/>
    <cellStyle name="Normal 2 3 5 2 2 2 2 4 2" xfId="15880" xr:uid="{00000000-0005-0000-0000-00001F3E0000}"/>
    <cellStyle name="Normal 2 3 5 2 2 2 2 4 3" xfId="10860" xr:uid="{00000000-0005-0000-0000-0000832A0000}"/>
    <cellStyle name="Normal 2 3 5 2 2 2 2 4 3 3" xfId="25958" xr:uid="{00000000-0005-0000-0000-000080650000}"/>
    <cellStyle name="Normal 2 3 5 2 2 2 2 4 5" xfId="20945" xr:uid="{00000000-0005-0000-0000-0000EB510000}"/>
    <cellStyle name="Normal 2 3 5 2 2 2 2 5" xfId="12538" xr:uid="{00000000-0005-0000-0000-000011310000}"/>
    <cellStyle name="Normal 2 3 5 2 2 2 2 5 3" xfId="27633" xr:uid="{00000000-0005-0000-0000-00000B6C0000}"/>
    <cellStyle name="Normal 2 3 5 2 2 2 2 6" xfId="7517" xr:uid="{00000000-0005-0000-0000-0000741D0000}"/>
    <cellStyle name="Normal 2 3 5 2 2 2 2 6 3" xfId="22616" xr:uid="{00000000-0005-0000-0000-000072580000}"/>
    <cellStyle name="Normal 2 3 5 2 2 2 2 8" xfId="17603" xr:uid="{00000000-0005-0000-0000-0000DD440000}"/>
    <cellStyle name="Normal 2 3 5 2 2 2 3" xfId="2866" xr:uid="{00000000-0005-0000-0000-0000470B0000}"/>
    <cellStyle name="Normal 2 3 5 2 2 2 3 2" xfId="4555" xr:uid="{00000000-0005-0000-0000-0000E1110000}"/>
    <cellStyle name="Normal 2 3 5 2 2 2 3 2 2" xfId="14627" xr:uid="{00000000-0005-0000-0000-00003A390000}"/>
    <cellStyle name="Normal 2 3 5 2 2 2 3 2 2 3" xfId="29722" xr:uid="{00000000-0005-0000-0000-000034740000}"/>
    <cellStyle name="Normal 2 3 5 2 2 2 3 2 3" xfId="9607" xr:uid="{00000000-0005-0000-0000-00009E250000}"/>
    <cellStyle name="Normal 2 3 5 2 2 2 3 2 3 3" xfId="24705" xr:uid="{00000000-0005-0000-0000-00009B600000}"/>
    <cellStyle name="Normal 2 3 5 2 2 2 3 2 5" xfId="19692" xr:uid="{00000000-0005-0000-0000-0000064D0000}"/>
    <cellStyle name="Normal 2 3 5 2 2 2 3 3" xfId="6246" xr:uid="{00000000-0005-0000-0000-00007D180000}"/>
    <cellStyle name="Normal 2 3 5 2 2 2 3 3 2" xfId="16298" xr:uid="{00000000-0005-0000-0000-0000C13F0000}"/>
    <cellStyle name="Normal 2 3 5 2 2 2 3 3 3" xfId="11278" xr:uid="{00000000-0005-0000-0000-0000252C0000}"/>
    <cellStyle name="Normal 2 3 5 2 2 2 3 3 3 3" xfId="26376" xr:uid="{00000000-0005-0000-0000-000022670000}"/>
    <cellStyle name="Normal 2 3 5 2 2 2 3 3 5" xfId="21363" xr:uid="{00000000-0005-0000-0000-00008D530000}"/>
    <cellStyle name="Normal 2 3 5 2 2 2 3 4" xfId="12956" xr:uid="{00000000-0005-0000-0000-0000B3320000}"/>
    <cellStyle name="Normal 2 3 5 2 2 2 3 4 3" xfId="28051" xr:uid="{00000000-0005-0000-0000-0000AD6D0000}"/>
    <cellStyle name="Normal 2 3 5 2 2 2 3 5" xfId="7935" xr:uid="{00000000-0005-0000-0000-0000161F0000}"/>
    <cellStyle name="Normal 2 3 5 2 2 2 3 5 3" xfId="23034" xr:uid="{00000000-0005-0000-0000-0000145A0000}"/>
    <cellStyle name="Normal 2 3 5 2 2 2 3 7" xfId="18021" xr:uid="{00000000-0005-0000-0000-00007F460000}"/>
    <cellStyle name="Normal 2 3 5 2 2 2 4" xfId="3718" xr:uid="{00000000-0005-0000-0000-00009C0E0000}"/>
    <cellStyle name="Normal 2 3 5 2 2 2 4 2" xfId="13791" xr:uid="{00000000-0005-0000-0000-0000F6350000}"/>
    <cellStyle name="Normal 2 3 5 2 2 2 4 2 3" xfId="28886" xr:uid="{00000000-0005-0000-0000-0000F0700000}"/>
    <cellStyle name="Normal 2 3 5 2 2 2 4 3" xfId="8771" xr:uid="{00000000-0005-0000-0000-00005A220000}"/>
    <cellStyle name="Normal 2 3 5 2 2 2 4 3 3" xfId="23869" xr:uid="{00000000-0005-0000-0000-0000575D0000}"/>
    <cellStyle name="Normal 2 3 5 2 2 2 4 5" xfId="18856" xr:uid="{00000000-0005-0000-0000-0000C2490000}"/>
    <cellStyle name="Normal 2 3 5 2 2 2 5" xfId="5410" xr:uid="{00000000-0005-0000-0000-000039150000}"/>
    <cellStyle name="Normal 2 3 5 2 2 2 5 2" xfId="15462" xr:uid="{00000000-0005-0000-0000-00007D3C0000}"/>
    <cellStyle name="Normal 2 3 5 2 2 2 5 2 3" xfId="30557" xr:uid="{00000000-0005-0000-0000-000077770000}"/>
    <cellStyle name="Normal 2 3 5 2 2 2 5 3" xfId="10442" xr:uid="{00000000-0005-0000-0000-0000E1280000}"/>
    <cellStyle name="Normal 2 3 5 2 2 2 5 3 3" xfId="25540" xr:uid="{00000000-0005-0000-0000-0000DE630000}"/>
    <cellStyle name="Normal 2 3 5 2 2 2 5 5" xfId="20527" xr:uid="{00000000-0005-0000-0000-000049500000}"/>
    <cellStyle name="Normal 2 3 5 2 2 2 6" xfId="12120" xr:uid="{00000000-0005-0000-0000-00006F2F0000}"/>
    <cellStyle name="Normal 2 3 5 2 2 2 6 3" xfId="27215" xr:uid="{00000000-0005-0000-0000-0000696A0000}"/>
    <cellStyle name="Normal 2 3 5 2 2 2 7" xfId="7099" xr:uid="{00000000-0005-0000-0000-0000D21B0000}"/>
    <cellStyle name="Normal 2 3 5 2 2 2 7 3" xfId="22198" xr:uid="{00000000-0005-0000-0000-0000D0560000}"/>
    <cellStyle name="Normal 2 3 5 2 2 2 9" xfId="17185" xr:uid="{00000000-0005-0000-0000-00003B430000}"/>
    <cellStyle name="Normal 2 3 5 2 2 3" xfId="2237" xr:uid="{00000000-0005-0000-0000-0000D2080000}"/>
    <cellStyle name="Normal 2 3 5 2 2 3 2" xfId="3076" xr:uid="{00000000-0005-0000-0000-0000190C0000}"/>
    <cellStyle name="Normal 2 3 5 2 2 3 2 2" xfId="4765" xr:uid="{00000000-0005-0000-0000-0000B3120000}"/>
    <cellStyle name="Normal 2 3 5 2 2 3 2 2 2" xfId="14837" xr:uid="{00000000-0005-0000-0000-00000C3A0000}"/>
    <cellStyle name="Normal 2 3 5 2 2 3 2 2 2 3" xfId="29932" xr:uid="{00000000-0005-0000-0000-000006750000}"/>
    <cellStyle name="Normal 2 3 5 2 2 3 2 2 3" xfId="9817" xr:uid="{00000000-0005-0000-0000-000070260000}"/>
    <cellStyle name="Normal 2 3 5 2 2 3 2 2 3 3" xfId="24915" xr:uid="{00000000-0005-0000-0000-00006D610000}"/>
    <cellStyle name="Normal 2 3 5 2 2 3 2 2 5" xfId="19902" xr:uid="{00000000-0005-0000-0000-0000D84D0000}"/>
    <cellStyle name="Normal 2 3 5 2 2 3 2 3" xfId="6456" xr:uid="{00000000-0005-0000-0000-00004F190000}"/>
    <cellStyle name="Normal 2 3 5 2 2 3 2 3 2" xfId="16508" xr:uid="{00000000-0005-0000-0000-000093400000}"/>
    <cellStyle name="Normal 2 3 5 2 2 3 2 3 3" xfId="11488" xr:uid="{00000000-0005-0000-0000-0000F72C0000}"/>
    <cellStyle name="Normal 2 3 5 2 2 3 2 3 3 3" xfId="26586" xr:uid="{00000000-0005-0000-0000-0000F4670000}"/>
    <cellStyle name="Normal 2 3 5 2 2 3 2 3 5" xfId="21573" xr:uid="{00000000-0005-0000-0000-00005F540000}"/>
    <cellStyle name="Normal 2 3 5 2 2 3 2 4" xfId="13166" xr:uid="{00000000-0005-0000-0000-000085330000}"/>
    <cellStyle name="Normal 2 3 5 2 2 3 2 4 3" xfId="28261" xr:uid="{00000000-0005-0000-0000-00007F6E0000}"/>
    <cellStyle name="Normal 2 3 5 2 2 3 2 5" xfId="8145" xr:uid="{00000000-0005-0000-0000-0000E81F0000}"/>
    <cellStyle name="Normal 2 3 5 2 2 3 2 5 3" xfId="23244" xr:uid="{00000000-0005-0000-0000-0000E65A0000}"/>
    <cellStyle name="Normal 2 3 5 2 2 3 2 7" xfId="18231" xr:uid="{00000000-0005-0000-0000-000051470000}"/>
    <cellStyle name="Normal 2 3 5 2 2 3 3" xfId="3928" xr:uid="{00000000-0005-0000-0000-00006E0F0000}"/>
    <cellStyle name="Normal 2 3 5 2 2 3 3 2" xfId="14001" xr:uid="{00000000-0005-0000-0000-0000C8360000}"/>
    <cellStyle name="Normal 2 3 5 2 2 3 3 2 3" xfId="29096" xr:uid="{00000000-0005-0000-0000-0000C2710000}"/>
    <cellStyle name="Normal 2 3 5 2 2 3 3 3" xfId="8981" xr:uid="{00000000-0005-0000-0000-00002C230000}"/>
    <cellStyle name="Normal 2 3 5 2 2 3 3 3 3" xfId="24079" xr:uid="{00000000-0005-0000-0000-0000295E0000}"/>
    <cellStyle name="Normal 2 3 5 2 2 3 3 5" xfId="19066" xr:uid="{00000000-0005-0000-0000-0000944A0000}"/>
    <cellStyle name="Normal 2 3 5 2 2 3 4" xfId="5620" xr:uid="{00000000-0005-0000-0000-00000B160000}"/>
    <cellStyle name="Normal 2 3 5 2 2 3 4 2" xfId="15672" xr:uid="{00000000-0005-0000-0000-00004F3D0000}"/>
    <cellStyle name="Normal 2 3 5 2 2 3 4 2 3" xfId="30767" xr:uid="{00000000-0005-0000-0000-000049780000}"/>
    <cellStyle name="Normal 2 3 5 2 2 3 4 3" xfId="10652" xr:uid="{00000000-0005-0000-0000-0000B3290000}"/>
    <cellStyle name="Normal 2 3 5 2 2 3 4 3 3" xfId="25750" xr:uid="{00000000-0005-0000-0000-0000B0640000}"/>
    <cellStyle name="Normal 2 3 5 2 2 3 4 5" xfId="20737" xr:uid="{00000000-0005-0000-0000-00001B510000}"/>
    <cellStyle name="Normal 2 3 5 2 2 3 5" xfId="12330" xr:uid="{00000000-0005-0000-0000-000041300000}"/>
    <cellStyle name="Normal 2 3 5 2 2 3 5 3" xfId="27425" xr:uid="{00000000-0005-0000-0000-00003B6B0000}"/>
    <cellStyle name="Normal 2 3 5 2 2 3 6" xfId="7309" xr:uid="{00000000-0005-0000-0000-0000A41C0000}"/>
    <cellStyle name="Normal 2 3 5 2 2 3 6 3" xfId="22408" xr:uid="{00000000-0005-0000-0000-0000A2570000}"/>
    <cellStyle name="Normal 2 3 5 2 2 3 8" xfId="17395" xr:uid="{00000000-0005-0000-0000-00000D440000}"/>
    <cellStyle name="Normal 2 3 5 2 2 4" xfId="2658" xr:uid="{00000000-0005-0000-0000-0000770A0000}"/>
    <cellStyle name="Normal 2 3 5 2 2 4 2" xfId="4347" xr:uid="{00000000-0005-0000-0000-000011110000}"/>
    <cellStyle name="Normal 2 3 5 2 2 4 2 2" xfId="14419" xr:uid="{00000000-0005-0000-0000-00006A380000}"/>
    <cellStyle name="Normal 2 3 5 2 2 4 2 2 3" xfId="29514" xr:uid="{00000000-0005-0000-0000-000064730000}"/>
    <cellStyle name="Normal 2 3 5 2 2 4 2 3" xfId="9399" xr:uid="{00000000-0005-0000-0000-0000CE240000}"/>
    <cellStyle name="Normal 2 3 5 2 2 4 2 3 3" xfId="24497" xr:uid="{00000000-0005-0000-0000-0000CB5F0000}"/>
    <cellStyle name="Normal 2 3 5 2 2 4 2 5" xfId="19484" xr:uid="{00000000-0005-0000-0000-0000364C0000}"/>
    <cellStyle name="Normal 2 3 5 2 2 4 3" xfId="6038" xr:uid="{00000000-0005-0000-0000-0000AD170000}"/>
    <cellStyle name="Normal 2 3 5 2 2 4 3 2" xfId="16090" xr:uid="{00000000-0005-0000-0000-0000F13E0000}"/>
    <cellStyle name="Normal 2 3 5 2 2 4 3 3" xfId="11070" xr:uid="{00000000-0005-0000-0000-0000552B0000}"/>
    <cellStyle name="Normal 2 3 5 2 2 4 3 3 3" xfId="26168" xr:uid="{00000000-0005-0000-0000-000052660000}"/>
    <cellStyle name="Normal 2 3 5 2 2 4 3 5" xfId="21155" xr:uid="{00000000-0005-0000-0000-0000BD520000}"/>
    <cellStyle name="Normal 2 3 5 2 2 4 4" xfId="12748" xr:uid="{00000000-0005-0000-0000-0000E3310000}"/>
    <cellStyle name="Normal 2 3 5 2 2 4 4 3" xfId="27843" xr:uid="{00000000-0005-0000-0000-0000DD6C0000}"/>
    <cellStyle name="Normal 2 3 5 2 2 4 5" xfId="7727" xr:uid="{00000000-0005-0000-0000-0000461E0000}"/>
    <cellStyle name="Normal 2 3 5 2 2 4 5 3" xfId="22826" xr:uid="{00000000-0005-0000-0000-000044590000}"/>
    <cellStyle name="Normal 2 3 5 2 2 4 7" xfId="17813" xr:uid="{00000000-0005-0000-0000-0000AF450000}"/>
    <cellStyle name="Normal 2 3 5 2 2 5" xfId="3510" xr:uid="{00000000-0005-0000-0000-0000CC0D0000}"/>
    <cellStyle name="Normal 2 3 5 2 2 5 2" xfId="13583" xr:uid="{00000000-0005-0000-0000-000026350000}"/>
    <cellStyle name="Normal 2 3 5 2 2 5 2 3" xfId="28678" xr:uid="{00000000-0005-0000-0000-000020700000}"/>
    <cellStyle name="Normal 2 3 5 2 2 5 3" xfId="8563" xr:uid="{00000000-0005-0000-0000-00008A210000}"/>
    <cellStyle name="Normal 2 3 5 2 2 5 3 3" xfId="23661" xr:uid="{00000000-0005-0000-0000-0000875C0000}"/>
    <cellStyle name="Normal 2 3 5 2 2 5 5" xfId="18648" xr:uid="{00000000-0005-0000-0000-0000F2480000}"/>
    <cellStyle name="Normal 2 3 5 2 2 6" xfId="5202" xr:uid="{00000000-0005-0000-0000-000069140000}"/>
    <cellStyle name="Normal 2 3 5 2 2 6 2" xfId="15254" xr:uid="{00000000-0005-0000-0000-0000AD3B0000}"/>
    <cellStyle name="Normal 2 3 5 2 2 6 2 3" xfId="30349" xr:uid="{00000000-0005-0000-0000-0000A7760000}"/>
    <cellStyle name="Normal 2 3 5 2 2 6 3" xfId="10234" xr:uid="{00000000-0005-0000-0000-000011280000}"/>
    <cellStyle name="Normal 2 3 5 2 2 6 3 3" xfId="25332" xr:uid="{00000000-0005-0000-0000-00000E630000}"/>
    <cellStyle name="Normal 2 3 5 2 2 6 5" xfId="20319" xr:uid="{00000000-0005-0000-0000-0000794F0000}"/>
    <cellStyle name="Normal 2 3 5 2 2 7" xfId="11912" xr:uid="{00000000-0005-0000-0000-00009F2E0000}"/>
    <cellStyle name="Normal 2 3 5 2 2 7 3" xfId="27007" xr:uid="{00000000-0005-0000-0000-000099690000}"/>
    <cellStyle name="Normal 2 3 5 2 2 8" xfId="6891" xr:uid="{00000000-0005-0000-0000-0000021B0000}"/>
    <cellStyle name="Normal 2 3 5 2 2 8 3" xfId="21990" xr:uid="{00000000-0005-0000-0000-000000560000}"/>
    <cellStyle name="Normal 2 3 5 2 3" xfId="1920" xr:uid="{00000000-0005-0000-0000-000095070000}"/>
    <cellStyle name="Normal 2 3 5 2 3 2" xfId="2341" xr:uid="{00000000-0005-0000-0000-00003A090000}"/>
    <cellStyle name="Normal 2 3 5 2 3 2 2" xfId="3180" xr:uid="{00000000-0005-0000-0000-0000810C0000}"/>
    <cellStyle name="Normal 2 3 5 2 3 2 2 2" xfId="4869" xr:uid="{00000000-0005-0000-0000-00001B130000}"/>
    <cellStyle name="Normal 2 3 5 2 3 2 2 2 2" xfId="14941" xr:uid="{00000000-0005-0000-0000-0000743A0000}"/>
    <cellStyle name="Normal 2 3 5 2 3 2 2 2 2 3" xfId="30036" xr:uid="{00000000-0005-0000-0000-00006E750000}"/>
    <cellStyle name="Normal 2 3 5 2 3 2 2 2 3" xfId="9921" xr:uid="{00000000-0005-0000-0000-0000D8260000}"/>
    <cellStyle name="Normal 2 3 5 2 3 2 2 2 3 3" xfId="25019" xr:uid="{00000000-0005-0000-0000-0000D5610000}"/>
    <cellStyle name="Normal 2 3 5 2 3 2 2 2 5" xfId="20006" xr:uid="{00000000-0005-0000-0000-0000404E0000}"/>
    <cellStyle name="Normal 2 3 5 2 3 2 2 3" xfId="6560" xr:uid="{00000000-0005-0000-0000-0000B7190000}"/>
    <cellStyle name="Normal 2 3 5 2 3 2 2 3 2" xfId="16612" xr:uid="{00000000-0005-0000-0000-0000FB400000}"/>
    <cellStyle name="Normal 2 3 5 2 3 2 2 3 3" xfId="11592" xr:uid="{00000000-0005-0000-0000-00005F2D0000}"/>
    <cellStyle name="Normal 2 3 5 2 3 2 2 3 3 3" xfId="26690" xr:uid="{00000000-0005-0000-0000-00005C680000}"/>
    <cellStyle name="Normal 2 3 5 2 3 2 2 3 5" xfId="21677" xr:uid="{00000000-0005-0000-0000-0000C7540000}"/>
    <cellStyle name="Normal 2 3 5 2 3 2 2 4" xfId="13270" xr:uid="{00000000-0005-0000-0000-0000ED330000}"/>
    <cellStyle name="Normal 2 3 5 2 3 2 2 4 3" xfId="28365" xr:uid="{00000000-0005-0000-0000-0000E76E0000}"/>
    <cellStyle name="Normal 2 3 5 2 3 2 2 5" xfId="8249" xr:uid="{00000000-0005-0000-0000-000050200000}"/>
    <cellStyle name="Normal 2 3 5 2 3 2 2 5 3" xfId="23348" xr:uid="{00000000-0005-0000-0000-00004E5B0000}"/>
    <cellStyle name="Normal 2 3 5 2 3 2 2 7" xfId="18335" xr:uid="{00000000-0005-0000-0000-0000B9470000}"/>
    <cellStyle name="Normal 2 3 5 2 3 2 3" xfId="4032" xr:uid="{00000000-0005-0000-0000-0000D60F0000}"/>
    <cellStyle name="Normal 2 3 5 2 3 2 3 2" xfId="14105" xr:uid="{00000000-0005-0000-0000-000030370000}"/>
    <cellStyle name="Normal 2 3 5 2 3 2 3 2 3" xfId="29200" xr:uid="{00000000-0005-0000-0000-00002A720000}"/>
    <cellStyle name="Normal 2 3 5 2 3 2 3 3" xfId="9085" xr:uid="{00000000-0005-0000-0000-000094230000}"/>
    <cellStyle name="Normal 2 3 5 2 3 2 3 3 3" xfId="24183" xr:uid="{00000000-0005-0000-0000-0000915E0000}"/>
    <cellStyle name="Normal 2 3 5 2 3 2 3 5" xfId="19170" xr:uid="{00000000-0005-0000-0000-0000FC4A0000}"/>
    <cellStyle name="Normal 2 3 5 2 3 2 4" xfId="5724" xr:uid="{00000000-0005-0000-0000-000073160000}"/>
    <cellStyle name="Normal 2 3 5 2 3 2 4 2" xfId="15776" xr:uid="{00000000-0005-0000-0000-0000B73D0000}"/>
    <cellStyle name="Normal 2 3 5 2 3 2 4 2 3" xfId="30871" xr:uid="{00000000-0005-0000-0000-0000B1780000}"/>
    <cellStyle name="Normal 2 3 5 2 3 2 4 3" xfId="10756" xr:uid="{00000000-0005-0000-0000-00001B2A0000}"/>
    <cellStyle name="Normal 2 3 5 2 3 2 4 3 3" xfId="25854" xr:uid="{00000000-0005-0000-0000-000018650000}"/>
    <cellStyle name="Normal 2 3 5 2 3 2 4 5" xfId="20841" xr:uid="{00000000-0005-0000-0000-000083510000}"/>
    <cellStyle name="Normal 2 3 5 2 3 2 5" xfId="12434" xr:uid="{00000000-0005-0000-0000-0000A9300000}"/>
    <cellStyle name="Normal 2 3 5 2 3 2 5 3" xfId="27529" xr:uid="{00000000-0005-0000-0000-0000A36B0000}"/>
    <cellStyle name="Normal 2 3 5 2 3 2 6" xfId="7413" xr:uid="{00000000-0005-0000-0000-00000C1D0000}"/>
    <cellStyle name="Normal 2 3 5 2 3 2 6 3" xfId="22512" xr:uid="{00000000-0005-0000-0000-00000A580000}"/>
    <cellStyle name="Normal 2 3 5 2 3 2 8" xfId="17499" xr:uid="{00000000-0005-0000-0000-000075440000}"/>
    <cellStyle name="Normal 2 3 5 2 3 3" xfId="2762" xr:uid="{00000000-0005-0000-0000-0000DF0A0000}"/>
    <cellStyle name="Normal 2 3 5 2 3 3 2" xfId="4451" xr:uid="{00000000-0005-0000-0000-000079110000}"/>
    <cellStyle name="Normal 2 3 5 2 3 3 2 2" xfId="14523" xr:uid="{00000000-0005-0000-0000-0000D2380000}"/>
    <cellStyle name="Normal 2 3 5 2 3 3 2 2 3" xfId="29618" xr:uid="{00000000-0005-0000-0000-0000CC730000}"/>
    <cellStyle name="Normal 2 3 5 2 3 3 2 3" xfId="9503" xr:uid="{00000000-0005-0000-0000-000036250000}"/>
    <cellStyle name="Normal 2 3 5 2 3 3 2 3 3" xfId="24601" xr:uid="{00000000-0005-0000-0000-000033600000}"/>
    <cellStyle name="Normal 2 3 5 2 3 3 2 5" xfId="19588" xr:uid="{00000000-0005-0000-0000-00009E4C0000}"/>
    <cellStyle name="Normal 2 3 5 2 3 3 3" xfId="6142" xr:uid="{00000000-0005-0000-0000-000015180000}"/>
    <cellStyle name="Normal 2 3 5 2 3 3 3 2" xfId="16194" xr:uid="{00000000-0005-0000-0000-0000593F0000}"/>
    <cellStyle name="Normal 2 3 5 2 3 3 3 3" xfId="11174" xr:uid="{00000000-0005-0000-0000-0000BD2B0000}"/>
    <cellStyle name="Normal 2 3 5 2 3 3 3 3 3" xfId="26272" xr:uid="{00000000-0005-0000-0000-0000BA660000}"/>
    <cellStyle name="Normal 2 3 5 2 3 3 3 5" xfId="21259" xr:uid="{00000000-0005-0000-0000-000025530000}"/>
    <cellStyle name="Normal 2 3 5 2 3 3 4" xfId="12852" xr:uid="{00000000-0005-0000-0000-00004B320000}"/>
    <cellStyle name="Normal 2 3 5 2 3 3 4 3" xfId="27947" xr:uid="{00000000-0005-0000-0000-0000456D0000}"/>
    <cellStyle name="Normal 2 3 5 2 3 3 5" xfId="7831" xr:uid="{00000000-0005-0000-0000-0000AE1E0000}"/>
    <cellStyle name="Normal 2 3 5 2 3 3 5 3" xfId="22930" xr:uid="{00000000-0005-0000-0000-0000AC590000}"/>
    <cellStyle name="Normal 2 3 5 2 3 3 7" xfId="17917" xr:uid="{00000000-0005-0000-0000-000017460000}"/>
    <cellStyle name="Normal 2 3 5 2 3 4" xfId="3614" xr:uid="{00000000-0005-0000-0000-0000340E0000}"/>
    <cellStyle name="Normal 2 3 5 2 3 4 2" xfId="13687" xr:uid="{00000000-0005-0000-0000-00008E350000}"/>
    <cellStyle name="Normal 2 3 5 2 3 4 2 3" xfId="28782" xr:uid="{00000000-0005-0000-0000-000088700000}"/>
    <cellStyle name="Normal 2 3 5 2 3 4 3" xfId="8667" xr:uid="{00000000-0005-0000-0000-0000F2210000}"/>
    <cellStyle name="Normal 2 3 5 2 3 4 3 3" xfId="23765" xr:uid="{00000000-0005-0000-0000-0000EF5C0000}"/>
    <cellStyle name="Normal 2 3 5 2 3 4 5" xfId="18752" xr:uid="{00000000-0005-0000-0000-00005A490000}"/>
    <cellStyle name="Normal 2 3 5 2 3 5" xfId="5306" xr:uid="{00000000-0005-0000-0000-0000D1140000}"/>
    <cellStyle name="Normal 2 3 5 2 3 5 2" xfId="15358" xr:uid="{00000000-0005-0000-0000-0000153C0000}"/>
    <cellStyle name="Normal 2 3 5 2 3 5 2 3" xfId="30453" xr:uid="{00000000-0005-0000-0000-00000F770000}"/>
    <cellStyle name="Normal 2 3 5 2 3 5 3" xfId="10338" xr:uid="{00000000-0005-0000-0000-000079280000}"/>
    <cellStyle name="Normal 2 3 5 2 3 5 3 3" xfId="25436" xr:uid="{00000000-0005-0000-0000-000076630000}"/>
    <cellStyle name="Normal 2 3 5 2 3 5 5" xfId="20423" xr:uid="{00000000-0005-0000-0000-0000E14F0000}"/>
    <cellStyle name="Normal 2 3 5 2 3 6" xfId="12016" xr:uid="{00000000-0005-0000-0000-0000072F0000}"/>
    <cellStyle name="Normal 2 3 5 2 3 6 3" xfId="27111" xr:uid="{00000000-0005-0000-0000-0000016A0000}"/>
    <cellStyle name="Normal 2 3 5 2 3 7" xfId="6995" xr:uid="{00000000-0005-0000-0000-00006A1B0000}"/>
    <cellStyle name="Normal 2 3 5 2 3 7 3" xfId="22094" xr:uid="{00000000-0005-0000-0000-000068560000}"/>
    <cellStyle name="Normal 2 3 5 2 3 9" xfId="17081" xr:uid="{00000000-0005-0000-0000-0000D3420000}"/>
    <cellStyle name="Normal 2 3 5 2 4" xfId="2133" xr:uid="{00000000-0005-0000-0000-00006A080000}"/>
    <cellStyle name="Normal 2 3 5 2 4 2" xfId="2972" xr:uid="{00000000-0005-0000-0000-0000B10B0000}"/>
    <cellStyle name="Normal 2 3 5 2 4 2 2" xfId="4661" xr:uid="{00000000-0005-0000-0000-00004B120000}"/>
    <cellStyle name="Normal 2 3 5 2 4 2 2 2" xfId="14733" xr:uid="{00000000-0005-0000-0000-0000A4390000}"/>
    <cellStyle name="Normal 2 3 5 2 4 2 2 2 3" xfId="29828" xr:uid="{00000000-0005-0000-0000-00009E740000}"/>
    <cellStyle name="Normal 2 3 5 2 4 2 2 3" xfId="9713" xr:uid="{00000000-0005-0000-0000-000008260000}"/>
    <cellStyle name="Normal 2 3 5 2 4 2 2 3 3" xfId="24811" xr:uid="{00000000-0005-0000-0000-000005610000}"/>
    <cellStyle name="Normal 2 3 5 2 4 2 2 5" xfId="19798" xr:uid="{00000000-0005-0000-0000-0000704D0000}"/>
    <cellStyle name="Normal 2 3 5 2 4 2 3" xfId="6352" xr:uid="{00000000-0005-0000-0000-0000E7180000}"/>
    <cellStyle name="Normal 2 3 5 2 4 2 3 2" xfId="16404" xr:uid="{00000000-0005-0000-0000-00002B400000}"/>
    <cellStyle name="Normal 2 3 5 2 4 2 3 3" xfId="11384" xr:uid="{00000000-0005-0000-0000-00008F2C0000}"/>
    <cellStyle name="Normal 2 3 5 2 4 2 3 3 3" xfId="26482" xr:uid="{00000000-0005-0000-0000-00008C670000}"/>
    <cellStyle name="Normal 2 3 5 2 4 2 3 5" xfId="21469" xr:uid="{00000000-0005-0000-0000-0000F7530000}"/>
    <cellStyle name="Normal 2 3 5 2 4 2 4" xfId="13062" xr:uid="{00000000-0005-0000-0000-00001D330000}"/>
    <cellStyle name="Normal 2 3 5 2 4 2 4 3" xfId="28157" xr:uid="{00000000-0005-0000-0000-0000176E0000}"/>
    <cellStyle name="Normal 2 3 5 2 4 2 5" xfId="8041" xr:uid="{00000000-0005-0000-0000-0000801F0000}"/>
    <cellStyle name="Normal 2 3 5 2 4 2 5 3" xfId="23140" xr:uid="{00000000-0005-0000-0000-00007E5A0000}"/>
    <cellStyle name="Normal 2 3 5 2 4 2 7" xfId="18127" xr:uid="{00000000-0005-0000-0000-0000E9460000}"/>
    <cellStyle name="Normal 2 3 5 2 4 3" xfId="3824" xr:uid="{00000000-0005-0000-0000-0000060F0000}"/>
    <cellStyle name="Normal 2 3 5 2 4 3 2" xfId="13897" xr:uid="{00000000-0005-0000-0000-000060360000}"/>
    <cellStyle name="Normal 2 3 5 2 4 3 2 3" xfId="28992" xr:uid="{00000000-0005-0000-0000-00005A710000}"/>
    <cellStyle name="Normal 2 3 5 2 4 3 3" xfId="8877" xr:uid="{00000000-0005-0000-0000-0000C4220000}"/>
    <cellStyle name="Normal 2 3 5 2 4 3 3 3" xfId="23975" xr:uid="{00000000-0005-0000-0000-0000C15D0000}"/>
    <cellStyle name="Normal 2 3 5 2 4 3 5" xfId="18962" xr:uid="{00000000-0005-0000-0000-00002C4A0000}"/>
    <cellStyle name="Normal 2 3 5 2 4 4" xfId="5516" xr:uid="{00000000-0005-0000-0000-0000A3150000}"/>
    <cellStyle name="Normal 2 3 5 2 4 4 2" xfId="15568" xr:uid="{00000000-0005-0000-0000-0000E73C0000}"/>
    <cellStyle name="Normal 2 3 5 2 4 4 2 3" xfId="30663" xr:uid="{00000000-0005-0000-0000-0000E1770000}"/>
    <cellStyle name="Normal 2 3 5 2 4 4 3" xfId="10548" xr:uid="{00000000-0005-0000-0000-00004B290000}"/>
    <cellStyle name="Normal 2 3 5 2 4 4 3 3" xfId="25646" xr:uid="{00000000-0005-0000-0000-000048640000}"/>
    <cellStyle name="Normal 2 3 5 2 4 4 5" xfId="20633" xr:uid="{00000000-0005-0000-0000-0000B3500000}"/>
    <cellStyle name="Normal 2 3 5 2 4 5" xfId="12226" xr:uid="{00000000-0005-0000-0000-0000D92F0000}"/>
    <cellStyle name="Normal 2 3 5 2 4 5 3" xfId="27321" xr:uid="{00000000-0005-0000-0000-0000D36A0000}"/>
    <cellStyle name="Normal 2 3 5 2 4 6" xfId="7205" xr:uid="{00000000-0005-0000-0000-00003C1C0000}"/>
    <cellStyle name="Normal 2 3 5 2 4 6 3" xfId="22304" xr:uid="{00000000-0005-0000-0000-00003A570000}"/>
    <cellStyle name="Normal 2 3 5 2 4 8" xfId="17291" xr:uid="{00000000-0005-0000-0000-0000A5430000}"/>
    <cellStyle name="Normal 2 3 5 2 5" xfId="2554" xr:uid="{00000000-0005-0000-0000-00000F0A0000}"/>
    <cellStyle name="Normal 2 3 5 2 5 2" xfId="4243" xr:uid="{00000000-0005-0000-0000-0000A9100000}"/>
    <cellStyle name="Normal 2 3 5 2 5 2 2" xfId="14315" xr:uid="{00000000-0005-0000-0000-000002380000}"/>
    <cellStyle name="Normal 2 3 5 2 5 2 2 3" xfId="29410" xr:uid="{00000000-0005-0000-0000-0000FC720000}"/>
    <cellStyle name="Normal 2 3 5 2 5 2 3" xfId="9295" xr:uid="{00000000-0005-0000-0000-000066240000}"/>
    <cellStyle name="Normal 2 3 5 2 5 2 3 3" xfId="24393" xr:uid="{00000000-0005-0000-0000-0000635F0000}"/>
    <cellStyle name="Normal 2 3 5 2 5 2 5" xfId="19380" xr:uid="{00000000-0005-0000-0000-0000CE4B0000}"/>
    <cellStyle name="Normal 2 3 5 2 5 3" xfId="5934" xr:uid="{00000000-0005-0000-0000-000045170000}"/>
    <cellStyle name="Normal 2 3 5 2 5 3 2" xfId="15986" xr:uid="{00000000-0005-0000-0000-0000893E0000}"/>
    <cellStyle name="Normal 2 3 5 2 5 3 3" xfId="10966" xr:uid="{00000000-0005-0000-0000-0000ED2A0000}"/>
    <cellStyle name="Normal 2 3 5 2 5 3 3 3" xfId="26064" xr:uid="{00000000-0005-0000-0000-0000EA650000}"/>
    <cellStyle name="Normal 2 3 5 2 5 3 5" xfId="21051" xr:uid="{00000000-0005-0000-0000-000055520000}"/>
    <cellStyle name="Normal 2 3 5 2 5 4" xfId="12644" xr:uid="{00000000-0005-0000-0000-00007B310000}"/>
    <cellStyle name="Normal 2 3 5 2 5 4 3" xfId="27739" xr:uid="{00000000-0005-0000-0000-0000756C0000}"/>
    <cellStyle name="Normal 2 3 5 2 5 5" xfId="7623" xr:uid="{00000000-0005-0000-0000-0000DE1D0000}"/>
    <cellStyle name="Normal 2 3 5 2 5 5 3" xfId="22722" xr:uid="{00000000-0005-0000-0000-0000DC580000}"/>
    <cellStyle name="Normal 2 3 5 2 5 7" xfId="17709" xr:uid="{00000000-0005-0000-0000-000047450000}"/>
    <cellStyle name="Normal 2 3 5 2 6" xfId="3406" xr:uid="{00000000-0005-0000-0000-0000640D0000}"/>
    <cellStyle name="Normal 2 3 5 2 6 2" xfId="13479" xr:uid="{00000000-0005-0000-0000-0000BE340000}"/>
    <cellStyle name="Normal 2 3 5 2 6 2 3" xfId="28574" xr:uid="{00000000-0005-0000-0000-0000B86F0000}"/>
    <cellStyle name="Normal 2 3 5 2 6 3" xfId="8459" xr:uid="{00000000-0005-0000-0000-000022210000}"/>
    <cellStyle name="Normal 2 3 5 2 6 3 3" xfId="23557" xr:uid="{00000000-0005-0000-0000-00001F5C0000}"/>
    <cellStyle name="Normal 2 3 5 2 6 5" xfId="18544" xr:uid="{00000000-0005-0000-0000-00008A480000}"/>
    <cellStyle name="Normal 2 3 5 2 7" xfId="5098" xr:uid="{00000000-0005-0000-0000-000001140000}"/>
    <cellStyle name="Normal 2 3 5 2 7 2" xfId="15150" xr:uid="{00000000-0005-0000-0000-0000453B0000}"/>
    <cellStyle name="Normal 2 3 5 2 7 2 3" xfId="30245" xr:uid="{00000000-0005-0000-0000-00003F760000}"/>
    <cellStyle name="Normal 2 3 5 2 7 3" xfId="10130" xr:uid="{00000000-0005-0000-0000-0000A9270000}"/>
    <cellStyle name="Normal 2 3 5 2 7 3 3" xfId="25228" xr:uid="{00000000-0005-0000-0000-0000A6620000}"/>
    <cellStyle name="Normal 2 3 5 2 7 5" xfId="20215" xr:uid="{00000000-0005-0000-0000-0000114F0000}"/>
    <cellStyle name="Normal 2 3 5 2 8" xfId="11808" xr:uid="{00000000-0005-0000-0000-0000372E0000}"/>
    <cellStyle name="Normal 2 3 5 2 8 3" xfId="26903" xr:uid="{00000000-0005-0000-0000-000031690000}"/>
    <cellStyle name="Normal 2 3 5 2 9" xfId="6787" xr:uid="{00000000-0005-0000-0000-00009A1A0000}"/>
    <cellStyle name="Normal 2 3 5 2 9 3" xfId="21886" xr:uid="{00000000-0005-0000-0000-000098550000}"/>
    <cellStyle name="Normal 2 3 5 3" xfId="1753" xr:uid="{00000000-0005-0000-0000-0000EE060000}"/>
    <cellStyle name="Normal 2 3 5 3 10" xfId="16925" xr:uid="{00000000-0005-0000-0000-000037420000}"/>
    <cellStyle name="Normal 2 3 5 3 2" xfId="1972" xr:uid="{00000000-0005-0000-0000-0000C9070000}"/>
    <cellStyle name="Normal 2 3 5 3 2 2" xfId="2393" xr:uid="{00000000-0005-0000-0000-00006E090000}"/>
    <cellStyle name="Normal 2 3 5 3 2 2 2" xfId="3232" xr:uid="{00000000-0005-0000-0000-0000B50C0000}"/>
    <cellStyle name="Normal 2 3 5 3 2 2 2 2" xfId="4921" xr:uid="{00000000-0005-0000-0000-00004F130000}"/>
    <cellStyle name="Normal 2 3 5 3 2 2 2 2 2" xfId="14993" xr:uid="{00000000-0005-0000-0000-0000A83A0000}"/>
    <cellStyle name="Normal 2 3 5 3 2 2 2 2 2 3" xfId="30088" xr:uid="{00000000-0005-0000-0000-0000A2750000}"/>
    <cellStyle name="Normal 2 3 5 3 2 2 2 2 3" xfId="9973" xr:uid="{00000000-0005-0000-0000-00000C270000}"/>
    <cellStyle name="Normal 2 3 5 3 2 2 2 2 3 3" xfId="25071" xr:uid="{00000000-0005-0000-0000-000009620000}"/>
    <cellStyle name="Normal 2 3 5 3 2 2 2 2 5" xfId="20058" xr:uid="{00000000-0005-0000-0000-0000744E0000}"/>
    <cellStyle name="Normal 2 3 5 3 2 2 2 3" xfId="6612" xr:uid="{00000000-0005-0000-0000-0000EB190000}"/>
    <cellStyle name="Normal 2 3 5 3 2 2 2 3 2" xfId="16664" xr:uid="{00000000-0005-0000-0000-00002F410000}"/>
    <cellStyle name="Normal 2 3 5 3 2 2 2 3 3" xfId="11644" xr:uid="{00000000-0005-0000-0000-0000932D0000}"/>
    <cellStyle name="Normal 2 3 5 3 2 2 2 3 3 3" xfId="26742" xr:uid="{00000000-0005-0000-0000-000090680000}"/>
    <cellStyle name="Normal 2 3 5 3 2 2 2 3 5" xfId="21729" xr:uid="{00000000-0005-0000-0000-0000FB540000}"/>
    <cellStyle name="Normal 2 3 5 3 2 2 2 4" xfId="13322" xr:uid="{00000000-0005-0000-0000-000021340000}"/>
    <cellStyle name="Normal 2 3 5 3 2 2 2 4 3" xfId="28417" xr:uid="{00000000-0005-0000-0000-00001B6F0000}"/>
    <cellStyle name="Normal 2 3 5 3 2 2 2 5" xfId="8301" xr:uid="{00000000-0005-0000-0000-000084200000}"/>
    <cellStyle name="Normal 2 3 5 3 2 2 2 5 3" xfId="23400" xr:uid="{00000000-0005-0000-0000-0000825B0000}"/>
    <cellStyle name="Normal 2 3 5 3 2 2 2 7" xfId="18387" xr:uid="{00000000-0005-0000-0000-0000ED470000}"/>
    <cellStyle name="Normal 2 3 5 3 2 2 3" xfId="4084" xr:uid="{00000000-0005-0000-0000-00000A100000}"/>
    <cellStyle name="Normal 2 3 5 3 2 2 3 2" xfId="14157" xr:uid="{00000000-0005-0000-0000-000064370000}"/>
    <cellStyle name="Normal 2 3 5 3 2 2 3 2 3" xfId="29252" xr:uid="{00000000-0005-0000-0000-00005E720000}"/>
    <cellStyle name="Normal 2 3 5 3 2 2 3 3" xfId="9137" xr:uid="{00000000-0005-0000-0000-0000C8230000}"/>
    <cellStyle name="Normal 2 3 5 3 2 2 3 3 3" xfId="24235" xr:uid="{00000000-0005-0000-0000-0000C55E0000}"/>
    <cellStyle name="Normal 2 3 5 3 2 2 3 5" xfId="19222" xr:uid="{00000000-0005-0000-0000-0000304B0000}"/>
    <cellStyle name="Normal 2 3 5 3 2 2 4" xfId="5776" xr:uid="{00000000-0005-0000-0000-0000A7160000}"/>
    <cellStyle name="Normal 2 3 5 3 2 2 4 2" xfId="15828" xr:uid="{00000000-0005-0000-0000-0000EB3D0000}"/>
    <cellStyle name="Normal 2 3 5 3 2 2 4 3" xfId="10808" xr:uid="{00000000-0005-0000-0000-00004F2A0000}"/>
    <cellStyle name="Normal 2 3 5 3 2 2 4 3 3" xfId="25906" xr:uid="{00000000-0005-0000-0000-00004C650000}"/>
    <cellStyle name="Normal 2 3 5 3 2 2 4 5" xfId="20893" xr:uid="{00000000-0005-0000-0000-0000B7510000}"/>
    <cellStyle name="Normal 2 3 5 3 2 2 5" xfId="12486" xr:uid="{00000000-0005-0000-0000-0000DD300000}"/>
    <cellStyle name="Normal 2 3 5 3 2 2 5 3" xfId="27581" xr:uid="{00000000-0005-0000-0000-0000D76B0000}"/>
    <cellStyle name="Normal 2 3 5 3 2 2 6" xfId="7465" xr:uid="{00000000-0005-0000-0000-0000401D0000}"/>
    <cellStyle name="Normal 2 3 5 3 2 2 6 3" xfId="22564" xr:uid="{00000000-0005-0000-0000-00003E580000}"/>
    <cellStyle name="Normal 2 3 5 3 2 2 8" xfId="17551" xr:uid="{00000000-0005-0000-0000-0000A9440000}"/>
    <cellStyle name="Normal 2 3 5 3 2 3" xfId="2814" xr:uid="{00000000-0005-0000-0000-0000130B0000}"/>
    <cellStyle name="Normal 2 3 5 3 2 3 2" xfId="4503" xr:uid="{00000000-0005-0000-0000-0000AD110000}"/>
    <cellStyle name="Normal 2 3 5 3 2 3 2 2" xfId="14575" xr:uid="{00000000-0005-0000-0000-000006390000}"/>
    <cellStyle name="Normal 2 3 5 3 2 3 2 2 3" xfId="29670" xr:uid="{00000000-0005-0000-0000-000000740000}"/>
    <cellStyle name="Normal 2 3 5 3 2 3 2 3" xfId="9555" xr:uid="{00000000-0005-0000-0000-00006A250000}"/>
    <cellStyle name="Normal 2 3 5 3 2 3 2 3 3" xfId="24653" xr:uid="{00000000-0005-0000-0000-000067600000}"/>
    <cellStyle name="Normal 2 3 5 3 2 3 2 5" xfId="19640" xr:uid="{00000000-0005-0000-0000-0000D24C0000}"/>
    <cellStyle name="Normal 2 3 5 3 2 3 3" xfId="6194" xr:uid="{00000000-0005-0000-0000-000049180000}"/>
    <cellStyle name="Normal 2 3 5 3 2 3 3 2" xfId="16246" xr:uid="{00000000-0005-0000-0000-00008D3F0000}"/>
    <cellStyle name="Normal 2 3 5 3 2 3 3 3" xfId="11226" xr:uid="{00000000-0005-0000-0000-0000F12B0000}"/>
    <cellStyle name="Normal 2 3 5 3 2 3 3 3 3" xfId="26324" xr:uid="{00000000-0005-0000-0000-0000EE660000}"/>
    <cellStyle name="Normal 2 3 5 3 2 3 3 5" xfId="21311" xr:uid="{00000000-0005-0000-0000-000059530000}"/>
    <cellStyle name="Normal 2 3 5 3 2 3 4" xfId="12904" xr:uid="{00000000-0005-0000-0000-00007F320000}"/>
    <cellStyle name="Normal 2 3 5 3 2 3 4 3" xfId="27999" xr:uid="{00000000-0005-0000-0000-0000796D0000}"/>
    <cellStyle name="Normal 2 3 5 3 2 3 5" xfId="7883" xr:uid="{00000000-0005-0000-0000-0000E21E0000}"/>
    <cellStyle name="Normal 2 3 5 3 2 3 5 3" xfId="22982" xr:uid="{00000000-0005-0000-0000-0000E0590000}"/>
    <cellStyle name="Normal 2 3 5 3 2 3 7" xfId="17969" xr:uid="{00000000-0005-0000-0000-00004B460000}"/>
    <cellStyle name="Normal 2 3 5 3 2 4" xfId="3666" xr:uid="{00000000-0005-0000-0000-0000680E0000}"/>
    <cellStyle name="Normal 2 3 5 3 2 4 2" xfId="13739" xr:uid="{00000000-0005-0000-0000-0000C2350000}"/>
    <cellStyle name="Normal 2 3 5 3 2 4 2 3" xfId="28834" xr:uid="{00000000-0005-0000-0000-0000BC700000}"/>
    <cellStyle name="Normal 2 3 5 3 2 4 3" xfId="8719" xr:uid="{00000000-0005-0000-0000-000026220000}"/>
    <cellStyle name="Normal 2 3 5 3 2 4 3 3" xfId="23817" xr:uid="{00000000-0005-0000-0000-0000235D0000}"/>
    <cellStyle name="Normal 2 3 5 3 2 4 5" xfId="18804" xr:uid="{00000000-0005-0000-0000-00008E490000}"/>
    <cellStyle name="Normal 2 3 5 3 2 5" xfId="5358" xr:uid="{00000000-0005-0000-0000-000005150000}"/>
    <cellStyle name="Normal 2 3 5 3 2 5 2" xfId="15410" xr:uid="{00000000-0005-0000-0000-0000493C0000}"/>
    <cellStyle name="Normal 2 3 5 3 2 5 2 3" xfId="30505" xr:uid="{00000000-0005-0000-0000-000043770000}"/>
    <cellStyle name="Normal 2 3 5 3 2 5 3" xfId="10390" xr:uid="{00000000-0005-0000-0000-0000AD280000}"/>
    <cellStyle name="Normal 2 3 5 3 2 5 3 3" xfId="25488" xr:uid="{00000000-0005-0000-0000-0000AA630000}"/>
    <cellStyle name="Normal 2 3 5 3 2 5 5" xfId="20475" xr:uid="{00000000-0005-0000-0000-000015500000}"/>
    <cellStyle name="Normal 2 3 5 3 2 6" xfId="12068" xr:uid="{00000000-0005-0000-0000-00003B2F0000}"/>
    <cellStyle name="Normal 2 3 5 3 2 6 3" xfId="27163" xr:uid="{00000000-0005-0000-0000-0000356A0000}"/>
    <cellStyle name="Normal 2 3 5 3 2 7" xfId="7047" xr:uid="{00000000-0005-0000-0000-00009E1B0000}"/>
    <cellStyle name="Normal 2 3 5 3 2 7 3" xfId="22146" xr:uid="{00000000-0005-0000-0000-00009C560000}"/>
    <cellStyle name="Normal 2 3 5 3 2 9" xfId="17133" xr:uid="{00000000-0005-0000-0000-000007430000}"/>
    <cellStyle name="Normal 2 3 5 3 3" xfId="2185" xr:uid="{00000000-0005-0000-0000-00009E080000}"/>
    <cellStyle name="Normal 2 3 5 3 3 2" xfId="3024" xr:uid="{00000000-0005-0000-0000-0000E50B0000}"/>
    <cellStyle name="Normal 2 3 5 3 3 2 2" xfId="4713" xr:uid="{00000000-0005-0000-0000-00007F120000}"/>
    <cellStyle name="Normal 2 3 5 3 3 2 2 2" xfId="14785" xr:uid="{00000000-0005-0000-0000-0000D8390000}"/>
    <cellStyle name="Normal 2 3 5 3 3 2 2 2 3" xfId="29880" xr:uid="{00000000-0005-0000-0000-0000D2740000}"/>
    <cellStyle name="Normal 2 3 5 3 3 2 2 3" xfId="9765" xr:uid="{00000000-0005-0000-0000-00003C260000}"/>
    <cellStyle name="Normal 2 3 5 3 3 2 2 3 3" xfId="24863" xr:uid="{00000000-0005-0000-0000-000039610000}"/>
    <cellStyle name="Normal 2 3 5 3 3 2 2 5" xfId="19850" xr:uid="{00000000-0005-0000-0000-0000A44D0000}"/>
    <cellStyle name="Normal 2 3 5 3 3 2 3" xfId="6404" xr:uid="{00000000-0005-0000-0000-00001B190000}"/>
    <cellStyle name="Normal 2 3 5 3 3 2 3 2" xfId="16456" xr:uid="{00000000-0005-0000-0000-00005F400000}"/>
    <cellStyle name="Normal 2 3 5 3 3 2 3 3" xfId="11436" xr:uid="{00000000-0005-0000-0000-0000C32C0000}"/>
    <cellStyle name="Normal 2 3 5 3 3 2 3 3 3" xfId="26534" xr:uid="{00000000-0005-0000-0000-0000C0670000}"/>
    <cellStyle name="Normal 2 3 5 3 3 2 3 5" xfId="21521" xr:uid="{00000000-0005-0000-0000-00002B540000}"/>
    <cellStyle name="Normal 2 3 5 3 3 2 4" xfId="13114" xr:uid="{00000000-0005-0000-0000-000051330000}"/>
    <cellStyle name="Normal 2 3 5 3 3 2 4 3" xfId="28209" xr:uid="{00000000-0005-0000-0000-00004B6E0000}"/>
    <cellStyle name="Normal 2 3 5 3 3 2 5" xfId="8093" xr:uid="{00000000-0005-0000-0000-0000B41F0000}"/>
    <cellStyle name="Normal 2 3 5 3 3 2 5 3" xfId="23192" xr:uid="{00000000-0005-0000-0000-0000B25A0000}"/>
    <cellStyle name="Normal 2 3 5 3 3 2 7" xfId="18179" xr:uid="{00000000-0005-0000-0000-00001D470000}"/>
    <cellStyle name="Normal 2 3 5 3 3 3" xfId="3876" xr:uid="{00000000-0005-0000-0000-00003A0F0000}"/>
    <cellStyle name="Normal 2 3 5 3 3 3 2" xfId="13949" xr:uid="{00000000-0005-0000-0000-000094360000}"/>
    <cellStyle name="Normal 2 3 5 3 3 3 2 3" xfId="29044" xr:uid="{00000000-0005-0000-0000-00008E710000}"/>
    <cellStyle name="Normal 2 3 5 3 3 3 3" xfId="8929" xr:uid="{00000000-0005-0000-0000-0000F8220000}"/>
    <cellStyle name="Normal 2 3 5 3 3 3 3 3" xfId="24027" xr:uid="{00000000-0005-0000-0000-0000F55D0000}"/>
    <cellStyle name="Normal 2 3 5 3 3 3 5" xfId="19014" xr:uid="{00000000-0005-0000-0000-0000604A0000}"/>
    <cellStyle name="Normal 2 3 5 3 3 4" xfId="5568" xr:uid="{00000000-0005-0000-0000-0000D7150000}"/>
    <cellStyle name="Normal 2 3 5 3 3 4 2" xfId="15620" xr:uid="{00000000-0005-0000-0000-00001B3D0000}"/>
    <cellStyle name="Normal 2 3 5 3 3 4 2 3" xfId="30715" xr:uid="{00000000-0005-0000-0000-000015780000}"/>
    <cellStyle name="Normal 2 3 5 3 3 4 3" xfId="10600" xr:uid="{00000000-0005-0000-0000-00007F290000}"/>
    <cellStyle name="Normal 2 3 5 3 3 4 3 3" xfId="25698" xr:uid="{00000000-0005-0000-0000-00007C640000}"/>
    <cellStyle name="Normal 2 3 5 3 3 4 5" xfId="20685" xr:uid="{00000000-0005-0000-0000-0000E7500000}"/>
    <cellStyle name="Normal 2 3 5 3 3 5" xfId="12278" xr:uid="{00000000-0005-0000-0000-00000D300000}"/>
    <cellStyle name="Normal 2 3 5 3 3 5 3" xfId="27373" xr:uid="{00000000-0005-0000-0000-0000076B0000}"/>
    <cellStyle name="Normal 2 3 5 3 3 6" xfId="7257" xr:uid="{00000000-0005-0000-0000-0000701C0000}"/>
    <cellStyle name="Normal 2 3 5 3 3 6 3" xfId="22356" xr:uid="{00000000-0005-0000-0000-00006E570000}"/>
    <cellStyle name="Normal 2 3 5 3 3 8" xfId="17343" xr:uid="{00000000-0005-0000-0000-0000D9430000}"/>
    <cellStyle name="Normal 2 3 5 3 4" xfId="2606" xr:uid="{00000000-0005-0000-0000-0000430A0000}"/>
    <cellStyle name="Normal 2 3 5 3 4 2" xfId="4295" xr:uid="{00000000-0005-0000-0000-0000DD100000}"/>
    <cellStyle name="Normal 2 3 5 3 4 2 2" xfId="14367" xr:uid="{00000000-0005-0000-0000-000036380000}"/>
    <cellStyle name="Normal 2 3 5 3 4 2 2 3" xfId="29462" xr:uid="{00000000-0005-0000-0000-000030730000}"/>
    <cellStyle name="Normal 2 3 5 3 4 2 3" xfId="9347" xr:uid="{00000000-0005-0000-0000-00009A240000}"/>
    <cellStyle name="Normal 2 3 5 3 4 2 3 3" xfId="24445" xr:uid="{00000000-0005-0000-0000-0000975F0000}"/>
    <cellStyle name="Normal 2 3 5 3 4 2 5" xfId="19432" xr:uid="{00000000-0005-0000-0000-0000024C0000}"/>
    <cellStyle name="Normal 2 3 5 3 4 3" xfId="5986" xr:uid="{00000000-0005-0000-0000-000079170000}"/>
    <cellStyle name="Normal 2 3 5 3 4 3 2" xfId="16038" xr:uid="{00000000-0005-0000-0000-0000BD3E0000}"/>
    <cellStyle name="Normal 2 3 5 3 4 3 3" xfId="11018" xr:uid="{00000000-0005-0000-0000-0000212B0000}"/>
    <cellStyle name="Normal 2 3 5 3 4 3 3 3" xfId="26116" xr:uid="{00000000-0005-0000-0000-00001E660000}"/>
    <cellStyle name="Normal 2 3 5 3 4 3 5" xfId="21103" xr:uid="{00000000-0005-0000-0000-000089520000}"/>
    <cellStyle name="Normal 2 3 5 3 4 4" xfId="12696" xr:uid="{00000000-0005-0000-0000-0000AF310000}"/>
    <cellStyle name="Normal 2 3 5 3 4 4 3" xfId="27791" xr:uid="{00000000-0005-0000-0000-0000A96C0000}"/>
    <cellStyle name="Normal 2 3 5 3 4 5" xfId="7675" xr:uid="{00000000-0005-0000-0000-0000121E0000}"/>
    <cellStyle name="Normal 2 3 5 3 4 5 3" xfId="22774" xr:uid="{00000000-0005-0000-0000-000010590000}"/>
    <cellStyle name="Normal 2 3 5 3 4 7" xfId="17761" xr:uid="{00000000-0005-0000-0000-00007B450000}"/>
    <cellStyle name="Normal 2 3 5 3 5" xfId="3458" xr:uid="{00000000-0005-0000-0000-0000980D0000}"/>
    <cellStyle name="Normal 2 3 5 3 5 2" xfId="13531" xr:uid="{00000000-0005-0000-0000-0000F2340000}"/>
    <cellStyle name="Normal 2 3 5 3 5 2 3" xfId="28626" xr:uid="{00000000-0005-0000-0000-0000EC6F0000}"/>
    <cellStyle name="Normal 2 3 5 3 5 3" xfId="8511" xr:uid="{00000000-0005-0000-0000-000056210000}"/>
    <cellStyle name="Normal 2 3 5 3 5 3 3" xfId="23609" xr:uid="{00000000-0005-0000-0000-0000535C0000}"/>
    <cellStyle name="Normal 2 3 5 3 5 5" xfId="18596" xr:uid="{00000000-0005-0000-0000-0000BE480000}"/>
    <cellStyle name="Normal 2 3 5 3 6" xfId="5150" xr:uid="{00000000-0005-0000-0000-000035140000}"/>
    <cellStyle name="Normal 2 3 5 3 6 2" xfId="15202" xr:uid="{00000000-0005-0000-0000-0000793B0000}"/>
    <cellStyle name="Normal 2 3 5 3 6 2 3" xfId="30297" xr:uid="{00000000-0005-0000-0000-000073760000}"/>
    <cellStyle name="Normal 2 3 5 3 6 3" xfId="10182" xr:uid="{00000000-0005-0000-0000-0000DD270000}"/>
    <cellStyle name="Normal 2 3 5 3 6 3 3" xfId="25280" xr:uid="{00000000-0005-0000-0000-0000DA620000}"/>
    <cellStyle name="Normal 2 3 5 3 6 5" xfId="20267" xr:uid="{00000000-0005-0000-0000-0000454F0000}"/>
    <cellStyle name="Normal 2 3 5 3 7" xfId="11860" xr:uid="{00000000-0005-0000-0000-00006B2E0000}"/>
    <cellStyle name="Normal 2 3 5 3 7 3" xfId="26955" xr:uid="{00000000-0005-0000-0000-000065690000}"/>
    <cellStyle name="Normal 2 3 5 3 8" xfId="6839" xr:uid="{00000000-0005-0000-0000-0000CE1A0000}"/>
    <cellStyle name="Normal 2 3 5 3 8 3" xfId="21938" xr:uid="{00000000-0005-0000-0000-0000CC550000}"/>
    <cellStyle name="Normal 2 3 5 4" xfId="1866" xr:uid="{00000000-0005-0000-0000-00005F070000}"/>
    <cellStyle name="Normal 2 3 5 4 2" xfId="2289" xr:uid="{00000000-0005-0000-0000-000006090000}"/>
    <cellStyle name="Normal 2 3 5 4 2 2" xfId="3128" xr:uid="{00000000-0005-0000-0000-00004D0C0000}"/>
    <cellStyle name="Normal 2 3 5 4 2 2 2" xfId="4817" xr:uid="{00000000-0005-0000-0000-0000E7120000}"/>
    <cellStyle name="Normal 2 3 5 4 2 2 2 2" xfId="14889" xr:uid="{00000000-0005-0000-0000-0000403A0000}"/>
    <cellStyle name="Normal 2 3 5 4 2 2 2 2 3" xfId="29984" xr:uid="{00000000-0005-0000-0000-00003A750000}"/>
    <cellStyle name="Normal 2 3 5 4 2 2 2 3" xfId="9869" xr:uid="{00000000-0005-0000-0000-0000A4260000}"/>
    <cellStyle name="Normal 2 3 5 4 2 2 2 3 3" xfId="24967" xr:uid="{00000000-0005-0000-0000-0000A1610000}"/>
    <cellStyle name="Normal 2 3 5 4 2 2 2 5" xfId="19954" xr:uid="{00000000-0005-0000-0000-00000C4E0000}"/>
    <cellStyle name="Normal 2 3 5 4 2 2 3" xfId="6508" xr:uid="{00000000-0005-0000-0000-000083190000}"/>
    <cellStyle name="Normal 2 3 5 4 2 2 3 2" xfId="16560" xr:uid="{00000000-0005-0000-0000-0000C7400000}"/>
    <cellStyle name="Normal 2 3 5 4 2 2 3 3" xfId="11540" xr:uid="{00000000-0005-0000-0000-00002B2D0000}"/>
    <cellStyle name="Normal 2 3 5 4 2 2 3 3 3" xfId="26638" xr:uid="{00000000-0005-0000-0000-000028680000}"/>
    <cellStyle name="Normal 2 3 5 4 2 2 3 5" xfId="21625" xr:uid="{00000000-0005-0000-0000-000093540000}"/>
    <cellStyle name="Normal 2 3 5 4 2 2 4" xfId="13218" xr:uid="{00000000-0005-0000-0000-0000B9330000}"/>
    <cellStyle name="Normal 2 3 5 4 2 2 4 3" xfId="28313" xr:uid="{00000000-0005-0000-0000-0000B36E0000}"/>
    <cellStyle name="Normal 2 3 5 4 2 2 5" xfId="8197" xr:uid="{00000000-0005-0000-0000-00001C200000}"/>
    <cellStyle name="Normal 2 3 5 4 2 2 5 3" xfId="23296" xr:uid="{00000000-0005-0000-0000-00001A5B0000}"/>
    <cellStyle name="Normal 2 3 5 4 2 2 7" xfId="18283" xr:uid="{00000000-0005-0000-0000-000085470000}"/>
    <cellStyle name="Normal 2 3 5 4 2 3" xfId="3980" xr:uid="{00000000-0005-0000-0000-0000A20F0000}"/>
    <cellStyle name="Normal 2 3 5 4 2 3 2" xfId="14053" xr:uid="{00000000-0005-0000-0000-0000FC360000}"/>
    <cellStyle name="Normal 2 3 5 4 2 3 2 3" xfId="29148" xr:uid="{00000000-0005-0000-0000-0000F6710000}"/>
    <cellStyle name="Normal 2 3 5 4 2 3 3" xfId="9033" xr:uid="{00000000-0005-0000-0000-000060230000}"/>
    <cellStyle name="Normal 2 3 5 4 2 3 3 3" xfId="24131" xr:uid="{00000000-0005-0000-0000-00005D5E0000}"/>
    <cellStyle name="Normal 2 3 5 4 2 3 5" xfId="19118" xr:uid="{00000000-0005-0000-0000-0000C84A0000}"/>
    <cellStyle name="Normal 2 3 5 4 2 4" xfId="5672" xr:uid="{00000000-0005-0000-0000-00003F160000}"/>
    <cellStyle name="Normal 2 3 5 4 2 4 2" xfId="15724" xr:uid="{00000000-0005-0000-0000-0000833D0000}"/>
    <cellStyle name="Normal 2 3 5 4 2 4 2 3" xfId="30819" xr:uid="{00000000-0005-0000-0000-00007D780000}"/>
    <cellStyle name="Normal 2 3 5 4 2 4 3" xfId="10704" xr:uid="{00000000-0005-0000-0000-0000E7290000}"/>
    <cellStyle name="Normal 2 3 5 4 2 4 3 3" xfId="25802" xr:uid="{00000000-0005-0000-0000-0000E4640000}"/>
    <cellStyle name="Normal 2 3 5 4 2 4 5" xfId="20789" xr:uid="{00000000-0005-0000-0000-00004F510000}"/>
    <cellStyle name="Normal 2 3 5 4 2 5" xfId="12382" xr:uid="{00000000-0005-0000-0000-000075300000}"/>
    <cellStyle name="Normal 2 3 5 4 2 5 3" xfId="27477" xr:uid="{00000000-0005-0000-0000-00006F6B0000}"/>
    <cellStyle name="Normal 2 3 5 4 2 6" xfId="7361" xr:uid="{00000000-0005-0000-0000-0000D81C0000}"/>
    <cellStyle name="Normal 2 3 5 4 2 6 3" xfId="22460" xr:uid="{00000000-0005-0000-0000-0000D6570000}"/>
    <cellStyle name="Normal 2 3 5 4 2 8" xfId="17447" xr:uid="{00000000-0005-0000-0000-000041440000}"/>
    <cellStyle name="Normal 2 3 5 4 3" xfId="2710" xr:uid="{00000000-0005-0000-0000-0000AB0A0000}"/>
    <cellStyle name="Normal 2 3 5 4 3 2" xfId="4399" xr:uid="{00000000-0005-0000-0000-000045110000}"/>
    <cellStyle name="Normal 2 3 5 4 3 2 2" xfId="14471" xr:uid="{00000000-0005-0000-0000-00009E380000}"/>
    <cellStyle name="Normal 2 3 5 4 3 2 2 3" xfId="29566" xr:uid="{00000000-0005-0000-0000-000098730000}"/>
    <cellStyle name="Normal 2 3 5 4 3 2 3" xfId="9451" xr:uid="{00000000-0005-0000-0000-000002250000}"/>
    <cellStyle name="Normal 2 3 5 4 3 2 3 3" xfId="24549" xr:uid="{00000000-0005-0000-0000-0000FF5F0000}"/>
    <cellStyle name="Normal 2 3 5 4 3 2 5" xfId="19536" xr:uid="{00000000-0005-0000-0000-00006A4C0000}"/>
    <cellStyle name="Normal 2 3 5 4 3 3" xfId="6090" xr:uid="{00000000-0005-0000-0000-0000E1170000}"/>
    <cellStyle name="Normal 2 3 5 4 3 3 2" xfId="16142" xr:uid="{00000000-0005-0000-0000-0000253F0000}"/>
    <cellStyle name="Normal 2 3 5 4 3 3 3" xfId="11122" xr:uid="{00000000-0005-0000-0000-0000892B0000}"/>
    <cellStyle name="Normal 2 3 5 4 3 3 3 3" xfId="26220" xr:uid="{00000000-0005-0000-0000-000086660000}"/>
    <cellStyle name="Normal 2 3 5 4 3 3 5" xfId="21207" xr:uid="{00000000-0005-0000-0000-0000F1520000}"/>
    <cellStyle name="Normal 2 3 5 4 3 4" xfId="12800" xr:uid="{00000000-0005-0000-0000-000017320000}"/>
    <cellStyle name="Normal 2 3 5 4 3 4 3" xfId="27895" xr:uid="{00000000-0005-0000-0000-0000116D0000}"/>
    <cellStyle name="Normal 2 3 5 4 3 5" xfId="7779" xr:uid="{00000000-0005-0000-0000-00007A1E0000}"/>
    <cellStyle name="Normal 2 3 5 4 3 5 3" xfId="22878" xr:uid="{00000000-0005-0000-0000-000078590000}"/>
    <cellStyle name="Normal 2 3 5 4 3 7" xfId="17865" xr:uid="{00000000-0005-0000-0000-0000E3450000}"/>
    <cellStyle name="Normal 2 3 5 4 4" xfId="3562" xr:uid="{00000000-0005-0000-0000-0000000E0000}"/>
    <cellStyle name="Normal 2 3 5 4 4 2" xfId="13635" xr:uid="{00000000-0005-0000-0000-00005A350000}"/>
    <cellStyle name="Normal 2 3 5 4 4 2 3" xfId="28730" xr:uid="{00000000-0005-0000-0000-000054700000}"/>
    <cellStyle name="Normal 2 3 5 4 4 3" xfId="8615" xr:uid="{00000000-0005-0000-0000-0000BE210000}"/>
    <cellStyle name="Normal 2 3 5 4 4 3 3" xfId="23713" xr:uid="{00000000-0005-0000-0000-0000BB5C0000}"/>
    <cellStyle name="Normal 2 3 5 4 4 5" xfId="18700" xr:uid="{00000000-0005-0000-0000-000026490000}"/>
    <cellStyle name="Normal 2 3 5 4 5" xfId="5254" xr:uid="{00000000-0005-0000-0000-00009D140000}"/>
    <cellStyle name="Normal 2 3 5 4 5 2" xfId="15306" xr:uid="{00000000-0005-0000-0000-0000E13B0000}"/>
    <cellStyle name="Normal 2 3 5 4 5 2 3" xfId="30401" xr:uid="{00000000-0005-0000-0000-0000DB760000}"/>
    <cellStyle name="Normal 2 3 5 4 5 3" xfId="10286" xr:uid="{00000000-0005-0000-0000-000045280000}"/>
    <cellStyle name="Normal 2 3 5 4 5 3 3" xfId="25384" xr:uid="{00000000-0005-0000-0000-000042630000}"/>
    <cellStyle name="Normal 2 3 5 4 5 5" xfId="20371" xr:uid="{00000000-0005-0000-0000-0000AD4F0000}"/>
    <cellStyle name="Normal 2 3 5 4 6" xfId="11964" xr:uid="{00000000-0005-0000-0000-0000D32E0000}"/>
    <cellStyle name="Normal 2 3 5 4 6 3" xfId="27059" xr:uid="{00000000-0005-0000-0000-0000CD690000}"/>
    <cellStyle name="Normal 2 3 5 4 7" xfId="6943" xr:uid="{00000000-0005-0000-0000-0000361B0000}"/>
    <cellStyle name="Normal 2 3 5 4 7 3" xfId="22042" xr:uid="{00000000-0005-0000-0000-000034560000}"/>
    <cellStyle name="Normal 2 3 5 4 9" xfId="17029" xr:uid="{00000000-0005-0000-0000-00009F420000}"/>
    <cellStyle name="Normal 2 3 5 5" xfId="2079" xr:uid="{00000000-0005-0000-0000-000034080000}"/>
    <cellStyle name="Normal 2 3 5 5 2" xfId="2920" xr:uid="{00000000-0005-0000-0000-00007D0B0000}"/>
    <cellStyle name="Normal 2 3 5 5 2 2" xfId="4609" xr:uid="{00000000-0005-0000-0000-000017120000}"/>
    <cellStyle name="Normal 2 3 5 5 2 2 2" xfId="14681" xr:uid="{00000000-0005-0000-0000-000070390000}"/>
    <cellStyle name="Normal 2 3 5 5 2 2 2 3" xfId="29776" xr:uid="{00000000-0005-0000-0000-00006A740000}"/>
    <cellStyle name="Normal 2 3 5 5 2 2 3" xfId="9661" xr:uid="{00000000-0005-0000-0000-0000D4250000}"/>
    <cellStyle name="Normal 2 3 5 5 2 2 3 3" xfId="24759" xr:uid="{00000000-0005-0000-0000-0000D1600000}"/>
    <cellStyle name="Normal 2 3 5 5 2 2 5" xfId="19746" xr:uid="{00000000-0005-0000-0000-00003C4D0000}"/>
    <cellStyle name="Normal 2 3 5 5 2 3" xfId="6300" xr:uid="{00000000-0005-0000-0000-0000B3180000}"/>
    <cellStyle name="Normal 2 3 5 5 2 3 2" xfId="16352" xr:uid="{00000000-0005-0000-0000-0000F73F0000}"/>
    <cellStyle name="Normal 2 3 5 5 2 3 3" xfId="11332" xr:uid="{00000000-0005-0000-0000-00005B2C0000}"/>
    <cellStyle name="Normal 2 3 5 5 2 3 3 3" xfId="26430" xr:uid="{00000000-0005-0000-0000-000058670000}"/>
    <cellStyle name="Normal 2 3 5 5 2 3 5" xfId="21417" xr:uid="{00000000-0005-0000-0000-0000C3530000}"/>
    <cellStyle name="Normal 2 3 5 5 2 4" xfId="13010" xr:uid="{00000000-0005-0000-0000-0000E9320000}"/>
    <cellStyle name="Normal 2 3 5 5 2 4 3" xfId="28105" xr:uid="{00000000-0005-0000-0000-0000E36D0000}"/>
    <cellStyle name="Normal 2 3 5 5 2 5" xfId="7989" xr:uid="{00000000-0005-0000-0000-00004C1F0000}"/>
    <cellStyle name="Normal 2 3 5 5 2 5 3" xfId="23088" xr:uid="{00000000-0005-0000-0000-00004A5A0000}"/>
    <cellStyle name="Normal 2 3 5 5 2 7" xfId="18075" xr:uid="{00000000-0005-0000-0000-0000B5460000}"/>
    <cellStyle name="Normal 2 3 5 5 3" xfId="3772" xr:uid="{00000000-0005-0000-0000-0000D20E0000}"/>
    <cellStyle name="Normal 2 3 5 5 3 2" xfId="13845" xr:uid="{00000000-0005-0000-0000-00002C360000}"/>
    <cellStyle name="Normal 2 3 5 5 3 2 3" xfId="28940" xr:uid="{00000000-0005-0000-0000-000026710000}"/>
    <cellStyle name="Normal 2 3 5 5 3 3" xfId="8825" xr:uid="{00000000-0005-0000-0000-000090220000}"/>
    <cellStyle name="Normal 2 3 5 5 3 3 3" xfId="23923" xr:uid="{00000000-0005-0000-0000-00008D5D0000}"/>
    <cellStyle name="Normal 2 3 5 5 3 5" xfId="18910" xr:uid="{00000000-0005-0000-0000-0000F8490000}"/>
    <cellStyle name="Normal 2 3 5 5 4" xfId="5464" xr:uid="{00000000-0005-0000-0000-00006F150000}"/>
    <cellStyle name="Normal 2 3 5 5 4 2" xfId="15516" xr:uid="{00000000-0005-0000-0000-0000B33C0000}"/>
    <cellStyle name="Normal 2 3 5 5 4 2 3" xfId="30611" xr:uid="{00000000-0005-0000-0000-0000AD770000}"/>
    <cellStyle name="Normal 2 3 5 5 4 3" xfId="10496" xr:uid="{00000000-0005-0000-0000-000017290000}"/>
    <cellStyle name="Normal 2 3 5 5 4 3 3" xfId="25594" xr:uid="{00000000-0005-0000-0000-000014640000}"/>
    <cellStyle name="Normal 2 3 5 5 4 5" xfId="20581" xr:uid="{00000000-0005-0000-0000-00007F500000}"/>
    <cellStyle name="Normal 2 3 5 5 5" xfId="12174" xr:uid="{00000000-0005-0000-0000-0000A52F0000}"/>
    <cellStyle name="Normal 2 3 5 5 5 3" xfId="27269" xr:uid="{00000000-0005-0000-0000-00009F6A0000}"/>
    <cellStyle name="Normal 2 3 5 5 6" xfId="7153" xr:uid="{00000000-0005-0000-0000-0000081C0000}"/>
    <cellStyle name="Normal 2 3 5 5 6 3" xfId="22252" xr:uid="{00000000-0005-0000-0000-000006570000}"/>
    <cellStyle name="Normal 2 3 5 5 8" xfId="17239" xr:uid="{00000000-0005-0000-0000-000071430000}"/>
    <cellStyle name="Normal 2 3 5 6" xfId="2500" xr:uid="{00000000-0005-0000-0000-0000D9090000}"/>
    <cellStyle name="Normal 2 3 5 6 2" xfId="4191" xr:uid="{00000000-0005-0000-0000-000075100000}"/>
    <cellStyle name="Normal 2 3 5 6 2 2" xfId="14263" xr:uid="{00000000-0005-0000-0000-0000CE370000}"/>
    <cellStyle name="Normal 2 3 5 6 2 2 3" xfId="29358" xr:uid="{00000000-0005-0000-0000-0000C8720000}"/>
    <cellStyle name="Normal 2 3 5 6 2 3" xfId="9243" xr:uid="{00000000-0005-0000-0000-000032240000}"/>
    <cellStyle name="Normal 2 3 5 6 2 3 3" xfId="24341" xr:uid="{00000000-0005-0000-0000-00002F5F0000}"/>
    <cellStyle name="Normal 2 3 5 6 2 5" xfId="19328" xr:uid="{00000000-0005-0000-0000-00009A4B0000}"/>
    <cellStyle name="Normal 2 3 5 6 3" xfId="5882" xr:uid="{00000000-0005-0000-0000-000011170000}"/>
    <cellStyle name="Normal 2 3 5 6 3 2" xfId="15934" xr:uid="{00000000-0005-0000-0000-0000553E0000}"/>
    <cellStyle name="Normal 2 3 5 6 3 3" xfId="10914" xr:uid="{00000000-0005-0000-0000-0000B92A0000}"/>
    <cellStyle name="Normal 2 3 5 6 3 3 3" xfId="26012" xr:uid="{00000000-0005-0000-0000-0000B6650000}"/>
    <cellStyle name="Normal 2 3 5 6 3 5" xfId="20999" xr:uid="{00000000-0005-0000-0000-000021520000}"/>
    <cellStyle name="Normal 2 3 5 6 4" xfId="12592" xr:uid="{00000000-0005-0000-0000-000047310000}"/>
    <cellStyle name="Normal 2 3 5 6 4 3" xfId="27687" xr:uid="{00000000-0005-0000-0000-0000416C0000}"/>
    <cellStyle name="Normal 2 3 5 6 5" xfId="7571" xr:uid="{00000000-0005-0000-0000-0000AA1D0000}"/>
    <cellStyle name="Normal 2 3 5 6 5 3" xfId="22670" xr:uid="{00000000-0005-0000-0000-0000A8580000}"/>
    <cellStyle name="Normal 2 3 5 6 7" xfId="17657" xr:uid="{00000000-0005-0000-0000-000013450000}"/>
    <cellStyle name="Normal 2 3 5 7" xfId="3350" xr:uid="{00000000-0005-0000-0000-00002C0D0000}"/>
    <cellStyle name="Normal 2 3 5 7 2" xfId="13427" xr:uid="{00000000-0005-0000-0000-00008A340000}"/>
    <cellStyle name="Normal 2 3 5 7 2 3" xfId="28522" xr:uid="{00000000-0005-0000-0000-0000846F0000}"/>
    <cellStyle name="Normal 2 3 5 7 3" xfId="8407" xr:uid="{00000000-0005-0000-0000-0000EE200000}"/>
    <cellStyle name="Normal 2 3 5 7 3 3" xfId="23505" xr:uid="{00000000-0005-0000-0000-0000EB5B0000}"/>
    <cellStyle name="Normal 2 3 5 7 5" xfId="18492" xr:uid="{00000000-0005-0000-0000-000056480000}"/>
    <cellStyle name="Normal 2 3 5 8" xfId="5043" xr:uid="{00000000-0005-0000-0000-0000CA130000}"/>
    <cellStyle name="Normal 2 3 5 8 2" xfId="15098" xr:uid="{00000000-0005-0000-0000-0000113B0000}"/>
    <cellStyle name="Normal 2 3 5 8 2 3" xfId="30193" xr:uid="{00000000-0005-0000-0000-00000B760000}"/>
    <cellStyle name="Normal 2 3 5 8 3" xfId="10078" xr:uid="{00000000-0005-0000-0000-000075270000}"/>
    <cellStyle name="Normal 2 3 5 8 3 3" xfId="25176" xr:uid="{00000000-0005-0000-0000-000072620000}"/>
    <cellStyle name="Normal 2 3 5 8 5" xfId="20163" xr:uid="{00000000-0005-0000-0000-0000DD4E0000}"/>
    <cellStyle name="Normal 2 3 5 9" xfId="11754" xr:uid="{00000000-0005-0000-0000-0000012E0000}"/>
    <cellStyle name="Normal 2 3 5 9 3" xfId="26851" xr:uid="{00000000-0005-0000-0000-0000FD680000}"/>
    <cellStyle name="Normal 2 3 6" xfId="1403" xr:uid="{00000000-0005-0000-0000-00008F050000}"/>
    <cellStyle name="Normal 2 3 6 10" xfId="6730" xr:uid="{00000000-0005-0000-0000-0000611A0000}"/>
    <cellStyle name="Normal 2 3 6 10 3" xfId="21831" xr:uid="{00000000-0005-0000-0000-000061550000}"/>
    <cellStyle name="Normal 2 3 6 12" xfId="16816" xr:uid="{00000000-0005-0000-0000-0000CA410000}"/>
    <cellStyle name="Normal 2 3 6 2" xfId="1696" xr:uid="{00000000-0005-0000-0000-0000B5060000}"/>
    <cellStyle name="Normal 2 3 6 2 11" xfId="16870" xr:uid="{00000000-0005-0000-0000-000000420000}"/>
    <cellStyle name="Normal 2 3 6 2 2" xfId="1804" xr:uid="{00000000-0005-0000-0000-000021070000}"/>
    <cellStyle name="Normal 2 3 6 2 2 10" xfId="16974" xr:uid="{00000000-0005-0000-0000-000068420000}"/>
    <cellStyle name="Normal 2 3 6 2 2 2" xfId="2021" xr:uid="{00000000-0005-0000-0000-0000FA070000}"/>
    <cellStyle name="Normal 2 3 6 2 2 2 2" xfId="2442" xr:uid="{00000000-0005-0000-0000-00009F090000}"/>
    <cellStyle name="Normal 2 3 6 2 2 2 2 2" xfId="3281" xr:uid="{00000000-0005-0000-0000-0000E60C0000}"/>
    <cellStyle name="Normal 2 3 6 2 2 2 2 2 2" xfId="4970" xr:uid="{00000000-0005-0000-0000-000080130000}"/>
    <cellStyle name="Normal 2 3 6 2 2 2 2 2 2 2" xfId="15042" xr:uid="{00000000-0005-0000-0000-0000D93A0000}"/>
    <cellStyle name="Normal 2 3 6 2 2 2 2 2 2 2 3" xfId="30137" xr:uid="{00000000-0005-0000-0000-0000D3750000}"/>
    <cellStyle name="Normal 2 3 6 2 2 2 2 2 2 3" xfId="10022" xr:uid="{00000000-0005-0000-0000-00003D270000}"/>
    <cellStyle name="Normal 2 3 6 2 2 2 2 2 2 3 3" xfId="25120" xr:uid="{00000000-0005-0000-0000-00003A620000}"/>
    <cellStyle name="Normal 2 3 6 2 2 2 2 2 2 5" xfId="20107" xr:uid="{00000000-0005-0000-0000-0000A54E0000}"/>
    <cellStyle name="Normal 2 3 6 2 2 2 2 2 3" xfId="6661" xr:uid="{00000000-0005-0000-0000-00001C1A0000}"/>
    <cellStyle name="Normal 2 3 6 2 2 2 2 2 3 2" xfId="16713" xr:uid="{00000000-0005-0000-0000-000060410000}"/>
    <cellStyle name="Normal 2 3 6 2 2 2 2 2 3 3" xfId="11693" xr:uid="{00000000-0005-0000-0000-0000C42D0000}"/>
    <cellStyle name="Normal 2 3 6 2 2 2 2 2 3 3 3" xfId="26791" xr:uid="{00000000-0005-0000-0000-0000C1680000}"/>
    <cellStyle name="Normal 2 3 6 2 2 2 2 2 3 5" xfId="21778" xr:uid="{00000000-0005-0000-0000-00002C550000}"/>
    <cellStyle name="Normal 2 3 6 2 2 2 2 2 4" xfId="13371" xr:uid="{00000000-0005-0000-0000-000052340000}"/>
    <cellStyle name="Normal 2 3 6 2 2 2 2 2 4 3" xfId="28466" xr:uid="{00000000-0005-0000-0000-00004C6F0000}"/>
    <cellStyle name="Normal 2 3 6 2 2 2 2 2 5" xfId="8350" xr:uid="{00000000-0005-0000-0000-0000B5200000}"/>
    <cellStyle name="Normal 2 3 6 2 2 2 2 2 5 3" xfId="23449" xr:uid="{00000000-0005-0000-0000-0000B35B0000}"/>
    <cellStyle name="Normal 2 3 6 2 2 2 2 2 7" xfId="18436" xr:uid="{00000000-0005-0000-0000-00001E480000}"/>
    <cellStyle name="Normal 2 3 6 2 2 2 2 3" xfId="4133" xr:uid="{00000000-0005-0000-0000-00003B100000}"/>
    <cellStyle name="Normal 2 3 6 2 2 2 2 3 2" xfId="14206" xr:uid="{00000000-0005-0000-0000-000095370000}"/>
    <cellStyle name="Normal 2 3 6 2 2 2 2 3 2 3" xfId="29301" xr:uid="{00000000-0005-0000-0000-00008F720000}"/>
    <cellStyle name="Normal 2 3 6 2 2 2 2 3 3" xfId="9186" xr:uid="{00000000-0005-0000-0000-0000F9230000}"/>
    <cellStyle name="Normal 2 3 6 2 2 2 2 3 3 3" xfId="24284" xr:uid="{00000000-0005-0000-0000-0000F65E0000}"/>
    <cellStyle name="Normal 2 3 6 2 2 2 2 3 5" xfId="19271" xr:uid="{00000000-0005-0000-0000-0000614B0000}"/>
    <cellStyle name="Normal 2 3 6 2 2 2 2 4" xfId="5825" xr:uid="{00000000-0005-0000-0000-0000D8160000}"/>
    <cellStyle name="Normal 2 3 6 2 2 2 2 4 2" xfId="15877" xr:uid="{00000000-0005-0000-0000-00001C3E0000}"/>
    <cellStyle name="Normal 2 3 6 2 2 2 2 4 3" xfId="10857" xr:uid="{00000000-0005-0000-0000-0000802A0000}"/>
    <cellStyle name="Normal 2 3 6 2 2 2 2 4 3 3" xfId="25955" xr:uid="{00000000-0005-0000-0000-00007D650000}"/>
    <cellStyle name="Normal 2 3 6 2 2 2 2 4 5" xfId="20942" xr:uid="{00000000-0005-0000-0000-0000E8510000}"/>
    <cellStyle name="Normal 2 3 6 2 2 2 2 5" xfId="12535" xr:uid="{00000000-0005-0000-0000-00000E310000}"/>
    <cellStyle name="Normal 2 3 6 2 2 2 2 5 3" xfId="27630" xr:uid="{00000000-0005-0000-0000-0000086C0000}"/>
    <cellStyle name="Normal 2 3 6 2 2 2 2 6" xfId="7514" xr:uid="{00000000-0005-0000-0000-0000711D0000}"/>
    <cellStyle name="Normal 2 3 6 2 2 2 2 6 3" xfId="22613" xr:uid="{00000000-0005-0000-0000-00006F580000}"/>
    <cellStyle name="Normal 2 3 6 2 2 2 2 8" xfId="17600" xr:uid="{00000000-0005-0000-0000-0000DA440000}"/>
    <cellStyle name="Normal 2 3 6 2 2 2 3" xfId="2863" xr:uid="{00000000-0005-0000-0000-0000440B0000}"/>
    <cellStyle name="Normal 2 3 6 2 2 2 3 2" xfId="4552" xr:uid="{00000000-0005-0000-0000-0000DE110000}"/>
    <cellStyle name="Normal 2 3 6 2 2 2 3 2 2" xfId="14624" xr:uid="{00000000-0005-0000-0000-000037390000}"/>
    <cellStyle name="Normal 2 3 6 2 2 2 3 2 2 3" xfId="29719" xr:uid="{00000000-0005-0000-0000-000031740000}"/>
    <cellStyle name="Normal 2 3 6 2 2 2 3 2 3" xfId="9604" xr:uid="{00000000-0005-0000-0000-00009B250000}"/>
    <cellStyle name="Normal 2 3 6 2 2 2 3 2 3 3" xfId="24702" xr:uid="{00000000-0005-0000-0000-000098600000}"/>
    <cellStyle name="Normal 2 3 6 2 2 2 3 2 5" xfId="19689" xr:uid="{00000000-0005-0000-0000-0000034D0000}"/>
    <cellStyle name="Normal 2 3 6 2 2 2 3 3" xfId="6243" xr:uid="{00000000-0005-0000-0000-00007A180000}"/>
    <cellStyle name="Normal 2 3 6 2 2 2 3 3 2" xfId="16295" xr:uid="{00000000-0005-0000-0000-0000BE3F0000}"/>
    <cellStyle name="Normal 2 3 6 2 2 2 3 3 3" xfId="11275" xr:uid="{00000000-0005-0000-0000-0000222C0000}"/>
    <cellStyle name="Normal 2 3 6 2 2 2 3 3 3 3" xfId="26373" xr:uid="{00000000-0005-0000-0000-00001F670000}"/>
    <cellStyle name="Normal 2 3 6 2 2 2 3 3 5" xfId="21360" xr:uid="{00000000-0005-0000-0000-00008A530000}"/>
    <cellStyle name="Normal 2 3 6 2 2 2 3 4" xfId="12953" xr:uid="{00000000-0005-0000-0000-0000B0320000}"/>
    <cellStyle name="Normal 2 3 6 2 2 2 3 4 3" xfId="28048" xr:uid="{00000000-0005-0000-0000-0000AA6D0000}"/>
    <cellStyle name="Normal 2 3 6 2 2 2 3 5" xfId="7932" xr:uid="{00000000-0005-0000-0000-0000131F0000}"/>
    <cellStyle name="Normal 2 3 6 2 2 2 3 5 3" xfId="23031" xr:uid="{00000000-0005-0000-0000-0000115A0000}"/>
    <cellStyle name="Normal 2 3 6 2 2 2 3 7" xfId="18018" xr:uid="{00000000-0005-0000-0000-00007C460000}"/>
    <cellStyle name="Normal 2 3 6 2 2 2 4" xfId="3715" xr:uid="{00000000-0005-0000-0000-0000990E0000}"/>
    <cellStyle name="Normal 2 3 6 2 2 2 4 2" xfId="13788" xr:uid="{00000000-0005-0000-0000-0000F3350000}"/>
    <cellStyle name="Normal 2 3 6 2 2 2 4 2 3" xfId="28883" xr:uid="{00000000-0005-0000-0000-0000ED700000}"/>
    <cellStyle name="Normal 2 3 6 2 2 2 4 3" xfId="8768" xr:uid="{00000000-0005-0000-0000-000057220000}"/>
    <cellStyle name="Normal 2 3 6 2 2 2 4 3 3" xfId="23866" xr:uid="{00000000-0005-0000-0000-0000545D0000}"/>
    <cellStyle name="Normal 2 3 6 2 2 2 4 5" xfId="18853" xr:uid="{00000000-0005-0000-0000-0000BF490000}"/>
    <cellStyle name="Normal 2 3 6 2 2 2 5" xfId="5407" xr:uid="{00000000-0005-0000-0000-000036150000}"/>
    <cellStyle name="Normal 2 3 6 2 2 2 5 2" xfId="15459" xr:uid="{00000000-0005-0000-0000-00007A3C0000}"/>
    <cellStyle name="Normal 2 3 6 2 2 2 5 2 3" xfId="30554" xr:uid="{00000000-0005-0000-0000-000074770000}"/>
    <cellStyle name="Normal 2 3 6 2 2 2 5 3" xfId="10439" xr:uid="{00000000-0005-0000-0000-0000DE280000}"/>
    <cellStyle name="Normal 2 3 6 2 2 2 5 3 3" xfId="25537" xr:uid="{00000000-0005-0000-0000-0000DB630000}"/>
    <cellStyle name="Normal 2 3 6 2 2 2 5 5" xfId="20524" xr:uid="{00000000-0005-0000-0000-000046500000}"/>
    <cellStyle name="Normal 2 3 6 2 2 2 6" xfId="12117" xr:uid="{00000000-0005-0000-0000-00006C2F0000}"/>
    <cellStyle name="Normal 2 3 6 2 2 2 6 3" xfId="27212" xr:uid="{00000000-0005-0000-0000-0000666A0000}"/>
    <cellStyle name="Normal 2 3 6 2 2 2 7" xfId="7096" xr:uid="{00000000-0005-0000-0000-0000CF1B0000}"/>
    <cellStyle name="Normal 2 3 6 2 2 2 7 3" xfId="22195" xr:uid="{00000000-0005-0000-0000-0000CD560000}"/>
    <cellStyle name="Normal 2 3 6 2 2 2 9" xfId="17182" xr:uid="{00000000-0005-0000-0000-000038430000}"/>
    <cellStyle name="Normal 2 3 6 2 2 3" xfId="2234" xr:uid="{00000000-0005-0000-0000-0000CF080000}"/>
    <cellStyle name="Normal 2 3 6 2 2 3 2" xfId="3073" xr:uid="{00000000-0005-0000-0000-0000160C0000}"/>
    <cellStyle name="Normal 2 3 6 2 2 3 2 2" xfId="4762" xr:uid="{00000000-0005-0000-0000-0000B0120000}"/>
    <cellStyle name="Normal 2 3 6 2 2 3 2 2 2" xfId="14834" xr:uid="{00000000-0005-0000-0000-0000093A0000}"/>
    <cellStyle name="Normal 2 3 6 2 2 3 2 2 2 3" xfId="29929" xr:uid="{00000000-0005-0000-0000-000003750000}"/>
    <cellStyle name="Normal 2 3 6 2 2 3 2 2 3" xfId="9814" xr:uid="{00000000-0005-0000-0000-00006D260000}"/>
    <cellStyle name="Normal 2 3 6 2 2 3 2 2 3 3" xfId="24912" xr:uid="{00000000-0005-0000-0000-00006A610000}"/>
    <cellStyle name="Normal 2 3 6 2 2 3 2 2 5" xfId="19899" xr:uid="{00000000-0005-0000-0000-0000D54D0000}"/>
    <cellStyle name="Normal 2 3 6 2 2 3 2 3" xfId="6453" xr:uid="{00000000-0005-0000-0000-00004C190000}"/>
    <cellStyle name="Normal 2 3 6 2 2 3 2 3 2" xfId="16505" xr:uid="{00000000-0005-0000-0000-000090400000}"/>
    <cellStyle name="Normal 2 3 6 2 2 3 2 3 3" xfId="11485" xr:uid="{00000000-0005-0000-0000-0000F42C0000}"/>
    <cellStyle name="Normal 2 3 6 2 2 3 2 3 3 3" xfId="26583" xr:uid="{00000000-0005-0000-0000-0000F1670000}"/>
    <cellStyle name="Normal 2 3 6 2 2 3 2 3 5" xfId="21570" xr:uid="{00000000-0005-0000-0000-00005C540000}"/>
    <cellStyle name="Normal 2 3 6 2 2 3 2 4" xfId="13163" xr:uid="{00000000-0005-0000-0000-000082330000}"/>
    <cellStyle name="Normal 2 3 6 2 2 3 2 4 3" xfId="28258" xr:uid="{00000000-0005-0000-0000-00007C6E0000}"/>
    <cellStyle name="Normal 2 3 6 2 2 3 2 5" xfId="8142" xr:uid="{00000000-0005-0000-0000-0000E51F0000}"/>
    <cellStyle name="Normal 2 3 6 2 2 3 2 5 3" xfId="23241" xr:uid="{00000000-0005-0000-0000-0000E35A0000}"/>
    <cellStyle name="Normal 2 3 6 2 2 3 2 7" xfId="18228" xr:uid="{00000000-0005-0000-0000-00004E470000}"/>
    <cellStyle name="Normal 2 3 6 2 2 3 3" xfId="3925" xr:uid="{00000000-0005-0000-0000-00006B0F0000}"/>
    <cellStyle name="Normal 2 3 6 2 2 3 3 2" xfId="13998" xr:uid="{00000000-0005-0000-0000-0000C5360000}"/>
    <cellStyle name="Normal 2 3 6 2 2 3 3 2 3" xfId="29093" xr:uid="{00000000-0005-0000-0000-0000BF710000}"/>
    <cellStyle name="Normal 2 3 6 2 2 3 3 3" xfId="8978" xr:uid="{00000000-0005-0000-0000-000029230000}"/>
    <cellStyle name="Normal 2 3 6 2 2 3 3 3 3" xfId="24076" xr:uid="{00000000-0005-0000-0000-0000265E0000}"/>
    <cellStyle name="Normal 2 3 6 2 2 3 3 5" xfId="19063" xr:uid="{00000000-0005-0000-0000-0000914A0000}"/>
    <cellStyle name="Normal 2 3 6 2 2 3 4" xfId="5617" xr:uid="{00000000-0005-0000-0000-000008160000}"/>
    <cellStyle name="Normal 2 3 6 2 2 3 4 2" xfId="15669" xr:uid="{00000000-0005-0000-0000-00004C3D0000}"/>
    <cellStyle name="Normal 2 3 6 2 2 3 4 2 3" xfId="30764" xr:uid="{00000000-0005-0000-0000-000046780000}"/>
    <cellStyle name="Normal 2 3 6 2 2 3 4 3" xfId="10649" xr:uid="{00000000-0005-0000-0000-0000B0290000}"/>
    <cellStyle name="Normal 2 3 6 2 2 3 4 3 3" xfId="25747" xr:uid="{00000000-0005-0000-0000-0000AD640000}"/>
    <cellStyle name="Normal 2 3 6 2 2 3 4 5" xfId="20734" xr:uid="{00000000-0005-0000-0000-000018510000}"/>
    <cellStyle name="Normal 2 3 6 2 2 3 5" xfId="12327" xr:uid="{00000000-0005-0000-0000-00003E300000}"/>
    <cellStyle name="Normal 2 3 6 2 2 3 5 3" xfId="27422" xr:uid="{00000000-0005-0000-0000-0000386B0000}"/>
    <cellStyle name="Normal 2 3 6 2 2 3 6" xfId="7306" xr:uid="{00000000-0005-0000-0000-0000A11C0000}"/>
    <cellStyle name="Normal 2 3 6 2 2 3 6 3" xfId="22405" xr:uid="{00000000-0005-0000-0000-00009F570000}"/>
    <cellStyle name="Normal 2 3 6 2 2 3 8" xfId="17392" xr:uid="{00000000-0005-0000-0000-00000A440000}"/>
    <cellStyle name="Normal 2 3 6 2 2 4" xfId="2655" xr:uid="{00000000-0005-0000-0000-0000740A0000}"/>
    <cellStyle name="Normal 2 3 6 2 2 4 2" xfId="4344" xr:uid="{00000000-0005-0000-0000-00000E110000}"/>
    <cellStyle name="Normal 2 3 6 2 2 4 2 2" xfId="14416" xr:uid="{00000000-0005-0000-0000-000067380000}"/>
    <cellStyle name="Normal 2 3 6 2 2 4 2 2 3" xfId="29511" xr:uid="{00000000-0005-0000-0000-000061730000}"/>
    <cellStyle name="Normal 2 3 6 2 2 4 2 3" xfId="9396" xr:uid="{00000000-0005-0000-0000-0000CB240000}"/>
    <cellStyle name="Normal 2 3 6 2 2 4 2 3 3" xfId="24494" xr:uid="{00000000-0005-0000-0000-0000C85F0000}"/>
    <cellStyle name="Normal 2 3 6 2 2 4 2 5" xfId="19481" xr:uid="{00000000-0005-0000-0000-0000334C0000}"/>
    <cellStyle name="Normal 2 3 6 2 2 4 3" xfId="6035" xr:uid="{00000000-0005-0000-0000-0000AA170000}"/>
    <cellStyle name="Normal 2 3 6 2 2 4 3 2" xfId="16087" xr:uid="{00000000-0005-0000-0000-0000EE3E0000}"/>
    <cellStyle name="Normal 2 3 6 2 2 4 3 3" xfId="11067" xr:uid="{00000000-0005-0000-0000-0000522B0000}"/>
    <cellStyle name="Normal 2 3 6 2 2 4 3 3 3" xfId="26165" xr:uid="{00000000-0005-0000-0000-00004F660000}"/>
    <cellStyle name="Normal 2 3 6 2 2 4 3 5" xfId="21152" xr:uid="{00000000-0005-0000-0000-0000BA520000}"/>
    <cellStyle name="Normal 2 3 6 2 2 4 4" xfId="12745" xr:uid="{00000000-0005-0000-0000-0000E0310000}"/>
    <cellStyle name="Normal 2 3 6 2 2 4 4 3" xfId="27840" xr:uid="{00000000-0005-0000-0000-0000DA6C0000}"/>
    <cellStyle name="Normal 2 3 6 2 2 4 5" xfId="7724" xr:uid="{00000000-0005-0000-0000-0000431E0000}"/>
    <cellStyle name="Normal 2 3 6 2 2 4 5 3" xfId="22823" xr:uid="{00000000-0005-0000-0000-000041590000}"/>
    <cellStyle name="Normal 2 3 6 2 2 4 7" xfId="17810" xr:uid="{00000000-0005-0000-0000-0000AC450000}"/>
    <cellStyle name="Normal 2 3 6 2 2 5" xfId="3507" xr:uid="{00000000-0005-0000-0000-0000C90D0000}"/>
    <cellStyle name="Normal 2 3 6 2 2 5 2" xfId="13580" xr:uid="{00000000-0005-0000-0000-000023350000}"/>
    <cellStyle name="Normal 2 3 6 2 2 5 2 3" xfId="28675" xr:uid="{00000000-0005-0000-0000-00001D700000}"/>
    <cellStyle name="Normal 2 3 6 2 2 5 3" xfId="8560" xr:uid="{00000000-0005-0000-0000-000087210000}"/>
    <cellStyle name="Normal 2 3 6 2 2 5 3 3" xfId="23658" xr:uid="{00000000-0005-0000-0000-0000845C0000}"/>
    <cellStyle name="Normal 2 3 6 2 2 5 5" xfId="18645" xr:uid="{00000000-0005-0000-0000-0000EF480000}"/>
    <cellStyle name="Normal 2 3 6 2 2 6" xfId="5199" xr:uid="{00000000-0005-0000-0000-000066140000}"/>
    <cellStyle name="Normal 2 3 6 2 2 6 2" xfId="15251" xr:uid="{00000000-0005-0000-0000-0000AA3B0000}"/>
    <cellStyle name="Normal 2 3 6 2 2 6 2 3" xfId="30346" xr:uid="{00000000-0005-0000-0000-0000A4760000}"/>
    <cellStyle name="Normal 2 3 6 2 2 6 3" xfId="10231" xr:uid="{00000000-0005-0000-0000-00000E280000}"/>
    <cellStyle name="Normal 2 3 6 2 2 6 3 3" xfId="25329" xr:uid="{00000000-0005-0000-0000-00000B630000}"/>
    <cellStyle name="Normal 2 3 6 2 2 6 5" xfId="20316" xr:uid="{00000000-0005-0000-0000-0000764F0000}"/>
    <cellStyle name="Normal 2 3 6 2 2 7" xfId="11909" xr:uid="{00000000-0005-0000-0000-00009C2E0000}"/>
    <cellStyle name="Normal 2 3 6 2 2 7 3" xfId="27004" xr:uid="{00000000-0005-0000-0000-000096690000}"/>
    <cellStyle name="Normal 2 3 6 2 2 8" xfId="6888" xr:uid="{00000000-0005-0000-0000-0000FF1A0000}"/>
    <cellStyle name="Normal 2 3 6 2 2 8 3" xfId="21987" xr:uid="{00000000-0005-0000-0000-0000FD550000}"/>
    <cellStyle name="Normal 2 3 6 2 3" xfId="1917" xr:uid="{00000000-0005-0000-0000-000092070000}"/>
    <cellStyle name="Normal 2 3 6 2 3 2" xfId="2338" xr:uid="{00000000-0005-0000-0000-000037090000}"/>
    <cellStyle name="Normal 2 3 6 2 3 2 2" xfId="3177" xr:uid="{00000000-0005-0000-0000-00007E0C0000}"/>
    <cellStyle name="Normal 2 3 6 2 3 2 2 2" xfId="4866" xr:uid="{00000000-0005-0000-0000-000018130000}"/>
    <cellStyle name="Normal 2 3 6 2 3 2 2 2 2" xfId="14938" xr:uid="{00000000-0005-0000-0000-0000713A0000}"/>
    <cellStyle name="Normal 2 3 6 2 3 2 2 2 2 3" xfId="30033" xr:uid="{00000000-0005-0000-0000-00006B750000}"/>
    <cellStyle name="Normal 2 3 6 2 3 2 2 2 3" xfId="9918" xr:uid="{00000000-0005-0000-0000-0000D5260000}"/>
    <cellStyle name="Normal 2 3 6 2 3 2 2 2 3 3" xfId="25016" xr:uid="{00000000-0005-0000-0000-0000D2610000}"/>
    <cellStyle name="Normal 2 3 6 2 3 2 2 2 5" xfId="20003" xr:uid="{00000000-0005-0000-0000-00003D4E0000}"/>
    <cellStyle name="Normal 2 3 6 2 3 2 2 3" xfId="6557" xr:uid="{00000000-0005-0000-0000-0000B4190000}"/>
    <cellStyle name="Normal 2 3 6 2 3 2 2 3 2" xfId="16609" xr:uid="{00000000-0005-0000-0000-0000F8400000}"/>
    <cellStyle name="Normal 2 3 6 2 3 2 2 3 3" xfId="11589" xr:uid="{00000000-0005-0000-0000-00005C2D0000}"/>
    <cellStyle name="Normal 2 3 6 2 3 2 2 3 3 3" xfId="26687" xr:uid="{00000000-0005-0000-0000-000059680000}"/>
    <cellStyle name="Normal 2 3 6 2 3 2 2 3 5" xfId="21674" xr:uid="{00000000-0005-0000-0000-0000C4540000}"/>
    <cellStyle name="Normal 2 3 6 2 3 2 2 4" xfId="13267" xr:uid="{00000000-0005-0000-0000-0000EA330000}"/>
    <cellStyle name="Normal 2 3 6 2 3 2 2 4 3" xfId="28362" xr:uid="{00000000-0005-0000-0000-0000E46E0000}"/>
    <cellStyle name="Normal 2 3 6 2 3 2 2 5" xfId="8246" xr:uid="{00000000-0005-0000-0000-00004D200000}"/>
    <cellStyle name="Normal 2 3 6 2 3 2 2 5 3" xfId="23345" xr:uid="{00000000-0005-0000-0000-00004B5B0000}"/>
    <cellStyle name="Normal 2 3 6 2 3 2 2 7" xfId="18332" xr:uid="{00000000-0005-0000-0000-0000B6470000}"/>
    <cellStyle name="Normal 2 3 6 2 3 2 3" xfId="4029" xr:uid="{00000000-0005-0000-0000-0000D30F0000}"/>
    <cellStyle name="Normal 2 3 6 2 3 2 3 2" xfId="14102" xr:uid="{00000000-0005-0000-0000-00002D370000}"/>
    <cellStyle name="Normal 2 3 6 2 3 2 3 2 3" xfId="29197" xr:uid="{00000000-0005-0000-0000-000027720000}"/>
    <cellStyle name="Normal 2 3 6 2 3 2 3 3" xfId="9082" xr:uid="{00000000-0005-0000-0000-000091230000}"/>
    <cellStyle name="Normal 2 3 6 2 3 2 3 3 3" xfId="24180" xr:uid="{00000000-0005-0000-0000-00008E5E0000}"/>
    <cellStyle name="Normal 2 3 6 2 3 2 3 5" xfId="19167" xr:uid="{00000000-0005-0000-0000-0000F94A0000}"/>
    <cellStyle name="Normal 2 3 6 2 3 2 4" xfId="5721" xr:uid="{00000000-0005-0000-0000-000070160000}"/>
    <cellStyle name="Normal 2 3 6 2 3 2 4 2" xfId="15773" xr:uid="{00000000-0005-0000-0000-0000B43D0000}"/>
    <cellStyle name="Normal 2 3 6 2 3 2 4 2 3" xfId="30868" xr:uid="{00000000-0005-0000-0000-0000AE780000}"/>
    <cellStyle name="Normal 2 3 6 2 3 2 4 3" xfId="10753" xr:uid="{00000000-0005-0000-0000-0000182A0000}"/>
    <cellStyle name="Normal 2 3 6 2 3 2 4 3 3" xfId="25851" xr:uid="{00000000-0005-0000-0000-000015650000}"/>
    <cellStyle name="Normal 2 3 6 2 3 2 4 5" xfId="20838" xr:uid="{00000000-0005-0000-0000-000080510000}"/>
    <cellStyle name="Normal 2 3 6 2 3 2 5" xfId="12431" xr:uid="{00000000-0005-0000-0000-0000A6300000}"/>
    <cellStyle name="Normal 2 3 6 2 3 2 5 3" xfId="27526" xr:uid="{00000000-0005-0000-0000-0000A06B0000}"/>
    <cellStyle name="Normal 2 3 6 2 3 2 6" xfId="7410" xr:uid="{00000000-0005-0000-0000-0000091D0000}"/>
    <cellStyle name="Normal 2 3 6 2 3 2 6 3" xfId="22509" xr:uid="{00000000-0005-0000-0000-000007580000}"/>
    <cellStyle name="Normal 2 3 6 2 3 2 8" xfId="17496" xr:uid="{00000000-0005-0000-0000-000072440000}"/>
    <cellStyle name="Normal 2 3 6 2 3 3" xfId="2759" xr:uid="{00000000-0005-0000-0000-0000DC0A0000}"/>
    <cellStyle name="Normal 2 3 6 2 3 3 2" xfId="4448" xr:uid="{00000000-0005-0000-0000-000076110000}"/>
    <cellStyle name="Normal 2 3 6 2 3 3 2 2" xfId="14520" xr:uid="{00000000-0005-0000-0000-0000CF380000}"/>
    <cellStyle name="Normal 2 3 6 2 3 3 2 2 3" xfId="29615" xr:uid="{00000000-0005-0000-0000-0000C9730000}"/>
    <cellStyle name="Normal 2 3 6 2 3 3 2 3" xfId="9500" xr:uid="{00000000-0005-0000-0000-000033250000}"/>
    <cellStyle name="Normal 2 3 6 2 3 3 2 3 3" xfId="24598" xr:uid="{00000000-0005-0000-0000-000030600000}"/>
    <cellStyle name="Normal 2 3 6 2 3 3 2 5" xfId="19585" xr:uid="{00000000-0005-0000-0000-00009B4C0000}"/>
    <cellStyle name="Normal 2 3 6 2 3 3 3" xfId="6139" xr:uid="{00000000-0005-0000-0000-000012180000}"/>
    <cellStyle name="Normal 2 3 6 2 3 3 3 2" xfId="16191" xr:uid="{00000000-0005-0000-0000-0000563F0000}"/>
    <cellStyle name="Normal 2 3 6 2 3 3 3 3" xfId="11171" xr:uid="{00000000-0005-0000-0000-0000BA2B0000}"/>
    <cellStyle name="Normal 2 3 6 2 3 3 3 3 3" xfId="26269" xr:uid="{00000000-0005-0000-0000-0000B7660000}"/>
    <cellStyle name="Normal 2 3 6 2 3 3 3 5" xfId="21256" xr:uid="{00000000-0005-0000-0000-000022530000}"/>
    <cellStyle name="Normal 2 3 6 2 3 3 4" xfId="12849" xr:uid="{00000000-0005-0000-0000-000048320000}"/>
    <cellStyle name="Normal 2 3 6 2 3 3 4 3" xfId="27944" xr:uid="{00000000-0005-0000-0000-0000426D0000}"/>
    <cellStyle name="Normal 2 3 6 2 3 3 5" xfId="7828" xr:uid="{00000000-0005-0000-0000-0000AB1E0000}"/>
    <cellStyle name="Normal 2 3 6 2 3 3 5 3" xfId="22927" xr:uid="{00000000-0005-0000-0000-0000A9590000}"/>
    <cellStyle name="Normal 2 3 6 2 3 3 7" xfId="17914" xr:uid="{00000000-0005-0000-0000-000014460000}"/>
    <cellStyle name="Normal 2 3 6 2 3 4" xfId="3611" xr:uid="{00000000-0005-0000-0000-0000310E0000}"/>
    <cellStyle name="Normal 2 3 6 2 3 4 2" xfId="13684" xr:uid="{00000000-0005-0000-0000-00008B350000}"/>
    <cellStyle name="Normal 2 3 6 2 3 4 2 3" xfId="28779" xr:uid="{00000000-0005-0000-0000-000085700000}"/>
    <cellStyle name="Normal 2 3 6 2 3 4 3" xfId="8664" xr:uid="{00000000-0005-0000-0000-0000EF210000}"/>
    <cellStyle name="Normal 2 3 6 2 3 4 3 3" xfId="23762" xr:uid="{00000000-0005-0000-0000-0000EC5C0000}"/>
    <cellStyle name="Normal 2 3 6 2 3 4 5" xfId="18749" xr:uid="{00000000-0005-0000-0000-000057490000}"/>
    <cellStyle name="Normal 2 3 6 2 3 5" xfId="5303" xr:uid="{00000000-0005-0000-0000-0000CE140000}"/>
    <cellStyle name="Normal 2 3 6 2 3 5 2" xfId="15355" xr:uid="{00000000-0005-0000-0000-0000123C0000}"/>
    <cellStyle name="Normal 2 3 6 2 3 5 2 3" xfId="30450" xr:uid="{00000000-0005-0000-0000-00000C770000}"/>
    <cellStyle name="Normal 2 3 6 2 3 5 3" xfId="10335" xr:uid="{00000000-0005-0000-0000-000076280000}"/>
    <cellStyle name="Normal 2 3 6 2 3 5 3 3" xfId="25433" xr:uid="{00000000-0005-0000-0000-000073630000}"/>
    <cellStyle name="Normal 2 3 6 2 3 5 5" xfId="20420" xr:uid="{00000000-0005-0000-0000-0000DE4F0000}"/>
    <cellStyle name="Normal 2 3 6 2 3 6" xfId="12013" xr:uid="{00000000-0005-0000-0000-0000042F0000}"/>
    <cellStyle name="Normal 2 3 6 2 3 6 3" xfId="27108" xr:uid="{00000000-0005-0000-0000-0000FE690000}"/>
    <cellStyle name="Normal 2 3 6 2 3 7" xfId="6992" xr:uid="{00000000-0005-0000-0000-0000671B0000}"/>
    <cellStyle name="Normal 2 3 6 2 3 7 3" xfId="22091" xr:uid="{00000000-0005-0000-0000-000065560000}"/>
    <cellStyle name="Normal 2 3 6 2 3 9" xfId="17078" xr:uid="{00000000-0005-0000-0000-0000D0420000}"/>
    <cellStyle name="Normal 2 3 6 2 4" xfId="2130" xr:uid="{00000000-0005-0000-0000-000067080000}"/>
    <cellStyle name="Normal 2 3 6 2 4 2" xfId="2969" xr:uid="{00000000-0005-0000-0000-0000AE0B0000}"/>
    <cellStyle name="Normal 2 3 6 2 4 2 2" xfId="4658" xr:uid="{00000000-0005-0000-0000-000048120000}"/>
    <cellStyle name="Normal 2 3 6 2 4 2 2 2" xfId="14730" xr:uid="{00000000-0005-0000-0000-0000A1390000}"/>
    <cellStyle name="Normal 2 3 6 2 4 2 2 2 3" xfId="29825" xr:uid="{00000000-0005-0000-0000-00009B740000}"/>
    <cellStyle name="Normal 2 3 6 2 4 2 2 3" xfId="9710" xr:uid="{00000000-0005-0000-0000-000005260000}"/>
    <cellStyle name="Normal 2 3 6 2 4 2 2 3 3" xfId="24808" xr:uid="{00000000-0005-0000-0000-000002610000}"/>
    <cellStyle name="Normal 2 3 6 2 4 2 2 5" xfId="19795" xr:uid="{00000000-0005-0000-0000-00006D4D0000}"/>
    <cellStyle name="Normal 2 3 6 2 4 2 3" xfId="6349" xr:uid="{00000000-0005-0000-0000-0000E4180000}"/>
    <cellStyle name="Normal 2 3 6 2 4 2 3 2" xfId="16401" xr:uid="{00000000-0005-0000-0000-000028400000}"/>
    <cellStyle name="Normal 2 3 6 2 4 2 3 3" xfId="11381" xr:uid="{00000000-0005-0000-0000-00008C2C0000}"/>
    <cellStyle name="Normal 2 3 6 2 4 2 3 3 3" xfId="26479" xr:uid="{00000000-0005-0000-0000-000089670000}"/>
    <cellStyle name="Normal 2 3 6 2 4 2 3 5" xfId="21466" xr:uid="{00000000-0005-0000-0000-0000F4530000}"/>
    <cellStyle name="Normal 2 3 6 2 4 2 4" xfId="13059" xr:uid="{00000000-0005-0000-0000-00001A330000}"/>
    <cellStyle name="Normal 2 3 6 2 4 2 4 3" xfId="28154" xr:uid="{00000000-0005-0000-0000-0000146E0000}"/>
    <cellStyle name="Normal 2 3 6 2 4 2 5" xfId="8038" xr:uid="{00000000-0005-0000-0000-00007D1F0000}"/>
    <cellStyle name="Normal 2 3 6 2 4 2 5 3" xfId="23137" xr:uid="{00000000-0005-0000-0000-00007B5A0000}"/>
    <cellStyle name="Normal 2 3 6 2 4 2 7" xfId="18124" xr:uid="{00000000-0005-0000-0000-0000E6460000}"/>
    <cellStyle name="Normal 2 3 6 2 4 3" xfId="3821" xr:uid="{00000000-0005-0000-0000-0000030F0000}"/>
    <cellStyle name="Normal 2 3 6 2 4 3 2" xfId="13894" xr:uid="{00000000-0005-0000-0000-00005D360000}"/>
    <cellStyle name="Normal 2 3 6 2 4 3 2 3" xfId="28989" xr:uid="{00000000-0005-0000-0000-000057710000}"/>
    <cellStyle name="Normal 2 3 6 2 4 3 3" xfId="8874" xr:uid="{00000000-0005-0000-0000-0000C1220000}"/>
    <cellStyle name="Normal 2 3 6 2 4 3 3 3" xfId="23972" xr:uid="{00000000-0005-0000-0000-0000BE5D0000}"/>
    <cellStyle name="Normal 2 3 6 2 4 3 5" xfId="18959" xr:uid="{00000000-0005-0000-0000-0000294A0000}"/>
    <cellStyle name="Normal 2 3 6 2 4 4" xfId="5513" xr:uid="{00000000-0005-0000-0000-0000A0150000}"/>
    <cellStyle name="Normal 2 3 6 2 4 4 2" xfId="15565" xr:uid="{00000000-0005-0000-0000-0000E43C0000}"/>
    <cellStyle name="Normal 2 3 6 2 4 4 2 3" xfId="30660" xr:uid="{00000000-0005-0000-0000-0000DE770000}"/>
    <cellStyle name="Normal 2 3 6 2 4 4 3" xfId="10545" xr:uid="{00000000-0005-0000-0000-000048290000}"/>
    <cellStyle name="Normal 2 3 6 2 4 4 3 3" xfId="25643" xr:uid="{00000000-0005-0000-0000-000045640000}"/>
    <cellStyle name="Normal 2 3 6 2 4 4 5" xfId="20630" xr:uid="{00000000-0005-0000-0000-0000B0500000}"/>
    <cellStyle name="Normal 2 3 6 2 4 5" xfId="12223" xr:uid="{00000000-0005-0000-0000-0000D62F0000}"/>
    <cellStyle name="Normal 2 3 6 2 4 5 3" xfId="27318" xr:uid="{00000000-0005-0000-0000-0000D06A0000}"/>
    <cellStyle name="Normal 2 3 6 2 4 6" xfId="7202" xr:uid="{00000000-0005-0000-0000-0000391C0000}"/>
    <cellStyle name="Normal 2 3 6 2 4 6 3" xfId="22301" xr:uid="{00000000-0005-0000-0000-000037570000}"/>
    <cellStyle name="Normal 2 3 6 2 4 8" xfId="17288" xr:uid="{00000000-0005-0000-0000-0000A2430000}"/>
    <cellStyle name="Normal 2 3 6 2 5" xfId="2551" xr:uid="{00000000-0005-0000-0000-00000C0A0000}"/>
    <cellStyle name="Normal 2 3 6 2 5 2" xfId="4240" xr:uid="{00000000-0005-0000-0000-0000A6100000}"/>
    <cellStyle name="Normal 2 3 6 2 5 2 2" xfId="14312" xr:uid="{00000000-0005-0000-0000-0000FF370000}"/>
    <cellStyle name="Normal 2 3 6 2 5 2 2 3" xfId="29407" xr:uid="{00000000-0005-0000-0000-0000F9720000}"/>
    <cellStyle name="Normal 2 3 6 2 5 2 3" xfId="9292" xr:uid="{00000000-0005-0000-0000-000063240000}"/>
    <cellStyle name="Normal 2 3 6 2 5 2 3 3" xfId="24390" xr:uid="{00000000-0005-0000-0000-0000605F0000}"/>
    <cellStyle name="Normal 2 3 6 2 5 2 5" xfId="19377" xr:uid="{00000000-0005-0000-0000-0000CB4B0000}"/>
    <cellStyle name="Normal 2 3 6 2 5 3" xfId="5931" xr:uid="{00000000-0005-0000-0000-000042170000}"/>
    <cellStyle name="Normal 2 3 6 2 5 3 2" xfId="15983" xr:uid="{00000000-0005-0000-0000-0000863E0000}"/>
    <cellStyle name="Normal 2 3 6 2 5 3 3" xfId="10963" xr:uid="{00000000-0005-0000-0000-0000EA2A0000}"/>
    <cellStyle name="Normal 2 3 6 2 5 3 3 3" xfId="26061" xr:uid="{00000000-0005-0000-0000-0000E7650000}"/>
    <cellStyle name="Normal 2 3 6 2 5 3 5" xfId="21048" xr:uid="{00000000-0005-0000-0000-000052520000}"/>
    <cellStyle name="Normal 2 3 6 2 5 4" xfId="12641" xr:uid="{00000000-0005-0000-0000-000078310000}"/>
    <cellStyle name="Normal 2 3 6 2 5 4 3" xfId="27736" xr:uid="{00000000-0005-0000-0000-0000726C0000}"/>
    <cellStyle name="Normal 2 3 6 2 5 5" xfId="7620" xr:uid="{00000000-0005-0000-0000-0000DB1D0000}"/>
    <cellStyle name="Normal 2 3 6 2 5 5 3" xfId="22719" xr:uid="{00000000-0005-0000-0000-0000D9580000}"/>
    <cellStyle name="Normal 2 3 6 2 5 7" xfId="17706" xr:uid="{00000000-0005-0000-0000-000044450000}"/>
    <cellStyle name="Normal 2 3 6 2 6" xfId="3403" xr:uid="{00000000-0005-0000-0000-0000610D0000}"/>
    <cellStyle name="Normal 2 3 6 2 6 2" xfId="13476" xr:uid="{00000000-0005-0000-0000-0000BB340000}"/>
    <cellStyle name="Normal 2 3 6 2 6 2 3" xfId="28571" xr:uid="{00000000-0005-0000-0000-0000B56F0000}"/>
    <cellStyle name="Normal 2 3 6 2 6 3" xfId="8456" xr:uid="{00000000-0005-0000-0000-00001F210000}"/>
    <cellStyle name="Normal 2 3 6 2 6 3 3" xfId="23554" xr:uid="{00000000-0005-0000-0000-00001C5C0000}"/>
    <cellStyle name="Normal 2 3 6 2 6 5" xfId="18541" xr:uid="{00000000-0005-0000-0000-000087480000}"/>
    <cellStyle name="Normal 2 3 6 2 7" xfId="5095" xr:uid="{00000000-0005-0000-0000-0000FE130000}"/>
    <cellStyle name="Normal 2 3 6 2 7 2" xfId="15147" xr:uid="{00000000-0005-0000-0000-0000423B0000}"/>
    <cellStyle name="Normal 2 3 6 2 7 2 3" xfId="30242" xr:uid="{00000000-0005-0000-0000-00003C760000}"/>
    <cellStyle name="Normal 2 3 6 2 7 3" xfId="10127" xr:uid="{00000000-0005-0000-0000-0000A6270000}"/>
    <cellStyle name="Normal 2 3 6 2 7 3 3" xfId="25225" xr:uid="{00000000-0005-0000-0000-0000A3620000}"/>
    <cellStyle name="Normal 2 3 6 2 7 5" xfId="20212" xr:uid="{00000000-0005-0000-0000-00000E4F0000}"/>
    <cellStyle name="Normal 2 3 6 2 8" xfId="11805" xr:uid="{00000000-0005-0000-0000-0000342E0000}"/>
    <cellStyle name="Normal 2 3 6 2 8 3" xfId="26900" xr:uid="{00000000-0005-0000-0000-00002E690000}"/>
    <cellStyle name="Normal 2 3 6 2 9" xfId="6784" xr:uid="{00000000-0005-0000-0000-0000971A0000}"/>
    <cellStyle name="Normal 2 3 6 2 9 3" xfId="21883" xr:uid="{00000000-0005-0000-0000-000095550000}"/>
    <cellStyle name="Normal 2 3 6 3" xfId="1750" xr:uid="{00000000-0005-0000-0000-0000EB060000}"/>
    <cellStyle name="Normal 2 3 6 3 10" xfId="16922" xr:uid="{00000000-0005-0000-0000-000034420000}"/>
    <cellStyle name="Normal 2 3 6 3 2" xfId="1969" xr:uid="{00000000-0005-0000-0000-0000C6070000}"/>
    <cellStyle name="Normal 2 3 6 3 2 2" xfId="2390" xr:uid="{00000000-0005-0000-0000-00006B090000}"/>
    <cellStyle name="Normal 2 3 6 3 2 2 2" xfId="3229" xr:uid="{00000000-0005-0000-0000-0000B20C0000}"/>
    <cellStyle name="Normal 2 3 6 3 2 2 2 2" xfId="4918" xr:uid="{00000000-0005-0000-0000-00004C130000}"/>
    <cellStyle name="Normal 2 3 6 3 2 2 2 2 2" xfId="14990" xr:uid="{00000000-0005-0000-0000-0000A53A0000}"/>
    <cellStyle name="Normal 2 3 6 3 2 2 2 2 2 3" xfId="30085" xr:uid="{00000000-0005-0000-0000-00009F750000}"/>
    <cellStyle name="Normal 2 3 6 3 2 2 2 2 3" xfId="9970" xr:uid="{00000000-0005-0000-0000-000009270000}"/>
    <cellStyle name="Normal 2 3 6 3 2 2 2 2 3 3" xfId="25068" xr:uid="{00000000-0005-0000-0000-000006620000}"/>
    <cellStyle name="Normal 2 3 6 3 2 2 2 2 5" xfId="20055" xr:uid="{00000000-0005-0000-0000-0000714E0000}"/>
    <cellStyle name="Normal 2 3 6 3 2 2 2 3" xfId="6609" xr:uid="{00000000-0005-0000-0000-0000E8190000}"/>
    <cellStyle name="Normal 2 3 6 3 2 2 2 3 2" xfId="16661" xr:uid="{00000000-0005-0000-0000-00002C410000}"/>
    <cellStyle name="Normal 2 3 6 3 2 2 2 3 3" xfId="11641" xr:uid="{00000000-0005-0000-0000-0000902D0000}"/>
    <cellStyle name="Normal 2 3 6 3 2 2 2 3 3 3" xfId="26739" xr:uid="{00000000-0005-0000-0000-00008D680000}"/>
    <cellStyle name="Normal 2 3 6 3 2 2 2 3 5" xfId="21726" xr:uid="{00000000-0005-0000-0000-0000F8540000}"/>
    <cellStyle name="Normal 2 3 6 3 2 2 2 4" xfId="13319" xr:uid="{00000000-0005-0000-0000-00001E340000}"/>
    <cellStyle name="Normal 2 3 6 3 2 2 2 4 3" xfId="28414" xr:uid="{00000000-0005-0000-0000-0000186F0000}"/>
    <cellStyle name="Normal 2 3 6 3 2 2 2 5" xfId="8298" xr:uid="{00000000-0005-0000-0000-000081200000}"/>
    <cellStyle name="Normal 2 3 6 3 2 2 2 5 3" xfId="23397" xr:uid="{00000000-0005-0000-0000-00007F5B0000}"/>
    <cellStyle name="Normal 2 3 6 3 2 2 2 7" xfId="18384" xr:uid="{00000000-0005-0000-0000-0000EA470000}"/>
    <cellStyle name="Normal 2 3 6 3 2 2 3" xfId="4081" xr:uid="{00000000-0005-0000-0000-000007100000}"/>
    <cellStyle name="Normal 2 3 6 3 2 2 3 2" xfId="14154" xr:uid="{00000000-0005-0000-0000-000061370000}"/>
    <cellStyle name="Normal 2 3 6 3 2 2 3 2 3" xfId="29249" xr:uid="{00000000-0005-0000-0000-00005B720000}"/>
    <cellStyle name="Normal 2 3 6 3 2 2 3 3" xfId="9134" xr:uid="{00000000-0005-0000-0000-0000C5230000}"/>
    <cellStyle name="Normal 2 3 6 3 2 2 3 3 3" xfId="24232" xr:uid="{00000000-0005-0000-0000-0000C25E0000}"/>
    <cellStyle name="Normal 2 3 6 3 2 2 3 5" xfId="19219" xr:uid="{00000000-0005-0000-0000-00002D4B0000}"/>
    <cellStyle name="Normal 2 3 6 3 2 2 4" xfId="5773" xr:uid="{00000000-0005-0000-0000-0000A4160000}"/>
    <cellStyle name="Normal 2 3 6 3 2 2 4 2" xfId="15825" xr:uid="{00000000-0005-0000-0000-0000E83D0000}"/>
    <cellStyle name="Normal 2 3 6 3 2 2 4 2 3" xfId="30920" xr:uid="{00000000-0005-0000-0000-0000E2780000}"/>
    <cellStyle name="Normal 2 3 6 3 2 2 4 3" xfId="10805" xr:uid="{00000000-0005-0000-0000-00004C2A0000}"/>
    <cellStyle name="Normal 2 3 6 3 2 2 4 3 3" xfId="25903" xr:uid="{00000000-0005-0000-0000-000049650000}"/>
    <cellStyle name="Normal 2 3 6 3 2 2 4 5" xfId="20890" xr:uid="{00000000-0005-0000-0000-0000B4510000}"/>
    <cellStyle name="Normal 2 3 6 3 2 2 5" xfId="12483" xr:uid="{00000000-0005-0000-0000-0000DA300000}"/>
    <cellStyle name="Normal 2 3 6 3 2 2 5 3" xfId="27578" xr:uid="{00000000-0005-0000-0000-0000D46B0000}"/>
    <cellStyle name="Normal 2 3 6 3 2 2 6" xfId="7462" xr:uid="{00000000-0005-0000-0000-00003D1D0000}"/>
    <cellStyle name="Normal 2 3 6 3 2 2 6 3" xfId="22561" xr:uid="{00000000-0005-0000-0000-00003B580000}"/>
    <cellStyle name="Normal 2 3 6 3 2 2 8" xfId="17548" xr:uid="{00000000-0005-0000-0000-0000A6440000}"/>
    <cellStyle name="Normal 2 3 6 3 2 3" xfId="2811" xr:uid="{00000000-0005-0000-0000-0000100B0000}"/>
    <cellStyle name="Normal 2 3 6 3 2 3 2" xfId="4500" xr:uid="{00000000-0005-0000-0000-0000AA110000}"/>
    <cellStyle name="Normal 2 3 6 3 2 3 2 2" xfId="14572" xr:uid="{00000000-0005-0000-0000-000003390000}"/>
    <cellStyle name="Normal 2 3 6 3 2 3 2 2 3" xfId="29667" xr:uid="{00000000-0005-0000-0000-0000FD730000}"/>
    <cellStyle name="Normal 2 3 6 3 2 3 2 3" xfId="9552" xr:uid="{00000000-0005-0000-0000-000067250000}"/>
    <cellStyle name="Normal 2 3 6 3 2 3 2 3 3" xfId="24650" xr:uid="{00000000-0005-0000-0000-000064600000}"/>
    <cellStyle name="Normal 2 3 6 3 2 3 2 5" xfId="19637" xr:uid="{00000000-0005-0000-0000-0000CF4C0000}"/>
    <cellStyle name="Normal 2 3 6 3 2 3 3" xfId="6191" xr:uid="{00000000-0005-0000-0000-000046180000}"/>
    <cellStyle name="Normal 2 3 6 3 2 3 3 2" xfId="16243" xr:uid="{00000000-0005-0000-0000-00008A3F0000}"/>
    <cellStyle name="Normal 2 3 6 3 2 3 3 3" xfId="11223" xr:uid="{00000000-0005-0000-0000-0000EE2B0000}"/>
    <cellStyle name="Normal 2 3 6 3 2 3 3 3 3" xfId="26321" xr:uid="{00000000-0005-0000-0000-0000EB660000}"/>
    <cellStyle name="Normal 2 3 6 3 2 3 3 5" xfId="21308" xr:uid="{00000000-0005-0000-0000-000056530000}"/>
    <cellStyle name="Normal 2 3 6 3 2 3 4" xfId="12901" xr:uid="{00000000-0005-0000-0000-00007C320000}"/>
    <cellStyle name="Normal 2 3 6 3 2 3 4 3" xfId="27996" xr:uid="{00000000-0005-0000-0000-0000766D0000}"/>
    <cellStyle name="Normal 2 3 6 3 2 3 5" xfId="7880" xr:uid="{00000000-0005-0000-0000-0000DF1E0000}"/>
    <cellStyle name="Normal 2 3 6 3 2 3 5 3" xfId="22979" xr:uid="{00000000-0005-0000-0000-0000DD590000}"/>
    <cellStyle name="Normal 2 3 6 3 2 3 7" xfId="17966" xr:uid="{00000000-0005-0000-0000-000048460000}"/>
    <cellStyle name="Normal 2 3 6 3 2 4" xfId="3663" xr:uid="{00000000-0005-0000-0000-0000650E0000}"/>
    <cellStyle name="Normal 2 3 6 3 2 4 2" xfId="13736" xr:uid="{00000000-0005-0000-0000-0000BF350000}"/>
    <cellStyle name="Normal 2 3 6 3 2 4 2 3" xfId="28831" xr:uid="{00000000-0005-0000-0000-0000B9700000}"/>
    <cellStyle name="Normal 2 3 6 3 2 4 3" xfId="8716" xr:uid="{00000000-0005-0000-0000-000023220000}"/>
    <cellStyle name="Normal 2 3 6 3 2 4 3 3" xfId="23814" xr:uid="{00000000-0005-0000-0000-0000205D0000}"/>
    <cellStyle name="Normal 2 3 6 3 2 4 5" xfId="18801" xr:uid="{00000000-0005-0000-0000-00008B490000}"/>
    <cellStyle name="Normal 2 3 6 3 2 5" xfId="5355" xr:uid="{00000000-0005-0000-0000-000002150000}"/>
    <cellStyle name="Normal 2 3 6 3 2 5 2" xfId="15407" xr:uid="{00000000-0005-0000-0000-0000463C0000}"/>
    <cellStyle name="Normal 2 3 6 3 2 5 2 3" xfId="30502" xr:uid="{00000000-0005-0000-0000-000040770000}"/>
    <cellStyle name="Normal 2 3 6 3 2 5 3" xfId="10387" xr:uid="{00000000-0005-0000-0000-0000AA280000}"/>
    <cellStyle name="Normal 2 3 6 3 2 5 3 3" xfId="25485" xr:uid="{00000000-0005-0000-0000-0000A7630000}"/>
    <cellStyle name="Normal 2 3 6 3 2 5 5" xfId="20472" xr:uid="{00000000-0005-0000-0000-000012500000}"/>
    <cellStyle name="Normal 2 3 6 3 2 6" xfId="12065" xr:uid="{00000000-0005-0000-0000-0000382F0000}"/>
    <cellStyle name="Normal 2 3 6 3 2 6 3" xfId="27160" xr:uid="{00000000-0005-0000-0000-0000326A0000}"/>
    <cellStyle name="Normal 2 3 6 3 2 7" xfId="7044" xr:uid="{00000000-0005-0000-0000-00009B1B0000}"/>
    <cellStyle name="Normal 2 3 6 3 2 7 3" xfId="22143" xr:uid="{00000000-0005-0000-0000-000099560000}"/>
    <cellStyle name="Normal 2 3 6 3 2 9" xfId="17130" xr:uid="{00000000-0005-0000-0000-000004430000}"/>
    <cellStyle name="Normal 2 3 6 3 3" xfId="2182" xr:uid="{00000000-0005-0000-0000-00009B080000}"/>
    <cellStyle name="Normal 2 3 6 3 3 2" xfId="3021" xr:uid="{00000000-0005-0000-0000-0000E20B0000}"/>
    <cellStyle name="Normal 2 3 6 3 3 2 2" xfId="4710" xr:uid="{00000000-0005-0000-0000-00007C120000}"/>
    <cellStyle name="Normal 2 3 6 3 3 2 2 2" xfId="14782" xr:uid="{00000000-0005-0000-0000-0000D5390000}"/>
    <cellStyle name="Normal 2 3 6 3 3 2 2 2 3" xfId="29877" xr:uid="{00000000-0005-0000-0000-0000CF740000}"/>
    <cellStyle name="Normal 2 3 6 3 3 2 2 3" xfId="9762" xr:uid="{00000000-0005-0000-0000-000039260000}"/>
    <cellStyle name="Normal 2 3 6 3 3 2 2 3 3" xfId="24860" xr:uid="{00000000-0005-0000-0000-000036610000}"/>
    <cellStyle name="Normal 2 3 6 3 3 2 2 5" xfId="19847" xr:uid="{00000000-0005-0000-0000-0000A14D0000}"/>
    <cellStyle name="Normal 2 3 6 3 3 2 3" xfId="6401" xr:uid="{00000000-0005-0000-0000-000018190000}"/>
    <cellStyle name="Normal 2 3 6 3 3 2 3 2" xfId="16453" xr:uid="{00000000-0005-0000-0000-00005C400000}"/>
    <cellStyle name="Normal 2 3 6 3 3 2 3 3" xfId="11433" xr:uid="{00000000-0005-0000-0000-0000C02C0000}"/>
    <cellStyle name="Normal 2 3 6 3 3 2 3 3 3" xfId="26531" xr:uid="{00000000-0005-0000-0000-0000BD670000}"/>
    <cellStyle name="Normal 2 3 6 3 3 2 3 5" xfId="21518" xr:uid="{00000000-0005-0000-0000-000028540000}"/>
    <cellStyle name="Normal 2 3 6 3 3 2 4" xfId="13111" xr:uid="{00000000-0005-0000-0000-00004E330000}"/>
    <cellStyle name="Normal 2 3 6 3 3 2 4 3" xfId="28206" xr:uid="{00000000-0005-0000-0000-0000486E0000}"/>
    <cellStyle name="Normal 2 3 6 3 3 2 5" xfId="8090" xr:uid="{00000000-0005-0000-0000-0000B11F0000}"/>
    <cellStyle name="Normal 2 3 6 3 3 2 5 3" xfId="23189" xr:uid="{00000000-0005-0000-0000-0000AF5A0000}"/>
    <cellStyle name="Normal 2 3 6 3 3 2 7" xfId="18176" xr:uid="{00000000-0005-0000-0000-00001A470000}"/>
    <cellStyle name="Normal 2 3 6 3 3 3" xfId="3873" xr:uid="{00000000-0005-0000-0000-0000370F0000}"/>
    <cellStyle name="Normal 2 3 6 3 3 3 2" xfId="13946" xr:uid="{00000000-0005-0000-0000-000091360000}"/>
    <cellStyle name="Normal 2 3 6 3 3 3 2 3" xfId="29041" xr:uid="{00000000-0005-0000-0000-00008B710000}"/>
    <cellStyle name="Normal 2 3 6 3 3 3 3" xfId="8926" xr:uid="{00000000-0005-0000-0000-0000F5220000}"/>
    <cellStyle name="Normal 2 3 6 3 3 3 3 3" xfId="24024" xr:uid="{00000000-0005-0000-0000-0000F25D0000}"/>
    <cellStyle name="Normal 2 3 6 3 3 3 5" xfId="19011" xr:uid="{00000000-0005-0000-0000-00005D4A0000}"/>
    <cellStyle name="Normal 2 3 6 3 3 4" xfId="5565" xr:uid="{00000000-0005-0000-0000-0000D4150000}"/>
    <cellStyle name="Normal 2 3 6 3 3 4 2" xfId="15617" xr:uid="{00000000-0005-0000-0000-0000183D0000}"/>
    <cellStyle name="Normal 2 3 6 3 3 4 2 3" xfId="30712" xr:uid="{00000000-0005-0000-0000-000012780000}"/>
    <cellStyle name="Normal 2 3 6 3 3 4 3" xfId="10597" xr:uid="{00000000-0005-0000-0000-00007C290000}"/>
    <cellStyle name="Normal 2 3 6 3 3 4 3 3" xfId="25695" xr:uid="{00000000-0005-0000-0000-000079640000}"/>
    <cellStyle name="Normal 2 3 6 3 3 4 5" xfId="20682" xr:uid="{00000000-0005-0000-0000-0000E4500000}"/>
    <cellStyle name="Normal 2 3 6 3 3 5" xfId="12275" xr:uid="{00000000-0005-0000-0000-00000A300000}"/>
    <cellStyle name="Normal 2 3 6 3 3 5 3" xfId="27370" xr:uid="{00000000-0005-0000-0000-0000046B0000}"/>
    <cellStyle name="Normal 2 3 6 3 3 6" xfId="7254" xr:uid="{00000000-0005-0000-0000-00006D1C0000}"/>
    <cellStyle name="Normal 2 3 6 3 3 6 3" xfId="22353" xr:uid="{00000000-0005-0000-0000-00006B570000}"/>
    <cellStyle name="Normal 2 3 6 3 3 8" xfId="17340" xr:uid="{00000000-0005-0000-0000-0000D6430000}"/>
    <cellStyle name="Normal 2 3 6 3 4" xfId="2603" xr:uid="{00000000-0005-0000-0000-0000400A0000}"/>
    <cellStyle name="Normal 2 3 6 3 4 2" xfId="4292" xr:uid="{00000000-0005-0000-0000-0000DA100000}"/>
    <cellStyle name="Normal 2 3 6 3 4 2 2" xfId="14364" xr:uid="{00000000-0005-0000-0000-000033380000}"/>
    <cellStyle name="Normal 2 3 6 3 4 2 2 3" xfId="29459" xr:uid="{00000000-0005-0000-0000-00002D730000}"/>
    <cellStyle name="Normal 2 3 6 3 4 2 3" xfId="9344" xr:uid="{00000000-0005-0000-0000-000097240000}"/>
    <cellStyle name="Normal 2 3 6 3 4 2 3 3" xfId="24442" xr:uid="{00000000-0005-0000-0000-0000945F0000}"/>
    <cellStyle name="Normal 2 3 6 3 4 2 5" xfId="19429" xr:uid="{00000000-0005-0000-0000-0000FF4B0000}"/>
    <cellStyle name="Normal 2 3 6 3 4 3" xfId="5983" xr:uid="{00000000-0005-0000-0000-000076170000}"/>
    <cellStyle name="Normal 2 3 6 3 4 3 2" xfId="16035" xr:uid="{00000000-0005-0000-0000-0000BA3E0000}"/>
    <cellStyle name="Normal 2 3 6 3 4 3 3" xfId="11015" xr:uid="{00000000-0005-0000-0000-00001E2B0000}"/>
    <cellStyle name="Normal 2 3 6 3 4 3 3 3" xfId="26113" xr:uid="{00000000-0005-0000-0000-00001B660000}"/>
    <cellStyle name="Normal 2 3 6 3 4 3 5" xfId="21100" xr:uid="{00000000-0005-0000-0000-000086520000}"/>
    <cellStyle name="Normal 2 3 6 3 4 4" xfId="12693" xr:uid="{00000000-0005-0000-0000-0000AC310000}"/>
    <cellStyle name="Normal 2 3 6 3 4 4 3" xfId="27788" xr:uid="{00000000-0005-0000-0000-0000A66C0000}"/>
    <cellStyle name="Normal 2 3 6 3 4 5" xfId="7672" xr:uid="{00000000-0005-0000-0000-00000F1E0000}"/>
    <cellStyle name="Normal 2 3 6 3 4 5 3" xfId="22771" xr:uid="{00000000-0005-0000-0000-00000D590000}"/>
    <cellStyle name="Normal 2 3 6 3 4 7" xfId="17758" xr:uid="{00000000-0005-0000-0000-000078450000}"/>
    <cellStyle name="Normal 2 3 6 3 5" xfId="3455" xr:uid="{00000000-0005-0000-0000-0000950D0000}"/>
    <cellStyle name="Normal 2 3 6 3 5 2" xfId="13528" xr:uid="{00000000-0005-0000-0000-0000EF340000}"/>
    <cellStyle name="Normal 2 3 6 3 5 2 3" xfId="28623" xr:uid="{00000000-0005-0000-0000-0000E96F0000}"/>
    <cellStyle name="Normal 2 3 6 3 5 3" xfId="8508" xr:uid="{00000000-0005-0000-0000-000053210000}"/>
    <cellStyle name="Normal 2 3 6 3 5 3 3" xfId="23606" xr:uid="{00000000-0005-0000-0000-0000505C0000}"/>
    <cellStyle name="Normal 2 3 6 3 5 5" xfId="18593" xr:uid="{00000000-0005-0000-0000-0000BB480000}"/>
    <cellStyle name="Normal 2 3 6 3 6" xfId="5147" xr:uid="{00000000-0005-0000-0000-000032140000}"/>
    <cellStyle name="Normal 2 3 6 3 6 2" xfId="15199" xr:uid="{00000000-0005-0000-0000-0000763B0000}"/>
    <cellStyle name="Normal 2 3 6 3 6 2 3" xfId="30294" xr:uid="{00000000-0005-0000-0000-000070760000}"/>
    <cellStyle name="Normal 2 3 6 3 6 3" xfId="10179" xr:uid="{00000000-0005-0000-0000-0000DA270000}"/>
    <cellStyle name="Normal 2 3 6 3 6 3 3" xfId="25277" xr:uid="{00000000-0005-0000-0000-0000D7620000}"/>
    <cellStyle name="Normal 2 3 6 3 6 5" xfId="20264" xr:uid="{00000000-0005-0000-0000-0000424F0000}"/>
    <cellStyle name="Normal 2 3 6 3 7" xfId="11857" xr:uid="{00000000-0005-0000-0000-0000682E0000}"/>
    <cellStyle name="Normal 2 3 6 3 7 3" xfId="26952" xr:uid="{00000000-0005-0000-0000-000062690000}"/>
    <cellStyle name="Normal 2 3 6 3 8" xfId="6836" xr:uid="{00000000-0005-0000-0000-0000CB1A0000}"/>
    <cellStyle name="Normal 2 3 6 3 8 3" xfId="21935" xr:uid="{00000000-0005-0000-0000-0000C9550000}"/>
    <cellStyle name="Normal 2 3 6 4" xfId="1863" xr:uid="{00000000-0005-0000-0000-00005C070000}"/>
    <cellStyle name="Normal 2 3 6 4 2" xfId="2286" xr:uid="{00000000-0005-0000-0000-000003090000}"/>
    <cellStyle name="Normal 2 3 6 4 2 2" xfId="3125" xr:uid="{00000000-0005-0000-0000-00004A0C0000}"/>
    <cellStyle name="Normal 2 3 6 4 2 2 2" xfId="4814" xr:uid="{00000000-0005-0000-0000-0000E4120000}"/>
    <cellStyle name="Normal 2 3 6 4 2 2 2 2" xfId="14886" xr:uid="{00000000-0005-0000-0000-00003D3A0000}"/>
    <cellStyle name="Normal 2 3 6 4 2 2 2 2 3" xfId="29981" xr:uid="{00000000-0005-0000-0000-000037750000}"/>
    <cellStyle name="Normal 2 3 6 4 2 2 2 3" xfId="9866" xr:uid="{00000000-0005-0000-0000-0000A1260000}"/>
    <cellStyle name="Normal 2 3 6 4 2 2 2 3 3" xfId="24964" xr:uid="{00000000-0005-0000-0000-00009E610000}"/>
    <cellStyle name="Normal 2 3 6 4 2 2 2 5" xfId="19951" xr:uid="{00000000-0005-0000-0000-0000094E0000}"/>
    <cellStyle name="Normal 2 3 6 4 2 2 3" xfId="6505" xr:uid="{00000000-0005-0000-0000-000080190000}"/>
    <cellStyle name="Normal 2 3 6 4 2 2 3 2" xfId="16557" xr:uid="{00000000-0005-0000-0000-0000C4400000}"/>
    <cellStyle name="Normal 2 3 6 4 2 2 3 3" xfId="11537" xr:uid="{00000000-0005-0000-0000-0000282D0000}"/>
    <cellStyle name="Normal 2 3 6 4 2 2 3 3 3" xfId="26635" xr:uid="{00000000-0005-0000-0000-000025680000}"/>
    <cellStyle name="Normal 2 3 6 4 2 2 3 5" xfId="21622" xr:uid="{00000000-0005-0000-0000-000090540000}"/>
    <cellStyle name="Normal 2 3 6 4 2 2 4" xfId="13215" xr:uid="{00000000-0005-0000-0000-0000B6330000}"/>
    <cellStyle name="Normal 2 3 6 4 2 2 4 3" xfId="28310" xr:uid="{00000000-0005-0000-0000-0000B06E0000}"/>
    <cellStyle name="Normal 2 3 6 4 2 2 5" xfId="8194" xr:uid="{00000000-0005-0000-0000-000019200000}"/>
    <cellStyle name="Normal 2 3 6 4 2 2 5 3" xfId="23293" xr:uid="{00000000-0005-0000-0000-0000175B0000}"/>
    <cellStyle name="Normal 2 3 6 4 2 2 7" xfId="18280" xr:uid="{00000000-0005-0000-0000-000082470000}"/>
    <cellStyle name="Normal 2 3 6 4 2 3" xfId="3977" xr:uid="{00000000-0005-0000-0000-00009F0F0000}"/>
    <cellStyle name="Normal 2 3 6 4 2 3 2" xfId="14050" xr:uid="{00000000-0005-0000-0000-0000F9360000}"/>
    <cellStyle name="Normal 2 3 6 4 2 3 2 3" xfId="29145" xr:uid="{00000000-0005-0000-0000-0000F3710000}"/>
    <cellStyle name="Normal 2 3 6 4 2 3 3" xfId="9030" xr:uid="{00000000-0005-0000-0000-00005D230000}"/>
    <cellStyle name="Normal 2 3 6 4 2 3 3 3" xfId="24128" xr:uid="{00000000-0005-0000-0000-00005A5E0000}"/>
    <cellStyle name="Normal 2 3 6 4 2 3 5" xfId="19115" xr:uid="{00000000-0005-0000-0000-0000C54A0000}"/>
    <cellStyle name="Normal 2 3 6 4 2 4" xfId="5669" xr:uid="{00000000-0005-0000-0000-00003C160000}"/>
    <cellStyle name="Normal 2 3 6 4 2 4 2" xfId="15721" xr:uid="{00000000-0005-0000-0000-0000803D0000}"/>
    <cellStyle name="Normal 2 3 6 4 2 4 2 3" xfId="30816" xr:uid="{00000000-0005-0000-0000-00007A780000}"/>
    <cellStyle name="Normal 2 3 6 4 2 4 3" xfId="10701" xr:uid="{00000000-0005-0000-0000-0000E4290000}"/>
    <cellStyle name="Normal 2 3 6 4 2 4 3 3" xfId="25799" xr:uid="{00000000-0005-0000-0000-0000E1640000}"/>
    <cellStyle name="Normal 2 3 6 4 2 4 5" xfId="20786" xr:uid="{00000000-0005-0000-0000-00004C510000}"/>
    <cellStyle name="Normal 2 3 6 4 2 5" xfId="12379" xr:uid="{00000000-0005-0000-0000-000072300000}"/>
    <cellStyle name="Normal 2 3 6 4 2 5 3" xfId="27474" xr:uid="{00000000-0005-0000-0000-00006C6B0000}"/>
    <cellStyle name="Normal 2 3 6 4 2 6" xfId="7358" xr:uid="{00000000-0005-0000-0000-0000D51C0000}"/>
    <cellStyle name="Normal 2 3 6 4 2 6 3" xfId="22457" xr:uid="{00000000-0005-0000-0000-0000D3570000}"/>
    <cellStyle name="Normal 2 3 6 4 2 8" xfId="17444" xr:uid="{00000000-0005-0000-0000-00003E440000}"/>
    <cellStyle name="Normal 2 3 6 4 3" xfId="2707" xr:uid="{00000000-0005-0000-0000-0000A80A0000}"/>
    <cellStyle name="Normal 2 3 6 4 3 2" xfId="4396" xr:uid="{00000000-0005-0000-0000-000042110000}"/>
    <cellStyle name="Normal 2 3 6 4 3 2 2" xfId="14468" xr:uid="{00000000-0005-0000-0000-00009B380000}"/>
    <cellStyle name="Normal 2 3 6 4 3 2 2 3" xfId="29563" xr:uid="{00000000-0005-0000-0000-000095730000}"/>
    <cellStyle name="Normal 2 3 6 4 3 2 3" xfId="9448" xr:uid="{00000000-0005-0000-0000-0000FF240000}"/>
    <cellStyle name="Normal 2 3 6 4 3 2 3 3" xfId="24546" xr:uid="{00000000-0005-0000-0000-0000FC5F0000}"/>
    <cellStyle name="Normal 2 3 6 4 3 2 5" xfId="19533" xr:uid="{00000000-0005-0000-0000-0000674C0000}"/>
    <cellStyle name="Normal 2 3 6 4 3 3" xfId="6087" xr:uid="{00000000-0005-0000-0000-0000DE170000}"/>
    <cellStyle name="Normal 2 3 6 4 3 3 2" xfId="16139" xr:uid="{00000000-0005-0000-0000-0000223F0000}"/>
    <cellStyle name="Normal 2 3 6 4 3 3 3" xfId="11119" xr:uid="{00000000-0005-0000-0000-0000862B0000}"/>
    <cellStyle name="Normal 2 3 6 4 3 3 3 3" xfId="26217" xr:uid="{00000000-0005-0000-0000-000083660000}"/>
    <cellStyle name="Normal 2 3 6 4 3 3 5" xfId="21204" xr:uid="{00000000-0005-0000-0000-0000EE520000}"/>
    <cellStyle name="Normal 2 3 6 4 3 4" xfId="12797" xr:uid="{00000000-0005-0000-0000-000014320000}"/>
    <cellStyle name="Normal 2 3 6 4 3 4 3" xfId="27892" xr:uid="{00000000-0005-0000-0000-00000E6D0000}"/>
    <cellStyle name="Normal 2 3 6 4 3 5" xfId="7776" xr:uid="{00000000-0005-0000-0000-0000771E0000}"/>
    <cellStyle name="Normal 2 3 6 4 3 5 3" xfId="22875" xr:uid="{00000000-0005-0000-0000-000075590000}"/>
    <cellStyle name="Normal 2 3 6 4 3 7" xfId="17862" xr:uid="{00000000-0005-0000-0000-0000E0450000}"/>
    <cellStyle name="Normal 2 3 6 4 4" xfId="3559" xr:uid="{00000000-0005-0000-0000-0000FD0D0000}"/>
    <cellStyle name="Normal 2 3 6 4 4 2" xfId="13632" xr:uid="{00000000-0005-0000-0000-000057350000}"/>
    <cellStyle name="Normal 2 3 6 4 4 2 3" xfId="28727" xr:uid="{00000000-0005-0000-0000-000051700000}"/>
    <cellStyle name="Normal 2 3 6 4 4 3" xfId="8612" xr:uid="{00000000-0005-0000-0000-0000BB210000}"/>
    <cellStyle name="Normal 2 3 6 4 4 3 3" xfId="23710" xr:uid="{00000000-0005-0000-0000-0000B85C0000}"/>
    <cellStyle name="Normal 2 3 6 4 4 5" xfId="18697" xr:uid="{00000000-0005-0000-0000-000023490000}"/>
    <cellStyle name="Normal 2 3 6 4 5" xfId="5251" xr:uid="{00000000-0005-0000-0000-00009A140000}"/>
    <cellStyle name="Normal 2 3 6 4 5 2" xfId="15303" xr:uid="{00000000-0005-0000-0000-0000DE3B0000}"/>
    <cellStyle name="Normal 2 3 6 4 5 2 3" xfId="30398" xr:uid="{00000000-0005-0000-0000-0000D8760000}"/>
    <cellStyle name="Normal 2 3 6 4 5 3" xfId="10283" xr:uid="{00000000-0005-0000-0000-000042280000}"/>
    <cellStyle name="Normal 2 3 6 4 5 3 3" xfId="25381" xr:uid="{00000000-0005-0000-0000-00003F630000}"/>
    <cellStyle name="Normal 2 3 6 4 5 5" xfId="20368" xr:uid="{00000000-0005-0000-0000-0000AA4F0000}"/>
    <cellStyle name="Normal 2 3 6 4 6" xfId="11961" xr:uid="{00000000-0005-0000-0000-0000D02E0000}"/>
    <cellStyle name="Normal 2 3 6 4 6 3" xfId="27056" xr:uid="{00000000-0005-0000-0000-0000CA690000}"/>
    <cellStyle name="Normal 2 3 6 4 7" xfId="6940" xr:uid="{00000000-0005-0000-0000-0000331B0000}"/>
    <cellStyle name="Normal 2 3 6 4 7 3" xfId="22039" xr:uid="{00000000-0005-0000-0000-000031560000}"/>
    <cellStyle name="Normal 2 3 6 4 9" xfId="17026" xr:uid="{00000000-0005-0000-0000-00009C420000}"/>
    <cellStyle name="Normal 2 3 6 5" xfId="2076" xr:uid="{00000000-0005-0000-0000-000031080000}"/>
    <cellStyle name="Normal 2 3 6 5 2" xfId="2917" xr:uid="{00000000-0005-0000-0000-00007A0B0000}"/>
    <cellStyle name="Normal 2 3 6 5 2 2" xfId="4606" xr:uid="{00000000-0005-0000-0000-000014120000}"/>
    <cellStyle name="Normal 2 3 6 5 2 2 2" xfId="14678" xr:uid="{00000000-0005-0000-0000-00006D390000}"/>
    <cellStyle name="Normal 2 3 6 5 2 2 2 3" xfId="29773" xr:uid="{00000000-0005-0000-0000-000067740000}"/>
    <cellStyle name="Normal 2 3 6 5 2 2 3" xfId="9658" xr:uid="{00000000-0005-0000-0000-0000D1250000}"/>
    <cellStyle name="Normal 2 3 6 5 2 2 3 3" xfId="24756" xr:uid="{00000000-0005-0000-0000-0000CE600000}"/>
    <cellStyle name="Normal 2 3 6 5 2 2 5" xfId="19743" xr:uid="{00000000-0005-0000-0000-0000394D0000}"/>
    <cellStyle name="Normal 2 3 6 5 2 3" xfId="6297" xr:uid="{00000000-0005-0000-0000-0000B0180000}"/>
    <cellStyle name="Normal 2 3 6 5 2 3 2" xfId="16349" xr:uid="{00000000-0005-0000-0000-0000F43F0000}"/>
    <cellStyle name="Normal 2 3 6 5 2 3 3" xfId="11329" xr:uid="{00000000-0005-0000-0000-0000582C0000}"/>
    <cellStyle name="Normal 2 3 6 5 2 3 3 3" xfId="26427" xr:uid="{00000000-0005-0000-0000-000055670000}"/>
    <cellStyle name="Normal 2 3 6 5 2 3 5" xfId="21414" xr:uid="{00000000-0005-0000-0000-0000C0530000}"/>
    <cellStyle name="Normal 2 3 6 5 2 4" xfId="13007" xr:uid="{00000000-0005-0000-0000-0000E6320000}"/>
    <cellStyle name="Normal 2 3 6 5 2 4 3" xfId="28102" xr:uid="{00000000-0005-0000-0000-0000E06D0000}"/>
    <cellStyle name="Normal 2 3 6 5 2 5" xfId="7986" xr:uid="{00000000-0005-0000-0000-0000491F0000}"/>
    <cellStyle name="Normal 2 3 6 5 2 5 3" xfId="23085" xr:uid="{00000000-0005-0000-0000-0000475A0000}"/>
    <cellStyle name="Normal 2 3 6 5 2 7" xfId="18072" xr:uid="{00000000-0005-0000-0000-0000B2460000}"/>
    <cellStyle name="Normal 2 3 6 5 3" xfId="3769" xr:uid="{00000000-0005-0000-0000-0000CF0E0000}"/>
    <cellStyle name="Normal 2 3 6 5 3 2" xfId="13842" xr:uid="{00000000-0005-0000-0000-000029360000}"/>
    <cellStyle name="Normal 2 3 6 5 3 2 3" xfId="28937" xr:uid="{00000000-0005-0000-0000-000023710000}"/>
    <cellStyle name="Normal 2 3 6 5 3 3" xfId="8822" xr:uid="{00000000-0005-0000-0000-00008D220000}"/>
    <cellStyle name="Normal 2 3 6 5 3 3 3" xfId="23920" xr:uid="{00000000-0005-0000-0000-00008A5D0000}"/>
    <cellStyle name="Normal 2 3 6 5 3 5" xfId="18907" xr:uid="{00000000-0005-0000-0000-0000F5490000}"/>
    <cellStyle name="Normal 2 3 6 5 4" xfId="5461" xr:uid="{00000000-0005-0000-0000-00006C150000}"/>
    <cellStyle name="Normal 2 3 6 5 4 2" xfId="15513" xr:uid="{00000000-0005-0000-0000-0000B03C0000}"/>
    <cellStyle name="Normal 2 3 6 5 4 2 3" xfId="30608" xr:uid="{00000000-0005-0000-0000-0000AA770000}"/>
    <cellStyle name="Normal 2 3 6 5 4 3" xfId="10493" xr:uid="{00000000-0005-0000-0000-000014290000}"/>
    <cellStyle name="Normal 2 3 6 5 4 3 3" xfId="25591" xr:uid="{00000000-0005-0000-0000-000011640000}"/>
    <cellStyle name="Normal 2 3 6 5 4 5" xfId="20578" xr:uid="{00000000-0005-0000-0000-00007C500000}"/>
    <cellStyle name="Normal 2 3 6 5 5" xfId="12171" xr:uid="{00000000-0005-0000-0000-0000A22F0000}"/>
    <cellStyle name="Normal 2 3 6 5 5 3" xfId="27266" xr:uid="{00000000-0005-0000-0000-00009C6A0000}"/>
    <cellStyle name="Normal 2 3 6 5 6" xfId="7150" xr:uid="{00000000-0005-0000-0000-0000051C0000}"/>
    <cellStyle name="Normal 2 3 6 5 6 3" xfId="22249" xr:uid="{00000000-0005-0000-0000-000003570000}"/>
    <cellStyle name="Normal 2 3 6 5 8" xfId="17236" xr:uid="{00000000-0005-0000-0000-00006E430000}"/>
    <cellStyle name="Normal 2 3 6 6" xfId="2497" xr:uid="{00000000-0005-0000-0000-0000D6090000}"/>
    <cellStyle name="Normal 2 3 6 6 2" xfId="4188" xr:uid="{00000000-0005-0000-0000-000072100000}"/>
    <cellStyle name="Normal 2 3 6 6 2 2" xfId="14260" xr:uid="{00000000-0005-0000-0000-0000CB370000}"/>
    <cellStyle name="Normal 2 3 6 6 2 2 3" xfId="29355" xr:uid="{00000000-0005-0000-0000-0000C5720000}"/>
    <cellStyle name="Normal 2 3 6 6 2 3" xfId="9240" xr:uid="{00000000-0005-0000-0000-00002F240000}"/>
    <cellStyle name="Normal 2 3 6 6 2 3 3" xfId="24338" xr:uid="{00000000-0005-0000-0000-00002C5F0000}"/>
    <cellStyle name="Normal 2 3 6 6 2 5" xfId="19325" xr:uid="{00000000-0005-0000-0000-0000974B0000}"/>
    <cellStyle name="Normal 2 3 6 6 3" xfId="5879" xr:uid="{00000000-0005-0000-0000-00000E170000}"/>
    <cellStyle name="Normal 2 3 6 6 3 2" xfId="15931" xr:uid="{00000000-0005-0000-0000-0000523E0000}"/>
    <cellStyle name="Normal 2 3 6 6 3 3" xfId="10911" xr:uid="{00000000-0005-0000-0000-0000B62A0000}"/>
    <cellStyle name="Normal 2 3 6 6 3 3 3" xfId="26009" xr:uid="{00000000-0005-0000-0000-0000B3650000}"/>
    <cellStyle name="Normal 2 3 6 6 3 5" xfId="20996" xr:uid="{00000000-0005-0000-0000-00001E520000}"/>
    <cellStyle name="Normal 2 3 6 6 4" xfId="12589" xr:uid="{00000000-0005-0000-0000-000044310000}"/>
    <cellStyle name="Normal 2 3 6 6 4 3" xfId="27684" xr:uid="{00000000-0005-0000-0000-00003E6C0000}"/>
    <cellStyle name="Normal 2 3 6 6 5" xfId="7568" xr:uid="{00000000-0005-0000-0000-0000A71D0000}"/>
    <cellStyle name="Normal 2 3 6 6 5 3" xfId="22667" xr:uid="{00000000-0005-0000-0000-0000A5580000}"/>
    <cellStyle name="Normal 2 3 6 6 7" xfId="17654" xr:uid="{00000000-0005-0000-0000-000010450000}"/>
    <cellStyle name="Normal 2 3 6 7" xfId="3347" xr:uid="{00000000-0005-0000-0000-0000290D0000}"/>
    <cellStyle name="Normal 2 3 6 7 2" xfId="13424" xr:uid="{00000000-0005-0000-0000-000087340000}"/>
    <cellStyle name="Normal 2 3 6 7 2 3" xfId="28519" xr:uid="{00000000-0005-0000-0000-0000816F0000}"/>
    <cellStyle name="Normal 2 3 6 7 3" xfId="8404" xr:uid="{00000000-0005-0000-0000-0000EB200000}"/>
    <cellStyle name="Normal 2 3 6 7 3 3" xfId="23502" xr:uid="{00000000-0005-0000-0000-0000E85B0000}"/>
    <cellStyle name="Normal 2 3 6 7 5" xfId="18489" xr:uid="{00000000-0005-0000-0000-000053480000}"/>
    <cellStyle name="Normal 2 3 6 8" xfId="5040" xr:uid="{00000000-0005-0000-0000-0000C7130000}"/>
    <cellStyle name="Normal 2 3 6 8 2" xfId="15095" xr:uid="{00000000-0005-0000-0000-00000E3B0000}"/>
    <cellStyle name="Normal 2 3 6 8 2 3" xfId="30190" xr:uid="{00000000-0005-0000-0000-000008760000}"/>
    <cellStyle name="Normal 2 3 6 8 3" xfId="10075" xr:uid="{00000000-0005-0000-0000-000072270000}"/>
    <cellStyle name="Normal 2 3 6 8 3 3" xfId="25173" xr:uid="{00000000-0005-0000-0000-00006F620000}"/>
    <cellStyle name="Normal 2 3 6 8 5" xfId="20160" xr:uid="{00000000-0005-0000-0000-0000DA4E0000}"/>
    <cellStyle name="Normal 2 3 6 9" xfId="11751" xr:uid="{00000000-0005-0000-0000-0000FE2D0000}"/>
    <cellStyle name="Normal 2 3 6 9 3" xfId="26848" xr:uid="{00000000-0005-0000-0000-0000FA680000}"/>
    <cellStyle name="Normal 2 3 7" xfId="1139" xr:uid="{00000000-0005-0000-0000-000085040000}"/>
    <cellStyle name="Normal 2 3 8" xfId="31009" xr:uid="{414BF1FE-F573-4CA7-A14E-089C21497AD1}"/>
    <cellStyle name="Normal 2 3 9" xfId="919" xr:uid="{00000000-0005-0000-0000-0000A8030000}"/>
    <cellStyle name="Normal 2 33" xfId="31015" xr:uid="{E1AED7E7-A4D2-41E2-8739-5B28AD2140FB}"/>
    <cellStyle name="Normal 2 4" xfId="761" xr:uid="{00000000-0005-0000-0000-000009030000}"/>
    <cellStyle name="Normal 2 4 2" xfId="1408" xr:uid="{00000000-0005-0000-0000-000094050000}"/>
    <cellStyle name="Normal 2 4 2 10" xfId="6734" xr:uid="{00000000-0005-0000-0000-0000651A0000}"/>
    <cellStyle name="Normal 2 4 2 10 3" xfId="21835" xr:uid="{00000000-0005-0000-0000-000065550000}"/>
    <cellStyle name="Normal 2 4 2 12" xfId="16820" xr:uid="{00000000-0005-0000-0000-0000CE410000}"/>
    <cellStyle name="Normal 2 4 2 2" xfId="1700" xr:uid="{00000000-0005-0000-0000-0000B9060000}"/>
    <cellStyle name="Normal 2 4 2 2 11" xfId="16874" xr:uid="{00000000-0005-0000-0000-000004420000}"/>
    <cellStyle name="Normal 2 4 2 2 2" xfId="1808" xr:uid="{00000000-0005-0000-0000-000025070000}"/>
    <cellStyle name="Normal 2 4 2 2 2 10" xfId="16978" xr:uid="{00000000-0005-0000-0000-00006C420000}"/>
    <cellStyle name="Normal 2 4 2 2 2 2" xfId="2025" xr:uid="{00000000-0005-0000-0000-0000FE070000}"/>
    <cellStyle name="Normal 2 4 2 2 2 2 2" xfId="2446" xr:uid="{00000000-0005-0000-0000-0000A3090000}"/>
    <cellStyle name="Normal 2 4 2 2 2 2 2 2" xfId="3285" xr:uid="{00000000-0005-0000-0000-0000EA0C0000}"/>
    <cellStyle name="Normal 2 4 2 2 2 2 2 2 2" xfId="4974" xr:uid="{00000000-0005-0000-0000-000084130000}"/>
    <cellStyle name="Normal 2 4 2 2 2 2 2 2 2 2" xfId="15046" xr:uid="{00000000-0005-0000-0000-0000DD3A0000}"/>
    <cellStyle name="Normal 2 4 2 2 2 2 2 2 2 2 3" xfId="30141" xr:uid="{00000000-0005-0000-0000-0000D7750000}"/>
    <cellStyle name="Normal 2 4 2 2 2 2 2 2 2 3" xfId="10026" xr:uid="{00000000-0005-0000-0000-000041270000}"/>
    <cellStyle name="Normal 2 4 2 2 2 2 2 2 2 3 3" xfId="25124" xr:uid="{00000000-0005-0000-0000-00003E620000}"/>
    <cellStyle name="Normal 2 4 2 2 2 2 2 2 2 5" xfId="20111" xr:uid="{00000000-0005-0000-0000-0000A94E0000}"/>
    <cellStyle name="Normal 2 4 2 2 2 2 2 2 3" xfId="6665" xr:uid="{00000000-0005-0000-0000-0000201A0000}"/>
    <cellStyle name="Normal 2 4 2 2 2 2 2 2 3 2" xfId="16717" xr:uid="{00000000-0005-0000-0000-000064410000}"/>
    <cellStyle name="Normal 2 4 2 2 2 2 2 2 3 3" xfId="11697" xr:uid="{00000000-0005-0000-0000-0000C82D0000}"/>
    <cellStyle name="Normal 2 4 2 2 2 2 2 2 3 3 3" xfId="26795" xr:uid="{00000000-0005-0000-0000-0000C5680000}"/>
    <cellStyle name="Normal 2 4 2 2 2 2 2 2 3 5" xfId="21782" xr:uid="{00000000-0005-0000-0000-000030550000}"/>
    <cellStyle name="Normal 2 4 2 2 2 2 2 2 4" xfId="13375" xr:uid="{00000000-0005-0000-0000-000056340000}"/>
    <cellStyle name="Normal 2 4 2 2 2 2 2 2 4 3" xfId="28470" xr:uid="{00000000-0005-0000-0000-0000506F0000}"/>
    <cellStyle name="Normal 2 4 2 2 2 2 2 2 5" xfId="8354" xr:uid="{00000000-0005-0000-0000-0000B9200000}"/>
    <cellStyle name="Normal 2 4 2 2 2 2 2 2 5 3" xfId="23453" xr:uid="{00000000-0005-0000-0000-0000B75B0000}"/>
    <cellStyle name="Normal 2 4 2 2 2 2 2 2 7" xfId="18440" xr:uid="{00000000-0005-0000-0000-000022480000}"/>
    <cellStyle name="Normal 2 4 2 2 2 2 2 3" xfId="4137" xr:uid="{00000000-0005-0000-0000-00003F100000}"/>
    <cellStyle name="Normal 2 4 2 2 2 2 2 3 2" xfId="14210" xr:uid="{00000000-0005-0000-0000-000099370000}"/>
    <cellStyle name="Normal 2 4 2 2 2 2 2 3 2 3" xfId="29305" xr:uid="{00000000-0005-0000-0000-000093720000}"/>
    <cellStyle name="Normal 2 4 2 2 2 2 2 3 3" xfId="9190" xr:uid="{00000000-0005-0000-0000-0000FD230000}"/>
    <cellStyle name="Normal 2 4 2 2 2 2 2 3 3 3" xfId="24288" xr:uid="{00000000-0005-0000-0000-0000FA5E0000}"/>
    <cellStyle name="Normal 2 4 2 2 2 2 2 3 5" xfId="19275" xr:uid="{00000000-0005-0000-0000-0000654B0000}"/>
    <cellStyle name="Normal 2 4 2 2 2 2 2 4" xfId="5829" xr:uid="{00000000-0005-0000-0000-0000DC160000}"/>
    <cellStyle name="Normal 2 4 2 2 2 2 2 4 2" xfId="15881" xr:uid="{00000000-0005-0000-0000-0000203E0000}"/>
    <cellStyle name="Normal 2 4 2 2 2 2 2 4 3" xfId="10861" xr:uid="{00000000-0005-0000-0000-0000842A0000}"/>
    <cellStyle name="Normal 2 4 2 2 2 2 2 4 3 3" xfId="25959" xr:uid="{00000000-0005-0000-0000-000081650000}"/>
    <cellStyle name="Normal 2 4 2 2 2 2 2 4 5" xfId="20946" xr:uid="{00000000-0005-0000-0000-0000EC510000}"/>
    <cellStyle name="Normal 2 4 2 2 2 2 2 5" xfId="12539" xr:uid="{00000000-0005-0000-0000-000012310000}"/>
    <cellStyle name="Normal 2 4 2 2 2 2 2 5 3" xfId="27634" xr:uid="{00000000-0005-0000-0000-00000C6C0000}"/>
    <cellStyle name="Normal 2 4 2 2 2 2 2 6" xfId="7518" xr:uid="{00000000-0005-0000-0000-0000751D0000}"/>
    <cellStyle name="Normal 2 4 2 2 2 2 2 6 3" xfId="22617" xr:uid="{00000000-0005-0000-0000-000073580000}"/>
    <cellStyle name="Normal 2 4 2 2 2 2 2 8" xfId="17604" xr:uid="{00000000-0005-0000-0000-0000DE440000}"/>
    <cellStyle name="Normal 2 4 2 2 2 2 3" xfId="2867" xr:uid="{00000000-0005-0000-0000-0000480B0000}"/>
    <cellStyle name="Normal 2 4 2 2 2 2 3 2" xfId="4556" xr:uid="{00000000-0005-0000-0000-0000E2110000}"/>
    <cellStyle name="Normal 2 4 2 2 2 2 3 2 2" xfId="14628" xr:uid="{00000000-0005-0000-0000-00003B390000}"/>
    <cellStyle name="Normal 2 4 2 2 2 2 3 2 2 3" xfId="29723" xr:uid="{00000000-0005-0000-0000-000035740000}"/>
    <cellStyle name="Normal 2 4 2 2 2 2 3 2 3" xfId="9608" xr:uid="{00000000-0005-0000-0000-00009F250000}"/>
    <cellStyle name="Normal 2 4 2 2 2 2 3 2 3 3" xfId="24706" xr:uid="{00000000-0005-0000-0000-00009C600000}"/>
    <cellStyle name="Normal 2 4 2 2 2 2 3 2 5" xfId="19693" xr:uid="{00000000-0005-0000-0000-0000074D0000}"/>
    <cellStyle name="Normal 2 4 2 2 2 2 3 3" xfId="6247" xr:uid="{00000000-0005-0000-0000-00007E180000}"/>
    <cellStyle name="Normal 2 4 2 2 2 2 3 3 2" xfId="16299" xr:uid="{00000000-0005-0000-0000-0000C23F0000}"/>
    <cellStyle name="Normal 2 4 2 2 2 2 3 3 3" xfId="11279" xr:uid="{00000000-0005-0000-0000-0000262C0000}"/>
    <cellStyle name="Normal 2 4 2 2 2 2 3 3 3 3" xfId="26377" xr:uid="{00000000-0005-0000-0000-000023670000}"/>
    <cellStyle name="Normal 2 4 2 2 2 2 3 3 5" xfId="21364" xr:uid="{00000000-0005-0000-0000-00008E530000}"/>
    <cellStyle name="Normal 2 4 2 2 2 2 3 4" xfId="12957" xr:uid="{00000000-0005-0000-0000-0000B4320000}"/>
    <cellStyle name="Normal 2 4 2 2 2 2 3 4 3" xfId="28052" xr:uid="{00000000-0005-0000-0000-0000AE6D0000}"/>
    <cellStyle name="Normal 2 4 2 2 2 2 3 5" xfId="7936" xr:uid="{00000000-0005-0000-0000-0000171F0000}"/>
    <cellStyle name="Normal 2 4 2 2 2 2 3 5 3" xfId="23035" xr:uid="{00000000-0005-0000-0000-0000155A0000}"/>
    <cellStyle name="Normal 2 4 2 2 2 2 3 7" xfId="18022" xr:uid="{00000000-0005-0000-0000-000080460000}"/>
    <cellStyle name="Normal 2 4 2 2 2 2 4" xfId="3719" xr:uid="{00000000-0005-0000-0000-00009D0E0000}"/>
    <cellStyle name="Normal 2 4 2 2 2 2 4 2" xfId="13792" xr:uid="{00000000-0005-0000-0000-0000F7350000}"/>
    <cellStyle name="Normal 2 4 2 2 2 2 4 2 3" xfId="28887" xr:uid="{00000000-0005-0000-0000-0000F1700000}"/>
    <cellStyle name="Normal 2 4 2 2 2 2 4 3" xfId="8772" xr:uid="{00000000-0005-0000-0000-00005B220000}"/>
    <cellStyle name="Normal 2 4 2 2 2 2 4 3 3" xfId="23870" xr:uid="{00000000-0005-0000-0000-0000585D0000}"/>
    <cellStyle name="Normal 2 4 2 2 2 2 4 5" xfId="18857" xr:uid="{00000000-0005-0000-0000-0000C3490000}"/>
    <cellStyle name="Normal 2 4 2 2 2 2 5" xfId="5411" xr:uid="{00000000-0005-0000-0000-00003A150000}"/>
    <cellStyle name="Normal 2 4 2 2 2 2 5 2" xfId="15463" xr:uid="{00000000-0005-0000-0000-00007E3C0000}"/>
    <cellStyle name="Normal 2 4 2 2 2 2 5 2 3" xfId="30558" xr:uid="{00000000-0005-0000-0000-000078770000}"/>
    <cellStyle name="Normal 2 4 2 2 2 2 5 3" xfId="10443" xr:uid="{00000000-0005-0000-0000-0000E2280000}"/>
    <cellStyle name="Normal 2 4 2 2 2 2 5 3 3" xfId="25541" xr:uid="{00000000-0005-0000-0000-0000DF630000}"/>
    <cellStyle name="Normal 2 4 2 2 2 2 5 5" xfId="20528" xr:uid="{00000000-0005-0000-0000-00004A500000}"/>
    <cellStyle name="Normal 2 4 2 2 2 2 6" xfId="12121" xr:uid="{00000000-0005-0000-0000-0000702F0000}"/>
    <cellStyle name="Normal 2 4 2 2 2 2 6 3" xfId="27216" xr:uid="{00000000-0005-0000-0000-00006A6A0000}"/>
    <cellStyle name="Normal 2 4 2 2 2 2 7" xfId="7100" xr:uid="{00000000-0005-0000-0000-0000D31B0000}"/>
    <cellStyle name="Normal 2 4 2 2 2 2 7 3" xfId="22199" xr:uid="{00000000-0005-0000-0000-0000D1560000}"/>
    <cellStyle name="Normal 2 4 2 2 2 2 9" xfId="17186" xr:uid="{00000000-0005-0000-0000-00003C430000}"/>
    <cellStyle name="Normal 2 4 2 2 2 3" xfId="2238" xr:uid="{00000000-0005-0000-0000-0000D3080000}"/>
    <cellStyle name="Normal 2 4 2 2 2 3 2" xfId="3077" xr:uid="{00000000-0005-0000-0000-00001A0C0000}"/>
    <cellStyle name="Normal 2 4 2 2 2 3 2 2" xfId="4766" xr:uid="{00000000-0005-0000-0000-0000B4120000}"/>
    <cellStyle name="Normal 2 4 2 2 2 3 2 2 2" xfId="14838" xr:uid="{00000000-0005-0000-0000-00000D3A0000}"/>
    <cellStyle name="Normal 2 4 2 2 2 3 2 2 2 3" xfId="29933" xr:uid="{00000000-0005-0000-0000-000007750000}"/>
    <cellStyle name="Normal 2 4 2 2 2 3 2 2 3" xfId="9818" xr:uid="{00000000-0005-0000-0000-000071260000}"/>
    <cellStyle name="Normal 2 4 2 2 2 3 2 2 3 3" xfId="24916" xr:uid="{00000000-0005-0000-0000-00006E610000}"/>
    <cellStyle name="Normal 2 4 2 2 2 3 2 2 5" xfId="19903" xr:uid="{00000000-0005-0000-0000-0000D94D0000}"/>
    <cellStyle name="Normal 2 4 2 2 2 3 2 3" xfId="6457" xr:uid="{00000000-0005-0000-0000-000050190000}"/>
    <cellStyle name="Normal 2 4 2 2 2 3 2 3 2" xfId="16509" xr:uid="{00000000-0005-0000-0000-000094400000}"/>
    <cellStyle name="Normal 2 4 2 2 2 3 2 3 3" xfId="11489" xr:uid="{00000000-0005-0000-0000-0000F82C0000}"/>
    <cellStyle name="Normal 2 4 2 2 2 3 2 3 3 3" xfId="26587" xr:uid="{00000000-0005-0000-0000-0000F5670000}"/>
    <cellStyle name="Normal 2 4 2 2 2 3 2 3 5" xfId="21574" xr:uid="{00000000-0005-0000-0000-000060540000}"/>
    <cellStyle name="Normal 2 4 2 2 2 3 2 4" xfId="13167" xr:uid="{00000000-0005-0000-0000-000086330000}"/>
    <cellStyle name="Normal 2 4 2 2 2 3 2 4 3" xfId="28262" xr:uid="{00000000-0005-0000-0000-0000806E0000}"/>
    <cellStyle name="Normal 2 4 2 2 2 3 2 5" xfId="8146" xr:uid="{00000000-0005-0000-0000-0000E91F0000}"/>
    <cellStyle name="Normal 2 4 2 2 2 3 2 5 3" xfId="23245" xr:uid="{00000000-0005-0000-0000-0000E75A0000}"/>
    <cellStyle name="Normal 2 4 2 2 2 3 2 7" xfId="18232" xr:uid="{00000000-0005-0000-0000-000052470000}"/>
    <cellStyle name="Normal 2 4 2 2 2 3 3" xfId="3929" xr:uid="{00000000-0005-0000-0000-00006F0F0000}"/>
    <cellStyle name="Normal 2 4 2 2 2 3 3 2" xfId="14002" xr:uid="{00000000-0005-0000-0000-0000C9360000}"/>
    <cellStyle name="Normal 2 4 2 2 2 3 3 2 3" xfId="29097" xr:uid="{00000000-0005-0000-0000-0000C3710000}"/>
    <cellStyle name="Normal 2 4 2 2 2 3 3 3" xfId="8982" xr:uid="{00000000-0005-0000-0000-00002D230000}"/>
    <cellStyle name="Normal 2 4 2 2 2 3 3 3 3" xfId="24080" xr:uid="{00000000-0005-0000-0000-00002A5E0000}"/>
    <cellStyle name="Normal 2 4 2 2 2 3 3 5" xfId="19067" xr:uid="{00000000-0005-0000-0000-0000954A0000}"/>
    <cellStyle name="Normal 2 4 2 2 2 3 4" xfId="5621" xr:uid="{00000000-0005-0000-0000-00000C160000}"/>
    <cellStyle name="Normal 2 4 2 2 2 3 4 2" xfId="15673" xr:uid="{00000000-0005-0000-0000-0000503D0000}"/>
    <cellStyle name="Normal 2 4 2 2 2 3 4 2 3" xfId="30768" xr:uid="{00000000-0005-0000-0000-00004A780000}"/>
    <cellStyle name="Normal 2 4 2 2 2 3 4 3" xfId="10653" xr:uid="{00000000-0005-0000-0000-0000B4290000}"/>
    <cellStyle name="Normal 2 4 2 2 2 3 4 3 3" xfId="25751" xr:uid="{00000000-0005-0000-0000-0000B1640000}"/>
    <cellStyle name="Normal 2 4 2 2 2 3 4 5" xfId="20738" xr:uid="{00000000-0005-0000-0000-00001C510000}"/>
    <cellStyle name="Normal 2 4 2 2 2 3 5" xfId="12331" xr:uid="{00000000-0005-0000-0000-000042300000}"/>
    <cellStyle name="Normal 2 4 2 2 2 3 5 3" xfId="27426" xr:uid="{00000000-0005-0000-0000-00003C6B0000}"/>
    <cellStyle name="Normal 2 4 2 2 2 3 6" xfId="7310" xr:uid="{00000000-0005-0000-0000-0000A51C0000}"/>
    <cellStyle name="Normal 2 4 2 2 2 3 6 3" xfId="22409" xr:uid="{00000000-0005-0000-0000-0000A3570000}"/>
    <cellStyle name="Normal 2 4 2 2 2 3 8" xfId="17396" xr:uid="{00000000-0005-0000-0000-00000E440000}"/>
    <cellStyle name="Normal 2 4 2 2 2 4" xfId="2659" xr:uid="{00000000-0005-0000-0000-0000780A0000}"/>
    <cellStyle name="Normal 2 4 2 2 2 4 2" xfId="4348" xr:uid="{00000000-0005-0000-0000-000012110000}"/>
    <cellStyle name="Normal 2 4 2 2 2 4 2 2" xfId="14420" xr:uid="{00000000-0005-0000-0000-00006B380000}"/>
    <cellStyle name="Normal 2 4 2 2 2 4 2 2 3" xfId="29515" xr:uid="{00000000-0005-0000-0000-000065730000}"/>
    <cellStyle name="Normal 2 4 2 2 2 4 2 3" xfId="9400" xr:uid="{00000000-0005-0000-0000-0000CF240000}"/>
    <cellStyle name="Normal 2 4 2 2 2 4 2 3 3" xfId="24498" xr:uid="{00000000-0005-0000-0000-0000CC5F0000}"/>
    <cellStyle name="Normal 2 4 2 2 2 4 2 5" xfId="19485" xr:uid="{00000000-0005-0000-0000-0000374C0000}"/>
    <cellStyle name="Normal 2 4 2 2 2 4 3" xfId="6039" xr:uid="{00000000-0005-0000-0000-0000AE170000}"/>
    <cellStyle name="Normal 2 4 2 2 2 4 3 2" xfId="16091" xr:uid="{00000000-0005-0000-0000-0000F23E0000}"/>
    <cellStyle name="Normal 2 4 2 2 2 4 3 3" xfId="11071" xr:uid="{00000000-0005-0000-0000-0000562B0000}"/>
    <cellStyle name="Normal 2 4 2 2 2 4 3 3 3" xfId="26169" xr:uid="{00000000-0005-0000-0000-000053660000}"/>
    <cellStyle name="Normal 2 4 2 2 2 4 3 5" xfId="21156" xr:uid="{00000000-0005-0000-0000-0000BE520000}"/>
    <cellStyle name="Normal 2 4 2 2 2 4 4" xfId="12749" xr:uid="{00000000-0005-0000-0000-0000E4310000}"/>
    <cellStyle name="Normal 2 4 2 2 2 4 4 3" xfId="27844" xr:uid="{00000000-0005-0000-0000-0000DE6C0000}"/>
    <cellStyle name="Normal 2 4 2 2 2 4 5" xfId="7728" xr:uid="{00000000-0005-0000-0000-0000471E0000}"/>
    <cellStyle name="Normal 2 4 2 2 2 4 5 3" xfId="22827" xr:uid="{00000000-0005-0000-0000-000045590000}"/>
    <cellStyle name="Normal 2 4 2 2 2 4 7" xfId="17814" xr:uid="{00000000-0005-0000-0000-0000B0450000}"/>
    <cellStyle name="Normal 2 4 2 2 2 5" xfId="3511" xr:uid="{00000000-0005-0000-0000-0000CD0D0000}"/>
    <cellStyle name="Normal 2 4 2 2 2 5 2" xfId="13584" xr:uid="{00000000-0005-0000-0000-000027350000}"/>
    <cellStyle name="Normal 2 4 2 2 2 5 2 3" xfId="28679" xr:uid="{00000000-0005-0000-0000-000021700000}"/>
    <cellStyle name="Normal 2 4 2 2 2 5 3" xfId="8564" xr:uid="{00000000-0005-0000-0000-00008B210000}"/>
    <cellStyle name="Normal 2 4 2 2 2 5 3 3" xfId="23662" xr:uid="{00000000-0005-0000-0000-0000885C0000}"/>
    <cellStyle name="Normal 2 4 2 2 2 5 5" xfId="18649" xr:uid="{00000000-0005-0000-0000-0000F3480000}"/>
    <cellStyle name="Normal 2 4 2 2 2 6" xfId="5203" xr:uid="{00000000-0005-0000-0000-00006A140000}"/>
    <cellStyle name="Normal 2 4 2 2 2 6 2" xfId="15255" xr:uid="{00000000-0005-0000-0000-0000AE3B0000}"/>
    <cellStyle name="Normal 2 4 2 2 2 6 2 3" xfId="30350" xr:uid="{00000000-0005-0000-0000-0000A8760000}"/>
    <cellStyle name="Normal 2 4 2 2 2 6 3" xfId="10235" xr:uid="{00000000-0005-0000-0000-000012280000}"/>
    <cellStyle name="Normal 2 4 2 2 2 6 3 3" xfId="25333" xr:uid="{00000000-0005-0000-0000-00000F630000}"/>
    <cellStyle name="Normal 2 4 2 2 2 6 5" xfId="20320" xr:uid="{00000000-0005-0000-0000-00007A4F0000}"/>
    <cellStyle name="Normal 2 4 2 2 2 7" xfId="11913" xr:uid="{00000000-0005-0000-0000-0000A02E0000}"/>
    <cellStyle name="Normal 2 4 2 2 2 7 3" xfId="27008" xr:uid="{00000000-0005-0000-0000-00009A690000}"/>
    <cellStyle name="Normal 2 4 2 2 2 8" xfId="6892" xr:uid="{00000000-0005-0000-0000-0000031B0000}"/>
    <cellStyle name="Normal 2 4 2 2 2 8 3" xfId="21991" xr:uid="{00000000-0005-0000-0000-000001560000}"/>
    <cellStyle name="Normal 2 4 2 2 3" xfId="1921" xr:uid="{00000000-0005-0000-0000-000096070000}"/>
    <cellStyle name="Normal 2 4 2 2 3 2" xfId="2342" xr:uid="{00000000-0005-0000-0000-00003B090000}"/>
    <cellStyle name="Normal 2 4 2 2 3 2 2" xfId="3181" xr:uid="{00000000-0005-0000-0000-0000820C0000}"/>
    <cellStyle name="Normal 2 4 2 2 3 2 2 2" xfId="4870" xr:uid="{00000000-0005-0000-0000-00001C130000}"/>
    <cellStyle name="Normal 2 4 2 2 3 2 2 2 2" xfId="14942" xr:uid="{00000000-0005-0000-0000-0000753A0000}"/>
    <cellStyle name="Normal 2 4 2 2 3 2 2 2 2 3" xfId="30037" xr:uid="{00000000-0005-0000-0000-00006F750000}"/>
    <cellStyle name="Normal 2 4 2 2 3 2 2 2 3" xfId="9922" xr:uid="{00000000-0005-0000-0000-0000D9260000}"/>
    <cellStyle name="Normal 2 4 2 2 3 2 2 2 3 3" xfId="25020" xr:uid="{00000000-0005-0000-0000-0000D6610000}"/>
    <cellStyle name="Normal 2 4 2 2 3 2 2 2 5" xfId="20007" xr:uid="{00000000-0005-0000-0000-0000414E0000}"/>
    <cellStyle name="Normal 2 4 2 2 3 2 2 3" xfId="6561" xr:uid="{00000000-0005-0000-0000-0000B8190000}"/>
    <cellStyle name="Normal 2 4 2 2 3 2 2 3 2" xfId="16613" xr:uid="{00000000-0005-0000-0000-0000FC400000}"/>
    <cellStyle name="Normal 2 4 2 2 3 2 2 3 3" xfId="11593" xr:uid="{00000000-0005-0000-0000-0000602D0000}"/>
    <cellStyle name="Normal 2 4 2 2 3 2 2 3 3 3" xfId="26691" xr:uid="{00000000-0005-0000-0000-00005D680000}"/>
    <cellStyle name="Normal 2 4 2 2 3 2 2 3 5" xfId="21678" xr:uid="{00000000-0005-0000-0000-0000C8540000}"/>
    <cellStyle name="Normal 2 4 2 2 3 2 2 4" xfId="13271" xr:uid="{00000000-0005-0000-0000-0000EE330000}"/>
    <cellStyle name="Normal 2 4 2 2 3 2 2 4 3" xfId="28366" xr:uid="{00000000-0005-0000-0000-0000E86E0000}"/>
    <cellStyle name="Normal 2 4 2 2 3 2 2 5" xfId="8250" xr:uid="{00000000-0005-0000-0000-000051200000}"/>
    <cellStyle name="Normal 2 4 2 2 3 2 2 5 3" xfId="23349" xr:uid="{00000000-0005-0000-0000-00004F5B0000}"/>
    <cellStyle name="Normal 2 4 2 2 3 2 2 7" xfId="18336" xr:uid="{00000000-0005-0000-0000-0000BA470000}"/>
    <cellStyle name="Normal 2 4 2 2 3 2 3" xfId="4033" xr:uid="{00000000-0005-0000-0000-0000D70F0000}"/>
    <cellStyle name="Normal 2 4 2 2 3 2 3 2" xfId="14106" xr:uid="{00000000-0005-0000-0000-000031370000}"/>
    <cellStyle name="Normal 2 4 2 2 3 2 3 2 3" xfId="29201" xr:uid="{00000000-0005-0000-0000-00002B720000}"/>
    <cellStyle name="Normal 2 4 2 2 3 2 3 3" xfId="9086" xr:uid="{00000000-0005-0000-0000-000095230000}"/>
    <cellStyle name="Normal 2 4 2 2 3 2 3 3 3" xfId="24184" xr:uid="{00000000-0005-0000-0000-0000925E0000}"/>
    <cellStyle name="Normal 2 4 2 2 3 2 3 5" xfId="19171" xr:uid="{00000000-0005-0000-0000-0000FD4A0000}"/>
    <cellStyle name="Normal 2 4 2 2 3 2 4" xfId="5725" xr:uid="{00000000-0005-0000-0000-000074160000}"/>
    <cellStyle name="Normal 2 4 2 2 3 2 4 2" xfId="15777" xr:uid="{00000000-0005-0000-0000-0000B83D0000}"/>
    <cellStyle name="Normal 2 4 2 2 3 2 4 2 3" xfId="30872" xr:uid="{00000000-0005-0000-0000-0000B2780000}"/>
    <cellStyle name="Normal 2 4 2 2 3 2 4 3" xfId="10757" xr:uid="{00000000-0005-0000-0000-00001C2A0000}"/>
    <cellStyle name="Normal 2 4 2 2 3 2 4 3 3" xfId="25855" xr:uid="{00000000-0005-0000-0000-000019650000}"/>
    <cellStyle name="Normal 2 4 2 2 3 2 4 5" xfId="20842" xr:uid="{00000000-0005-0000-0000-000084510000}"/>
    <cellStyle name="Normal 2 4 2 2 3 2 5" xfId="12435" xr:uid="{00000000-0005-0000-0000-0000AA300000}"/>
    <cellStyle name="Normal 2 4 2 2 3 2 5 3" xfId="27530" xr:uid="{00000000-0005-0000-0000-0000A46B0000}"/>
    <cellStyle name="Normal 2 4 2 2 3 2 6" xfId="7414" xr:uid="{00000000-0005-0000-0000-00000D1D0000}"/>
    <cellStyle name="Normal 2 4 2 2 3 2 6 3" xfId="22513" xr:uid="{00000000-0005-0000-0000-00000B580000}"/>
    <cellStyle name="Normal 2 4 2 2 3 2 8" xfId="17500" xr:uid="{00000000-0005-0000-0000-000076440000}"/>
    <cellStyle name="Normal 2 4 2 2 3 3" xfId="2763" xr:uid="{00000000-0005-0000-0000-0000E00A0000}"/>
    <cellStyle name="Normal 2 4 2 2 3 3 2" xfId="4452" xr:uid="{00000000-0005-0000-0000-00007A110000}"/>
    <cellStyle name="Normal 2 4 2 2 3 3 2 2" xfId="14524" xr:uid="{00000000-0005-0000-0000-0000D3380000}"/>
    <cellStyle name="Normal 2 4 2 2 3 3 2 2 3" xfId="29619" xr:uid="{00000000-0005-0000-0000-0000CD730000}"/>
    <cellStyle name="Normal 2 4 2 2 3 3 2 3" xfId="9504" xr:uid="{00000000-0005-0000-0000-000037250000}"/>
    <cellStyle name="Normal 2 4 2 2 3 3 2 3 3" xfId="24602" xr:uid="{00000000-0005-0000-0000-000034600000}"/>
    <cellStyle name="Normal 2 4 2 2 3 3 2 5" xfId="19589" xr:uid="{00000000-0005-0000-0000-00009F4C0000}"/>
    <cellStyle name="Normal 2 4 2 2 3 3 3" xfId="6143" xr:uid="{00000000-0005-0000-0000-000016180000}"/>
    <cellStyle name="Normal 2 4 2 2 3 3 3 2" xfId="16195" xr:uid="{00000000-0005-0000-0000-00005A3F0000}"/>
    <cellStyle name="Normal 2 4 2 2 3 3 3 3" xfId="11175" xr:uid="{00000000-0005-0000-0000-0000BE2B0000}"/>
    <cellStyle name="Normal 2 4 2 2 3 3 3 3 3" xfId="26273" xr:uid="{00000000-0005-0000-0000-0000BB660000}"/>
    <cellStyle name="Normal 2 4 2 2 3 3 3 5" xfId="21260" xr:uid="{00000000-0005-0000-0000-000026530000}"/>
    <cellStyle name="Normal 2 4 2 2 3 3 4" xfId="12853" xr:uid="{00000000-0005-0000-0000-00004C320000}"/>
    <cellStyle name="Normal 2 4 2 2 3 3 4 3" xfId="27948" xr:uid="{00000000-0005-0000-0000-0000466D0000}"/>
    <cellStyle name="Normal 2 4 2 2 3 3 5" xfId="7832" xr:uid="{00000000-0005-0000-0000-0000AF1E0000}"/>
    <cellStyle name="Normal 2 4 2 2 3 3 5 3" xfId="22931" xr:uid="{00000000-0005-0000-0000-0000AD590000}"/>
    <cellStyle name="Normal 2 4 2 2 3 3 7" xfId="17918" xr:uid="{00000000-0005-0000-0000-000018460000}"/>
    <cellStyle name="Normal 2 4 2 2 3 4" xfId="3615" xr:uid="{00000000-0005-0000-0000-0000350E0000}"/>
    <cellStyle name="Normal 2 4 2 2 3 4 2" xfId="13688" xr:uid="{00000000-0005-0000-0000-00008F350000}"/>
    <cellStyle name="Normal 2 4 2 2 3 4 2 3" xfId="28783" xr:uid="{00000000-0005-0000-0000-000089700000}"/>
    <cellStyle name="Normal 2 4 2 2 3 4 3" xfId="8668" xr:uid="{00000000-0005-0000-0000-0000F3210000}"/>
    <cellStyle name="Normal 2 4 2 2 3 4 3 3" xfId="23766" xr:uid="{00000000-0005-0000-0000-0000F05C0000}"/>
    <cellStyle name="Normal 2 4 2 2 3 4 5" xfId="18753" xr:uid="{00000000-0005-0000-0000-00005B490000}"/>
    <cellStyle name="Normal 2 4 2 2 3 5" xfId="5307" xr:uid="{00000000-0005-0000-0000-0000D2140000}"/>
    <cellStyle name="Normal 2 4 2 2 3 5 2" xfId="15359" xr:uid="{00000000-0005-0000-0000-0000163C0000}"/>
    <cellStyle name="Normal 2 4 2 2 3 5 2 3" xfId="30454" xr:uid="{00000000-0005-0000-0000-000010770000}"/>
    <cellStyle name="Normal 2 4 2 2 3 5 3" xfId="10339" xr:uid="{00000000-0005-0000-0000-00007A280000}"/>
    <cellStyle name="Normal 2 4 2 2 3 5 3 3" xfId="25437" xr:uid="{00000000-0005-0000-0000-000077630000}"/>
    <cellStyle name="Normal 2 4 2 2 3 5 5" xfId="20424" xr:uid="{00000000-0005-0000-0000-0000E24F0000}"/>
    <cellStyle name="Normal 2 4 2 2 3 6" xfId="12017" xr:uid="{00000000-0005-0000-0000-0000082F0000}"/>
    <cellStyle name="Normal 2 4 2 2 3 6 3" xfId="27112" xr:uid="{00000000-0005-0000-0000-0000026A0000}"/>
    <cellStyle name="Normal 2 4 2 2 3 7" xfId="6996" xr:uid="{00000000-0005-0000-0000-00006B1B0000}"/>
    <cellStyle name="Normal 2 4 2 2 3 7 3" xfId="22095" xr:uid="{00000000-0005-0000-0000-000069560000}"/>
    <cellStyle name="Normal 2 4 2 2 3 9" xfId="17082" xr:uid="{00000000-0005-0000-0000-0000D4420000}"/>
    <cellStyle name="Normal 2 4 2 2 4" xfId="2134" xr:uid="{00000000-0005-0000-0000-00006B080000}"/>
    <cellStyle name="Normal 2 4 2 2 4 2" xfId="2973" xr:uid="{00000000-0005-0000-0000-0000B20B0000}"/>
    <cellStyle name="Normal 2 4 2 2 4 2 2" xfId="4662" xr:uid="{00000000-0005-0000-0000-00004C120000}"/>
    <cellStyle name="Normal 2 4 2 2 4 2 2 2" xfId="14734" xr:uid="{00000000-0005-0000-0000-0000A5390000}"/>
    <cellStyle name="Normal 2 4 2 2 4 2 2 2 3" xfId="29829" xr:uid="{00000000-0005-0000-0000-00009F740000}"/>
    <cellStyle name="Normal 2 4 2 2 4 2 2 3" xfId="9714" xr:uid="{00000000-0005-0000-0000-000009260000}"/>
    <cellStyle name="Normal 2 4 2 2 4 2 2 3 3" xfId="24812" xr:uid="{00000000-0005-0000-0000-000006610000}"/>
    <cellStyle name="Normal 2 4 2 2 4 2 2 5" xfId="19799" xr:uid="{00000000-0005-0000-0000-0000714D0000}"/>
    <cellStyle name="Normal 2 4 2 2 4 2 3" xfId="6353" xr:uid="{00000000-0005-0000-0000-0000E8180000}"/>
    <cellStyle name="Normal 2 4 2 2 4 2 3 2" xfId="16405" xr:uid="{00000000-0005-0000-0000-00002C400000}"/>
    <cellStyle name="Normal 2 4 2 2 4 2 3 3" xfId="11385" xr:uid="{00000000-0005-0000-0000-0000902C0000}"/>
    <cellStyle name="Normal 2 4 2 2 4 2 3 3 3" xfId="26483" xr:uid="{00000000-0005-0000-0000-00008D670000}"/>
    <cellStyle name="Normal 2 4 2 2 4 2 3 5" xfId="21470" xr:uid="{00000000-0005-0000-0000-0000F8530000}"/>
    <cellStyle name="Normal 2 4 2 2 4 2 4" xfId="13063" xr:uid="{00000000-0005-0000-0000-00001E330000}"/>
    <cellStyle name="Normal 2 4 2 2 4 2 4 3" xfId="28158" xr:uid="{00000000-0005-0000-0000-0000186E0000}"/>
    <cellStyle name="Normal 2 4 2 2 4 2 5" xfId="8042" xr:uid="{00000000-0005-0000-0000-0000811F0000}"/>
    <cellStyle name="Normal 2 4 2 2 4 2 5 3" xfId="23141" xr:uid="{00000000-0005-0000-0000-00007F5A0000}"/>
    <cellStyle name="Normal 2 4 2 2 4 2 7" xfId="18128" xr:uid="{00000000-0005-0000-0000-0000EA460000}"/>
    <cellStyle name="Normal 2 4 2 2 4 3" xfId="3825" xr:uid="{00000000-0005-0000-0000-0000070F0000}"/>
    <cellStyle name="Normal 2 4 2 2 4 3 2" xfId="13898" xr:uid="{00000000-0005-0000-0000-000061360000}"/>
    <cellStyle name="Normal 2 4 2 2 4 3 2 3" xfId="28993" xr:uid="{00000000-0005-0000-0000-00005B710000}"/>
    <cellStyle name="Normal 2 4 2 2 4 3 3" xfId="8878" xr:uid="{00000000-0005-0000-0000-0000C5220000}"/>
    <cellStyle name="Normal 2 4 2 2 4 3 3 3" xfId="23976" xr:uid="{00000000-0005-0000-0000-0000C25D0000}"/>
    <cellStyle name="Normal 2 4 2 2 4 3 5" xfId="18963" xr:uid="{00000000-0005-0000-0000-00002D4A0000}"/>
    <cellStyle name="Normal 2 4 2 2 4 4" xfId="5517" xr:uid="{00000000-0005-0000-0000-0000A4150000}"/>
    <cellStyle name="Normal 2 4 2 2 4 4 2" xfId="15569" xr:uid="{00000000-0005-0000-0000-0000E83C0000}"/>
    <cellStyle name="Normal 2 4 2 2 4 4 2 3" xfId="30664" xr:uid="{00000000-0005-0000-0000-0000E2770000}"/>
    <cellStyle name="Normal 2 4 2 2 4 4 3" xfId="10549" xr:uid="{00000000-0005-0000-0000-00004C290000}"/>
    <cellStyle name="Normal 2 4 2 2 4 4 3 3" xfId="25647" xr:uid="{00000000-0005-0000-0000-000049640000}"/>
    <cellStyle name="Normal 2 4 2 2 4 4 5" xfId="20634" xr:uid="{00000000-0005-0000-0000-0000B4500000}"/>
    <cellStyle name="Normal 2 4 2 2 4 5" xfId="12227" xr:uid="{00000000-0005-0000-0000-0000DA2F0000}"/>
    <cellStyle name="Normal 2 4 2 2 4 5 3" xfId="27322" xr:uid="{00000000-0005-0000-0000-0000D46A0000}"/>
    <cellStyle name="Normal 2 4 2 2 4 6" xfId="7206" xr:uid="{00000000-0005-0000-0000-00003D1C0000}"/>
    <cellStyle name="Normal 2 4 2 2 4 6 3" xfId="22305" xr:uid="{00000000-0005-0000-0000-00003B570000}"/>
    <cellStyle name="Normal 2 4 2 2 4 8" xfId="17292" xr:uid="{00000000-0005-0000-0000-0000A6430000}"/>
    <cellStyle name="Normal 2 4 2 2 5" xfId="2555" xr:uid="{00000000-0005-0000-0000-0000100A0000}"/>
    <cellStyle name="Normal 2 4 2 2 5 2" xfId="4244" xr:uid="{00000000-0005-0000-0000-0000AA100000}"/>
    <cellStyle name="Normal 2 4 2 2 5 2 2" xfId="14316" xr:uid="{00000000-0005-0000-0000-000003380000}"/>
    <cellStyle name="Normal 2 4 2 2 5 2 2 3" xfId="29411" xr:uid="{00000000-0005-0000-0000-0000FD720000}"/>
    <cellStyle name="Normal 2 4 2 2 5 2 3" xfId="9296" xr:uid="{00000000-0005-0000-0000-000067240000}"/>
    <cellStyle name="Normal 2 4 2 2 5 2 3 3" xfId="24394" xr:uid="{00000000-0005-0000-0000-0000645F0000}"/>
    <cellStyle name="Normal 2 4 2 2 5 2 5" xfId="19381" xr:uid="{00000000-0005-0000-0000-0000CF4B0000}"/>
    <cellStyle name="Normal 2 4 2 2 5 3" xfId="5935" xr:uid="{00000000-0005-0000-0000-000046170000}"/>
    <cellStyle name="Normal 2 4 2 2 5 3 2" xfId="15987" xr:uid="{00000000-0005-0000-0000-00008A3E0000}"/>
    <cellStyle name="Normal 2 4 2 2 5 3 3" xfId="10967" xr:uid="{00000000-0005-0000-0000-0000EE2A0000}"/>
    <cellStyle name="Normal 2 4 2 2 5 3 3 3" xfId="26065" xr:uid="{00000000-0005-0000-0000-0000EB650000}"/>
    <cellStyle name="Normal 2 4 2 2 5 3 5" xfId="21052" xr:uid="{00000000-0005-0000-0000-000056520000}"/>
    <cellStyle name="Normal 2 4 2 2 5 4" xfId="12645" xr:uid="{00000000-0005-0000-0000-00007C310000}"/>
    <cellStyle name="Normal 2 4 2 2 5 4 3" xfId="27740" xr:uid="{00000000-0005-0000-0000-0000766C0000}"/>
    <cellStyle name="Normal 2 4 2 2 5 5" xfId="7624" xr:uid="{00000000-0005-0000-0000-0000DF1D0000}"/>
    <cellStyle name="Normal 2 4 2 2 5 5 3" xfId="22723" xr:uid="{00000000-0005-0000-0000-0000DD580000}"/>
    <cellStyle name="Normal 2 4 2 2 5 7" xfId="17710" xr:uid="{00000000-0005-0000-0000-000048450000}"/>
    <cellStyle name="Normal 2 4 2 2 6" xfId="3407" xr:uid="{00000000-0005-0000-0000-0000650D0000}"/>
    <cellStyle name="Normal 2 4 2 2 6 2" xfId="13480" xr:uid="{00000000-0005-0000-0000-0000BF340000}"/>
    <cellStyle name="Normal 2 4 2 2 6 2 3" xfId="28575" xr:uid="{00000000-0005-0000-0000-0000B96F0000}"/>
    <cellStyle name="Normal 2 4 2 2 6 3" xfId="8460" xr:uid="{00000000-0005-0000-0000-000023210000}"/>
    <cellStyle name="Normal 2 4 2 2 6 3 3" xfId="23558" xr:uid="{00000000-0005-0000-0000-0000205C0000}"/>
    <cellStyle name="Normal 2 4 2 2 6 5" xfId="18545" xr:uid="{00000000-0005-0000-0000-00008B480000}"/>
    <cellStyle name="Normal 2 4 2 2 7" xfId="5099" xr:uid="{00000000-0005-0000-0000-000002140000}"/>
    <cellStyle name="Normal 2 4 2 2 7 2" xfId="15151" xr:uid="{00000000-0005-0000-0000-0000463B0000}"/>
    <cellStyle name="Normal 2 4 2 2 7 2 3" xfId="30246" xr:uid="{00000000-0005-0000-0000-000040760000}"/>
    <cellStyle name="Normal 2 4 2 2 7 3" xfId="10131" xr:uid="{00000000-0005-0000-0000-0000AA270000}"/>
    <cellStyle name="Normal 2 4 2 2 7 3 3" xfId="25229" xr:uid="{00000000-0005-0000-0000-0000A7620000}"/>
    <cellStyle name="Normal 2 4 2 2 7 5" xfId="20216" xr:uid="{00000000-0005-0000-0000-0000124F0000}"/>
    <cellStyle name="Normal 2 4 2 2 8" xfId="11809" xr:uid="{00000000-0005-0000-0000-0000382E0000}"/>
    <cellStyle name="Normal 2 4 2 2 8 3" xfId="26904" xr:uid="{00000000-0005-0000-0000-000032690000}"/>
    <cellStyle name="Normal 2 4 2 2 9" xfId="6788" xr:uid="{00000000-0005-0000-0000-00009B1A0000}"/>
    <cellStyle name="Normal 2 4 2 2 9 3" xfId="21887" xr:uid="{00000000-0005-0000-0000-000099550000}"/>
    <cellStyle name="Normal 2 4 2 3" xfId="1754" xr:uid="{00000000-0005-0000-0000-0000EF060000}"/>
    <cellStyle name="Normal 2 4 2 3 10" xfId="16926" xr:uid="{00000000-0005-0000-0000-000038420000}"/>
    <cellStyle name="Normal 2 4 2 3 2" xfId="1973" xr:uid="{00000000-0005-0000-0000-0000CA070000}"/>
    <cellStyle name="Normal 2 4 2 3 2 2" xfId="2394" xr:uid="{00000000-0005-0000-0000-00006F090000}"/>
    <cellStyle name="Normal 2 4 2 3 2 2 2" xfId="3233" xr:uid="{00000000-0005-0000-0000-0000B60C0000}"/>
    <cellStyle name="Normal 2 4 2 3 2 2 2 2" xfId="4922" xr:uid="{00000000-0005-0000-0000-000050130000}"/>
    <cellStyle name="Normal 2 4 2 3 2 2 2 2 2" xfId="14994" xr:uid="{00000000-0005-0000-0000-0000A93A0000}"/>
    <cellStyle name="Normal 2 4 2 3 2 2 2 2 2 3" xfId="30089" xr:uid="{00000000-0005-0000-0000-0000A3750000}"/>
    <cellStyle name="Normal 2 4 2 3 2 2 2 2 3" xfId="9974" xr:uid="{00000000-0005-0000-0000-00000D270000}"/>
    <cellStyle name="Normal 2 4 2 3 2 2 2 2 3 3" xfId="25072" xr:uid="{00000000-0005-0000-0000-00000A620000}"/>
    <cellStyle name="Normal 2 4 2 3 2 2 2 2 5" xfId="20059" xr:uid="{00000000-0005-0000-0000-0000754E0000}"/>
    <cellStyle name="Normal 2 4 2 3 2 2 2 3" xfId="6613" xr:uid="{00000000-0005-0000-0000-0000EC190000}"/>
    <cellStyle name="Normal 2 4 2 3 2 2 2 3 2" xfId="16665" xr:uid="{00000000-0005-0000-0000-000030410000}"/>
    <cellStyle name="Normal 2 4 2 3 2 2 2 3 3" xfId="11645" xr:uid="{00000000-0005-0000-0000-0000942D0000}"/>
    <cellStyle name="Normal 2 4 2 3 2 2 2 3 3 3" xfId="26743" xr:uid="{00000000-0005-0000-0000-000091680000}"/>
    <cellStyle name="Normal 2 4 2 3 2 2 2 3 5" xfId="21730" xr:uid="{00000000-0005-0000-0000-0000FC540000}"/>
    <cellStyle name="Normal 2 4 2 3 2 2 2 4" xfId="13323" xr:uid="{00000000-0005-0000-0000-000022340000}"/>
    <cellStyle name="Normal 2 4 2 3 2 2 2 4 3" xfId="28418" xr:uid="{00000000-0005-0000-0000-00001C6F0000}"/>
    <cellStyle name="Normal 2 4 2 3 2 2 2 5" xfId="8302" xr:uid="{00000000-0005-0000-0000-000085200000}"/>
    <cellStyle name="Normal 2 4 2 3 2 2 2 5 3" xfId="23401" xr:uid="{00000000-0005-0000-0000-0000835B0000}"/>
    <cellStyle name="Normal 2 4 2 3 2 2 2 7" xfId="18388" xr:uid="{00000000-0005-0000-0000-0000EE470000}"/>
    <cellStyle name="Normal 2 4 2 3 2 2 3" xfId="4085" xr:uid="{00000000-0005-0000-0000-00000B100000}"/>
    <cellStyle name="Normal 2 4 2 3 2 2 3 2" xfId="14158" xr:uid="{00000000-0005-0000-0000-000065370000}"/>
    <cellStyle name="Normal 2 4 2 3 2 2 3 2 3" xfId="29253" xr:uid="{00000000-0005-0000-0000-00005F720000}"/>
    <cellStyle name="Normal 2 4 2 3 2 2 3 3" xfId="9138" xr:uid="{00000000-0005-0000-0000-0000C9230000}"/>
    <cellStyle name="Normal 2 4 2 3 2 2 3 3 3" xfId="24236" xr:uid="{00000000-0005-0000-0000-0000C65E0000}"/>
    <cellStyle name="Normal 2 4 2 3 2 2 3 5" xfId="19223" xr:uid="{00000000-0005-0000-0000-0000314B0000}"/>
    <cellStyle name="Normal 2 4 2 3 2 2 4" xfId="5777" xr:uid="{00000000-0005-0000-0000-0000A8160000}"/>
    <cellStyle name="Normal 2 4 2 3 2 2 4 2" xfId="15829" xr:uid="{00000000-0005-0000-0000-0000EC3D0000}"/>
    <cellStyle name="Normal 2 4 2 3 2 2 4 3" xfId="10809" xr:uid="{00000000-0005-0000-0000-0000502A0000}"/>
    <cellStyle name="Normal 2 4 2 3 2 2 4 3 3" xfId="25907" xr:uid="{00000000-0005-0000-0000-00004D650000}"/>
    <cellStyle name="Normal 2 4 2 3 2 2 4 5" xfId="20894" xr:uid="{00000000-0005-0000-0000-0000B8510000}"/>
    <cellStyle name="Normal 2 4 2 3 2 2 5" xfId="12487" xr:uid="{00000000-0005-0000-0000-0000DE300000}"/>
    <cellStyle name="Normal 2 4 2 3 2 2 5 3" xfId="27582" xr:uid="{00000000-0005-0000-0000-0000D86B0000}"/>
    <cellStyle name="Normal 2 4 2 3 2 2 6" xfId="7466" xr:uid="{00000000-0005-0000-0000-0000411D0000}"/>
    <cellStyle name="Normal 2 4 2 3 2 2 6 3" xfId="22565" xr:uid="{00000000-0005-0000-0000-00003F580000}"/>
    <cellStyle name="Normal 2 4 2 3 2 2 8" xfId="17552" xr:uid="{00000000-0005-0000-0000-0000AA440000}"/>
    <cellStyle name="Normal 2 4 2 3 2 3" xfId="2815" xr:uid="{00000000-0005-0000-0000-0000140B0000}"/>
    <cellStyle name="Normal 2 4 2 3 2 3 2" xfId="4504" xr:uid="{00000000-0005-0000-0000-0000AE110000}"/>
    <cellStyle name="Normal 2 4 2 3 2 3 2 2" xfId="14576" xr:uid="{00000000-0005-0000-0000-000007390000}"/>
    <cellStyle name="Normal 2 4 2 3 2 3 2 2 3" xfId="29671" xr:uid="{00000000-0005-0000-0000-000001740000}"/>
    <cellStyle name="Normal 2 4 2 3 2 3 2 3" xfId="9556" xr:uid="{00000000-0005-0000-0000-00006B250000}"/>
    <cellStyle name="Normal 2 4 2 3 2 3 2 3 3" xfId="24654" xr:uid="{00000000-0005-0000-0000-000068600000}"/>
    <cellStyle name="Normal 2 4 2 3 2 3 2 5" xfId="19641" xr:uid="{00000000-0005-0000-0000-0000D34C0000}"/>
    <cellStyle name="Normal 2 4 2 3 2 3 3" xfId="6195" xr:uid="{00000000-0005-0000-0000-00004A180000}"/>
    <cellStyle name="Normal 2 4 2 3 2 3 3 2" xfId="16247" xr:uid="{00000000-0005-0000-0000-00008E3F0000}"/>
    <cellStyle name="Normal 2 4 2 3 2 3 3 3" xfId="11227" xr:uid="{00000000-0005-0000-0000-0000F22B0000}"/>
    <cellStyle name="Normal 2 4 2 3 2 3 3 3 3" xfId="26325" xr:uid="{00000000-0005-0000-0000-0000EF660000}"/>
    <cellStyle name="Normal 2 4 2 3 2 3 3 5" xfId="21312" xr:uid="{00000000-0005-0000-0000-00005A530000}"/>
    <cellStyle name="Normal 2 4 2 3 2 3 4" xfId="12905" xr:uid="{00000000-0005-0000-0000-000080320000}"/>
    <cellStyle name="Normal 2 4 2 3 2 3 4 3" xfId="28000" xr:uid="{00000000-0005-0000-0000-00007A6D0000}"/>
    <cellStyle name="Normal 2 4 2 3 2 3 5" xfId="7884" xr:uid="{00000000-0005-0000-0000-0000E31E0000}"/>
    <cellStyle name="Normal 2 4 2 3 2 3 5 3" xfId="22983" xr:uid="{00000000-0005-0000-0000-0000E1590000}"/>
    <cellStyle name="Normal 2 4 2 3 2 3 7" xfId="17970" xr:uid="{00000000-0005-0000-0000-00004C460000}"/>
    <cellStyle name="Normal 2 4 2 3 2 4" xfId="3667" xr:uid="{00000000-0005-0000-0000-0000690E0000}"/>
    <cellStyle name="Normal 2 4 2 3 2 4 2" xfId="13740" xr:uid="{00000000-0005-0000-0000-0000C3350000}"/>
    <cellStyle name="Normal 2 4 2 3 2 4 2 3" xfId="28835" xr:uid="{00000000-0005-0000-0000-0000BD700000}"/>
    <cellStyle name="Normal 2 4 2 3 2 4 3" xfId="8720" xr:uid="{00000000-0005-0000-0000-000027220000}"/>
    <cellStyle name="Normal 2 4 2 3 2 4 3 3" xfId="23818" xr:uid="{00000000-0005-0000-0000-0000245D0000}"/>
    <cellStyle name="Normal 2 4 2 3 2 4 5" xfId="18805" xr:uid="{00000000-0005-0000-0000-00008F490000}"/>
    <cellStyle name="Normal 2 4 2 3 2 5" xfId="5359" xr:uid="{00000000-0005-0000-0000-000006150000}"/>
    <cellStyle name="Normal 2 4 2 3 2 5 2" xfId="15411" xr:uid="{00000000-0005-0000-0000-00004A3C0000}"/>
    <cellStyle name="Normal 2 4 2 3 2 5 2 3" xfId="30506" xr:uid="{00000000-0005-0000-0000-000044770000}"/>
    <cellStyle name="Normal 2 4 2 3 2 5 3" xfId="10391" xr:uid="{00000000-0005-0000-0000-0000AE280000}"/>
    <cellStyle name="Normal 2 4 2 3 2 5 3 3" xfId="25489" xr:uid="{00000000-0005-0000-0000-0000AB630000}"/>
    <cellStyle name="Normal 2 4 2 3 2 5 5" xfId="20476" xr:uid="{00000000-0005-0000-0000-000016500000}"/>
    <cellStyle name="Normal 2 4 2 3 2 6" xfId="12069" xr:uid="{00000000-0005-0000-0000-00003C2F0000}"/>
    <cellStyle name="Normal 2 4 2 3 2 6 3" xfId="27164" xr:uid="{00000000-0005-0000-0000-0000366A0000}"/>
    <cellStyle name="Normal 2 4 2 3 2 7" xfId="7048" xr:uid="{00000000-0005-0000-0000-00009F1B0000}"/>
    <cellStyle name="Normal 2 4 2 3 2 7 3" xfId="22147" xr:uid="{00000000-0005-0000-0000-00009D560000}"/>
    <cellStyle name="Normal 2 4 2 3 2 9" xfId="17134" xr:uid="{00000000-0005-0000-0000-000008430000}"/>
    <cellStyle name="Normal 2 4 2 3 3" xfId="2186" xr:uid="{00000000-0005-0000-0000-00009F080000}"/>
    <cellStyle name="Normal 2 4 2 3 3 2" xfId="3025" xr:uid="{00000000-0005-0000-0000-0000E60B0000}"/>
    <cellStyle name="Normal 2 4 2 3 3 2 2" xfId="4714" xr:uid="{00000000-0005-0000-0000-000080120000}"/>
    <cellStyle name="Normal 2 4 2 3 3 2 2 2" xfId="14786" xr:uid="{00000000-0005-0000-0000-0000D9390000}"/>
    <cellStyle name="Normal 2 4 2 3 3 2 2 2 3" xfId="29881" xr:uid="{00000000-0005-0000-0000-0000D3740000}"/>
    <cellStyle name="Normal 2 4 2 3 3 2 2 3" xfId="9766" xr:uid="{00000000-0005-0000-0000-00003D260000}"/>
    <cellStyle name="Normal 2 4 2 3 3 2 2 3 3" xfId="24864" xr:uid="{00000000-0005-0000-0000-00003A610000}"/>
    <cellStyle name="Normal 2 4 2 3 3 2 2 5" xfId="19851" xr:uid="{00000000-0005-0000-0000-0000A54D0000}"/>
    <cellStyle name="Normal 2 4 2 3 3 2 3" xfId="6405" xr:uid="{00000000-0005-0000-0000-00001C190000}"/>
    <cellStyle name="Normal 2 4 2 3 3 2 3 2" xfId="16457" xr:uid="{00000000-0005-0000-0000-000060400000}"/>
    <cellStyle name="Normal 2 4 2 3 3 2 3 3" xfId="11437" xr:uid="{00000000-0005-0000-0000-0000C42C0000}"/>
    <cellStyle name="Normal 2 4 2 3 3 2 3 3 3" xfId="26535" xr:uid="{00000000-0005-0000-0000-0000C1670000}"/>
    <cellStyle name="Normal 2 4 2 3 3 2 3 5" xfId="21522" xr:uid="{00000000-0005-0000-0000-00002C540000}"/>
    <cellStyle name="Normal 2 4 2 3 3 2 4" xfId="13115" xr:uid="{00000000-0005-0000-0000-000052330000}"/>
    <cellStyle name="Normal 2 4 2 3 3 2 4 3" xfId="28210" xr:uid="{00000000-0005-0000-0000-00004C6E0000}"/>
    <cellStyle name="Normal 2 4 2 3 3 2 5" xfId="8094" xr:uid="{00000000-0005-0000-0000-0000B51F0000}"/>
    <cellStyle name="Normal 2 4 2 3 3 2 5 3" xfId="23193" xr:uid="{00000000-0005-0000-0000-0000B35A0000}"/>
    <cellStyle name="Normal 2 4 2 3 3 2 7" xfId="18180" xr:uid="{00000000-0005-0000-0000-00001E470000}"/>
    <cellStyle name="Normal 2 4 2 3 3 3" xfId="3877" xr:uid="{00000000-0005-0000-0000-00003B0F0000}"/>
    <cellStyle name="Normal 2 4 2 3 3 3 2" xfId="13950" xr:uid="{00000000-0005-0000-0000-000095360000}"/>
    <cellStyle name="Normal 2 4 2 3 3 3 2 3" xfId="29045" xr:uid="{00000000-0005-0000-0000-00008F710000}"/>
    <cellStyle name="Normal 2 4 2 3 3 3 3" xfId="8930" xr:uid="{00000000-0005-0000-0000-0000F9220000}"/>
    <cellStyle name="Normal 2 4 2 3 3 3 3 3" xfId="24028" xr:uid="{00000000-0005-0000-0000-0000F65D0000}"/>
    <cellStyle name="Normal 2 4 2 3 3 3 5" xfId="19015" xr:uid="{00000000-0005-0000-0000-0000614A0000}"/>
    <cellStyle name="Normal 2 4 2 3 3 4" xfId="5569" xr:uid="{00000000-0005-0000-0000-0000D8150000}"/>
    <cellStyle name="Normal 2 4 2 3 3 4 2" xfId="15621" xr:uid="{00000000-0005-0000-0000-00001C3D0000}"/>
    <cellStyle name="Normal 2 4 2 3 3 4 2 3" xfId="30716" xr:uid="{00000000-0005-0000-0000-000016780000}"/>
    <cellStyle name="Normal 2 4 2 3 3 4 3" xfId="10601" xr:uid="{00000000-0005-0000-0000-000080290000}"/>
    <cellStyle name="Normal 2 4 2 3 3 4 3 3" xfId="25699" xr:uid="{00000000-0005-0000-0000-00007D640000}"/>
    <cellStyle name="Normal 2 4 2 3 3 4 5" xfId="20686" xr:uid="{00000000-0005-0000-0000-0000E8500000}"/>
    <cellStyle name="Normal 2 4 2 3 3 5" xfId="12279" xr:uid="{00000000-0005-0000-0000-00000E300000}"/>
    <cellStyle name="Normal 2 4 2 3 3 5 3" xfId="27374" xr:uid="{00000000-0005-0000-0000-0000086B0000}"/>
    <cellStyle name="Normal 2 4 2 3 3 6" xfId="7258" xr:uid="{00000000-0005-0000-0000-0000711C0000}"/>
    <cellStyle name="Normal 2 4 2 3 3 6 3" xfId="22357" xr:uid="{00000000-0005-0000-0000-00006F570000}"/>
    <cellStyle name="Normal 2 4 2 3 3 8" xfId="17344" xr:uid="{00000000-0005-0000-0000-0000DA430000}"/>
    <cellStyle name="Normal 2 4 2 3 4" xfId="2607" xr:uid="{00000000-0005-0000-0000-0000440A0000}"/>
    <cellStyle name="Normal 2 4 2 3 4 2" xfId="4296" xr:uid="{00000000-0005-0000-0000-0000DE100000}"/>
    <cellStyle name="Normal 2 4 2 3 4 2 2" xfId="14368" xr:uid="{00000000-0005-0000-0000-000037380000}"/>
    <cellStyle name="Normal 2 4 2 3 4 2 2 3" xfId="29463" xr:uid="{00000000-0005-0000-0000-000031730000}"/>
    <cellStyle name="Normal 2 4 2 3 4 2 3" xfId="9348" xr:uid="{00000000-0005-0000-0000-00009B240000}"/>
    <cellStyle name="Normal 2 4 2 3 4 2 3 3" xfId="24446" xr:uid="{00000000-0005-0000-0000-0000985F0000}"/>
    <cellStyle name="Normal 2 4 2 3 4 2 5" xfId="19433" xr:uid="{00000000-0005-0000-0000-0000034C0000}"/>
    <cellStyle name="Normal 2 4 2 3 4 3" xfId="5987" xr:uid="{00000000-0005-0000-0000-00007A170000}"/>
    <cellStyle name="Normal 2 4 2 3 4 3 2" xfId="16039" xr:uid="{00000000-0005-0000-0000-0000BE3E0000}"/>
    <cellStyle name="Normal 2 4 2 3 4 3 3" xfId="11019" xr:uid="{00000000-0005-0000-0000-0000222B0000}"/>
    <cellStyle name="Normal 2 4 2 3 4 3 3 3" xfId="26117" xr:uid="{00000000-0005-0000-0000-00001F660000}"/>
    <cellStyle name="Normal 2 4 2 3 4 3 5" xfId="21104" xr:uid="{00000000-0005-0000-0000-00008A520000}"/>
    <cellStyle name="Normal 2 4 2 3 4 4" xfId="12697" xr:uid="{00000000-0005-0000-0000-0000B0310000}"/>
    <cellStyle name="Normal 2 4 2 3 4 4 3" xfId="27792" xr:uid="{00000000-0005-0000-0000-0000AA6C0000}"/>
    <cellStyle name="Normal 2 4 2 3 4 5" xfId="7676" xr:uid="{00000000-0005-0000-0000-0000131E0000}"/>
    <cellStyle name="Normal 2 4 2 3 4 5 3" xfId="22775" xr:uid="{00000000-0005-0000-0000-000011590000}"/>
    <cellStyle name="Normal 2 4 2 3 4 7" xfId="17762" xr:uid="{00000000-0005-0000-0000-00007C450000}"/>
    <cellStyle name="Normal 2 4 2 3 5" xfId="3459" xr:uid="{00000000-0005-0000-0000-0000990D0000}"/>
    <cellStyle name="Normal 2 4 2 3 5 2" xfId="13532" xr:uid="{00000000-0005-0000-0000-0000F3340000}"/>
    <cellStyle name="Normal 2 4 2 3 5 2 3" xfId="28627" xr:uid="{00000000-0005-0000-0000-0000ED6F0000}"/>
    <cellStyle name="Normal 2 4 2 3 5 3" xfId="8512" xr:uid="{00000000-0005-0000-0000-000057210000}"/>
    <cellStyle name="Normal 2 4 2 3 5 3 3" xfId="23610" xr:uid="{00000000-0005-0000-0000-0000545C0000}"/>
    <cellStyle name="Normal 2 4 2 3 5 5" xfId="18597" xr:uid="{00000000-0005-0000-0000-0000BF480000}"/>
    <cellStyle name="Normal 2 4 2 3 6" xfId="5151" xr:uid="{00000000-0005-0000-0000-000036140000}"/>
    <cellStyle name="Normal 2 4 2 3 6 2" xfId="15203" xr:uid="{00000000-0005-0000-0000-00007A3B0000}"/>
    <cellStyle name="Normal 2 4 2 3 6 2 3" xfId="30298" xr:uid="{00000000-0005-0000-0000-000074760000}"/>
    <cellStyle name="Normal 2 4 2 3 6 3" xfId="10183" xr:uid="{00000000-0005-0000-0000-0000DE270000}"/>
    <cellStyle name="Normal 2 4 2 3 6 3 3" xfId="25281" xr:uid="{00000000-0005-0000-0000-0000DB620000}"/>
    <cellStyle name="Normal 2 4 2 3 6 5" xfId="20268" xr:uid="{00000000-0005-0000-0000-0000464F0000}"/>
    <cellStyle name="Normal 2 4 2 3 7" xfId="11861" xr:uid="{00000000-0005-0000-0000-00006C2E0000}"/>
    <cellStyle name="Normal 2 4 2 3 7 3" xfId="26956" xr:uid="{00000000-0005-0000-0000-000066690000}"/>
    <cellStyle name="Normal 2 4 2 3 8" xfId="6840" xr:uid="{00000000-0005-0000-0000-0000CF1A0000}"/>
    <cellStyle name="Normal 2 4 2 3 8 3" xfId="21939" xr:uid="{00000000-0005-0000-0000-0000CD550000}"/>
    <cellStyle name="Normal 2 4 2 4" xfId="1867" xr:uid="{00000000-0005-0000-0000-000060070000}"/>
    <cellStyle name="Normal 2 4 2 4 2" xfId="2290" xr:uid="{00000000-0005-0000-0000-000007090000}"/>
    <cellStyle name="Normal 2 4 2 4 2 2" xfId="3129" xr:uid="{00000000-0005-0000-0000-00004E0C0000}"/>
    <cellStyle name="Normal 2 4 2 4 2 2 2" xfId="4818" xr:uid="{00000000-0005-0000-0000-0000E8120000}"/>
    <cellStyle name="Normal 2 4 2 4 2 2 2 2" xfId="14890" xr:uid="{00000000-0005-0000-0000-0000413A0000}"/>
    <cellStyle name="Normal 2 4 2 4 2 2 2 2 3" xfId="29985" xr:uid="{00000000-0005-0000-0000-00003B750000}"/>
    <cellStyle name="Normal 2 4 2 4 2 2 2 3" xfId="9870" xr:uid="{00000000-0005-0000-0000-0000A5260000}"/>
    <cellStyle name="Normal 2 4 2 4 2 2 2 3 3" xfId="24968" xr:uid="{00000000-0005-0000-0000-0000A2610000}"/>
    <cellStyle name="Normal 2 4 2 4 2 2 2 5" xfId="19955" xr:uid="{00000000-0005-0000-0000-00000D4E0000}"/>
    <cellStyle name="Normal 2 4 2 4 2 2 3" xfId="6509" xr:uid="{00000000-0005-0000-0000-000084190000}"/>
    <cellStyle name="Normal 2 4 2 4 2 2 3 2" xfId="16561" xr:uid="{00000000-0005-0000-0000-0000C8400000}"/>
    <cellStyle name="Normal 2 4 2 4 2 2 3 3" xfId="11541" xr:uid="{00000000-0005-0000-0000-00002C2D0000}"/>
    <cellStyle name="Normal 2 4 2 4 2 2 3 3 3" xfId="26639" xr:uid="{00000000-0005-0000-0000-000029680000}"/>
    <cellStyle name="Normal 2 4 2 4 2 2 3 5" xfId="21626" xr:uid="{00000000-0005-0000-0000-000094540000}"/>
    <cellStyle name="Normal 2 4 2 4 2 2 4" xfId="13219" xr:uid="{00000000-0005-0000-0000-0000BA330000}"/>
    <cellStyle name="Normal 2 4 2 4 2 2 4 3" xfId="28314" xr:uid="{00000000-0005-0000-0000-0000B46E0000}"/>
    <cellStyle name="Normal 2 4 2 4 2 2 5" xfId="8198" xr:uid="{00000000-0005-0000-0000-00001D200000}"/>
    <cellStyle name="Normal 2 4 2 4 2 2 5 3" xfId="23297" xr:uid="{00000000-0005-0000-0000-00001B5B0000}"/>
    <cellStyle name="Normal 2 4 2 4 2 2 7" xfId="18284" xr:uid="{00000000-0005-0000-0000-000086470000}"/>
    <cellStyle name="Normal 2 4 2 4 2 3" xfId="3981" xr:uid="{00000000-0005-0000-0000-0000A30F0000}"/>
    <cellStyle name="Normal 2 4 2 4 2 3 2" xfId="14054" xr:uid="{00000000-0005-0000-0000-0000FD360000}"/>
    <cellStyle name="Normal 2 4 2 4 2 3 2 3" xfId="29149" xr:uid="{00000000-0005-0000-0000-0000F7710000}"/>
    <cellStyle name="Normal 2 4 2 4 2 3 3" xfId="9034" xr:uid="{00000000-0005-0000-0000-000061230000}"/>
    <cellStyle name="Normal 2 4 2 4 2 3 3 3" xfId="24132" xr:uid="{00000000-0005-0000-0000-00005E5E0000}"/>
    <cellStyle name="Normal 2 4 2 4 2 3 5" xfId="19119" xr:uid="{00000000-0005-0000-0000-0000C94A0000}"/>
    <cellStyle name="Normal 2 4 2 4 2 4" xfId="5673" xr:uid="{00000000-0005-0000-0000-000040160000}"/>
    <cellStyle name="Normal 2 4 2 4 2 4 2" xfId="15725" xr:uid="{00000000-0005-0000-0000-0000843D0000}"/>
    <cellStyle name="Normal 2 4 2 4 2 4 2 3" xfId="30820" xr:uid="{00000000-0005-0000-0000-00007E780000}"/>
    <cellStyle name="Normal 2 4 2 4 2 4 3" xfId="10705" xr:uid="{00000000-0005-0000-0000-0000E8290000}"/>
    <cellStyle name="Normal 2 4 2 4 2 4 3 3" xfId="25803" xr:uid="{00000000-0005-0000-0000-0000E5640000}"/>
    <cellStyle name="Normal 2 4 2 4 2 4 5" xfId="20790" xr:uid="{00000000-0005-0000-0000-000050510000}"/>
    <cellStyle name="Normal 2 4 2 4 2 5" xfId="12383" xr:uid="{00000000-0005-0000-0000-000076300000}"/>
    <cellStyle name="Normal 2 4 2 4 2 5 3" xfId="27478" xr:uid="{00000000-0005-0000-0000-0000706B0000}"/>
    <cellStyle name="Normal 2 4 2 4 2 6" xfId="7362" xr:uid="{00000000-0005-0000-0000-0000D91C0000}"/>
    <cellStyle name="Normal 2 4 2 4 2 6 3" xfId="22461" xr:uid="{00000000-0005-0000-0000-0000D7570000}"/>
    <cellStyle name="Normal 2 4 2 4 2 8" xfId="17448" xr:uid="{00000000-0005-0000-0000-000042440000}"/>
    <cellStyle name="Normal 2 4 2 4 3" xfId="2711" xr:uid="{00000000-0005-0000-0000-0000AC0A0000}"/>
    <cellStyle name="Normal 2 4 2 4 3 2" xfId="4400" xr:uid="{00000000-0005-0000-0000-000046110000}"/>
    <cellStyle name="Normal 2 4 2 4 3 2 2" xfId="14472" xr:uid="{00000000-0005-0000-0000-00009F380000}"/>
    <cellStyle name="Normal 2 4 2 4 3 2 2 3" xfId="29567" xr:uid="{00000000-0005-0000-0000-000099730000}"/>
    <cellStyle name="Normal 2 4 2 4 3 2 3" xfId="9452" xr:uid="{00000000-0005-0000-0000-000003250000}"/>
    <cellStyle name="Normal 2 4 2 4 3 2 3 3" xfId="24550" xr:uid="{00000000-0005-0000-0000-000000600000}"/>
    <cellStyle name="Normal 2 4 2 4 3 2 5" xfId="19537" xr:uid="{00000000-0005-0000-0000-00006B4C0000}"/>
    <cellStyle name="Normal 2 4 2 4 3 3" xfId="6091" xr:uid="{00000000-0005-0000-0000-0000E2170000}"/>
    <cellStyle name="Normal 2 4 2 4 3 3 2" xfId="16143" xr:uid="{00000000-0005-0000-0000-0000263F0000}"/>
    <cellStyle name="Normal 2 4 2 4 3 3 3" xfId="11123" xr:uid="{00000000-0005-0000-0000-00008A2B0000}"/>
    <cellStyle name="Normal 2 4 2 4 3 3 3 3" xfId="26221" xr:uid="{00000000-0005-0000-0000-000087660000}"/>
    <cellStyle name="Normal 2 4 2 4 3 3 5" xfId="21208" xr:uid="{00000000-0005-0000-0000-0000F2520000}"/>
    <cellStyle name="Normal 2 4 2 4 3 4" xfId="12801" xr:uid="{00000000-0005-0000-0000-000018320000}"/>
    <cellStyle name="Normal 2 4 2 4 3 4 3" xfId="27896" xr:uid="{00000000-0005-0000-0000-0000126D0000}"/>
    <cellStyle name="Normal 2 4 2 4 3 5" xfId="7780" xr:uid="{00000000-0005-0000-0000-00007B1E0000}"/>
    <cellStyle name="Normal 2 4 2 4 3 5 3" xfId="22879" xr:uid="{00000000-0005-0000-0000-000079590000}"/>
    <cellStyle name="Normal 2 4 2 4 3 7" xfId="17866" xr:uid="{00000000-0005-0000-0000-0000E4450000}"/>
    <cellStyle name="Normal 2 4 2 4 4" xfId="3563" xr:uid="{00000000-0005-0000-0000-0000010E0000}"/>
    <cellStyle name="Normal 2 4 2 4 4 2" xfId="13636" xr:uid="{00000000-0005-0000-0000-00005B350000}"/>
    <cellStyle name="Normal 2 4 2 4 4 2 3" xfId="28731" xr:uid="{00000000-0005-0000-0000-000055700000}"/>
    <cellStyle name="Normal 2 4 2 4 4 3" xfId="8616" xr:uid="{00000000-0005-0000-0000-0000BF210000}"/>
    <cellStyle name="Normal 2 4 2 4 4 3 3" xfId="23714" xr:uid="{00000000-0005-0000-0000-0000BC5C0000}"/>
    <cellStyle name="Normal 2 4 2 4 4 5" xfId="18701" xr:uid="{00000000-0005-0000-0000-000027490000}"/>
    <cellStyle name="Normal 2 4 2 4 5" xfId="5255" xr:uid="{00000000-0005-0000-0000-00009E140000}"/>
    <cellStyle name="Normal 2 4 2 4 5 2" xfId="15307" xr:uid="{00000000-0005-0000-0000-0000E23B0000}"/>
    <cellStyle name="Normal 2 4 2 4 5 2 3" xfId="30402" xr:uid="{00000000-0005-0000-0000-0000DC760000}"/>
    <cellStyle name="Normal 2 4 2 4 5 3" xfId="10287" xr:uid="{00000000-0005-0000-0000-000046280000}"/>
    <cellStyle name="Normal 2 4 2 4 5 3 3" xfId="25385" xr:uid="{00000000-0005-0000-0000-000043630000}"/>
    <cellStyle name="Normal 2 4 2 4 5 5" xfId="20372" xr:uid="{00000000-0005-0000-0000-0000AE4F0000}"/>
    <cellStyle name="Normal 2 4 2 4 6" xfId="11965" xr:uid="{00000000-0005-0000-0000-0000D42E0000}"/>
    <cellStyle name="Normal 2 4 2 4 6 3" xfId="27060" xr:uid="{00000000-0005-0000-0000-0000CE690000}"/>
    <cellStyle name="Normal 2 4 2 4 7" xfId="6944" xr:uid="{00000000-0005-0000-0000-0000371B0000}"/>
    <cellStyle name="Normal 2 4 2 4 7 3" xfId="22043" xr:uid="{00000000-0005-0000-0000-000035560000}"/>
    <cellStyle name="Normal 2 4 2 4 9" xfId="17030" xr:uid="{00000000-0005-0000-0000-0000A0420000}"/>
    <cellStyle name="Normal 2 4 2 5" xfId="2080" xr:uid="{00000000-0005-0000-0000-000035080000}"/>
    <cellStyle name="Normal 2 4 2 5 2" xfId="2921" xr:uid="{00000000-0005-0000-0000-00007E0B0000}"/>
    <cellStyle name="Normal 2 4 2 5 2 2" xfId="4610" xr:uid="{00000000-0005-0000-0000-000018120000}"/>
    <cellStyle name="Normal 2 4 2 5 2 2 2" xfId="14682" xr:uid="{00000000-0005-0000-0000-000071390000}"/>
    <cellStyle name="Normal 2 4 2 5 2 2 2 3" xfId="29777" xr:uid="{00000000-0005-0000-0000-00006B740000}"/>
    <cellStyle name="Normal 2 4 2 5 2 2 3" xfId="9662" xr:uid="{00000000-0005-0000-0000-0000D5250000}"/>
    <cellStyle name="Normal 2 4 2 5 2 2 3 3" xfId="24760" xr:uid="{00000000-0005-0000-0000-0000D2600000}"/>
    <cellStyle name="Normal 2 4 2 5 2 2 5" xfId="19747" xr:uid="{00000000-0005-0000-0000-00003D4D0000}"/>
    <cellStyle name="Normal 2 4 2 5 2 3" xfId="6301" xr:uid="{00000000-0005-0000-0000-0000B4180000}"/>
    <cellStyle name="Normal 2 4 2 5 2 3 2" xfId="16353" xr:uid="{00000000-0005-0000-0000-0000F83F0000}"/>
    <cellStyle name="Normal 2 4 2 5 2 3 3" xfId="11333" xr:uid="{00000000-0005-0000-0000-00005C2C0000}"/>
    <cellStyle name="Normal 2 4 2 5 2 3 3 3" xfId="26431" xr:uid="{00000000-0005-0000-0000-000059670000}"/>
    <cellStyle name="Normal 2 4 2 5 2 3 5" xfId="21418" xr:uid="{00000000-0005-0000-0000-0000C4530000}"/>
    <cellStyle name="Normal 2 4 2 5 2 4" xfId="13011" xr:uid="{00000000-0005-0000-0000-0000EA320000}"/>
    <cellStyle name="Normal 2 4 2 5 2 4 3" xfId="28106" xr:uid="{00000000-0005-0000-0000-0000E46D0000}"/>
    <cellStyle name="Normal 2 4 2 5 2 5" xfId="7990" xr:uid="{00000000-0005-0000-0000-00004D1F0000}"/>
    <cellStyle name="Normal 2 4 2 5 2 5 3" xfId="23089" xr:uid="{00000000-0005-0000-0000-00004B5A0000}"/>
    <cellStyle name="Normal 2 4 2 5 2 7" xfId="18076" xr:uid="{00000000-0005-0000-0000-0000B6460000}"/>
    <cellStyle name="Normal 2 4 2 5 3" xfId="3773" xr:uid="{00000000-0005-0000-0000-0000D30E0000}"/>
    <cellStyle name="Normal 2 4 2 5 3 2" xfId="13846" xr:uid="{00000000-0005-0000-0000-00002D360000}"/>
    <cellStyle name="Normal 2 4 2 5 3 2 3" xfId="28941" xr:uid="{00000000-0005-0000-0000-000027710000}"/>
    <cellStyle name="Normal 2 4 2 5 3 3" xfId="8826" xr:uid="{00000000-0005-0000-0000-000091220000}"/>
    <cellStyle name="Normal 2 4 2 5 3 3 3" xfId="23924" xr:uid="{00000000-0005-0000-0000-00008E5D0000}"/>
    <cellStyle name="Normal 2 4 2 5 3 5" xfId="18911" xr:uid="{00000000-0005-0000-0000-0000F9490000}"/>
    <cellStyle name="Normal 2 4 2 5 4" xfId="5465" xr:uid="{00000000-0005-0000-0000-000070150000}"/>
    <cellStyle name="Normal 2 4 2 5 4 2" xfId="15517" xr:uid="{00000000-0005-0000-0000-0000B43C0000}"/>
    <cellStyle name="Normal 2 4 2 5 4 2 3" xfId="30612" xr:uid="{00000000-0005-0000-0000-0000AE770000}"/>
    <cellStyle name="Normal 2 4 2 5 4 3" xfId="10497" xr:uid="{00000000-0005-0000-0000-000018290000}"/>
    <cellStyle name="Normal 2 4 2 5 4 3 3" xfId="25595" xr:uid="{00000000-0005-0000-0000-000015640000}"/>
    <cellStyle name="Normal 2 4 2 5 4 5" xfId="20582" xr:uid="{00000000-0005-0000-0000-000080500000}"/>
    <cellStyle name="Normal 2 4 2 5 5" xfId="12175" xr:uid="{00000000-0005-0000-0000-0000A62F0000}"/>
    <cellStyle name="Normal 2 4 2 5 5 3" xfId="27270" xr:uid="{00000000-0005-0000-0000-0000A06A0000}"/>
    <cellStyle name="Normal 2 4 2 5 6" xfId="7154" xr:uid="{00000000-0005-0000-0000-0000091C0000}"/>
    <cellStyle name="Normal 2 4 2 5 6 3" xfId="22253" xr:uid="{00000000-0005-0000-0000-000007570000}"/>
    <cellStyle name="Normal 2 4 2 5 8" xfId="17240" xr:uid="{00000000-0005-0000-0000-000072430000}"/>
    <cellStyle name="Normal 2 4 2 6" xfId="2501" xr:uid="{00000000-0005-0000-0000-0000DA090000}"/>
    <cellStyle name="Normal 2 4 2 6 2" xfId="4192" xr:uid="{00000000-0005-0000-0000-000076100000}"/>
    <cellStyle name="Normal 2 4 2 6 2 2" xfId="14264" xr:uid="{00000000-0005-0000-0000-0000CF370000}"/>
    <cellStyle name="Normal 2 4 2 6 2 2 3" xfId="29359" xr:uid="{00000000-0005-0000-0000-0000C9720000}"/>
    <cellStyle name="Normal 2 4 2 6 2 3" xfId="9244" xr:uid="{00000000-0005-0000-0000-000033240000}"/>
    <cellStyle name="Normal 2 4 2 6 2 3 3" xfId="24342" xr:uid="{00000000-0005-0000-0000-0000305F0000}"/>
    <cellStyle name="Normal 2 4 2 6 2 5" xfId="19329" xr:uid="{00000000-0005-0000-0000-00009B4B0000}"/>
    <cellStyle name="Normal 2 4 2 6 3" xfId="5883" xr:uid="{00000000-0005-0000-0000-000012170000}"/>
    <cellStyle name="Normal 2 4 2 6 3 2" xfId="15935" xr:uid="{00000000-0005-0000-0000-0000563E0000}"/>
    <cellStyle name="Normal 2 4 2 6 3 3" xfId="10915" xr:uid="{00000000-0005-0000-0000-0000BA2A0000}"/>
    <cellStyle name="Normal 2 4 2 6 3 3 3" xfId="26013" xr:uid="{00000000-0005-0000-0000-0000B7650000}"/>
    <cellStyle name="Normal 2 4 2 6 3 5" xfId="21000" xr:uid="{00000000-0005-0000-0000-000022520000}"/>
    <cellStyle name="Normal 2 4 2 6 4" xfId="12593" xr:uid="{00000000-0005-0000-0000-000048310000}"/>
    <cellStyle name="Normal 2 4 2 6 4 3" xfId="27688" xr:uid="{00000000-0005-0000-0000-0000426C0000}"/>
    <cellStyle name="Normal 2 4 2 6 5" xfId="7572" xr:uid="{00000000-0005-0000-0000-0000AB1D0000}"/>
    <cellStyle name="Normal 2 4 2 6 5 3" xfId="22671" xr:uid="{00000000-0005-0000-0000-0000A9580000}"/>
    <cellStyle name="Normal 2 4 2 6 7" xfId="17658" xr:uid="{00000000-0005-0000-0000-000014450000}"/>
    <cellStyle name="Normal 2 4 2 7" xfId="3351" xr:uid="{00000000-0005-0000-0000-00002D0D0000}"/>
    <cellStyle name="Normal 2 4 2 7 2" xfId="13428" xr:uid="{00000000-0005-0000-0000-00008B340000}"/>
    <cellStyle name="Normal 2 4 2 7 2 3" xfId="28523" xr:uid="{00000000-0005-0000-0000-0000856F0000}"/>
    <cellStyle name="Normal 2 4 2 7 3" xfId="8408" xr:uid="{00000000-0005-0000-0000-0000EF200000}"/>
    <cellStyle name="Normal 2 4 2 7 3 3" xfId="23506" xr:uid="{00000000-0005-0000-0000-0000EC5B0000}"/>
    <cellStyle name="Normal 2 4 2 7 5" xfId="18493" xr:uid="{00000000-0005-0000-0000-000057480000}"/>
    <cellStyle name="Normal 2 4 2 8" xfId="5044" xr:uid="{00000000-0005-0000-0000-0000CB130000}"/>
    <cellStyle name="Normal 2 4 2 8 2" xfId="15099" xr:uid="{00000000-0005-0000-0000-0000123B0000}"/>
    <cellStyle name="Normal 2 4 2 8 2 3" xfId="30194" xr:uid="{00000000-0005-0000-0000-00000C760000}"/>
    <cellStyle name="Normal 2 4 2 8 3" xfId="10079" xr:uid="{00000000-0005-0000-0000-000076270000}"/>
    <cellStyle name="Normal 2 4 2 8 3 3" xfId="25177" xr:uid="{00000000-0005-0000-0000-000073620000}"/>
    <cellStyle name="Normal 2 4 2 8 5" xfId="20164" xr:uid="{00000000-0005-0000-0000-0000DE4E0000}"/>
    <cellStyle name="Normal 2 4 2 9" xfId="11755" xr:uid="{00000000-0005-0000-0000-0000022E0000}"/>
    <cellStyle name="Normal 2 4 2 9 3" xfId="26852" xr:uid="{00000000-0005-0000-0000-0000FE680000}"/>
    <cellStyle name="Normal 2 4 3" xfId="920" xr:uid="{00000000-0005-0000-0000-0000A9030000}"/>
    <cellStyle name="Normal 2 5" xfId="1409" xr:uid="{00000000-0005-0000-0000-000095050000}"/>
    <cellStyle name="Normal 2 5 10" xfId="6735" xr:uid="{00000000-0005-0000-0000-0000661A0000}"/>
    <cellStyle name="Normal 2 5 10 3" xfId="21836" xr:uid="{00000000-0005-0000-0000-000066550000}"/>
    <cellStyle name="Normal 2 5 12" xfId="16821" xr:uid="{00000000-0005-0000-0000-0000CF410000}"/>
    <cellStyle name="Normal 2 5 2" xfId="1701" xr:uid="{00000000-0005-0000-0000-0000BA060000}"/>
    <cellStyle name="Normal 2 5 2 11" xfId="16875" xr:uid="{00000000-0005-0000-0000-000005420000}"/>
    <cellStyle name="Normal 2 5 2 2" xfId="1809" xr:uid="{00000000-0005-0000-0000-000026070000}"/>
    <cellStyle name="Normal 2 5 2 2 10" xfId="16979" xr:uid="{00000000-0005-0000-0000-00006D420000}"/>
    <cellStyle name="Normal 2 5 2 2 2" xfId="2026" xr:uid="{00000000-0005-0000-0000-0000FF070000}"/>
    <cellStyle name="Normal 2 5 2 2 2 2" xfId="2447" xr:uid="{00000000-0005-0000-0000-0000A4090000}"/>
    <cellStyle name="Normal 2 5 2 2 2 2 2" xfId="3286" xr:uid="{00000000-0005-0000-0000-0000EB0C0000}"/>
    <cellStyle name="Normal 2 5 2 2 2 2 2 2" xfId="4975" xr:uid="{00000000-0005-0000-0000-000085130000}"/>
    <cellStyle name="Normal 2 5 2 2 2 2 2 2 2" xfId="15047" xr:uid="{00000000-0005-0000-0000-0000DE3A0000}"/>
    <cellStyle name="Normal 2 5 2 2 2 2 2 2 2 3" xfId="30142" xr:uid="{00000000-0005-0000-0000-0000D8750000}"/>
    <cellStyle name="Normal 2 5 2 2 2 2 2 2 3" xfId="10027" xr:uid="{00000000-0005-0000-0000-000042270000}"/>
    <cellStyle name="Normal 2 5 2 2 2 2 2 2 3 3" xfId="25125" xr:uid="{00000000-0005-0000-0000-00003F620000}"/>
    <cellStyle name="Normal 2 5 2 2 2 2 2 2 5" xfId="20112" xr:uid="{00000000-0005-0000-0000-0000AA4E0000}"/>
    <cellStyle name="Normal 2 5 2 2 2 2 2 3" xfId="6666" xr:uid="{00000000-0005-0000-0000-0000211A0000}"/>
    <cellStyle name="Normal 2 5 2 2 2 2 2 3 2" xfId="16718" xr:uid="{00000000-0005-0000-0000-000065410000}"/>
    <cellStyle name="Normal 2 5 2 2 2 2 2 3 3" xfId="11698" xr:uid="{00000000-0005-0000-0000-0000C92D0000}"/>
    <cellStyle name="Normal 2 5 2 2 2 2 2 3 3 3" xfId="26796" xr:uid="{00000000-0005-0000-0000-0000C6680000}"/>
    <cellStyle name="Normal 2 5 2 2 2 2 2 3 5" xfId="21783" xr:uid="{00000000-0005-0000-0000-000031550000}"/>
    <cellStyle name="Normal 2 5 2 2 2 2 2 4" xfId="13376" xr:uid="{00000000-0005-0000-0000-000057340000}"/>
    <cellStyle name="Normal 2 5 2 2 2 2 2 4 3" xfId="28471" xr:uid="{00000000-0005-0000-0000-0000516F0000}"/>
    <cellStyle name="Normal 2 5 2 2 2 2 2 5" xfId="8355" xr:uid="{00000000-0005-0000-0000-0000BA200000}"/>
    <cellStyle name="Normal 2 5 2 2 2 2 2 5 3" xfId="23454" xr:uid="{00000000-0005-0000-0000-0000B85B0000}"/>
    <cellStyle name="Normal 2 5 2 2 2 2 2 7" xfId="18441" xr:uid="{00000000-0005-0000-0000-000023480000}"/>
    <cellStyle name="Normal 2 5 2 2 2 2 3" xfId="4138" xr:uid="{00000000-0005-0000-0000-000040100000}"/>
    <cellStyle name="Normal 2 5 2 2 2 2 3 2" xfId="14211" xr:uid="{00000000-0005-0000-0000-00009A370000}"/>
    <cellStyle name="Normal 2 5 2 2 2 2 3 2 3" xfId="29306" xr:uid="{00000000-0005-0000-0000-000094720000}"/>
    <cellStyle name="Normal 2 5 2 2 2 2 3 3" xfId="9191" xr:uid="{00000000-0005-0000-0000-0000FE230000}"/>
    <cellStyle name="Normal 2 5 2 2 2 2 3 3 3" xfId="24289" xr:uid="{00000000-0005-0000-0000-0000FB5E0000}"/>
    <cellStyle name="Normal 2 5 2 2 2 2 3 5" xfId="19276" xr:uid="{00000000-0005-0000-0000-0000664B0000}"/>
    <cellStyle name="Normal 2 5 2 2 2 2 4" xfId="5830" xr:uid="{00000000-0005-0000-0000-0000DD160000}"/>
    <cellStyle name="Normal 2 5 2 2 2 2 4 2" xfId="15882" xr:uid="{00000000-0005-0000-0000-0000213E0000}"/>
    <cellStyle name="Normal 2 5 2 2 2 2 4 3" xfId="10862" xr:uid="{00000000-0005-0000-0000-0000852A0000}"/>
    <cellStyle name="Normal 2 5 2 2 2 2 4 3 3" xfId="25960" xr:uid="{00000000-0005-0000-0000-000082650000}"/>
    <cellStyle name="Normal 2 5 2 2 2 2 4 5" xfId="20947" xr:uid="{00000000-0005-0000-0000-0000ED510000}"/>
    <cellStyle name="Normal 2 5 2 2 2 2 5" xfId="12540" xr:uid="{00000000-0005-0000-0000-000013310000}"/>
    <cellStyle name="Normal 2 5 2 2 2 2 5 3" xfId="27635" xr:uid="{00000000-0005-0000-0000-00000D6C0000}"/>
    <cellStyle name="Normal 2 5 2 2 2 2 6" xfId="7519" xr:uid="{00000000-0005-0000-0000-0000761D0000}"/>
    <cellStyle name="Normal 2 5 2 2 2 2 6 3" xfId="22618" xr:uid="{00000000-0005-0000-0000-000074580000}"/>
    <cellStyle name="Normal 2 5 2 2 2 2 8" xfId="17605" xr:uid="{00000000-0005-0000-0000-0000DF440000}"/>
    <cellStyle name="Normal 2 5 2 2 2 3" xfId="2868" xr:uid="{00000000-0005-0000-0000-0000490B0000}"/>
    <cellStyle name="Normal 2 5 2 2 2 3 2" xfId="4557" xr:uid="{00000000-0005-0000-0000-0000E3110000}"/>
    <cellStyle name="Normal 2 5 2 2 2 3 2 2" xfId="14629" xr:uid="{00000000-0005-0000-0000-00003C390000}"/>
    <cellStyle name="Normal 2 5 2 2 2 3 2 2 3" xfId="29724" xr:uid="{00000000-0005-0000-0000-000036740000}"/>
    <cellStyle name="Normal 2 5 2 2 2 3 2 3" xfId="9609" xr:uid="{00000000-0005-0000-0000-0000A0250000}"/>
    <cellStyle name="Normal 2 5 2 2 2 3 2 3 3" xfId="24707" xr:uid="{00000000-0005-0000-0000-00009D600000}"/>
    <cellStyle name="Normal 2 5 2 2 2 3 2 5" xfId="19694" xr:uid="{00000000-0005-0000-0000-0000084D0000}"/>
    <cellStyle name="Normal 2 5 2 2 2 3 3" xfId="6248" xr:uid="{00000000-0005-0000-0000-00007F180000}"/>
    <cellStyle name="Normal 2 5 2 2 2 3 3 2" xfId="16300" xr:uid="{00000000-0005-0000-0000-0000C33F0000}"/>
    <cellStyle name="Normal 2 5 2 2 2 3 3 3" xfId="11280" xr:uid="{00000000-0005-0000-0000-0000272C0000}"/>
    <cellStyle name="Normal 2 5 2 2 2 3 3 3 3" xfId="26378" xr:uid="{00000000-0005-0000-0000-000024670000}"/>
    <cellStyle name="Normal 2 5 2 2 2 3 3 5" xfId="21365" xr:uid="{00000000-0005-0000-0000-00008F530000}"/>
    <cellStyle name="Normal 2 5 2 2 2 3 4" xfId="12958" xr:uid="{00000000-0005-0000-0000-0000B5320000}"/>
    <cellStyle name="Normal 2 5 2 2 2 3 4 3" xfId="28053" xr:uid="{00000000-0005-0000-0000-0000AF6D0000}"/>
    <cellStyle name="Normal 2 5 2 2 2 3 5" xfId="7937" xr:uid="{00000000-0005-0000-0000-0000181F0000}"/>
    <cellStyle name="Normal 2 5 2 2 2 3 5 3" xfId="23036" xr:uid="{00000000-0005-0000-0000-0000165A0000}"/>
    <cellStyle name="Normal 2 5 2 2 2 3 7" xfId="18023" xr:uid="{00000000-0005-0000-0000-000081460000}"/>
    <cellStyle name="Normal 2 5 2 2 2 4" xfId="3720" xr:uid="{00000000-0005-0000-0000-00009E0E0000}"/>
    <cellStyle name="Normal 2 5 2 2 2 4 2" xfId="13793" xr:uid="{00000000-0005-0000-0000-0000F8350000}"/>
    <cellStyle name="Normal 2 5 2 2 2 4 2 3" xfId="28888" xr:uid="{00000000-0005-0000-0000-0000F2700000}"/>
    <cellStyle name="Normal 2 5 2 2 2 4 3" xfId="8773" xr:uid="{00000000-0005-0000-0000-00005C220000}"/>
    <cellStyle name="Normal 2 5 2 2 2 4 3 3" xfId="23871" xr:uid="{00000000-0005-0000-0000-0000595D0000}"/>
    <cellStyle name="Normal 2 5 2 2 2 4 5" xfId="18858" xr:uid="{00000000-0005-0000-0000-0000C4490000}"/>
    <cellStyle name="Normal 2 5 2 2 2 5" xfId="5412" xr:uid="{00000000-0005-0000-0000-00003B150000}"/>
    <cellStyle name="Normal 2 5 2 2 2 5 2" xfId="15464" xr:uid="{00000000-0005-0000-0000-00007F3C0000}"/>
    <cellStyle name="Normal 2 5 2 2 2 5 2 3" xfId="30559" xr:uid="{00000000-0005-0000-0000-000079770000}"/>
    <cellStyle name="Normal 2 5 2 2 2 5 3" xfId="10444" xr:uid="{00000000-0005-0000-0000-0000E3280000}"/>
    <cellStyle name="Normal 2 5 2 2 2 5 3 3" xfId="25542" xr:uid="{00000000-0005-0000-0000-0000E0630000}"/>
    <cellStyle name="Normal 2 5 2 2 2 5 5" xfId="20529" xr:uid="{00000000-0005-0000-0000-00004B500000}"/>
    <cellStyle name="Normal 2 5 2 2 2 6" xfId="12122" xr:uid="{00000000-0005-0000-0000-0000712F0000}"/>
    <cellStyle name="Normal 2 5 2 2 2 6 3" xfId="27217" xr:uid="{00000000-0005-0000-0000-00006B6A0000}"/>
    <cellStyle name="Normal 2 5 2 2 2 7" xfId="7101" xr:uid="{00000000-0005-0000-0000-0000D41B0000}"/>
    <cellStyle name="Normal 2 5 2 2 2 7 3" xfId="22200" xr:uid="{00000000-0005-0000-0000-0000D2560000}"/>
    <cellStyle name="Normal 2 5 2 2 2 9" xfId="17187" xr:uid="{00000000-0005-0000-0000-00003D430000}"/>
    <cellStyle name="Normal 2 5 2 2 3" xfId="2239" xr:uid="{00000000-0005-0000-0000-0000D4080000}"/>
    <cellStyle name="Normal 2 5 2 2 3 2" xfId="3078" xr:uid="{00000000-0005-0000-0000-00001B0C0000}"/>
    <cellStyle name="Normal 2 5 2 2 3 2 2" xfId="4767" xr:uid="{00000000-0005-0000-0000-0000B5120000}"/>
    <cellStyle name="Normal 2 5 2 2 3 2 2 2" xfId="14839" xr:uid="{00000000-0005-0000-0000-00000E3A0000}"/>
    <cellStyle name="Normal 2 5 2 2 3 2 2 2 3" xfId="29934" xr:uid="{00000000-0005-0000-0000-000008750000}"/>
    <cellStyle name="Normal 2 5 2 2 3 2 2 3" xfId="9819" xr:uid="{00000000-0005-0000-0000-000072260000}"/>
    <cellStyle name="Normal 2 5 2 2 3 2 2 3 3" xfId="24917" xr:uid="{00000000-0005-0000-0000-00006F610000}"/>
    <cellStyle name="Normal 2 5 2 2 3 2 2 5" xfId="19904" xr:uid="{00000000-0005-0000-0000-0000DA4D0000}"/>
    <cellStyle name="Normal 2 5 2 2 3 2 3" xfId="6458" xr:uid="{00000000-0005-0000-0000-000051190000}"/>
    <cellStyle name="Normal 2 5 2 2 3 2 3 2" xfId="16510" xr:uid="{00000000-0005-0000-0000-000095400000}"/>
    <cellStyle name="Normal 2 5 2 2 3 2 3 3" xfId="11490" xr:uid="{00000000-0005-0000-0000-0000F92C0000}"/>
    <cellStyle name="Normal 2 5 2 2 3 2 3 3 3" xfId="26588" xr:uid="{00000000-0005-0000-0000-0000F6670000}"/>
    <cellStyle name="Normal 2 5 2 2 3 2 3 5" xfId="21575" xr:uid="{00000000-0005-0000-0000-000061540000}"/>
    <cellStyle name="Normal 2 5 2 2 3 2 4" xfId="13168" xr:uid="{00000000-0005-0000-0000-000087330000}"/>
    <cellStyle name="Normal 2 5 2 2 3 2 4 3" xfId="28263" xr:uid="{00000000-0005-0000-0000-0000816E0000}"/>
    <cellStyle name="Normal 2 5 2 2 3 2 5" xfId="8147" xr:uid="{00000000-0005-0000-0000-0000EA1F0000}"/>
    <cellStyle name="Normal 2 5 2 2 3 2 5 3" xfId="23246" xr:uid="{00000000-0005-0000-0000-0000E85A0000}"/>
    <cellStyle name="Normal 2 5 2 2 3 2 7" xfId="18233" xr:uid="{00000000-0005-0000-0000-000053470000}"/>
    <cellStyle name="Normal 2 5 2 2 3 3" xfId="3930" xr:uid="{00000000-0005-0000-0000-0000700F0000}"/>
    <cellStyle name="Normal 2 5 2 2 3 3 2" xfId="14003" xr:uid="{00000000-0005-0000-0000-0000CA360000}"/>
    <cellStyle name="Normal 2 5 2 2 3 3 2 3" xfId="29098" xr:uid="{00000000-0005-0000-0000-0000C4710000}"/>
    <cellStyle name="Normal 2 5 2 2 3 3 3" xfId="8983" xr:uid="{00000000-0005-0000-0000-00002E230000}"/>
    <cellStyle name="Normal 2 5 2 2 3 3 3 3" xfId="24081" xr:uid="{00000000-0005-0000-0000-00002B5E0000}"/>
    <cellStyle name="Normal 2 5 2 2 3 3 5" xfId="19068" xr:uid="{00000000-0005-0000-0000-0000964A0000}"/>
    <cellStyle name="Normal 2 5 2 2 3 4" xfId="5622" xr:uid="{00000000-0005-0000-0000-00000D160000}"/>
    <cellStyle name="Normal 2 5 2 2 3 4 2" xfId="15674" xr:uid="{00000000-0005-0000-0000-0000513D0000}"/>
    <cellStyle name="Normal 2 5 2 2 3 4 2 3" xfId="30769" xr:uid="{00000000-0005-0000-0000-00004B780000}"/>
    <cellStyle name="Normal 2 5 2 2 3 4 3" xfId="10654" xr:uid="{00000000-0005-0000-0000-0000B5290000}"/>
    <cellStyle name="Normal 2 5 2 2 3 4 3 3" xfId="25752" xr:uid="{00000000-0005-0000-0000-0000B2640000}"/>
    <cellStyle name="Normal 2 5 2 2 3 4 5" xfId="20739" xr:uid="{00000000-0005-0000-0000-00001D510000}"/>
    <cellStyle name="Normal 2 5 2 2 3 5" xfId="12332" xr:uid="{00000000-0005-0000-0000-000043300000}"/>
    <cellStyle name="Normal 2 5 2 2 3 5 3" xfId="27427" xr:uid="{00000000-0005-0000-0000-00003D6B0000}"/>
    <cellStyle name="Normal 2 5 2 2 3 6" xfId="7311" xr:uid="{00000000-0005-0000-0000-0000A61C0000}"/>
    <cellStyle name="Normal 2 5 2 2 3 6 3" xfId="22410" xr:uid="{00000000-0005-0000-0000-0000A4570000}"/>
    <cellStyle name="Normal 2 5 2 2 3 8" xfId="17397" xr:uid="{00000000-0005-0000-0000-00000F440000}"/>
    <cellStyle name="Normal 2 5 2 2 4" xfId="2660" xr:uid="{00000000-0005-0000-0000-0000790A0000}"/>
    <cellStyle name="Normal 2 5 2 2 4 2" xfId="4349" xr:uid="{00000000-0005-0000-0000-000013110000}"/>
    <cellStyle name="Normal 2 5 2 2 4 2 2" xfId="14421" xr:uid="{00000000-0005-0000-0000-00006C380000}"/>
    <cellStyle name="Normal 2 5 2 2 4 2 2 3" xfId="29516" xr:uid="{00000000-0005-0000-0000-000066730000}"/>
    <cellStyle name="Normal 2 5 2 2 4 2 3" xfId="9401" xr:uid="{00000000-0005-0000-0000-0000D0240000}"/>
    <cellStyle name="Normal 2 5 2 2 4 2 3 3" xfId="24499" xr:uid="{00000000-0005-0000-0000-0000CD5F0000}"/>
    <cellStyle name="Normal 2 5 2 2 4 2 5" xfId="19486" xr:uid="{00000000-0005-0000-0000-0000384C0000}"/>
    <cellStyle name="Normal 2 5 2 2 4 3" xfId="6040" xr:uid="{00000000-0005-0000-0000-0000AF170000}"/>
    <cellStyle name="Normal 2 5 2 2 4 3 2" xfId="16092" xr:uid="{00000000-0005-0000-0000-0000F33E0000}"/>
    <cellStyle name="Normal 2 5 2 2 4 3 3" xfId="11072" xr:uid="{00000000-0005-0000-0000-0000572B0000}"/>
    <cellStyle name="Normal 2 5 2 2 4 3 3 3" xfId="26170" xr:uid="{00000000-0005-0000-0000-000054660000}"/>
    <cellStyle name="Normal 2 5 2 2 4 3 5" xfId="21157" xr:uid="{00000000-0005-0000-0000-0000BF520000}"/>
    <cellStyle name="Normal 2 5 2 2 4 4" xfId="12750" xr:uid="{00000000-0005-0000-0000-0000E5310000}"/>
    <cellStyle name="Normal 2 5 2 2 4 4 3" xfId="27845" xr:uid="{00000000-0005-0000-0000-0000DF6C0000}"/>
    <cellStyle name="Normal 2 5 2 2 4 5" xfId="7729" xr:uid="{00000000-0005-0000-0000-0000481E0000}"/>
    <cellStyle name="Normal 2 5 2 2 4 5 3" xfId="22828" xr:uid="{00000000-0005-0000-0000-000046590000}"/>
    <cellStyle name="Normal 2 5 2 2 4 7" xfId="17815" xr:uid="{00000000-0005-0000-0000-0000B1450000}"/>
    <cellStyle name="Normal 2 5 2 2 5" xfId="3512" xr:uid="{00000000-0005-0000-0000-0000CE0D0000}"/>
    <cellStyle name="Normal 2 5 2 2 5 2" xfId="13585" xr:uid="{00000000-0005-0000-0000-000028350000}"/>
    <cellStyle name="Normal 2 5 2 2 5 2 3" xfId="28680" xr:uid="{00000000-0005-0000-0000-000022700000}"/>
    <cellStyle name="Normal 2 5 2 2 5 3" xfId="8565" xr:uid="{00000000-0005-0000-0000-00008C210000}"/>
    <cellStyle name="Normal 2 5 2 2 5 3 3" xfId="23663" xr:uid="{00000000-0005-0000-0000-0000895C0000}"/>
    <cellStyle name="Normal 2 5 2 2 5 5" xfId="18650" xr:uid="{00000000-0005-0000-0000-0000F4480000}"/>
    <cellStyle name="Normal 2 5 2 2 6" xfId="5204" xr:uid="{00000000-0005-0000-0000-00006B140000}"/>
    <cellStyle name="Normal 2 5 2 2 6 2" xfId="15256" xr:uid="{00000000-0005-0000-0000-0000AF3B0000}"/>
    <cellStyle name="Normal 2 5 2 2 6 2 3" xfId="30351" xr:uid="{00000000-0005-0000-0000-0000A9760000}"/>
    <cellStyle name="Normal 2 5 2 2 6 3" xfId="10236" xr:uid="{00000000-0005-0000-0000-000013280000}"/>
    <cellStyle name="Normal 2 5 2 2 6 3 3" xfId="25334" xr:uid="{00000000-0005-0000-0000-000010630000}"/>
    <cellStyle name="Normal 2 5 2 2 6 5" xfId="20321" xr:uid="{00000000-0005-0000-0000-00007B4F0000}"/>
    <cellStyle name="Normal 2 5 2 2 7" xfId="11914" xr:uid="{00000000-0005-0000-0000-0000A12E0000}"/>
    <cellStyle name="Normal 2 5 2 2 7 3" xfId="27009" xr:uid="{00000000-0005-0000-0000-00009B690000}"/>
    <cellStyle name="Normal 2 5 2 2 8" xfId="6893" xr:uid="{00000000-0005-0000-0000-0000041B0000}"/>
    <cellStyle name="Normal 2 5 2 2 8 3" xfId="21992" xr:uid="{00000000-0005-0000-0000-000002560000}"/>
    <cellStyle name="Normal 2 5 2 3" xfId="1922" xr:uid="{00000000-0005-0000-0000-000097070000}"/>
    <cellStyle name="Normal 2 5 2 3 2" xfId="2343" xr:uid="{00000000-0005-0000-0000-00003C090000}"/>
    <cellStyle name="Normal 2 5 2 3 2 2" xfId="3182" xr:uid="{00000000-0005-0000-0000-0000830C0000}"/>
    <cellStyle name="Normal 2 5 2 3 2 2 2" xfId="4871" xr:uid="{00000000-0005-0000-0000-00001D130000}"/>
    <cellStyle name="Normal 2 5 2 3 2 2 2 2" xfId="14943" xr:uid="{00000000-0005-0000-0000-0000763A0000}"/>
    <cellStyle name="Normal 2 5 2 3 2 2 2 2 3" xfId="30038" xr:uid="{00000000-0005-0000-0000-000070750000}"/>
    <cellStyle name="Normal 2 5 2 3 2 2 2 3" xfId="9923" xr:uid="{00000000-0005-0000-0000-0000DA260000}"/>
    <cellStyle name="Normal 2 5 2 3 2 2 2 3 3" xfId="25021" xr:uid="{00000000-0005-0000-0000-0000D7610000}"/>
    <cellStyle name="Normal 2 5 2 3 2 2 2 5" xfId="20008" xr:uid="{00000000-0005-0000-0000-0000424E0000}"/>
    <cellStyle name="Normal 2 5 2 3 2 2 3" xfId="6562" xr:uid="{00000000-0005-0000-0000-0000B9190000}"/>
    <cellStyle name="Normal 2 5 2 3 2 2 3 2" xfId="16614" xr:uid="{00000000-0005-0000-0000-0000FD400000}"/>
    <cellStyle name="Normal 2 5 2 3 2 2 3 3" xfId="11594" xr:uid="{00000000-0005-0000-0000-0000612D0000}"/>
    <cellStyle name="Normal 2 5 2 3 2 2 3 3 3" xfId="26692" xr:uid="{00000000-0005-0000-0000-00005E680000}"/>
    <cellStyle name="Normal 2 5 2 3 2 2 3 5" xfId="21679" xr:uid="{00000000-0005-0000-0000-0000C9540000}"/>
    <cellStyle name="Normal 2 5 2 3 2 2 4" xfId="13272" xr:uid="{00000000-0005-0000-0000-0000EF330000}"/>
    <cellStyle name="Normal 2 5 2 3 2 2 4 3" xfId="28367" xr:uid="{00000000-0005-0000-0000-0000E96E0000}"/>
    <cellStyle name="Normal 2 5 2 3 2 2 5" xfId="8251" xr:uid="{00000000-0005-0000-0000-000052200000}"/>
    <cellStyle name="Normal 2 5 2 3 2 2 5 3" xfId="23350" xr:uid="{00000000-0005-0000-0000-0000505B0000}"/>
    <cellStyle name="Normal 2 5 2 3 2 2 7" xfId="18337" xr:uid="{00000000-0005-0000-0000-0000BB470000}"/>
    <cellStyle name="Normal 2 5 2 3 2 3" xfId="4034" xr:uid="{00000000-0005-0000-0000-0000D80F0000}"/>
    <cellStyle name="Normal 2 5 2 3 2 3 2" xfId="14107" xr:uid="{00000000-0005-0000-0000-000032370000}"/>
    <cellStyle name="Normal 2 5 2 3 2 3 2 3" xfId="29202" xr:uid="{00000000-0005-0000-0000-00002C720000}"/>
    <cellStyle name="Normal 2 5 2 3 2 3 3" xfId="9087" xr:uid="{00000000-0005-0000-0000-000096230000}"/>
    <cellStyle name="Normal 2 5 2 3 2 3 3 3" xfId="24185" xr:uid="{00000000-0005-0000-0000-0000935E0000}"/>
    <cellStyle name="Normal 2 5 2 3 2 3 5" xfId="19172" xr:uid="{00000000-0005-0000-0000-0000FE4A0000}"/>
    <cellStyle name="Normal 2 5 2 3 2 4" xfId="5726" xr:uid="{00000000-0005-0000-0000-000075160000}"/>
    <cellStyle name="Normal 2 5 2 3 2 4 2" xfId="15778" xr:uid="{00000000-0005-0000-0000-0000B93D0000}"/>
    <cellStyle name="Normal 2 5 2 3 2 4 2 3" xfId="30873" xr:uid="{00000000-0005-0000-0000-0000B3780000}"/>
    <cellStyle name="Normal 2 5 2 3 2 4 3" xfId="10758" xr:uid="{00000000-0005-0000-0000-00001D2A0000}"/>
    <cellStyle name="Normal 2 5 2 3 2 4 3 3" xfId="25856" xr:uid="{00000000-0005-0000-0000-00001A650000}"/>
    <cellStyle name="Normal 2 5 2 3 2 4 5" xfId="20843" xr:uid="{00000000-0005-0000-0000-000085510000}"/>
    <cellStyle name="Normal 2 5 2 3 2 5" xfId="12436" xr:uid="{00000000-0005-0000-0000-0000AB300000}"/>
    <cellStyle name="Normal 2 5 2 3 2 5 3" xfId="27531" xr:uid="{00000000-0005-0000-0000-0000A56B0000}"/>
    <cellStyle name="Normal 2 5 2 3 2 6" xfId="7415" xr:uid="{00000000-0005-0000-0000-00000E1D0000}"/>
    <cellStyle name="Normal 2 5 2 3 2 6 3" xfId="22514" xr:uid="{00000000-0005-0000-0000-00000C580000}"/>
    <cellStyle name="Normal 2 5 2 3 2 8" xfId="17501" xr:uid="{00000000-0005-0000-0000-000077440000}"/>
    <cellStyle name="Normal 2 5 2 3 3" xfId="2764" xr:uid="{00000000-0005-0000-0000-0000E10A0000}"/>
    <cellStyle name="Normal 2 5 2 3 3 2" xfId="4453" xr:uid="{00000000-0005-0000-0000-00007B110000}"/>
    <cellStyle name="Normal 2 5 2 3 3 2 2" xfId="14525" xr:uid="{00000000-0005-0000-0000-0000D4380000}"/>
    <cellStyle name="Normal 2 5 2 3 3 2 2 3" xfId="29620" xr:uid="{00000000-0005-0000-0000-0000CE730000}"/>
    <cellStyle name="Normal 2 5 2 3 3 2 3" xfId="9505" xr:uid="{00000000-0005-0000-0000-000038250000}"/>
    <cellStyle name="Normal 2 5 2 3 3 2 3 3" xfId="24603" xr:uid="{00000000-0005-0000-0000-000035600000}"/>
    <cellStyle name="Normal 2 5 2 3 3 2 5" xfId="19590" xr:uid="{00000000-0005-0000-0000-0000A04C0000}"/>
    <cellStyle name="Normal 2 5 2 3 3 3" xfId="6144" xr:uid="{00000000-0005-0000-0000-000017180000}"/>
    <cellStyle name="Normal 2 5 2 3 3 3 2" xfId="16196" xr:uid="{00000000-0005-0000-0000-00005B3F0000}"/>
    <cellStyle name="Normal 2 5 2 3 3 3 3" xfId="11176" xr:uid="{00000000-0005-0000-0000-0000BF2B0000}"/>
    <cellStyle name="Normal 2 5 2 3 3 3 3 3" xfId="26274" xr:uid="{00000000-0005-0000-0000-0000BC660000}"/>
    <cellStyle name="Normal 2 5 2 3 3 3 5" xfId="21261" xr:uid="{00000000-0005-0000-0000-000027530000}"/>
    <cellStyle name="Normal 2 5 2 3 3 4" xfId="12854" xr:uid="{00000000-0005-0000-0000-00004D320000}"/>
    <cellStyle name="Normal 2 5 2 3 3 4 3" xfId="27949" xr:uid="{00000000-0005-0000-0000-0000476D0000}"/>
    <cellStyle name="Normal 2 5 2 3 3 5" xfId="7833" xr:uid="{00000000-0005-0000-0000-0000B01E0000}"/>
    <cellStyle name="Normal 2 5 2 3 3 5 3" xfId="22932" xr:uid="{00000000-0005-0000-0000-0000AE590000}"/>
    <cellStyle name="Normal 2 5 2 3 3 7" xfId="17919" xr:uid="{00000000-0005-0000-0000-000019460000}"/>
    <cellStyle name="Normal 2 5 2 3 4" xfId="3616" xr:uid="{00000000-0005-0000-0000-0000360E0000}"/>
    <cellStyle name="Normal 2 5 2 3 4 2" xfId="13689" xr:uid="{00000000-0005-0000-0000-000090350000}"/>
    <cellStyle name="Normal 2 5 2 3 4 2 3" xfId="28784" xr:uid="{00000000-0005-0000-0000-00008A700000}"/>
    <cellStyle name="Normal 2 5 2 3 4 3" xfId="8669" xr:uid="{00000000-0005-0000-0000-0000F4210000}"/>
    <cellStyle name="Normal 2 5 2 3 4 3 3" xfId="23767" xr:uid="{00000000-0005-0000-0000-0000F15C0000}"/>
    <cellStyle name="Normal 2 5 2 3 4 5" xfId="18754" xr:uid="{00000000-0005-0000-0000-00005C490000}"/>
    <cellStyle name="Normal 2 5 2 3 5" xfId="5308" xr:uid="{00000000-0005-0000-0000-0000D3140000}"/>
    <cellStyle name="Normal 2 5 2 3 5 2" xfId="15360" xr:uid="{00000000-0005-0000-0000-0000173C0000}"/>
    <cellStyle name="Normal 2 5 2 3 5 2 3" xfId="30455" xr:uid="{00000000-0005-0000-0000-000011770000}"/>
    <cellStyle name="Normal 2 5 2 3 5 3" xfId="10340" xr:uid="{00000000-0005-0000-0000-00007B280000}"/>
    <cellStyle name="Normal 2 5 2 3 5 3 3" xfId="25438" xr:uid="{00000000-0005-0000-0000-000078630000}"/>
    <cellStyle name="Normal 2 5 2 3 5 5" xfId="20425" xr:uid="{00000000-0005-0000-0000-0000E34F0000}"/>
    <cellStyle name="Normal 2 5 2 3 6" xfId="12018" xr:uid="{00000000-0005-0000-0000-0000092F0000}"/>
    <cellStyle name="Normal 2 5 2 3 6 3" xfId="27113" xr:uid="{00000000-0005-0000-0000-0000036A0000}"/>
    <cellStyle name="Normal 2 5 2 3 7" xfId="6997" xr:uid="{00000000-0005-0000-0000-00006C1B0000}"/>
    <cellStyle name="Normal 2 5 2 3 7 3" xfId="22096" xr:uid="{00000000-0005-0000-0000-00006A560000}"/>
    <cellStyle name="Normal 2 5 2 3 9" xfId="17083" xr:uid="{00000000-0005-0000-0000-0000D5420000}"/>
    <cellStyle name="Normal 2 5 2 4" xfId="2135" xr:uid="{00000000-0005-0000-0000-00006C080000}"/>
    <cellStyle name="Normal 2 5 2 4 2" xfId="2974" xr:uid="{00000000-0005-0000-0000-0000B30B0000}"/>
    <cellStyle name="Normal 2 5 2 4 2 2" xfId="4663" xr:uid="{00000000-0005-0000-0000-00004D120000}"/>
    <cellStyle name="Normal 2 5 2 4 2 2 2" xfId="14735" xr:uid="{00000000-0005-0000-0000-0000A6390000}"/>
    <cellStyle name="Normal 2 5 2 4 2 2 2 3" xfId="29830" xr:uid="{00000000-0005-0000-0000-0000A0740000}"/>
    <cellStyle name="Normal 2 5 2 4 2 2 3" xfId="9715" xr:uid="{00000000-0005-0000-0000-00000A260000}"/>
    <cellStyle name="Normal 2 5 2 4 2 2 3 3" xfId="24813" xr:uid="{00000000-0005-0000-0000-000007610000}"/>
    <cellStyle name="Normal 2 5 2 4 2 2 5" xfId="19800" xr:uid="{00000000-0005-0000-0000-0000724D0000}"/>
    <cellStyle name="Normal 2 5 2 4 2 3" xfId="6354" xr:uid="{00000000-0005-0000-0000-0000E9180000}"/>
    <cellStyle name="Normal 2 5 2 4 2 3 2" xfId="16406" xr:uid="{00000000-0005-0000-0000-00002D400000}"/>
    <cellStyle name="Normal 2 5 2 4 2 3 3" xfId="11386" xr:uid="{00000000-0005-0000-0000-0000912C0000}"/>
    <cellStyle name="Normal 2 5 2 4 2 3 3 3" xfId="26484" xr:uid="{00000000-0005-0000-0000-00008E670000}"/>
    <cellStyle name="Normal 2 5 2 4 2 3 5" xfId="21471" xr:uid="{00000000-0005-0000-0000-0000F9530000}"/>
    <cellStyle name="Normal 2 5 2 4 2 4" xfId="13064" xr:uid="{00000000-0005-0000-0000-00001F330000}"/>
    <cellStyle name="Normal 2 5 2 4 2 4 3" xfId="28159" xr:uid="{00000000-0005-0000-0000-0000196E0000}"/>
    <cellStyle name="Normal 2 5 2 4 2 5" xfId="8043" xr:uid="{00000000-0005-0000-0000-0000821F0000}"/>
    <cellStyle name="Normal 2 5 2 4 2 5 3" xfId="23142" xr:uid="{00000000-0005-0000-0000-0000805A0000}"/>
    <cellStyle name="Normal 2 5 2 4 2 7" xfId="18129" xr:uid="{00000000-0005-0000-0000-0000EB460000}"/>
    <cellStyle name="Normal 2 5 2 4 3" xfId="3826" xr:uid="{00000000-0005-0000-0000-0000080F0000}"/>
    <cellStyle name="Normal 2 5 2 4 3 2" xfId="13899" xr:uid="{00000000-0005-0000-0000-000062360000}"/>
    <cellStyle name="Normal 2 5 2 4 3 2 3" xfId="28994" xr:uid="{00000000-0005-0000-0000-00005C710000}"/>
    <cellStyle name="Normal 2 5 2 4 3 3" xfId="8879" xr:uid="{00000000-0005-0000-0000-0000C6220000}"/>
    <cellStyle name="Normal 2 5 2 4 3 3 3" xfId="23977" xr:uid="{00000000-0005-0000-0000-0000C35D0000}"/>
    <cellStyle name="Normal 2 5 2 4 3 5" xfId="18964" xr:uid="{00000000-0005-0000-0000-00002E4A0000}"/>
    <cellStyle name="Normal 2 5 2 4 4" xfId="5518" xr:uid="{00000000-0005-0000-0000-0000A5150000}"/>
    <cellStyle name="Normal 2 5 2 4 4 2" xfId="15570" xr:uid="{00000000-0005-0000-0000-0000E93C0000}"/>
    <cellStyle name="Normal 2 5 2 4 4 2 3" xfId="30665" xr:uid="{00000000-0005-0000-0000-0000E3770000}"/>
    <cellStyle name="Normal 2 5 2 4 4 3" xfId="10550" xr:uid="{00000000-0005-0000-0000-00004D290000}"/>
    <cellStyle name="Normal 2 5 2 4 4 3 3" xfId="25648" xr:uid="{00000000-0005-0000-0000-00004A640000}"/>
    <cellStyle name="Normal 2 5 2 4 4 5" xfId="20635" xr:uid="{00000000-0005-0000-0000-0000B5500000}"/>
    <cellStyle name="Normal 2 5 2 4 5" xfId="12228" xr:uid="{00000000-0005-0000-0000-0000DB2F0000}"/>
    <cellStyle name="Normal 2 5 2 4 5 3" xfId="27323" xr:uid="{00000000-0005-0000-0000-0000D56A0000}"/>
    <cellStyle name="Normal 2 5 2 4 6" xfId="7207" xr:uid="{00000000-0005-0000-0000-00003E1C0000}"/>
    <cellStyle name="Normal 2 5 2 4 6 3" xfId="22306" xr:uid="{00000000-0005-0000-0000-00003C570000}"/>
    <cellStyle name="Normal 2 5 2 4 8" xfId="17293" xr:uid="{00000000-0005-0000-0000-0000A7430000}"/>
    <cellStyle name="Normal 2 5 2 5" xfId="2556" xr:uid="{00000000-0005-0000-0000-0000110A0000}"/>
    <cellStyle name="Normal 2 5 2 5 2" xfId="4245" xr:uid="{00000000-0005-0000-0000-0000AB100000}"/>
    <cellStyle name="Normal 2 5 2 5 2 2" xfId="14317" xr:uid="{00000000-0005-0000-0000-000004380000}"/>
    <cellStyle name="Normal 2 5 2 5 2 2 3" xfId="29412" xr:uid="{00000000-0005-0000-0000-0000FE720000}"/>
    <cellStyle name="Normal 2 5 2 5 2 3" xfId="9297" xr:uid="{00000000-0005-0000-0000-000068240000}"/>
    <cellStyle name="Normal 2 5 2 5 2 3 3" xfId="24395" xr:uid="{00000000-0005-0000-0000-0000655F0000}"/>
    <cellStyle name="Normal 2 5 2 5 2 5" xfId="19382" xr:uid="{00000000-0005-0000-0000-0000D04B0000}"/>
    <cellStyle name="Normal 2 5 2 5 3" xfId="5936" xr:uid="{00000000-0005-0000-0000-000047170000}"/>
    <cellStyle name="Normal 2 5 2 5 3 2" xfId="15988" xr:uid="{00000000-0005-0000-0000-00008B3E0000}"/>
    <cellStyle name="Normal 2 5 2 5 3 3" xfId="10968" xr:uid="{00000000-0005-0000-0000-0000EF2A0000}"/>
    <cellStyle name="Normal 2 5 2 5 3 3 3" xfId="26066" xr:uid="{00000000-0005-0000-0000-0000EC650000}"/>
    <cellStyle name="Normal 2 5 2 5 3 5" xfId="21053" xr:uid="{00000000-0005-0000-0000-000057520000}"/>
    <cellStyle name="Normal 2 5 2 5 4" xfId="12646" xr:uid="{00000000-0005-0000-0000-00007D310000}"/>
    <cellStyle name="Normal 2 5 2 5 4 3" xfId="27741" xr:uid="{00000000-0005-0000-0000-0000776C0000}"/>
    <cellStyle name="Normal 2 5 2 5 5" xfId="7625" xr:uid="{00000000-0005-0000-0000-0000E01D0000}"/>
    <cellStyle name="Normal 2 5 2 5 5 3" xfId="22724" xr:uid="{00000000-0005-0000-0000-0000DE580000}"/>
    <cellStyle name="Normal 2 5 2 5 7" xfId="17711" xr:uid="{00000000-0005-0000-0000-000049450000}"/>
    <cellStyle name="Normal 2 5 2 6" xfId="3408" xr:uid="{00000000-0005-0000-0000-0000660D0000}"/>
    <cellStyle name="Normal 2 5 2 6 2" xfId="13481" xr:uid="{00000000-0005-0000-0000-0000C0340000}"/>
    <cellStyle name="Normal 2 5 2 6 2 3" xfId="28576" xr:uid="{00000000-0005-0000-0000-0000BA6F0000}"/>
    <cellStyle name="Normal 2 5 2 6 3" xfId="8461" xr:uid="{00000000-0005-0000-0000-000024210000}"/>
    <cellStyle name="Normal 2 5 2 6 3 3" xfId="23559" xr:uid="{00000000-0005-0000-0000-0000215C0000}"/>
    <cellStyle name="Normal 2 5 2 6 5" xfId="18546" xr:uid="{00000000-0005-0000-0000-00008C480000}"/>
    <cellStyle name="Normal 2 5 2 7" xfId="5100" xr:uid="{00000000-0005-0000-0000-000003140000}"/>
    <cellStyle name="Normal 2 5 2 7 2" xfId="15152" xr:uid="{00000000-0005-0000-0000-0000473B0000}"/>
    <cellStyle name="Normal 2 5 2 7 2 3" xfId="30247" xr:uid="{00000000-0005-0000-0000-000041760000}"/>
    <cellStyle name="Normal 2 5 2 7 3" xfId="10132" xr:uid="{00000000-0005-0000-0000-0000AB270000}"/>
    <cellStyle name="Normal 2 5 2 7 3 3" xfId="25230" xr:uid="{00000000-0005-0000-0000-0000A8620000}"/>
    <cellStyle name="Normal 2 5 2 7 5" xfId="20217" xr:uid="{00000000-0005-0000-0000-0000134F0000}"/>
    <cellStyle name="Normal 2 5 2 8" xfId="11810" xr:uid="{00000000-0005-0000-0000-0000392E0000}"/>
    <cellStyle name="Normal 2 5 2 8 3" xfId="26905" xr:uid="{00000000-0005-0000-0000-000033690000}"/>
    <cellStyle name="Normal 2 5 2 9" xfId="6789" xr:uid="{00000000-0005-0000-0000-00009C1A0000}"/>
    <cellStyle name="Normal 2 5 2 9 3" xfId="21888" xr:uid="{00000000-0005-0000-0000-00009A550000}"/>
    <cellStyle name="Normal 2 5 3" xfId="1755" xr:uid="{00000000-0005-0000-0000-0000F0060000}"/>
    <cellStyle name="Normal 2 5 3 10" xfId="16927" xr:uid="{00000000-0005-0000-0000-000039420000}"/>
    <cellStyle name="Normal 2 5 3 2" xfId="1974" xr:uid="{00000000-0005-0000-0000-0000CB070000}"/>
    <cellStyle name="Normal 2 5 3 2 2" xfId="2395" xr:uid="{00000000-0005-0000-0000-000070090000}"/>
    <cellStyle name="Normal 2 5 3 2 2 2" xfId="3234" xr:uid="{00000000-0005-0000-0000-0000B70C0000}"/>
    <cellStyle name="Normal 2 5 3 2 2 2 2" xfId="4923" xr:uid="{00000000-0005-0000-0000-000051130000}"/>
    <cellStyle name="Normal 2 5 3 2 2 2 2 2" xfId="14995" xr:uid="{00000000-0005-0000-0000-0000AA3A0000}"/>
    <cellStyle name="Normal 2 5 3 2 2 2 2 2 3" xfId="30090" xr:uid="{00000000-0005-0000-0000-0000A4750000}"/>
    <cellStyle name="Normal 2 5 3 2 2 2 2 3" xfId="9975" xr:uid="{00000000-0005-0000-0000-00000E270000}"/>
    <cellStyle name="Normal 2 5 3 2 2 2 2 3 3" xfId="25073" xr:uid="{00000000-0005-0000-0000-00000B620000}"/>
    <cellStyle name="Normal 2 5 3 2 2 2 2 5" xfId="20060" xr:uid="{00000000-0005-0000-0000-0000764E0000}"/>
    <cellStyle name="Normal 2 5 3 2 2 2 3" xfId="6614" xr:uid="{00000000-0005-0000-0000-0000ED190000}"/>
    <cellStyle name="Normal 2 5 3 2 2 2 3 2" xfId="16666" xr:uid="{00000000-0005-0000-0000-000031410000}"/>
    <cellStyle name="Normal 2 5 3 2 2 2 3 3" xfId="11646" xr:uid="{00000000-0005-0000-0000-0000952D0000}"/>
    <cellStyle name="Normal 2 5 3 2 2 2 3 3 3" xfId="26744" xr:uid="{00000000-0005-0000-0000-000092680000}"/>
    <cellStyle name="Normal 2 5 3 2 2 2 3 5" xfId="21731" xr:uid="{00000000-0005-0000-0000-0000FD540000}"/>
    <cellStyle name="Normal 2 5 3 2 2 2 4" xfId="13324" xr:uid="{00000000-0005-0000-0000-000023340000}"/>
    <cellStyle name="Normal 2 5 3 2 2 2 4 3" xfId="28419" xr:uid="{00000000-0005-0000-0000-00001D6F0000}"/>
    <cellStyle name="Normal 2 5 3 2 2 2 5" xfId="8303" xr:uid="{00000000-0005-0000-0000-000086200000}"/>
    <cellStyle name="Normal 2 5 3 2 2 2 5 3" xfId="23402" xr:uid="{00000000-0005-0000-0000-0000845B0000}"/>
    <cellStyle name="Normal 2 5 3 2 2 2 7" xfId="18389" xr:uid="{00000000-0005-0000-0000-0000EF470000}"/>
    <cellStyle name="Normal 2 5 3 2 2 3" xfId="4086" xr:uid="{00000000-0005-0000-0000-00000C100000}"/>
    <cellStyle name="Normal 2 5 3 2 2 3 2" xfId="14159" xr:uid="{00000000-0005-0000-0000-000066370000}"/>
    <cellStyle name="Normal 2 5 3 2 2 3 2 3" xfId="29254" xr:uid="{00000000-0005-0000-0000-000060720000}"/>
    <cellStyle name="Normal 2 5 3 2 2 3 3" xfId="9139" xr:uid="{00000000-0005-0000-0000-0000CA230000}"/>
    <cellStyle name="Normal 2 5 3 2 2 3 3 3" xfId="24237" xr:uid="{00000000-0005-0000-0000-0000C75E0000}"/>
    <cellStyle name="Normal 2 5 3 2 2 3 5" xfId="19224" xr:uid="{00000000-0005-0000-0000-0000324B0000}"/>
    <cellStyle name="Normal 2 5 3 2 2 4" xfId="5778" xr:uid="{00000000-0005-0000-0000-0000A9160000}"/>
    <cellStyle name="Normal 2 5 3 2 2 4 2" xfId="15830" xr:uid="{00000000-0005-0000-0000-0000ED3D0000}"/>
    <cellStyle name="Normal 2 5 3 2 2 4 3" xfId="10810" xr:uid="{00000000-0005-0000-0000-0000512A0000}"/>
    <cellStyle name="Normal 2 5 3 2 2 4 3 3" xfId="25908" xr:uid="{00000000-0005-0000-0000-00004E650000}"/>
    <cellStyle name="Normal 2 5 3 2 2 4 5" xfId="20895" xr:uid="{00000000-0005-0000-0000-0000B9510000}"/>
    <cellStyle name="Normal 2 5 3 2 2 5" xfId="12488" xr:uid="{00000000-0005-0000-0000-0000DF300000}"/>
    <cellStyle name="Normal 2 5 3 2 2 5 3" xfId="27583" xr:uid="{00000000-0005-0000-0000-0000D96B0000}"/>
    <cellStyle name="Normal 2 5 3 2 2 6" xfId="7467" xr:uid="{00000000-0005-0000-0000-0000421D0000}"/>
    <cellStyle name="Normal 2 5 3 2 2 6 3" xfId="22566" xr:uid="{00000000-0005-0000-0000-000040580000}"/>
    <cellStyle name="Normal 2 5 3 2 2 8" xfId="17553" xr:uid="{00000000-0005-0000-0000-0000AB440000}"/>
    <cellStyle name="Normal 2 5 3 2 3" xfId="2816" xr:uid="{00000000-0005-0000-0000-0000150B0000}"/>
    <cellStyle name="Normal 2 5 3 2 3 2" xfId="4505" xr:uid="{00000000-0005-0000-0000-0000AF110000}"/>
    <cellStyle name="Normal 2 5 3 2 3 2 2" xfId="14577" xr:uid="{00000000-0005-0000-0000-000008390000}"/>
    <cellStyle name="Normal 2 5 3 2 3 2 2 3" xfId="29672" xr:uid="{00000000-0005-0000-0000-000002740000}"/>
    <cellStyle name="Normal 2 5 3 2 3 2 3" xfId="9557" xr:uid="{00000000-0005-0000-0000-00006C250000}"/>
    <cellStyle name="Normal 2 5 3 2 3 2 3 3" xfId="24655" xr:uid="{00000000-0005-0000-0000-000069600000}"/>
    <cellStyle name="Normal 2 5 3 2 3 2 5" xfId="19642" xr:uid="{00000000-0005-0000-0000-0000D44C0000}"/>
    <cellStyle name="Normal 2 5 3 2 3 3" xfId="6196" xr:uid="{00000000-0005-0000-0000-00004B180000}"/>
    <cellStyle name="Normal 2 5 3 2 3 3 2" xfId="16248" xr:uid="{00000000-0005-0000-0000-00008F3F0000}"/>
    <cellStyle name="Normal 2 5 3 2 3 3 3" xfId="11228" xr:uid="{00000000-0005-0000-0000-0000F32B0000}"/>
    <cellStyle name="Normal 2 5 3 2 3 3 3 3" xfId="26326" xr:uid="{00000000-0005-0000-0000-0000F0660000}"/>
    <cellStyle name="Normal 2 5 3 2 3 3 5" xfId="21313" xr:uid="{00000000-0005-0000-0000-00005B530000}"/>
    <cellStyle name="Normal 2 5 3 2 3 4" xfId="12906" xr:uid="{00000000-0005-0000-0000-000081320000}"/>
    <cellStyle name="Normal 2 5 3 2 3 4 3" xfId="28001" xr:uid="{00000000-0005-0000-0000-00007B6D0000}"/>
    <cellStyle name="Normal 2 5 3 2 3 5" xfId="7885" xr:uid="{00000000-0005-0000-0000-0000E41E0000}"/>
    <cellStyle name="Normal 2 5 3 2 3 5 3" xfId="22984" xr:uid="{00000000-0005-0000-0000-0000E2590000}"/>
    <cellStyle name="Normal 2 5 3 2 3 7" xfId="17971" xr:uid="{00000000-0005-0000-0000-00004D460000}"/>
    <cellStyle name="Normal 2 5 3 2 4" xfId="3668" xr:uid="{00000000-0005-0000-0000-00006A0E0000}"/>
    <cellStyle name="Normal 2 5 3 2 4 2" xfId="13741" xr:uid="{00000000-0005-0000-0000-0000C4350000}"/>
    <cellStyle name="Normal 2 5 3 2 4 2 3" xfId="28836" xr:uid="{00000000-0005-0000-0000-0000BE700000}"/>
    <cellStyle name="Normal 2 5 3 2 4 3" xfId="8721" xr:uid="{00000000-0005-0000-0000-000028220000}"/>
    <cellStyle name="Normal 2 5 3 2 4 3 3" xfId="23819" xr:uid="{00000000-0005-0000-0000-0000255D0000}"/>
    <cellStyle name="Normal 2 5 3 2 4 5" xfId="18806" xr:uid="{00000000-0005-0000-0000-000090490000}"/>
    <cellStyle name="Normal 2 5 3 2 5" xfId="5360" xr:uid="{00000000-0005-0000-0000-000007150000}"/>
    <cellStyle name="Normal 2 5 3 2 5 2" xfId="15412" xr:uid="{00000000-0005-0000-0000-00004B3C0000}"/>
    <cellStyle name="Normal 2 5 3 2 5 2 3" xfId="30507" xr:uid="{00000000-0005-0000-0000-000045770000}"/>
    <cellStyle name="Normal 2 5 3 2 5 3" xfId="10392" xr:uid="{00000000-0005-0000-0000-0000AF280000}"/>
    <cellStyle name="Normal 2 5 3 2 5 3 3" xfId="25490" xr:uid="{00000000-0005-0000-0000-0000AC630000}"/>
    <cellStyle name="Normal 2 5 3 2 5 5" xfId="20477" xr:uid="{00000000-0005-0000-0000-000017500000}"/>
    <cellStyle name="Normal 2 5 3 2 6" xfId="12070" xr:uid="{00000000-0005-0000-0000-00003D2F0000}"/>
    <cellStyle name="Normal 2 5 3 2 6 3" xfId="27165" xr:uid="{00000000-0005-0000-0000-0000376A0000}"/>
    <cellStyle name="Normal 2 5 3 2 7" xfId="7049" xr:uid="{00000000-0005-0000-0000-0000A01B0000}"/>
    <cellStyle name="Normal 2 5 3 2 7 3" xfId="22148" xr:uid="{00000000-0005-0000-0000-00009E560000}"/>
    <cellStyle name="Normal 2 5 3 2 9" xfId="17135" xr:uid="{00000000-0005-0000-0000-000009430000}"/>
    <cellStyle name="Normal 2 5 3 3" xfId="2187" xr:uid="{00000000-0005-0000-0000-0000A0080000}"/>
    <cellStyle name="Normal 2 5 3 3 2" xfId="3026" xr:uid="{00000000-0005-0000-0000-0000E70B0000}"/>
    <cellStyle name="Normal 2 5 3 3 2 2" xfId="4715" xr:uid="{00000000-0005-0000-0000-000081120000}"/>
    <cellStyle name="Normal 2 5 3 3 2 2 2" xfId="14787" xr:uid="{00000000-0005-0000-0000-0000DA390000}"/>
    <cellStyle name="Normal 2 5 3 3 2 2 2 3" xfId="29882" xr:uid="{00000000-0005-0000-0000-0000D4740000}"/>
    <cellStyle name="Normal 2 5 3 3 2 2 3" xfId="9767" xr:uid="{00000000-0005-0000-0000-00003E260000}"/>
    <cellStyle name="Normal 2 5 3 3 2 2 3 3" xfId="24865" xr:uid="{00000000-0005-0000-0000-00003B610000}"/>
    <cellStyle name="Normal 2 5 3 3 2 2 5" xfId="19852" xr:uid="{00000000-0005-0000-0000-0000A64D0000}"/>
    <cellStyle name="Normal 2 5 3 3 2 3" xfId="6406" xr:uid="{00000000-0005-0000-0000-00001D190000}"/>
    <cellStyle name="Normal 2 5 3 3 2 3 2" xfId="16458" xr:uid="{00000000-0005-0000-0000-000061400000}"/>
    <cellStyle name="Normal 2 5 3 3 2 3 3" xfId="11438" xr:uid="{00000000-0005-0000-0000-0000C52C0000}"/>
    <cellStyle name="Normal 2 5 3 3 2 3 3 3" xfId="26536" xr:uid="{00000000-0005-0000-0000-0000C2670000}"/>
    <cellStyle name="Normal 2 5 3 3 2 3 5" xfId="21523" xr:uid="{00000000-0005-0000-0000-00002D540000}"/>
    <cellStyle name="Normal 2 5 3 3 2 4" xfId="13116" xr:uid="{00000000-0005-0000-0000-000053330000}"/>
    <cellStyle name="Normal 2 5 3 3 2 4 3" xfId="28211" xr:uid="{00000000-0005-0000-0000-00004D6E0000}"/>
    <cellStyle name="Normal 2 5 3 3 2 5" xfId="8095" xr:uid="{00000000-0005-0000-0000-0000B61F0000}"/>
    <cellStyle name="Normal 2 5 3 3 2 5 3" xfId="23194" xr:uid="{00000000-0005-0000-0000-0000B45A0000}"/>
    <cellStyle name="Normal 2 5 3 3 2 7" xfId="18181" xr:uid="{00000000-0005-0000-0000-00001F470000}"/>
    <cellStyle name="Normal 2 5 3 3 3" xfId="3878" xr:uid="{00000000-0005-0000-0000-00003C0F0000}"/>
    <cellStyle name="Normal 2 5 3 3 3 2" xfId="13951" xr:uid="{00000000-0005-0000-0000-000096360000}"/>
    <cellStyle name="Normal 2 5 3 3 3 2 3" xfId="29046" xr:uid="{00000000-0005-0000-0000-000090710000}"/>
    <cellStyle name="Normal 2 5 3 3 3 3" xfId="8931" xr:uid="{00000000-0005-0000-0000-0000FA220000}"/>
    <cellStyle name="Normal 2 5 3 3 3 3 3" xfId="24029" xr:uid="{00000000-0005-0000-0000-0000F75D0000}"/>
    <cellStyle name="Normal 2 5 3 3 3 5" xfId="19016" xr:uid="{00000000-0005-0000-0000-0000624A0000}"/>
    <cellStyle name="Normal 2 5 3 3 4" xfId="5570" xr:uid="{00000000-0005-0000-0000-0000D9150000}"/>
    <cellStyle name="Normal 2 5 3 3 4 2" xfId="15622" xr:uid="{00000000-0005-0000-0000-00001D3D0000}"/>
    <cellStyle name="Normal 2 5 3 3 4 2 3" xfId="30717" xr:uid="{00000000-0005-0000-0000-000017780000}"/>
    <cellStyle name="Normal 2 5 3 3 4 3" xfId="10602" xr:uid="{00000000-0005-0000-0000-000081290000}"/>
    <cellStyle name="Normal 2 5 3 3 4 3 3" xfId="25700" xr:uid="{00000000-0005-0000-0000-00007E640000}"/>
    <cellStyle name="Normal 2 5 3 3 4 5" xfId="20687" xr:uid="{00000000-0005-0000-0000-0000E9500000}"/>
    <cellStyle name="Normal 2 5 3 3 5" xfId="12280" xr:uid="{00000000-0005-0000-0000-00000F300000}"/>
    <cellStyle name="Normal 2 5 3 3 5 3" xfId="27375" xr:uid="{00000000-0005-0000-0000-0000096B0000}"/>
    <cellStyle name="Normal 2 5 3 3 6" xfId="7259" xr:uid="{00000000-0005-0000-0000-0000721C0000}"/>
    <cellStyle name="Normal 2 5 3 3 6 3" xfId="22358" xr:uid="{00000000-0005-0000-0000-000070570000}"/>
    <cellStyle name="Normal 2 5 3 3 8" xfId="17345" xr:uid="{00000000-0005-0000-0000-0000DB430000}"/>
    <cellStyle name="Normal 2 5 3 4" xfId="2608" xr:uid="{00000000-0005-0000-0000-0000450A0000}"/>
    <cellStyle name="Normal 2 5 3 4 2" xfId="4297" xr:uid="{00000000-0005-0000-0000-0000DF100000}"/>
    <cellStyle name="Normal 2 5 3 4 2 2" xfId="14369" xr:uid="{00000000-0005-0000-0000-000038380000}"/>
    <cellStyle name="Normal 2 5 3 4 2 2 3" xfId="29464" xr:uid="{00000000-0005-0000-0000-000032730000}"/>
    <cellStyle name="Normal 2 5 3 4 2 3" xfId="9349" xr:uid="{00000000-0005-0000-0000-00009C240000}"/>
    <cellStyle name="Normal 2 5 3 4 2 3 3" xfId="24447" xr:uid="{00000000-0005-0000-0000-0000995F0000}"/>
    <cellStyle name="Normal 2 5 3 4 2 5" xfId="19434" xr:uid="{00000000-0005-0000-0000-0000044C0000}"/>
    <cellStyle name="Normal 2 5 3 4 3" xfId="5988" xr:uid="{00000000-0005-0000-0000-00007B170000}"/>
    <cellStyle name="Normal 2 5 3 4 3 2" xfId="16040" xr:uid="{00000000-0005-0000-0000-0000BF3E0000}"/>
    <cellStyle name="Normal 2 5 3 4 3 3" xfId="11020" xr:uid="{00000000-0005-0000-0000-0000232B0000}"/>
    <cellStyle name="Normal 2 5 3 4 3 3 3" xfId="26118" xr:uid="{00000000-0005-0000-0000-000020660000}"/>
    <cellStyle name="Normal 2 5 3 4 3 5" xfId="21105" xr:uid="{00000000-0005-0000-0000-00008B520000}"/>
    <cellStyle name="Normal 2 5 3 4 4" xfId="12698" xr:uid="{00000000-0005-0000-0000-0000B1310000}"/>
    <cellStyle name="Normal 2 5 3 4 4 3" xfId="27793" xr:uid="{00000000-0005-0000-0000-0000AB6C0000}"/>
    <cellStyle name="Normal 2 5 3 4 5" xfId="7677" xr:uid="{00000000-0005-0000-0000-0000141E0000}"/>
    <cellStyle name="Normal 2 5 3 4 5 3" xfId="22776" xr:uid="{00000000-0005-0000-0000-000012590000}"/>
    <cellStyle name="Normal 2 5 3 4 7" xfId="17763" xr:uid="{00000000-0005-0000-0000-00007D450000}"/>
    <cellStyle name="Normal 2 5 3 5" xfId="3460" xr:uid="{00000000-0005-0000-0000-00009A0D0000}"/>
    <cellStyle name="Normal 2 5 3 5 2" xfId="13533" xr:uid="{00000000-0005-0000-0000-0000F4340000}"/>
    <cellStyle name="Normal 2 5 3 5 2 3" xfId="28628" xr:uid="{00000000-0005-0000-0000-0000EE6F0000}"/>
    <cellStyle name="Normal 2 5 3 5 3" xfId="8513" xr:uid="{00000000-0005-0000-0000-000058210000}"/>
    <cellStyle name="Normal 2 5 3 5 3 3" xfId="23611" xr:uid="{00000000-0005-0000-0000-0000555C0000}"/>
    <cellStyle name="Normal 2 5 3 5 5" xfId="18598" xr:uid="{00000000-0005-0000-0000-0000C0480000}"/>
    <cellStyle name="Normal 2 5 3 6" xfId="5152" xr:uid="{00000000-0005-0000-0000-000037140000}"/>
    <cellStyle name="Normal 2 5 3 6 2" xfId="15204" xr:uid="{00000000-0005-0000-0000-00007B3B0000}"/>
    <cellStyle name="Normal 2 5 3 6 2 3" xfId="30299" xr:uid="{00000000-0005-0000-0000-000075760000}"/>
    <cellStyle name="Normal 2 5 3 6 3" xfId="10184" xr:uid="{00000000-0005-0000-0000-0000DF270000}"/>
    <cellStyle name="Normal 2 5 3 6 3 3" xfId="25282" xr:uid="{00000000-0005-0000-0000-0000DC620000}"/>
    <cellStyle name="Normal 2 5 3 6 5" xfId="20269" xr:uid="{00000000-0005-0000-0000-0000474F0000}"/>
    <cellStyle name="Normal 2 5 3 7" xfId="11862" xr:uid="{00000000-0005-0000-0000-00006D2E0000}"/>
    <cellStyle name="Normal 2 5 3 7 3" xfId="26957" xr:uid="{00000000-0005-0000-0000-000067690000}"/>
    <cellStyle name="Normal 2 5 3 8" xfId="6841" xr:uid="{00000000-0005-0000-0000-0000D01A0000}"/>
    <cellStyle name="Normal 2 5 3 8 3" xfId="21940" xr:uid="{00000000-0005-0000-0000-0000CE550000}"/>
    <cellStyle name="Normal 2 5 4" xfId="1868" xr:uid="{00000000-0005-0000-0000-000061070000}"/>
    <cellStyle name="Normal 2 5 4 2" xfId="2291" xr:uid="{00000000-0005-0000-0000-000008090000}"/>
    <cellStyle name="Normal 2 5 4 2 2" xfId="3130" xr:uid="{00000000-0005-0000-0000-00004F0C0000}"/>
    <cellStyle name="Normal 2 5 4 2 2 2" xfId="4819" xr:uid="{00000000-0005-0000-0000-0000E9120000}"/>
    <cellStyle name="Normal 2 5 4 2 2 2 2" xfId="14891" xr:uid="{00000000-0005-0000-0000-0000423A0000}"/>
    <cellStyle name="Normal 2 5 4 2 2 2 2 3" xfId="29986" xr:uid="{00000000-0005-0000-0000-00003C750000}"/>
    <cellStyle name="Normal 2 5 4 2 2 2 3" xfId="9871" xr:uid="{00000000-0005-0000-0000-0000A6260000}"/>
    <cellStyle name="Normal 2 5 4 2 2 2 3 3" xfId="24969" xr:uid="{00000000-0005-0000-0000-0000A3610000}"/>
    <cellStyle name="Normal 2 5 4 2 2 2 5" xfId="19956" xr:uid="{00000000-0005-0000-0000-00000E4E0000}"/>
    <cellStyle name="Normal 2 5 4 2 2 3" xfId="6510" xr:uid="{00000000-0005-0000-0000-000085190000}"/>
    <cellStyle name="Normal 2 5 4 2 2 3 2" xfId="16562" xr:uid="{00000000-0005-0000-0000-0000C9400000}"/>
    <cellStyle name="Normal 2 5 4 2 2 3 3" xfId="11542" xr:uid="{00000000-0005-0000-0000-00002D2D0000}"/>
    <cellStyle name="Normal 2 5 4 2 2 3 3 3" xfId="26640" xr:uid="{00000000-0005-0000-0000-00002A680000}"/>
    <cellStyle name="Normal 2 5 4 2 2 3 5" xfId="21627" xr:uid="{00000000-0005-0000-0000-000095540000}"/>
    <cellStyle name="Normal 2 5 4 2 2 4" xfId="13220" xr:uid="{00000000-0005-0000-0000-0000BB330000}"/>
    <cellStyle name="Normal 2 5 4 2 2 4 3" xfId="28315" xr:uid="{00000000-0005-0000-0000-0000B56E0000}"/>
    <cellStyle name="Normal 2 5 4 2 2 5" xfId="8199" xr:uid="{00000000-0005-0000-0000-00001E200000}"/>
    <cellStyle name="Normal 2 5 4 2 2 5 3" xfId="23298" xr:uid="{00000000-0005-0000-0000-00001C5B0000}"/>
    <cellStyle name="Normal 2 5 4 2 2 7" xfId="18285" xr:uid="{00000000-0005-0000-0000-000087470000}"/>
    <cellStyle name="Normal 2 5 4 2 3" xfId="3982" xr:uid="{00000000-0005-0000-0000-0000A40F0000}"/>
    <cellStyle name="Normal 2 5 4 2 3 2" xfId="14055" xr:uid="{00000000-0005-0000-0000-0000FE360000}"/>
    <cellStyle name="Normal 2 5 4 2 3 2 3" xfId="29150" xr:uid="{00000000-0005-0000-0000-0000F8710000}"/>
    <cellStyle name="Normal 2 5 4 2 3 3" xfId="9035" xr:uid="{00000000-0005-0000-0000-000062230000}"/>
    <cellStyle name="Normal 2 5 4 2 3 3 3" xfId="24133" xr:uid="{00000000-0005-0000-0000-00005F5E0000}"/>
    <cellStyle name="Normal 2 5 4 2 3 5" xfId="19120" xr:uid="{00000000-0005-0000-0000-0000CA4A0000}"/>
    <cellStyle name="Normal 2 5 4 2 4" xfId="5674" xr:uid="{00000000-0005-0000-0000-000041160000}"/>
    <cellStyle name="Normal 2 5 4 2 4 2" xfId="15726" xr:uid="{00000000-0005-0000-0000-0000853D0000}"/>
    <cellStyle name="Normal 2 5 4 2 4 2 3" xfId="30821" xr:uid="{00000000-0005-0000-0000-00007F780000}"/>
    <cellStyle name="Normal 2 5 4 2 4 3" xfId="10706" xr:uid="{00000000-0005-0000-0000-0000E9290000}"/>
    <cellStyle name="Normal 2 5 4 2 4 3 3" xfId="25804" xr:uid="{00000000-0005-0000-0000-0000E6640000}"/>
    <cellStyle name="Normal 2 5 4 2 4 5" xfId="20791" xr:uid="{00000000-0005-0000-0000-000051510000}"/>
    <cellStyle name="Normal 2 5 4 2 5" xfId="12384" xr:uid="{00000000-0005-0000-0000-000077300000}"/>
    <cellStyle name="Normal 2 5 4 2 5 3" xfId="27479" xr:uid="{00000000-0005-0000-0000-0000716B0000}"/>
    <cellStyle name="Normal 2 5 4 2 6" xfId="7363" xr:uid="{00000000-0005-0000-0000-0000DA1C0000}"/>
    <cellStyle name="Normal 2 5 4 2 6 3" xfId="22462" xr:uid="{00000000-0005-0000-0000-0000D8570000}"/>
    <cellStyle name="Normal 2 5 4 2 8" xfId="17449" xr:uid="{00000000-0005-0000-0000-000043440000}"/>
    <cellStyle name="Normal 2 5 4 3" xfId="2712" xr:uid="{00000000-0005-0000-0000-0000AD0A0000}"/>
    <cellStyle name="Normal 2 5 4 3 2" xfId="4401" xr:uid="{00000000-0005-0000-0000-000047110000}"/>
    <cellStyle name="Normal 2 5 4 3 2 2" xfId="14473" xr:uid="{00000000-0005-0000-0000-0000A0380000}"/>
    <cellStyle name="Normal 2 5 4 3 2 2 3" xfId="29568" xr:uid="{00000000-0005-0000-0000-00009A730000}"/>
    <cellStyle name="Normal 2 5 4 3 2 3" xfId="9453" xr:uid="{00000000-0005-0000-0000-000004250000}"/>
    <cellStyle name="Normal 2 5 4 3 2 3 3" xfId="24551" xr:uid="{00000000-0005-0000-0000-000001600000}"/>
    <cellStyle name="Normal 2 5 4 3 2 5" xfId="19538" xr:uid="{00000000-0005-0000-0000-00006C4C0000}"/>
    <cellStyle name="Normal 2 5 4 3 3" xfId="6092" xr:uid="{00000000-0005-0000-0000-0000E3170000}"/>
    <cellStyle name="Normal 2 5 4 3 3 2" xfId="16144" xr:uid="{00000000-0005-0000-0000-0000273F0000}"/>
    <cellStyle name="Normal 2 5 4 3 3 3" xfId="11124" xr:uid="{00000000-0005-0000-0000-00008B2B0000}"/>
    <cellStyle name="Normal 2 5 4 3 3 3 3" xfId="26222" xr:uid="{00000000-0005-0000-0000-000088660000}"/>
    <cellStyle name="Normal 2 5 4 3 3 5" xfId="21209" xr:uid="{00000000-0005-0000-0000-0000F3520000}"/>
    <cellStyle name="Normal 2 5 4 3 4" xfId="12802" xr:uid="{00000000-0005-0000-0000-000019320000}"/>
    <cellStyle name="Normal 2 5 4 3 4 3" xfId="27897" xr:uid="{00000000-0005-0000-0000-0000136D0000}"/>
    <cellStyle name="Normal 2 5 4 3 5" xfId="7781" xr:uid="{00000000-0005-0000-0000-00007C1E0000}"/>
    <cellStyle name="Normal 2 5 4 3 5 3" xfId="22880" xr:uid="{00000000-0005-0000-0000-00007A590000}"/>
    <cellStyle name="Normal 2 5 4 3 7" xfId="17867" xr:uid="{00000000-0005-0000-0000-0000E5450000}"/>
    <cellStyle name="Normal 2 5 4 4" xfId="3564" xr:uid="{00000000-0005-0000-0000-0000020E0000}"/>
    <cellStyle name="Normal 2 5 4 4 2" xfId="13637" xr:uid="{00000000-0005-0000-0000-00005C350000}"/>
    <cellStyle name="Normal 2 5 4 4 2 3" xfId="28732" xr:uid="{00000000-0005-0000-0000-000056700000}"/>
    <cellStyle name="Normal 2 5 4 4 3" xfId="8617" xr:uid="{00000000-0005-0000-0000-0000C0210000}"/>
    <cellStyle name="Normal 2 5 4 4 3 3" xfId="23715" xr:uid="{00000000-0005-0000-0000-0000BD5C0000}"/>
    <cellStyle name="Normal 2 5 4 4 5" xfId="18702" xr:uid="{00000000-0005-0000-0000-000028490000}"/>
    <cellStyle name="Normal 2 5 4 5" xfId="5256" xr:uid="{00000000-0005-0000-0000-00009F140000}"/>
    <cellStyle name="Normal 2 5 4 5 2" xfId="15308" xr:uid="{00000000-0005-0000-0000-0000E33B0000}"/>
    <cellStyle name="Normal 2 5 4 5 2 3" xfId="30403" xr:uid="{00000000-0005-0000-0000-0000DD760000}"/>
    <cellStyle name="Normal 2 5 4 5 3" xfId="10288" xr:uid="{00000000-0005-0000-0000-000047280000}"/>
    <cellStyle name="Normal 2 5 4 5 3 3" xfId="25386" xr:uid="{00000000-0005-0000-0000-000044630000}"/>
    <cellStyle name="Normal 2 5 4 5 5" xfId="20373" xr:uid="{00000000-0005-0000-0000-0000AF4F0000}"/>
    <cellStyle name="Normal 2 5 4 6" xfId="11966" xr:uid="{00000000-0005-0000-0000-0000D52E0000}"/>
    <cellStyle name="Normal 2 5 4 6 3" xfId="27061" xr:uid="{00000000-0005-0000-0000-0000CF690000}"/>
    <cellStyle name="Normal 2 5 4 7" xfId="6945" xr:uid="{00000000-0005-0000-0000-0000381B0000}"/>
    <cellStyle name="Normal 2 5 4 7 3" xfId="22044" xr:uid="{00000000-0005-0000-0000-000036560000}"/>
    <cellStyle name="Normal 2 5 4 9" xfId="17031" xr:uid="{00000000-0005-0000-0000-0000A1420000}"/>
    <cellStyle name="Normal 2 5 5" xfId="2081" xr:uid="{00000000-0005-0000-0000-000036080000}"/>
    <cellStyle name="Normal 2 5 5 2" xfId="2922" xr:uid="{00000000-0005-0000-0000-00007F0B0000}"/>
    <cellStyle name="Normal 2 5 5 2 2" xfId="4611" xr:uid="{00000000-0005-0000-0000-000019120000}"/>
    <cellStyle name="Normal 2 5 5 2 2 2" xfId="14683" xr:uid="{00000000-0005-0000-0000-000072390000}"/>
    <cellStyle name="Normal 2 5 5 2 2 2 3" xfId="29778" xr:uid="{00000000-0005-0000-0000-00006C740000}"/>
    <cellStyle name="Normal 2 5 5 2 2 3" xfId="9663" xr:uid="{00000000-0005-0000-0000-0000D6250000}"/>
    <cellStyle name="Normal 2 5 5 2 2 3 3" xfId="24761" xr:uid="{00000000-0005-0000-0000-0000D3600000}"/>
    <cellStyle name="Normal 2 5 5 2 2 5" xfId="19748" xr:uid="{00000000-0005-0000-0000-00003E4D0000}"/>
    <cellStyle name="Normal 2 5 5 2 3" xfId="6302" xr:uid="{00000000-0005-0000-0000-0000B5180000}"/>
    <cellStyle name="Normal 2 5 5 2 3 2" xfId="16354" xr:uid="{00000000-0005-0000-0000-0000F93F0000}"/>
    <cellStyle name="Normal 2 5 5 2 3 3" xfId="11334" xr:uid="{00000000-0005-0000-0000-00005D2C0000}"/>
    <cellStyle name="Normal 2 5 5 2 3 3 3" xfId="26432" xr:uid="{00000000-0005-0000-0000-00005A670000}"/>
    <cellStyle name="Normal 2 5 5 2 3 5" xfId="21419" xr:uid="{00000000-0005-0000-0000-0000C5530000}"/>
    <cellStyle name="Normal 2 5 5 2 4" xfId="13012" xr:uid="{00000000-0005-0000-0000-0000EB320000}"/>
    <cellStyle name="Normal 2 5 5 2 4 3" xfId="28107" xr:uid="{00000000-0005-0000-0000-0000E56D0000}"/>
    <cellStyle name="Normal 2 5 5 2 5" xfId="7991" xr:uid="{00000000-0005-0000-0000-00004E1F0000}"/>
    <cellStyle name="Normal 2 5 5 2 5 3" xfId="23090" xr:uid="{00000000-0005-0000-0000-00004C5A0000}"/>
    <cellStyle name="Normal 2 5 5 2 7" xfId="18077" xr:uid="{00000000-0005-0000-0000-0000B7460000}"/>
    <cellStyle name="Normal 2 5 5 3" xfId="3774" xr:uid="{00000000-0005-0000-0000-0000D40E0000}"/>
    <cellStyle name="Normal 2 5 5 3 2" xfId="13847" xr:uid="{00000000-0005-0000-0000-00002E360000}"/>
    <cellStyle name="Normal 2 5 5 3 2 3" xfId="28942" xr:uid="{00000000-0005-0000-0000-000028710000}"/>
    <cellStyle name="Normal 2 5 5 3 3" xfId="8827" xr:uid="{00000000-0005-0000-0000-000092220000}"/>
    <cellStyle name="Normal 2 5 5 3 3 3" xfId="23925" xr:uid="{00000000-0005-0000-0000-00008F5D0000}"/>
    <cellStyle name="Normal 2 5 5 3 5" xfId="18912" xr:uid="{00000000-0005-0000-0000-0000FA490000}"/>
    <cellStyle name="Normal 2 5 5 4" xfId="5466" xr:uid="{00000000-0005-0000-0000-000071150000}"/>
    <cellStyle name="Normal 2 5 5 4 2" xfId="15518" xr:uid="{00000000-0005-0000-0000-0000B53C0000}"/>
    <cellStyle name="Normal 2 5 5 4 2 3" xfId="30613" xr:uid="{00000000-0005-0000-0000-0000AF770000}"/>
    <cellStyle name="Normal 2 5 5 4 3" xfId="10498" xr:uid="{00000000-0005-0000-0000-000019290000}"/>
    <cellStyle name="Normal 2 5 5 4 3 3" xfId="25596" xr:uid="{00000000-0005-0000-0000-000016640000}"/>
    <cellStyle name="Normal 2 5 5 4 5" xfId="20583" xr:uid="{00000000-0005-0000-0000-000081500000}"/>
    <cellStyle name="Normal 2 5 5 5" xfId="12176" xr:uid="{00000000-0005-0000-0000-0000A72F0000}"/>
    <cellStyle name="Normal 2 5 5 5 3" xfId="27271" xr:uid="{00000000-0005-0000-0000-0000A16A0000}"/>
    <cellStyle name="Normal 2 5 5 6" xfId="7155" xr:uid="{00000000-0005-0000-0000-00000A1C0000}"/>
    <cellStyle name="Normal 2 5 5 6 3" xfId="22254" xr:uid="{00000000-0005-0000-0000-000008570000}"/>
    <cellStyle name="Normal 2 5 5 8" xfId="17241" xr:uid="{00000000-0005-0000-0000-000073430000}"/>
    <cellStyle name="Normal 2 5 6" xfId="2502" xr:uid="{00000000-0005-0000-0000-0000DB090000}"/>
    <cellStyle name="Normal 2 5 6 2" xfId="4193" xr:uid="{00000000-0005-0000-0000-000077100000}"/>
    <cellStyle name="Normal 2 5 6 2 2" xfId="14265" xr:uid="{00000000-0005-0000-0000-0000D0370000}"/>
    <cellStyle name="Normal 2 5 6 2 2 3" xfId="29360" xr:uid="{00000000-0005-0000-0000-0000CA720000}"/>
    <cellStyle name="Normal 2 5 6 2 3" xfId="9245" xr:uid="{00000000-0005-0000-0000-000034240000}"/>
    <cellStyle name="Normal 2 5 6 2 3 3" xfId="24343" xr:uid="{00000000-0005-0000-0000-0000315F0000}"/>
    <cellStyle name="Normal 2 5 6 2 5" xfId="19330" xr:uid="{00000000-0005-0000-0000-00009C4B0000}"/>
    <cellStyle name="Normal 2 5 6 3" xfId="5884" xr:uid="{00000000-0005-0000-0000-000013170000}"/>
    <cellStyle name="Normal 2 5 6 3 2" xfId="15936" xr:uid="{00000000-0005-0000-0000-0000573E0000}"/>
    <cellStyle name="Normal 2 5 6 3 3" xfId="10916" xr:uid="{00000000-0005-0000-0000-0000BB2A0000}"/>
    <cellStyle name="Normal 2 5 6 3 3 3" xfId="26014" xr:uid="{00000000-0005-0000-0000-0000B8650000}"/>
    <cellStyle name="Normal 2 5 6 3 5" xfId="21001" xr:uid="{00000000-0005-0000-0000-000023520000}"/>
    <cellStyle name="Normal 2 5 6 4" xfId="12594" xr:uid="{00000000-0005-0000-0000-000049310000}"/>
    <cellStyle name="Normal 2 5 6 4 3" xfId="27689" xr:uid="{00000000-0005-0000-0000-0000436C0000}"/>
    <cellStyle name="Normal 2 5 6 5" xfId="7573" xr:uid="{00000000-0005-0000-0000-0000AC1D0000}"/>
    <cellStyle name="Normal 2 5 6 5 3" xfId="22672" xr:uid="{00000000-0005-0000-0000-0000AA580000}"/>
    <cellStyle name="Normal 2 5 6 7" xfId="17659" xr:uid="{00000000-0005-0000-0000-000015450000}"/>
    <cellStyle name="Normal 2 5 7" xfId="3352" xr:uid="{00000000-0005-0000-0000-00002E0D0000}"/>
    <cellStyle name="Normal 2 5 7 2" xfId="13429" xr:uid="{00000000-0005-0000-0000-00008C340000}"/>
    <cellStyle name="Normal 2 5 7 2 3" xfId="28524" xr:uid="{00000000-0005-0000-0000-0000866F0000}"/>
    <cellStyle name="Normal 2 5 7 3" xfId="8409" xr:uid="{00000000-0005-0000-0000-0000F0200000}"/>
    <cellStyle name="Normal 2 5 7 3 3" xfId="23507" xr:uid="{00000000-0005-0000-0000-0000ED5B0000}"/>
    <cellStyle name="Normal 2 5 7 5" xfId="18494" xr:uid="{00000000-0005-0000-0000-000058480000}"/>
    <cellStyle name="Normal 2 5 8" xfId="5045" xr:uid="{00000000-0005-0000-0000-0000CC130000}"/>
    <cellStyle name="Normal 2 5 8 2" xfId="15100" xr:uid="{00000000-0005-0000-0000-0000133B0000}"/>
    <cellStyle name="Normal 2 5 8 2 3" xfId="30195" xr:uid="{00000000-0005-0000-0000-00000D760000}"/>
    <cellStyle name="Normal 2 5 8 3" xfId="10080" xr:uid="{00000000-0005-0000-0000-000077270000}"/>
    <cellStyle name="Normal 2 5 8 3 3" xfId="25178" xr:uid="{00000000-0005-0000-0000-000074620000}"/>
    <cellStyle name="Normal 2 5 8 5" xfId="20165" xr:uid="{00000000-0005-0000-0000-0000DF4E0000}"/>
    <cellStyle name="Normal 2 5 9" xfId="11756" xr:uid="{00000000-0005-0000-0000-0000032E0000}"/>
    <cellStyle name="Normal 2 5 9 3" xfId="26853" xr:uid="{00000000-0005-0000-0000-0000FF680000}"/>
    <cellStyle name="Normal 2 6" xfId="30980" xr:uid="{E47A1DA4-89D7-457A-9BB4-E4C2FF07B055}"/>
    <cellStyle name="Normal 2 7" xfId="917" xr:uid="{00000000-0005-0000-0000-0000A6030000}"/>
    <cellStyle name="Normal 2 8" xfId="398" xr:uid="{00000000-0005-0000-0000-000099010000}"/>
    <cellStyle name="Normal 20" xfId="921" xr:uid="{00000000-0005-0000-0000-0000AA030000}"/>
    <cellStyle name="Normal 21" xfId="922" xr:uid="{00000000-0005-0000-0000-0000AB030000}"/>
    <cellStyle name="Normal 22" xfId="923" xr:uid="{00000000-0005-0000-0000-0000AC030000}"/>
    <cellStyle name="Normal 23" xfId="924" xr:uid="{00000000-0005-0000-0000-0000AD030000}"/>
    <cellStyle name="Normal 25" xfId="925" xr:uid="{00000000-0005-0000-0000-0000AF030000}"/>
    <cellStyle name="Normal 26" xfId="926" xr:uid="{00000000-0005-0000-0000-0000B0030000}"/>
    <cellStyle name="Normal 26 2" xfId="927" xr:uid="{00000000-0005-0000-0000-0000B1030000}"/>
    <cellStyle name="Normal 26_Sheet2" xfId="1032" xr:uid="{00000000-0005-0000-0000-00001A040000}"/>
    <cellStyle name="Normal 27" xfId="928" xr:uid="{00000000-0005-0000-0000-0000B2030000}"/>
    <cellStyle name="Normal 27 2" xfId="929" xr:uid="{00000000-0005-0000-0000-0000B3030000}"/>
    <cellStyle name="Normal 27_Sheet2" xfId="1031" xr:uid="{00000000-0005-0000-0000-000019040000}"/>
    <cellStyle name="Normal 28" xfId="930" xr:uid="{00000000-0005-0000-0000-0000B4030000}"/>
    <cellStyle name="Normal 28 2" xfId="931" xr:uid="{00000000-0005-0000-0000-0000B5030000}"/>
    <cellStyle name="Normal 28 3" xfId="1410" xr:uid="{00000000-0005-0000-0000-000096050000}"/>
    <cellStyle name="Normal 28 3 10" xfId="6736" xr:uid="{00000000-0005-0000-0000-0000671A0000}"/>
    <cellStyle name="Normal 28 3 10 3" xfId="21837" xr:uid="{00000000-0005-0000-0000-000067550000}"/>
    <cellStyle name="Normal 28 3 12" xfId="16822" xr:uid="{00000000-0005-0000-0000-0000D0410000}"/>
    <cellStyle name="Normal 28 3 2" xfId="1702" xr:uid="{00000000-0005-0000-0000-0000BB060000}"/>
    <cellStyle name="Normal 28 3 2 11" xfId="16876" xr:uid="{00000000-0005-0000-0000-000006420000}"/>
    <cellStyle name="Normal 28 3 2 2" xfId="1810" xr:uid="{00000000-0005-0000-0000-000027070000}"/>
    <cellStyle name="Normal 28 3 2 2 10" xfId="16980" xr:uid="{00000000-0005-0000-0000-00006E420000}"/>
    <cellStyle name="Normal 28 3 2 2 2" xfId="2027" xr:uid="{00000000-0005-0000-0000-000000080000}"/>
    <cellStyle name="Normal 28 3 2 2 2 2" xfId="2448" xr:uid="{00000000-0005-0000-0000-0000A5090000}"/>
    <cellStyle name="Normal 28 3 2 2 2 2 2" xfId="3287" xr:uid="{00000000-0005-0000-0000-0000EC0C0000}"/>
    <cellStyle name="Normal 28 3 2 2 2 2 2 2" xfId="4976" xr:uid="{00000000-0005-0000-0000-000086130000}"/>
    <cellStyle name="Normal 28 3 2 2 2 2 2 2 2" xfId="15048" xr:uid="{00000000-0005-0000-0000-0000DF3A0000}"/>
    <cellStyle name="Normal 28 3 2 2 2 2 2 2 2 3" xfId="30143" xr:uid="{00000000-0005-0000-0000-0000D9750000}"/>
    <cellStyle name="Normal 28 3 2 2 2 2 2 2 3" xfId="10028" xr:uid="{00000000-0005-0000-0000-000043270000}"/>
    <cellStyle name="Normal 28 3 2 2 2 2 2 2 3 3" xfId="25126" xr:uid="{00000000-0005-0000-0000-000040620000}"/>
    <cellStyle name="Normal 28 3 2 2 2 2 2 2 5" xfId="20113" xr:uid="{00000000-0005-0000-0000-0000AB4E0000}"/>
    <cellStyle name="Normal 28 3 2 2 2 2 2 3" xfId="6667" xr:uid="{00000000-0005-0000-0000-0000221A0000}"/>
    <cellStyle name="Normal 28 3 2 2 2 2 2 3 2" xfId="16719" xr:uid="{00000000-0005-0000-0000-000066410000}"/>
    <cellStyle name="Normal 28 3 2 2 2 2 2 3 3" xfId="11699" xr:uid="{00000000-0005-0000-0000-0000CA2D0000}"/>
    <cellStyle name="Normal 28 3 2 2 2 2 2 3 3 3" xfId="26797" xr:uid="{00000000-0005-0000-0000-0000C7680000}"/>
    <cellStyle name="Normal 28 3 2 2 2 2 2 3 5" xfId="21784" xr:uid="{00000000-0005-0000-0000-000032550000}"/>
    <cellStyle name="Normal 28 3 2 2 2 2 2 4" xfId="13377" xr:uid="{00000000-0005-0000-0000-000058340000}"/>
    <cellStyle name="Normal 28 3 2 2 2 2 2 4 3" xfId="28472" xr:uid="{00000000-0005-0000-0000-0000526F0000}"/>
    <cellStyle name="Normal 28 3 2 2 2 2 2 5" xfId="8356" xr:uid="{00000000-0005-0000-0000-0000BB200000}"/>
    <cellStyle name="Normal 28 3 2 2 2 2 2 5 3" xfId="23455" xr:uid="{00000000-0005-0000-0000-0000B95B0000}"/>
    <cellStyle name="Normal 28 3 2 2 2 2 2 7" xfId="18442" xr:uid="{00000000-0005-0000-0000-000024480000}"/>
    <cellStyle name="Normal 28 3 2 2 2 2 3" xfId="4139" xr:uid="{00000000-0005-0000-0000-000041100000}"/>
    <cellStyle name="Normal 28 3 2 2 2 2 3 2" xfId="14212" xr:uid="{00000000-0005-0000-0000-00009B370000}"/>
    <cellStyle name="Normal 28 3 2 2 2 2 3 2 3" xfId="29307" xr:uid="{00000000-0005-0000-0000-000095720000}"/>
    <cellStyle name="Normal 28 3 2 2 2 2 3 3" xfId="9192" xr:uid="{00000000-0005-0000-0000-0000FF230000}"/>
    <cellStyle name="Normal 28 3 2 2 2 2 3 3 3" xfId="24290" xr:uid="{00000000-0005-0000-0000-0000FC5E0000}"/>
    <cellStyle name="Normal 28 3 2 2 2 2 3 5" xfId="19277" xr:uid="{00000000-0005-0000-0000-0000674B0000}"/>
    <cellStyle name="Normal 28 3 2 2 2 2 4" xfId="5831" xr:uid="{00000000-0005-0000-0000-0000DE160000}"/>
    <cellStyle name="Normal 28 3 2 2 2 2 4 2" xfId="15883" xr:uid="{00000000-0005-0000-0000-0000223E0000}"/>
    <cellStyle name="Normal 28 3 2 2 2 2 4 3" xfId="10863" xr:uid="{00000000-0005-0000-0000-0000862A0000}"/>
    <cellStyle name="Normal 28 3 2 2 2 2 4 3 3" xfId="25961" xr:uid="{00000000-0005-0000-0000-000083650000}"/>
    <cellStyle name="Normal 28 3 2 2 2 2 4 5" xfId="20948" xr:uid="{00000000-0005-0000-0000-0000EE510000}"/>
    <cellStyle name="Normal 28 3 2 2 2 2 5" xfId="12541" xr:uid="{00000000-0005-0000-0000-000014310000}"/>
    <cellStyle name="Normal 28 3 2 2 2 2 5 3" xfId="27636" xr:uid="{00000000-0005-0000-0000-00000E6C0000}"/>
    <cellStyle name="Normal 28 3 2 2 2 2 6" xfId="7520" xr:uid="{00000000-0005-0000-0000-0000771D0000}"/>
    <cellStyle name="Normal 28 3 2 2 2 2 6 3" xfId="22619" xr:uid="{00000000-0005-0000-0000-000075580000}"/>
    <cellStyle name="Normal 28 3 2 2 2 2 8" xfId="17606" xr:uid="{00000000-0005-0000-0000-0000E0440000}"/>
    <cellStyle name="Normal 28 3 2 2 2 3" xfId="2869" xr:uid="{00000000-0005-0000-0000-00004A0B0000}"/>
    <cellStyle name="Normal 28 3 2 2 2 3 2" xfId="4558" xr:uid="{00000000-0005-0000-0000-0000E4110000}"/>
    <cellStyle name="Normal 28 3 2 2 2 3 2 2" xfId="14630" xr:uid="{00000000-0005-0000-0000-00003D390000}"/>
    <cellStyle name="Normal 28 3 2 2 2 3 2 2 3" xfId="29725" xr:uid="{00000000-0005-0000-0000-000037740000}"/>
    <cellStyle name="Normal 28 3 2 2 2 3 2 3" xfId="9610" xr:uid="{00000000-0005-0000-0000-0000A1250000}"/>
    <cellStyle name="Normal 28 3 2 2 2 3 2 3 3" xfId="24708" xr:uid="{00000000-0005-0000-0000-00009E600000}"/>
    <cellStyle name="Normal 28 3 2 2 2 3 2 5" xfId="19695" xr:uid="{00000000-0005-0000-0000-0000094D0000}"/>
    <cellStyle name="Normal 28 3 2 2 2 3 3" xfId="6249" xr:uid="{00000000-0005-0000-0000-000080180000}"/>
    <cellStyle name="Normal 28 3 2 2 2 3 3 2" xfId="16301" xr:uid="{00000000-0005-0000-0000-0000C43F0000}"/>
    <cellStyle name="Normal 28 3 2 2 2 3 3 3" xfId="11281" xr:uid="{00000000-0005-0000-0000-0000282C0000}"/>
    <cellStyle name="Normal 28 3 2 2 2 3 3 3 3" xfId="26379" xr:uid="{00000000-0005-0000-0000-000025670000}"/>
    <cellStyle name="Normal 28 3 2 2 2 3 3 5" xfId="21366" xr:uid="{00000000-0005-0000-0000-000090530000}"/>
    <cellStyle name="Normal 28 3 2 2 2 3 4" xfId="12959" xr:uid="{00000000-0005-0000-0000-0000B6320000}"/>
    <cellStyle name="Normal 28 3 2 2 2 3 4 3" xfId="28054" xr:uid="{00000000-0005-0000-0000-0000B06D0000}"/>
    <cellStyle name="Normal 28 3 2 2 2 3 5" xfId="7938" xr:uid="{00000000-0005-0000-0000-0000191F0000}"/>
    <cellStyle name="Normal 28 3 2 2 2 3 5 3" xfId="23037" xr:uid="{00000000-0005-0000-0000-0000175A0000}"/>
    <cellStyle name="Normal 28 3 2 2 2 3 7" xfId="18024" xr:uid="{00000000-0005-0000-0000-000082460000}"/>
    <cellStyle name="Normal 28 3 2 2 2 4" xfId="3721" xr:uid="{00000000-0005-0000-0000-00009F0E0000}"/>
    <cellStyle name="Normal 28 3 2 2 2 4 2" xfId="13794" xr:uid="{00000000-0005-0000-0000-0000F9350000}"/>
    <cellStyle name="Normal 28 3 2 2 2 4 2 3" xfId="28889" xr:uid="{00000000-0005-0000-0000-0000F3700000}"/>
    <cellStyle name="Normal 28 3 2 2 2 4 3" xfId="8774" xr:uid="{00000000-0005-0000-0000-00005D220000}"/>
    <cellStyle name="Normal 28 3 2 2 2 4 3 3" xfId="23872" xr:uid="{00000000-0005-0000-0000-00005A5D0000}"/>
    <cellStyle name="Normal 28 3 2 2 2 4 5" xfId="18859" xr:uid="{00000000-0005-0000-0000-0000C5490000}"/>
    <cellStyle name="Normal 28 3 2 2 2 5" xfId="5413" xr:uid="{00000000-0005-0000-0000-00003C150000}"/>
    <cellStyle name="Normal 28 3 2 2 2 5 2" xfId="15465" xr:uid="{00000000-0005-0000-0000-0000803C0000}"/>
    <cellStyle name="Normal 28 3 2 2 2 5 2 3" xfId="30560" xr:uid="{00000000-0005-0000-0000-00007A770000}"/>
    <cellStyle name="Normal 28 3 2 2 2 5 3" xfId="10445" xr:uid="{00000000-0005-0000-0000-0000E4280000}"/>
    <cellStyle name="Normal 28 3 2 2 2 5 3 3" xfId="25543" xr:uid="{00000000-0005-0000-0000-0000E1630000}"/>
    <cellStyle name="Normal 28 3 2 2 2 5 5" xfId="20530" xr:uid="{00000000-0005-0000-0000-00004C500000}"/>
    <cellStyle name="Normal 28 3 2 2 2 6" xfId="12123" xr:uid="{00000000-0005-0000-0000-0000722F0000}"/>
    <cellStyle name="Normal 28 3 2 2 2 6 3" xfId="27218" xr:uid="{00000000-0005-0000-0000-00006C6A0000}"/>
    <cellStyle name="Normal 28 3 2 2 2 7" xfId="7102" xr:uid="{00000000-0005-0000-0000-0000D51B0000}"/>
    <cellStyle name="Normal 28 3 2 2 2 7 3" xfId="22201" xr:uid="{00000000-0005-0000-0000-0000D3560000}"/>
    <cellStyle name="Normal 28 3 2 2 2 9" xfId="17188" xr:uid="{00000000-0005-0000-0000-00003E430000}"/>
    <cellStyle name="Normal 28 3 2 2 3" xfId="2240" xr:uid="{00000000-0005-0000-0000-0000D5080000}"/>
    <cellStyle name="Normal 28 3 2 2 3 2" xfId="3079" xr:uid="{00000000-0005-0000-0000-00001C0C0000}"/>
    <cellStyle name="Normal 28 3 2 2 3 2 2" xfId="4768" xr:uid="{00000000-0005-0000-0000-0000B6120000}"/>
    <cellStyle name="Normal 28 3 2 2 3 2 2 2" xfId="14840" xr:uid="{00000000-0005-0000-0000-00000F3A0000}"/>
    <cellStyle name="Normal 28 3 2 2 3 2 2 2 3" xfId="29935" xr:uid="{00000000-0005-0000-0000-000009750000}"/>
    <cellStyle name="Normal 28 3 2 2 3 2 2 3" xfId="9820" xr:uid="{00000000-0005-0000-0000-000073260000}"/>
    <cellStyle name="Normal 28 3 2 2 3 2 2 3 3" xfId="24918" xr:uid="{00000000-0005-0000-0000-000070610000}"/>
    <cellStyle name="Normal 28 3 2 2 3 2 2 5" xfId="19905" xr:uid="{00000000-0005-0000-0000-0000DB4D0000}"/>
    <cellStyle name="Normal 28 3 2 2 3 2 3" xfId="6459" xr:uid="{00000000-0005-0000-0000-000052190000}"/>
    <cellStyle name="Normal 28 3 2 2 3 2 3 2" xfId="16511" xr:uid="{00000000-0005-0000-0000-000096400000}"/>
    <cellStyle name="Normal 28 3 2 2 3 2 3 3" xfId="11491" xr:uid="{00000000-0005-0000-0000-0000FA2C0000}"/>
    <cellStyle name="Normal 28 3 2 2 3 2 3 3 3" xfId="26589" xr:uid="{00000000-0005-0000-0000-0000F7670000}"/>
    <cellStyle name="Normal 28 3 2 2 3 2 3 5" xfId="21576" xr:uid="{00000000-0005-0000-0000-000062540000}"/>
    <cellStyle name="Normal 28 3 2 2 3 2 4" xfId="13169" xr:uid="{00000000-0005-0000-0000-000088330000}"/>
    <cellStyle name="Normal 28 3 2 2 3 2 4 3" xfId="28264" xr:uid="{00000000-0005-0000-0000-0000826E0000}"/>
    <cellStyle name="Normal 28 3 2 2 3 2 5" xfId="8148" xr:uid="{00000000-0005-0000-0000-0000EB1F0000}"/>
    <cellStyle name="Normal 28 3 2 2 3 2 5 3" xfId="23247" xr:uid="{00000000-0005-0000-0000-0000E95A0000}"/>
    <cellStyle name="Normal 28 3 2 2 3 2 7" xfId="18234" xr:uid="{00000000-0005-0000-0000-000054470000}"/>
    <cellStyle name="Normal 28 3 2 2 3 3" xfId="3931" xr:uid="{00000000-0005-0000-0000-0000710F0000}"/>
    <cellStyle name="Normal 28 3 2 2 3 3 2" xfId="14004" xr:uid="{00000000-0005-0000-0000-0000CB360000}"/>
    <cellStyle name="Normal 28 3 2 2 3 3 2 3" xfId="29099" xr:uid="{00000000-0005-0000-0000-0000C5710000}"/>
    <cellStyle name="Normal 28 3 2 2 3 3 3" xfId="8984" xr:uid="{00000000-0005-0000-0000-00002F230000}"/>
    <cellStyle name="Normal 28 3 2 2 3 3 3 3" xfId="24082" xr:uid="{00000000-0005-0000-0000-00002C5E0000}"/>
    <cellStyle name="Normal 28 3 2 2 3 3 5" xfId="19069" xr:uid="{00000000-0005-0000-0000-0000974A0000}"/>
    <cellStyle name="Normal 28 3 2 2 3 4" xfId="5623" xr:uid="{00000000-0005-0000-0000-00000E160000}"/>
    <cellStyle name="Normal 28 3 2 2 3 4 2" xfId="15675" xr:uid="{00000000-0005-0000-0000-0000523D0000}"/>
    <cellStyle name="Normal 28 3 2 2 3 4 2 3" xfId="30770" xr:uid="{00000000-0005-0000-0000-00004C780000}"/>
    <cellStyle name="Normal 28 3 2 2 3 4 3" xfId="10655" xr:uid="{00000000-0005-0000-0000-0000B6290000}"/>
    <cellStyle name="Normal 28 3 2 2 3 4 3 3" xfId="25753" xr:uid="{00000000-0005-0000-0000-0000B3640000}"/>
    <cellStyle name="Normal 28 3 2 2 3 4 5" xfId="20740" xr:uid="{00000000-0005-0000-0000-00001E510000}"/>
    <cellStyle name="Normal 28 3 2 2 3 5" xfId="12333" xr:uid="{00000000-0005-0000-0000-000044300000}"/>
    <cellStyle name="Normal 28 3 2 2 3 5 3" xfId="27428" xr:uid="{00000000-0005-0000-0000-00003E6B0000}"/>
    <cellStyle name="Normal 28 3 2 2 3 6" xfId="7312" xr:uid="{00000000-0005-0000-0000-0000A71C0000}"/>
    <cellStyle name="Normal 28 3 2 2 3 6 3" xfId="22411" xr:uid="{00000000-0005-0000-0000-0000A5570000}"/>
    <cellStyle name="Normal 28 3 2 2 3 8" xfId="17398" xr:uid="{00000000-0005-0000-0000-000010440000}"/>
    <cellStyle name="Normal 28 3 2 2 4" xfId="2661" xr:uid="{00000000-0005-0000-0000-00007A0A0000}"/>
    <cellStyle name="Normal 28 3 2 2 4 2" xfId="4350" xr:uid="{00000000-0005-0000-0000-000014110000}"/>
    <cellStyle name="Normal 28 3 2 2 4 2 2" xfId="14422" xr:uid="{00000000-0005-0000-0000-00006D380000}"/>
    <cellStyle name="Normal 28 3 2 2 4 2 2 3" xfId="29517" xr:uid="{00000000-0005-0000-0000-000067730000}"/>
    <cellStyle name="Normal 28 3 2 2 4 2 3" xfId="9402" xr:uid="{00000000-0005-0000-0000-0000D1240000}"/>
    <cellStyle name="Normal 28 3 2 2 4 2 3 3" xfId="24500" xr:uid="{00000000-0005-0000-0000-0000CE5F0000}"/>
    <cellStyle name="Normal 28 3 2 2 4 2 5" xfId="19487" xr:uid="{00000000-0005-0000-0000-0000394C0000}"/>
    <cellStyle name="Normal 28 3 2 2 4 3" xfId="6041" xr:uid="{00000000-0005-0000-0000-0000B0170000}"/>
    <cellStyle name="Normal 28 3 2 2 4 3 2" xfId="16093" xr:uid="{00000000-0005-0000-0000-0000F43E0000}"/>
    <cellStyle name="Normal 28 3 2 2 4 3 3" xfId="11073" xr:uid="{00000000-0005-0000-0000-0000582B0000}"/>
    <cellStyle name="Normal 28 3 2 2 4 3 3 3" xfId="26171" xr:uid="{00000000-0005-0000-0000-000055660000}"/>
    <cellStyle name="Normal 28 3 2 2 4 3 5" xfId="21158" xr:uid="{00000000-0005-0000-0000-0000C0520000}"/>
    <cellStyle name="Normal 28 3 2 2 4 4" xfId="12751" xr:uid="{00000000-0005-0000-0000-0000E6310000}"/>
    <cellStyle name="Normal 28 3 2 2 4 4 3" xfId="27846" xr:uid="{00000000-0005-0000-0000-0000E06C0000}"/>
    <cellStyle name="Normal 28 3 2 2 4 5" xfId="7730" xr:uid="{00000000-0005-0000-0000-0000491E0000}"/>
    <cellStyle name="Normal 28 3 2 2 4 5 3" xfId="22829" xr:uid="{00000000-0005-0000-0000-000047590000}"/>
    <cellStyle name="Normal 28 3 2 2 4 7" xfId="17816" xr:uid="{00000000-0005-0000-0000-0000B2450000}"/>
    <cellStyle name="Normal 28 3 2 2 5" xfId="3513" xr:uid="{00000000-0005-0000-0000-0000CF0D0000}"/>
    <cellStyle name="Normal 28 3 2 2 5 2" xfId="13586" xr:uid="{00000000-0005-0000-0000-000029350000}"/>
    <cellStyle name="Normal 28 3 2 2 5 2 3" xfId="28681" xr:uid="{00000000-0005-0000-0000-000023700000}"/>
    <cellStyle name="Normal 28 3 2 2 5 3" xfId="8566" xr:uid="{00000000-0005-0000-0000-00008D210000}"/>
    <cellStyle name="Normal 28 3 2 2 5 3 3" xfId="23664" xr:uid="{00000000-0005-0000-0000-00008A5C0000}"/>
    <cellStyle name="Normal 28 3 2 2 5 5" xfId="18651" xr:uid="{00000000-0005-0000-0000-0000F5480000}"/>
    <cellStyle name="Normal 28 3 2 2 6" xfId="5205" xr:uid="{00000000-0005-0000-0000-00006C140000}"/>
    <cellStyle name="Normal 28 3 2 2 6 2" xfId="15257" xr:uid="{00000000-0005-0000-0000-0000B03B0000}"/>
    <cellStyle name="Normal 28 3 2 2 6 2 3" xfId="30352" xr:uid="{00000000-0005-0000-0000-0000AA760000}"/>
    <cellStyle name="Normal 28 3 2 2 6 3" xfId="10237" xr:uid="{00000000-0005-0000-0000-000014280000}"/>
    <cellStyle name="Normal 28 3 2 2 6 3 3" xfId="25335" xr:uid="{00000000-0005-0000-0000-000011630000}"/>
    <cellStyle name="Normal 28 3 2 2 6 5" xfId="20322" xr:uid="{00000000-0005-0000-0000-00007C4F0000}"/>
    <cellStyle name="Normal 28 3 2 2 7" xfId="11915" xr:uid="{00000000-0005-0000-0000-0000A22E0000}"/>
    <cellStyle name="Normal 28 3 2 2 7 3" xfId="27010" xr:uid="{00000000-0005-0000-0000-00009C690000}"/>
    <cellStyle name="Normal 28 3 2 2 8" xfId="6894" xr:uid="{00000000-0005-0000-0000-0000051B0000}"/>
    <cellStyle name="Normal 28 3 2 2 8 3" xfId="21993" xr:uid="{00000000-0005-0000-0000-000003560000}"/>
    <cellStyle name="Normal 28 3 2 3" xfId="1923" xr:uid="{00000000-0005-0000-0000-000098070000}"/>
    <cellStyle name="Normal 28 3 2 3 2" xfId="2344" xr:uid="{00000000-0005-0000-0000-00003D090000}"/>
    <cellStyle name="Normal 28 3 2 3 2 2" xfId="3183" xr:uid="{00000000-0005-0000-0000-0000840C0000}"/>
    <cellStyle name="Normal 28 3 2 3 2 2 2" xfId="4872" xr:uid="{00000000-0005-0000-0000-00001E130000}"/>
    <cellStyle name="Normal 28 3 2 3 2 2 2 2" xfId="14944" xr:uid="{00000000-0005-0000-0000-0000773A0000}"/>
    <cellStyle name="Normal 28 3 2 3 2 2 2 2 3" xfId="30039" xr:uid="{00000000-0005-0000-0000-000071750000}"/>
    <cellStyle name="Normal 28 3 2 3 2 2 2 3" xfId="9924" xr:uid="{00000000-0005-0000-0000-0000DB260000}"/>
    <cellStyle name="Normal 28 3 2 3 2 2 2 3 3" xfId="25022" xr:uid="{00000000-0005-0000-0000-0000D8610000}"/>
    <cellStyle name="Normal 28 3 2 3 2 2 2 5" xfId="20009" xr:uid="{00000000-0005-0000-0000-0000434E0000}"/>
    <cellStyle name="Normal 28 3 2 3 2 2 3" xfId="6563" xr:uid="{00000000-0005-0000-0000-0000BA190000}"/>
    <cellStyle name="Normal 28 3 2 3 2 2 3 2" xfId="16615" xr:uid="{00000000-0005-0000-0000-0000FE400000}"/>
    <cellStyle name="Normal 28 3 2 3 2 2 3 3" xfId="11595" xr:uid="{00000000-0005-0000-0000-0000622D0000}"/>
    <cellStyle name="Normal 28 3 2 3 2 2 3 3 3" xfId="26693" xr:uid="{00000000-0005-0000-0000-00005F680000}"/>
    <cellStyle name="Normal 28 3 2 3 2 2 3 5" xfId="21680" xr:uid="{00000000-0005-0000-0000-0000CA540000}"/>
    <cellStyle name="Normal 28 3 2 3 2 2 4" xfId="13273" xr:uid="{00000000-0005-0000-0000-0000F0330000}"/>
    <cellStyle name="Normal 28 3 2 3 2 2 4 3" xfId="28368" xr:uid="{00000000-0005-0000-0000-0000EA6E0000}"/>
    <cellStyle name="Normal 28 3 2 3 2 2 5" xfId="8252" xr:uid="{00000000-0005-0000-0000-000053200000}"/>
    <cellStyle name="Normal 28 3 2 3 2 2 5 3" xfId="23351" xr:uid="{00000000-0005-0000-0000-0000515B0000}"/>
    <cellStyle name="Normal 28 3 2 3 2 2 7" xfId="18338" xr:uid="{00000000-0005-0000-0000-0000BC470000}"/>
    <cellStyle name="Normal 28 3 2 3 2 3" xfId="4035" xr:uid="{00000000-0005-0000-0000-0000D90F0000}"/>
    <cellStyle name="Normal 28 3 2 3 2 3 2" xfId="14108" xr:uid="{00000000-0005-0000-0000-000033370000}"/>
    <cellStyle name="Normal 28 3 2 3 2 3 2 3" xfId="29203" xr:uid="{00000000-0005-0000-0000-00002D720000}"/>
    <cellStyle name="Normal 28 3 2 3 2 3 3" xfId="9088" xr:uid="{00000000-0005-0000-0000-000097230000}"/>
    <cellStyle name="Normal 28 3 2 3 2 3 3 3" xfId="24186" xr:uid="{00000000-0005-0000-0000-0000945E0000}"/>
    <cellStyle name="Normal 28 3 2 3 2 3 5" xfId="19173" xr:uid="{00000000-0005-0000-0000-0000FF4A0000}"/>
    <cellStyle name="Normal 28 3 2 3 2 4" xfId="5727" xr:uid="{00000000-0005-0000-0000-000076160000}"/>
    <cellStyle name="Normal 28 3 2 3 2 4 2" xfId="15779" xr:uid="{00000000-0005-0000-0000-0000BA3D0000}"/>
    <cellStyle name="Normal 28 3 2 3 2 4 2 3" xfId="30874" xr:uid="{00000000-0005-0000-0000-0000B4780000}"/>
    <cellStyle name="Normal 28 3 2 3 2 4 3" xfId="10759" xr:uid="{00000000-0005-0000-0000-00001E2A0000}"/>
    <cellStyle name="Normal 28 3 2 3 2 4 3 3" xfId="25857" xr:uid="{00000000-0005-0000-0000-00001B650000}"/>
    <cellStyle name="Normal 28 3 2 3 2 4 5" xfId="20844" xr:uid="{00000000-0005-0000-0000-000086510000}"/>
    <cellStyle name="Normal 28 3 2 3 2 5" xfId="12437" xr:uid="{00000000-0005-0000-0000-0000AC300000}"/>
    <cellStyle name="Normal 28 3 2 3 2 5 3" xfId="27532" xr:uid="{00000000-0005-0000-0000-0000A66B0000}"/>
    <cellStyle name="Normal 28 3 2 3 2 6" xfId="7416" xr:uid="{00000000-0005-0000-0000-00000F1D0000}"/>
    <cellStyle name="Normal 28 3 2 3 2 6 3" xfId="22515" xr:uid="{00000000-0005-0000-0000-00000D580000}"/>
    <cellStyle name="Normal 28 3 2 3 2 8" xfId="17502" xr:uid="{00000000-0005-0000-0000-000078440000}"/>
    <cellStyle name="Normal 28 3 2 3 3" xfId="2765" xr:uid="{00000000-0005-0000-0000-0000E20A0000}"/>
    <cellStyle name="Normal 28 3 2 3 3 2" xfId="4454" xr:uid="{00000000-0005-0000-0000-00007C110000}"/>
    <cellStyle name="Normal 28 3 2 3 3 2 2" xfId="14526" xr:uid="{00000000-0005-0000-0000-0000D5380000}"/>
    <cellStyle name="Normal 28 3 2 3 3 2 2 3" xfId="29621" xr:uid="{00000000-0005-0000-0000-0000CF730000}"/>
    <cellStyle name="Normal 28 3 2 3 3 2 3" xfId="9506" xr:uid="{00000000-0005-0000-0000-000039250000}"/>
    <cellStyle name="Normal 28 3 2 3 3 2 3 3" xfId="24604" xr:uid="{00000000-0005-0000-0000-000036600000}"/>
    <cellStyle name="Normal 28 3 2 3 3 2 5" xfId="19591" xr:uid="{00000000-0005-0000-0000-0000A14C0000}"/>
    <cellStyle name="Normal 28 3 2 3 3 3" xfId="6145" xr:uid="{00000000-0005-0000-0000-000018180000}"/>
    <cellStyle name="Normal 28 3 2 3 3 3 2" xfId="16197" xr:uid="{00000000-0005-0000-0000-00005C3F0000}"/>
    <cellStyle name="Normal 28 3 2 3 3 3 3" xfId="11177" xr:uid="{00000000-0005-0000-0000-0000C02B0000}"/>
    <cellStyle name="Normal 28 3 2 3 3 3 3 3" xfId="26275" xr:uid="{00000000-0005-0000-0000-0000BD660000}"/>
    <cellStyle name="Normal 28 3 2 3 3 3 5" xfId="21262" xr:uid="{00000000-0005-0000-0000-000028530000}"/>
    <cellStyle name="Normal 28 3 2 3 3 4" xfId="12855" xr:uid="{00000000-0005-0000-0000-00004E320000}"/>
    <cellStyle name="Normal 28 3 2 3 3 4 3" xfId="27950" xr:uid="{00000000-0005-0000-0000-0000486D0000}"/>
    <cellStyle name="Normal 28 3 2 3 3 5" xfId="7834" xr:uid="{00000000-0005-0000-0000-0000B11E0000}"/>
    <cellStyle name="Normal 28 3 2 3 3 5 3" xfId="22933" xr:uid="{00000000-0005-0000-0000-0000AF590000}"/>
    <cellStyle name="Normal 28 3 2 3 3 7" xfId="17920" xr:uid="{00000000-0005-0000-0000-00001A460000}"/>
    <cellStyle name="Normal 28 3 2 3 4" xfId="3617" xr:uid="{00000000-0005-0000-0000-0000370E0000}"/>
    <cellStyle name="Normal 28 3 2 3 4 2" xfId="13690" xr:uid="{00000000-0005-0000-0000-000091350000}"/>
    <cellStyle name="Normal 28 3 2 3 4 2 3" xfId="28785" xr:uid="{00000000-0005-0000-0000-00008B700000}"/>
    <cellStyle name="Normal 28 3 2 3 4 3" xfId="8670" xr:uid="{00000000-0005-0000-0000-0000F5210000}"/>
    <cellStyle name="Normal 28 3 2 3 4 3 3" xfId="23768" xr:uid="{00000000-0005-0000-0000-0000F25C0000}"/>
    <cellStyle name="Normal 28 3 2 3 4 5" xfId="18755" xr:uid="{00000000-0005-0000-0000-00005D490000}"/>
    <cellStyle name="Normal 28 3 2 3 5" xfId="5309" xr:uid="{00000000-0005-0000-0000-0000D4140000}"/>
    <cellStyle name="Normal 28 3 2 3 5 2" xfId="15361" xr:uid="{00000000-0005-0000-0000-0000183C0000}"/>
    <cellStyle name="Normal 28 3 2 3 5 2 3" xfId="30456" xr:uid="{00000000-0005-0000-0000-000012770000}"/>
    <cellStyle name="Normal 28 3 2 3 5 3" xfId="10341" xr:uid="{00000000-0005-0000-0000-00007C280000}"/>
    <cellStyle name="Normal 28 3 2 3 5 3 3" xfId="25439" xr:uid="{00000000-0005-0000-0000-000079630000}"/>
    <cellStyle name="Normal 28 3 2 3 5 5" xfId="20426" xr:uid="{00000000-0005-0000-0000-0000E44F0000}"/>
    <cellStyle name="Normal 28 3 2 3 6" xfId="12019" xr:uid="{00000000-0005-0000-0000-00000A2F0000}"/>
    <cellStyle name="Normal 28 3 2 3 6 3" xfId="27114" xr:uid="{00000000-0005-0000-0000-0000046A0000}"/>
    <cellStyle name="Normal 28 3 2 3 7" xfId="6998" xr:uid="{00000000-0005-0000-0000-00006D1B0000}"/>
    <cellStyle name="Normal 28 3 2 3 7 3" xfId="22097" xr:uid="{00000000-0005-0000-0000-00006B560000}"/>
    <cellStyle name="Normal 28 3 2 3 9" xfId="17084" xr:uid="{00000000-0005-0000-0000-0000D6420000}"/>
    <cellStyle name="Normal 28 3 2 4" xfId="2136" xr:uid="{00000000-0005-0000-0000-00006D080000}"/>
    <cellStyle name="Normal 28 3 2 4 2" xfId="2975" xr:uid="{00000000-0005-0000-0000-0000B40B0000}"/>
    <cellStyle name="Normal 28 3 2 4 2 2" xfId="4664" xr:uid="{00000000-0005-0000-0000-00004E120000}"/>
    <cellStyle name="Normal 28 3 2 4 2 2 2" xfId="14736" xr:uid="{00000000-0005-0000-0000-0000A7390000}"/>
    <cellStyle name="Normal 28 3 2 4 2 2 2 3" xfId="29831" xr:uid="{00000000-0005-0000-0000-0000A1740000}"/>
    <cellStyle name="Normal 28 3 2 4 2 2 3" xfId="9716" xr:uid="{00000000-0005-0000-0000-00000B260000}"/>
    <cellStyle name="Normal 28 3 2 4 2 2 3 3" xfId="24814" xr:uid="{00000000-0005-0000-0000-000008610000}"/>
    <cellStyle name="Normal 28 3 2 4 2 2 5" xfId="19801" xr:uid="{00000000-0005-0000-0000-0000734D0000}"/>
    <cellStyle name="Normal 28 3 2 4 2 3" xfId="6355" xr:uid="{00000000-0005-0000-0000-0000EA180000}"/>
    <cellStyle name="Normal 28 3 2 4 2 3 2" xfId="16407" xr:uid="{00000000-0005-0000-0000-00002E400000}"/>
    <cellStyle name="Normal 28 3 2 4 2 3 3" xfId="11387" xr:uid="{00000000-0005-0000-0000-0000922C0000}"/>
    <cellStyle name="Normal 28 3 2 4 2 3 3 3" xfId="26485" xr:uid="{00000000-0005-0000-0000-00008F670000}"/>
    <cellStyle name="Normal 28 3 2 4 2 3 5" xfId="21472" xr:uid="{00000000-0005-0000-0000-0000FA530000}"/>
    <cellStyle name="Normal 28 3 2 4 2 4" xfId="13065" xr:uid="{00000000-0005-0000-0000-000020330000}"/>
    <cellStyle name="Normal 28 3 2 4 2 4 3" xfId="28160" xr:uid="{00000000-0005-0000-0000-00001A6E0000}"/>
    <cellStyle name="Normal 28 3 2 4 2 5" xfId="8044" xr:uid="{00000000-0005-0000-0000-0000831F0000}"/>
    <cellStyle name="Normal 28 3 2 4 2 5 3" xfId="23143" xr:uid="{00000000-0005-0000-0000-0000815A0000}"/>
    <cellStyle name="Normal 28 3 2 4 2 7" xfId="18130" xr:uid="{00000000-0005-0000-0000-0000EC460000}"/>
    <cellStyle name="Normal 28 3 2 4 3" xfId="3827" xr:uid="{00000000-0005-0000-0000-0000090F0000}"/>
    <cellStyle name="Normal 28 3 2 4 3 2" xfId="13900" xr:uid="{00000000-0005-0000-0000-000063360000}"/>
    <cellStyle name="Normal 28 3 2 4 3 2 3" xfId="28995" xr:uid="{00000000-0005-0000-0000-00005D710000}"/>
    <cellStyle name="Normal 28 3 2 4 3 3" xfId="8880" xr:uid="{00000000-0005-0000-0000-0000C7220000}"/>
    <cellStyle name="Normal 28 3 2 4 3 3 3" xfId="23978" xr:uid="{00000000-0005-0000-0000-0000C45D0000}"/>
    <cellStyle name="Normal 28 3 2 4 3 5" xfId="18965" xr:uid="{00000000-0005-0000-0000-00002F4A0000}"/>
    <cellStyle name="Normal 28 3 2 4 4" xfId="5519" xr:uid="{00000000-0005-0000-0000-0000A6150000}"/>
    <cellStyle name="Normal 28 3 2 4 4 2" xfId="15571" xr:uid="{00000000-0005-0000-0000-0000EA3C0000}"/>
    <cellStyle name="Normal 28 3 2 4 4 2 3" xfId="30666" xr:uid="{00000000-0005-0000-0000-0000E4770000}"/>
    <cellStyle name="Normal 28 3 2 4 4 3" xfId="10551" xr:uid="{00000000-0005-0000-0000-00004E290000}"/>
    <cellStyle name="Normal 28 3 2 4 4 3 3" xfId="25649" xr:uid="{00000000-0005-0000-0000-00004B640000}"/>
    <cellStyle name="Normal 28 3 2 4 4 5" xfId="20636" xr:uid="{00000000-0005-0000-0000-0000B6500000}"/>
    <cellStyle name="Normal 28 3 2 4 5" xfId="12229" xr:uid="{00000000-0005-0000-0000-0000DC2F0000}"/>
    <cellStyle name="Normal 28 3 2 4 5 3" xfId="27324" xr:uid="{00000000-0005-0000-0000-0000D66A0000}"/>
    <cellStyle name="Normal 28 3 2 4 6" xfId="7208" xr:uid="{00000000-0005-0000-0000-00003F1C0000}"/>
    <cellStyle name="Normal 28 3 2 4 6 3" xfId="22307" xr:uid="{00000000-0005-0000-0000-00003D570000}"/>
    <cellStyle name="Normal 28 3 2 4 8" xfId="17294" xr:uid="{00000000-0005-0000-0000-0000A8430000}"/>
    <cellStyle name="Normal 28 3 2 5" xfId="2557" xr:uid="{00000000-0005-0000-0000-0000120A0000}"/>
    <cellStyle name="Normal 28 3 2 5 2" xfId="4246" xr:uid="{00000000-0005-0000-0000-0000AC100000}"/>
    <cellStyle name="Normal 28 3 2 5 2 2" xfId="14318" xr:uid="{00000000-0005-0000-0000-000005380000}"/>
    <cellStyle name="Normal 28 3 2 5 2 2 3" xfId="29413" xr:uid="{00000000-0005-0000-0000-0000FF720000}"/>
    <cellStyle name="Normal 28 3 2 5 2 3" xfId="9298" xr:uid="{00000000-0005-0000-0000-000069240000}"/>
    <cellStyle name="Normal 28 3 2 5 2 3 3" xfId="24396" xr:uid="{00000000-0005-0000-0000-0000665F0000}"/>
    <cellStyle name="Normal 28 3 2 5 2 5" xfId="19383" xr:uid="{00000000-0005-0000-0000-0000D14B0000}"/>
    <cellStyle name="Normal 28 3 2 5 3" xfId="5937" xr:uid="{00000000-0005-0000-0000-000048170000}"/>
    <cellStyle name="Normal 28 3 2 5 3 2" xfId="15989" xr:uid="{00000000-0005-0000-0000-00008C3E0000}"/>
    <cellStyle name="Normal 28 3 2 5 3 3" xfId="10969" xr:uid="{00000000-0005-0000-0000-0000F02A0000}"/>
    <cellStyle name="Normal 28 3 2 5 3 3 3" xfId="26067" xr:uid="{00000000-0005-0000-0000-0000ED650000}"/>
    <cellStyle name="Normal 28 3 2 5 3 5" xfId="21054" xr:uid="{00000000-0005-0000-0000-000058520000}"/>
    <cellStyle name="Normal 28 3 2 5 4" xfId="12647" xr:uid="{00000000-0005-0000-0000-00007E310000}"/>
    <cellStyle name="Normal 28 3 2 5 4 3" xfId="27742" xr:uid="{00000000-0005-0000-0000-0000786C0000}"/>
    <cellStyle name="Normal 28 3 2 5 5" xfId="7626" xr:uid="{00000000-0005-0000-0000-0000E11D0000}"/>
    <cellStyle name="Normal 28 3 2 5 5 3" xfId="22725" xr:uid="{00000000-0005-0000-0000-0000DF580000}"/>
    <cellStyle name="Normal 28 3 2 5 7" xfId="17712" xr:uid="{00000000-0005-0000-0000-00004A450000}"/>
    <cellStyle name="Normal 28 3 2 6" xfId="3409" xr:uid="{00000000-0005-0000-0000-0000670D0000}"/>
    <cellStyle name="Normal 28 3 2 6 2" xfId="13482" xr:uid="{00000000-0005-0000-0000-0000C1340000}"/>
    <cellStyle name="Normal 28 3 2 6 2 3" xfId="28577" xr:uid="{00000000-0005-0000-0000-0000BB6F0000}"/>
    <cellStyle name="Normal 28 3 2 6 3" xfId="8462" xr:uid="{00000000-0005-0000-0000-000025210000}"/>
    <cellStyle name="Normal 28 3 2 6 3 3" xfId="23560" xr:uid="{00000000-0005-0000-0000-0000225C0000}"/>
    <cellStyle name="Normal 28 3 2 6 5" xfId="18547" xr:uid="{00000000-0005-0000-0000-00008D480000}"/>
    <cellStyle name="Normal 28 3 2 7" xfId="5101" xr:uid="{00000000-0005-0000-0000-000004140000}"/>
    <cellStyle name="Normal 28 3 2 7 2" xfId="15153" xr:uid="{00000000-0005-0000-0000-0000483B0000}"/>
    <cellStyle name="Normal 28 3 2 7 2 3" xfId="30248" xr:uid="{00000000-0005-0000-0000-000042760000}"/>
    <cellStyle name="Normal 28 3 2 7 3" xfId="10133" xr:uid="{00000000-0005-0000-0000-0000AC270000}"/>
    <cellStyle name="Normal 28 3 2 7 3 3" xfId="25231" xr:uid="{00000000-0005-0000-0000-0000A9620000}"/>
    <cellStyle name="Normal 28 3 2 7 5" xfId="20218" xr:uid="{00000000-0005-0000-0000-0000144F0000}"/>
    <cellStyle name="Normal 28 3 2 8" xfId="11811" xr:uid="{00000000-0005-0000-0000-00003A2E0000}"/>
    <cellStyle name="Normal 28 3 2 8 3" xfId="26906" xr:uid="{00000000-0005-0000-0000-000034690000}"/>
    <cellStyle name="Normal 28 3 2 9" xfId="6790" xr:uid="{00000000-0005-0000-0000-00009D1A0000}"/>
    <cellStyle name="Normal 28 3 2 9 3" xfId="21889" xr:uid="{00000000-0005-0000-0000-00009B550000}"/>
    <cellStyle name="Normal 28 3 3" xfId="1756" xr:uid="{00000000-0005-0000-0000-0000F1060000}"/>
    <cellStyle name="Normal 28 3 3 10" xfId="16928" xr:uid="{00000000-0005-0000-0000-00003A420000}"/>
    <cellStyle name="Normal 28 3 3 2" xfId="1975" xr:uid="{00000000-0005-0000-0000-0000CC070000}"/>
    <cellStyle name="Normal 28 3 3 2 2" xfId="2396" xr:uid="{00000000-0005-0000-0000-000071090000}"/>
    <cellStyle name="Normal 28 3 3 2 2 2" xfId="3235" xr:uid="{00000000-0005-0000-0000-0000B80C0000}"/>
    <cellStyle name="Normal 28 3 3 2 2 2 2" xfId="4924" xr:uid="{00000000-0005-0000-0000-000052130000}"/>
    <cellStyle name="Normal 28 3 3 2 2 2 2 2" xfId="14996" xr:uid="{00000000-0005-0000-0000-0000AB3A0000}"/>
    <cellStyle name="Normal 28 3 3 2 2 2 2 2 3" xfId="30091" xr:uid="{00000000-0005-0000-0000-0000A5750000}"/>
    <cellStyle name="Normal 28 3 3 2 2 2 2 3" xfId="9976" xr:uid="{00000000-0005-0000-0000-00000F270000}"/>
    <cellStyle name="Normal 28 3 3 2 2 2 2 3 3" xfId="25074" xr:uid="{00000000-0005-0000-0000-00000C620000}"/>
    <cellStyle name="Normal 28 3 3 2 2 2 2 5" xfId="20061" xr:uid="{00000000-0005-0000-0000-0000774E0000}"/>
    <cellStyle name="Normal 28 3 3 2 2 2 3" xfId="6615" xr:uid="{00000000-0005-0000-0000-0000EE190000}"/>
    <cellStyle name="Normal 28 3 3 2 2 2 3 2" xfId="16667" xr:uid="{00000000-0005-0000-0000-000032410000}"/>
    <cellStyle name="Normal 28 3 3 2 2 2 3 3" xfId="11647" xr:uid="{00000000-0005-0000-0000-0000962D0000}"/>
    <cellStyle name="Normal 28 3 3 2 2 2 3 3 3" xfId="26745" xr:uid="{00000000-0005-0000-0000-000093680000}"/>
    <cellStyle name="Normal 28 3 3 2 2 2 3 5" xfId="21732" xr:uid="{00000000-0005-0000-0000-0000FE540000}"/>
    <cellStyle name="Normal 28 3 3 2 2 2 4" xfId="13325" xr:uid="{00000000-0005-0000-0000-000024340000}"/>
    <cellStyle name="Normal 28 3 3 2 2 2 4 3" xfId="28420" xr:uid="{00000000-0005-0000-0000-00001E6F0000}"/>
    <cellStyle name="Normal 28 3 3 2 2 2 5" xfId="8304" xr:uid="{00000000-0005-0000-0000-000087200000}"/>
    <cellStyle name="Normal 28 3 3 2 2 2 5 3" xfId="23403" xr:uid="{00000000-0005-0000-0000-0000855B0000}"/>
    <cellStyle name="Normal 28 3 3 2 2 2 7" xfId="18390" xr:uid="{00000000-0005-0000-0000-0000F0470000}"/>
    <cellStyle name="Normal 28 3 3 2 2 3" xfId="4087" xr:uid="{00000000-0005-0000-0000-00000D100000}"/>
    <cellStyle name="Normal 28 3 3 2 2 3 2" xfId="14160" xr:uid="{00000000-0005-0000-0000-000067370000}"/>
    <cellStyle name="Normal 28 3 3 2 2 3 2 3" xfId="29255" xr:uid="{00000000-0005-0000-0000-000061720000}"/>
    <cellStyle name="Normal 28 3 3 2 2 3 3" xfId="9140" xr:uid="{00000000-0005-0000-0000-0000CB230000}"/>
    <cellStyle name="Normal 28 3 3 2 2 3 3 3" xfId="24238" xr:uid="{00000000-0005-0000-0000-0000C85E0000}"/>
    <cellStyle name="Normal 28 3 3 2 2 3 5" xfId="19225" xr:uid="{00000000-0005-0000-0000-0000334B0000}"/>
    <cellStyle name="Normal 28 3 3 2 2 4" xfId="5779" xr:uid="{00000000-0005-0000-0000-0000AA160000}"/>
    <cellStyle name="Normal 28 3 3 2 2 4 2" xfId="15831" xr:uid="{00000000-0005-0000-0000-0000EE3D0000}"/>
    <cellStyle name="Normal 28 3 3 2 2 4 3" xfId="10811" xr:uid="{00000000-0005-0000-0000-0000522A0000}"/>
    <cellStyle name="Normal 28 3 3 2 2 4 3 3" xfId="25909" xr:uid="{00000000-0005-0000-0000-00004F650000}"/>
    <cellStyle name="Normal 28 3 3 2 2 4 5" xfId="20896" xr:uid="{00000000-0005-0000-0000-0000BA510000}"/>
    <cellStyle name="Normal 28 3 3 2 2 5" xfId="12489" xr:uid="{00000000-0005-0000-0000-0000E0300000}"/>
    <cellStyle name="Normal 28 3 3 2 2 5 3" xfId="27584" xr:uid="{00000000-0005-0000-0000-0000DA6B0000}"/>
    <cellStyle name="Normal 28 3 3 2 2 6" xfId="7468" xr:uid="{00000000-0005-0000-0000-0000431D0000}"/>
    <cellStyle name="Normal 28 3 3 2 2 6 3" xfId="22567" xr:uid="{00000000-0005-0000-0000-000041580000}"/>
    <cellStyle name="Normal 28 3 3 2 2 8" xfId="17554" xr:uid="{00000000-0005-0000-0000-0000AC440000}"/>
    <cellStyle name="Normal 28 3 3 2 3" xfId="2817" xr:uid="{00000000-0005-0000-0000-0000160B0000}"/>
    <cellStyle name="Normal 28 3 3 2 3 2" xfId="4506" xr:uid="{00000000-0005-0000-0000-0000B0110000}"/>
    <cellStyle name="Normal 28 3 3 2 3 2 2" xfId="14578" xr:uid="{00000000-0005-0000-0000-000009390000}"/>
    <cellStyle name="Normal 28 3 3 2 3 2 2 3" xfId="29673" xr:uid="{00000000-0005-0000-0000-000003740000}"/>
    <cellStyle name="Normal 28 3 3 2 3 2 3" xfId="9558" xr:uid="{00000000-0005-0000-0000-00006D250000}"/>
    <cellStyle name="Normal 28 3 3 2 3 2 3 3" xfId="24656" xr:uid="{00000000-0005-0000-0000-00006A600000}"/>
    <cellStyle name="Normal 28 3 3 2 3 2 5" xfId="19643" xr:uid="{00000000-0005-0000-0000-0000D54C0000}"/>
    <cellStyle name="Normal 28 3 3 2 3 3" xfId="6197" xr:uid="{00000000-0005-0000-0000-00004C180000}"/>
    <cellStyle name="Normal 28 3 3 2 3 3 2" xfId="16249" xr:uid="{00000000-0005-0000-0000-0000903F0000}"/>
    <cellStyle name="Normal 28 3 3 2 3 3 3" xfId="11229" xr:uid="{00000000-0005-0000-0000-0000F42B0000}"/>
    <cellStyle name="Normal 28 3 3 2 3 3 3 3" xfId="26327" xr:uid="{00000000-0005-0000-0000-0000F1660000}"/>
    <cellStyle name="Normal 28 3 3 2 3 3 5" xfId="21314" xr:uid="{00000000-0005-0000-0000-00005C530000}"/>
    <cellStyle name="Normal 28 3 3 2 3 4" xfId="12907" xr:uid="{00000000-0005-0000-0000-000082320000}"/>
    <cellStyle name="Normal 28 3 3 2 3 4 3" xfId="28002" xr:uid="{00000000-0005-0000-0000-00007C6D0000}"/>
    <cellStyle name="Normal 28 3 3 2 3 5" xfId="7886" xr:uid="{00000000-0005-0000-0000-0000E51E0000}"/>
    <cellStyle name="Normal 28 3 3 2 3 5 3" xfId="22985" xr:uid="{00000000-0005-0000-0000-0000E3590000}"/>
    <cellStyle name="Normal 28 3 3 2 3 7" xfId="17972" xr:uid="{00000000-0005-0000-0000-00004E460000}"/>
    <cellStyle name="Normal 28 3 3 2 4" xfId="3669" xr:uid="{00000000-0005-0000-0000-00006B0E0000}"/>
    <cellStyle name="Normal 28 3 3 2 4 2" xfId="13742" xr:uid="{00000000-0005-0000-0000-0000C5350000}"/>
    <cellStyle name="Normal 28 3 3 2 4 2 3" xfId="28837" xr:uid="{00000000-0005-0000-0000-0000BF700000}"/>
    <cellStyle name="Normal 28 3 3 2 4 3" xfId="8722" xr:uid="{00000000-0005-0000-0000-000029220000}"/>
    <cellStyle name="Normal 28 3 3 2 4 3 3" xfId="23820" xr:uid="{00000000-0005-0000-0000-0000265D0000}"/>
    <cellStyle name="Normal 28 3 3 2 4 5" xfId="18807" xr:uid="{00000000-0005-0000-0000-000091490000}"/>
    <cellStyle name="Normal 28 3 3 2 5" xfId="5361" xr:uid="{00000000-0005-0000-0000-000008150000}"/>
    <cellStyle name="Normal 28 3 3 2 5 2" xfId="15413" xr:uid="{00000000-0005-0000-0000-00004C3C0000}"/>
    <cellStyle name="Normal 28 3 3 2 5 2 3" xfId="30508" xr:uid="{00000000-0005-0000-0000-000046770000}"/>
    <cellStyle name="Normal 28 3 3 2 5 3" xfId="10393" xr:uid="{00000000-0005-0000-0000-0000B0280000}"/>
    <cellStyle name="Normal 28 3 3 2 5 3 3" xfId="25491" xr:uid="{00000000-0005-0000-0000-0000AD630000}"/>
    <cellStyle name="Normal 28 3 3 2 5 5" xfId="20478" xr:uid="{00000000-0005-0000-0000-000018500000}"/>
    <cellStyle name="Normal 28 3 3 2 6" xfId="12071" xr:uid="{00000000-0005-0000-0000-00003E2F0000}"/>
    <cellStyle name="Normal 28 3 3 2 6 3" xfId="27166" xr:uid="{00000000-0005-0000-0000-0000386A0000}"/>
    <cellStyle name="Normal 28 3 3 2 7" xfId="7050" xr:uid="{00000000-0005-0000-0000-0000A11B0000}"/>
    <cellStyle name="Normal 28 3 3 2 7 3" xfId="22149" xr:uid="{00000000-0005-0000-0000-00009F560000}"/>
    <cellStyle name="Normal 28 3 3 2 9" xfId="17136" xr:uid="{00000000-0005-0000-0000-00000A430000}"/>
    <cellStyle name="Normal 28 3 3 3" xfId="2188" xr:uid="{00000000-0005-0000-0000-0000A1080000}"/>
    <cellStyle name="Normal 28 3 3 3 2" xfId="3027" xr:uid="{00000000-0005-0000-0000-0000E80B0000}"/>
    <cellStyle name="Normal 28 3 3 3 2 2" xfId="4716" xr:uid="{00000000-0005-0000-0000-000082120000}"/>
    <cellStyle name="Normal 28 3 3 3 2 2 2" xfId="14788" xr:uid="{00000000-0005-0000-0000-0000DB390000}"/>
    <cellStyle name="Normal 28 3 3 3 2 2 2 3" xfId="29883" xr:uid="{00000000-0005-0000-0000-0000D5740000}"/>
    <cellStyle name="Normal 28 3 3 3 2 2 3" xfId="9768" xr:uid="{00000000-0005-0000-0000-00003F260000}"/>
    <cellStyle name="Normal 28 3 3 3 2 2 3 3" xfId="24866" xr:uid="{00000000-0005-0000-0000-00003C610000}"/>
    <cellStyle name="Normal 28 3 3 3 2 2 5" xfId="19853" xr:uid="{00000000-0005-0000-0000-0000A74D0000}"/>
    <cellStyle name="Normal 28 3 3 3 2 3" xfId="6407" xr:uid="{00000000-0005-0000-0000-00001E190000}"/>
    <cellStyle name="Normal 28 3 3 3 2 3 2" xfId="16459" xr:uid="{00000000-0005-0000-0000-000062400000}"/>
    <cellStyle name="Normal 28 3 3 3 2 3 3" xfId="11439" xr:uid="{00000000-0005-0000-0000-0000C62C0000}"/>
    <cellStyle name="Normal 28 3 3 3 2 3 3 3" xfId="26537" xr:uid="{00000000-0005-0000-0000-0000C3670000}"/>
    <cellStyle name="Normal 28 3 3 3 2 3 5" xfId="21524" xr:uid="{00000000-0005-0000-0000-00002E540000}"/>
    <cellStyle name="Normal 28 3 3 3 2 4" xfId="13117" xr:uid="{00000000-0005-0000-0000-000054330000}"/>
    <cellStyle name="Normal 28 3 3 3 2 4 3" xfId="28212" xr:uid="{00000000-0005-0000-0000-00004E6E0000}"/>
    <cellStyle name="Normal 28 3 3 3 2 5" xfId="8096" xr:uid="{00000000-0005-0000-0000-0000B71F0000}"/>
    <cellStyle name="Normal 28 3 3 3 2 5 3" xfId="23195" xr:uid="{00000000-0005-0000-0000-0000B55A0000}"/>
    <cellStyle name="Normal 28 3 3 3 2 7" xfId="18182" xr:uid="{00000000-0005-0000-0000-000020470000}"/>
    <cellStyle name="Normal 28 3 3 3 3" xfId="3879" xr:uid="{00000000-0005-0000-0000-00003D0F0000}"/>
    <cellStyle name="Normal 28 3 3 3 3 2" xfId="13952" xr:uid="{00000000-0005-0000-0000-000097360000}"/>
    <cellStyle name="Normal 28 3 3 3 3 2 3" xfId="29047" xr:uid="{00000000-0005-0000-0000-000091710000}"/>
    <cellStyle name="Normal 28 3 3 3 3 3" xfId="8932" xr:uid="{00000000-0005-0000-0000-0000FB220000}"/>
    <cellStyle name="Normal 28 3 3 3 3 3 3" xfId="24030" xr:uid="{00000000-0005-0000-0000-0000F85D0000}"/>
    <cellStyle name="Normal 28 3 3 3 3 5" xfId="19017" xr:uid="{00000000-0005-0000-0000-0000634A0000}"/>
    <cellStyle name="Normal 28 3 3 3 4" xfId="5571" xr:uid="{00000000-0005-0000-0000-0000DA150000}"/>
    <cellStyle name="Normal 28 3 3 3 4 2" xfId="15623" xr:uid="{00000000-0005-0000-0000-00001E3D0000}"/>
    <cellStyle name="Normal 28 3 3 3 4 2 3" xfId="30718" xr:uid="{00000000-0005-0000-0000-000018780000}"/>
    <cellStyle name="Normal 28 3 3 3 4 3" xfId="10603" xr:uid="{00000000-0005-0000-0000-000082290000}"/>
    <cellStyle name="Normal 28 3 3 3 4 3 3" xfId="25701" xr:uid="{00000000-0005-0000-0000-00007F640000}"/>
    <cellStyle name="Normal 28 3 3 3 4 5" xfId="20688" xr:uid="{00000000-0005-0000-0000-0000EA500000}"/>
    <cellStyle name="Normal 28 3 3 3 5" xfId="12281" xr:uid="{00000000-0005-0000-0000-000010300000}"/>
    <cellStyle name="Normal 28 3 3 3 5 3" xfId="27376" xr:uid="{00000000-0005-0000-0000-00000A6B0000}"/>
    <cellStyle name="Normal 28 3 3 3 6" xfId="7260" xr:uid="{00000000-0005-0000-0000-0000731C0000}"/>
    <cellStyle name="Normal 28 3 3 3 6 3" xfId="22359" xr:uid="{00000000-0005-0000-0000-000071570000}"/>
    <cellStyle name="Normal 28 3 3 3 8" xfId="17346" xr:uid="{00000000-0005-0000-0000-0000DC430000}"/>
    <cellStyle name="Normal 28 3 3 4" xfId="2609" xr:uid="{00000000-0005-0000-0000-0000460A0000}"/>
    <cellStyle name="Normal 28 3 3 4 2" xfId="4298" xr:uid="{00000000-0005-0000-0000-0000E0100000}"/>
    <cellStyle name="Normal 28 3 3 4 2 2" xfId="14370" xr:uid="{00000000-0005-0000-0000-000039380000}"/>
    <cellStyle name="Normal 28 3 3 4 2 2 3" xfId="29465" xr:uid="{00000000-0005-0000-0000-000033730000}"/>
    <cellStyle name="Normal 28 3 3 4 2 3" xfId="9350" xr:uid="{00000000-0005-0000-0000-00009D240000}"/>
    <cellStyle name="Normal 28 3 3 4 2 3 3" xfId="24448" xr:uid="{00000000-0005-0000-0000-00009A5F0000}"/>
    <cellStyle name="Normal 28 3 3 4 2 5" xfId="19435" xr:uid="{00000000-0005-0000-0000-0000054C0000}"/>
    <cellStyle name="Normal 28 3 3 4 3" xfId="5989" xr:uid="{00000000-0005-0000-0000-00007C170000}"/>
    <cellStyle name="Normal 28 3 3 4 3 2" xfId="16041" xr:uid="{00000000-0005-0000-0000-0000C03E0000}"/>
    <cellStyle name="Normal 28 3 3 4 3 3" xfId="11021" xr:uid="{00000000-0005-0000-0000-0000242B0000}"/>
    <cellStyle name="Normal 28 3 3 4 3 3 3" xfId="26119" xr:uid="{00000000-0005-0000-0000-000021660000}"/>
    <cellStyle name="Normal 28 3 3 4 3 5" xfId="21106" xr:uid="{00000000-0005-0000-0000-00008C520000}"/>
    <cellStyle name="Normal 28 3 3 4 4" xfId="12699" xr:uid="{00000000-0005-0000-0000-0000B2310000}"/>
    <cellStyle name="Normal 28 3 3 4 4 3" xfId="27794" xr:uid="{00000000-0005-0000-0000-0000AC6C0000}"/>
    <cellStyle name="Normal 28 3 3 4 5" xfId="7678" xr:uid="{00000000-0005-0000-0000-0000151E0000}"/>
    <cellStyle name="Normal 28 3 3 4 5 3" xfId="22777" xr:uid="{00000000-0005-0000-0000-000013590000}"/>
    <cellStyle name="Normal 28 3 3 4 7" xfId="17764" xr:uid="{00000000-0005-0000-0000-00007E450000}"/>
    <cellStyle name="Normal 28 3 3 5" xfId="3461" xr:uid="{00000000-0005-0000-0000-00009B0D0000}"/>
    <cellStyle name="Normal 28 3 3 5 2" xfId="13534" xr:uid="{00000000-0005-0000-0000-0000F5340000}"/>
    <cellStyle name="Normal 28 3 3 5 2 3" xfId="28629" xr:uid="{00000000-0005-0000-0000-0000EF6F0000}"/>
    <cellStyle name="Normal 28 3 3 5 3" xfId="8514" xr:uid="{00000000-0005-0000-0000-000059210000}"/>
    <cellStyle name="Normal 28 3 3 5 3 3" xfId="23612" xr:uid="{00000000-0005-0000-0000-0000565C0000}"/>
    <cellStyle name="Normal 28 3 3 5 5" xfId="18599" xr:uid="{00000000-0005-0000-0000-0000C1480000}"/>
    <cellStyle name="Normal 28 3 3 6" xfId="5153" xr:uid="{00000000-0005-0000-0000-000038140000}"/>
    <cellStyle name="Normal 28 3 3 6 2" xfId="15205" xr:uid="{00000000-0005-0000-0000-00007C3B0000}"/>
    <cellStyle name="Normal 28 3 3 6 2 3" xfId="30300" xr:uid="{00000000-0005-0000-0000-000076760000}"/>
    <cellStyle name="Normal 28 3 3 6 3" xfId="10185" xr:uid="{00000000-0005-0000-0000-0000E0270000}"/>
    <cellStyle name="Normal 28 3 3 6 3 3" xfId="25283" xr:uid="{00000000-0005-0000-0000-0000DD620000}"/>
    <cellStyle name="Normal 28 3 3 6 5" xfId="20270" xr:uid="{00000000-0005-0000-0000-0000484F0000}"/>
    <cellStyle name="Normal 28 3 3 7" xfId="11863" xr:uid="{00000000-0005-0000-0000-00006E2E0000}"/>
    <cellStyle name="Normal 28 3 3 7 3" xfId="26958" xr:uid="{00000000-0005-0000-0000-000068690000}"/>
    <cellStyle name="Normal 28 3 3 8" xfId="6842" xr:uid="{00000000-0005-0000-0000-0000D11A0000}"/>
    <cellStyle name="Normal 28 3 3 8 3" xfId="21941" xr:uid="{00000000-0005-0000-0000-0000CF550000}"/>
    <cellStyle name="Normal 28 3 4" xfId="1869" xr:uid="{00000000-0005-0000-0000-000062070000}"/>
    <cellStyle name="Normal 28 3 4 2" xfId="2292" xr:uid="{00000000-0005-0000-0000-000009090000}"/>
    <cellStyle name="Normal 28 3 4 2 2" xfId="3131" xr:uid="{00000000-0005-0000-0000-0000500C0000}"/>
    <cellStyle name="Normal 28 3 4 2 2 2" xfId="4820" xr:uid="{00000000-0005-0000-0000-0000EA120000}"/>
    <cellStyle name="Normal 28 3 4 2 2 2 2" xfId="14892" xr:uid="{00000000-0005-0000-0000-0000433A0000}"/>
    <cellStyle name="Normal 28 3 4 2 2 2 2 3" xfId="29987" xr:uid="{00000000-0005-0000-0000-00003D750000}"/>
    <cellStyle name="Normal 28 3 4 2 2 2 3" xfId="9872" xr:uid="{00000000-0005-0000-0000-0000A7260000}"/>
    <cellStyle name="Normal 28 3 4 2 2 2 3 3" xfId="24970" xr:uid="{00000000-0005-0000-0000-0000A4610000}"/>
    <cellStyle name="Normal 28 3 4 2 2 2 5" xfId="19957" xr:uid="{00000000-0005-0000-0000-00000F4E0000}"/>
    <cellStyle name="Normal 28 3 4 2 2 3" xfId="6511" xr:uid="{00000000-0005-0000-0000-000086190000}"/>
    <cellStyle name="Normal 28 3 4 2 2 3 2" xfId="16563" xr:uid="{00000000-0005-0000-0000-0000CA400000}"/>
    <cellStyle name="Normal 28 3 4 2 2 3 3" xfId="11543" xr:uid="{00000000-0005-0000-0000-00002E2D0000}"/>
    <cellStyle name="Normal 28 3 4 2 2 3 3 3" xfId="26641" xr:uid="{00000000-0005-0000-0000-00002B680000}"/>
    <cellStyle name="Normal 28 3 4 2 2 3 5" xfId="21628" xr:uid="{00000000-0005-0000-0000-000096540000}"/>
    <cellStyle name="Normal 28 3 4 2 2 4" xfId="13221" xr:uid="{00000000-0005-0000-0000-0000BC330000}"/>
    <cellStyle name="Normal 28 3 4 2 2 4 3" xfId="28316" xr:uid="{00000000-0005-0000-0000-0000B66E0000}"/>
    <cellStyle name="Normal 28 3 4 2 2 5" xfId="8200" xr:uid="{00000000-0005-0000-0000-00001F200000}"/>
    <cellStyle name="Normal 28 3 4 2 2 5 3" xfId="23299" xr:uid="{00000000-0005-0000-0000-00001D5B0000}"/>
    <cellStyle name="Normal 28 3 4 2 2 7" xfId="18286" xr:uid="{00000000-0005-0000-0000-000088470000}"/>
    <cellStyle name="Normal 28 3 4 2 3" xfId="3983" xr:uid="{00000000-0005-0000-0000-0000A50F0000}"/>
    <cellStyle name="Normal 28 3 4 2 3 2" xfId="14056" xr:uid="{00000000-0005-0000-0000-0000FF360000}"/>
    <cellStyle name="Normal 28 3 4 2 3 2 3" xfId="29151" xr:uid="{00000000-0005-0000-0000-0000F9710000}"/>
    <cellStyle name="Normal 28 3 4 2 3 3" xfId="9036" xr:uid="{00000000-0005-0000-0000-000063230000}"/>
    <cellStyle name="Normal 28 3 4 2 3 3 3" xfId="24134" xr:uid="{00000000-0005-0000-0000-0000605E0000}"/>
    <cellStyle name="Normal 28 3 4 2 3 5" xfId="19121" xr:uid="{00000000-0005-0000-0000-0000CB4A0000}"/>
    <cellStyle name="Normal 28 3 4 2 4" xfId="5675" xr:uid="{00000000-0005-0000-0000-000042160000}"/>
    <cellStyle name="Normal 28 3 4 2 4 2" xfId="15727" xr:uid="{00000000-0005-0000-0000-0000863D0000}"/>
    <cellStyle name="Normal 28 3 4 2 4 2 3" xfId="30822" xr:uid="{00000000-0005-0000-0000-000080780000}"/>
    <cellStyle name="Normal 28 3 4 2 4 3" xfId="10707" xr:uid="{00000000-0005-0000-0000-0000EA290000}"/>
    <cellStyle name="Normal 28 3 4 2 4 3 3" xfId="25805" xr:uid="{00000000-0005-0000-0000-0000E7640000}"/>
    <cellStyle name="Normal 28 3 4 2 4 5" xfId="20792" xr:uid="{00000000-0005-0000-0000-000052510000}"/>
    <cellStyle name="Normal 28 3 4 2 5" xfId="12385" xr:uid="{00000000-0005-0000-0000-000078300000}"/>
    <cellStyle name="Normal 28 3 4 2 5 3" xfId="27480" xr:uid="{00000000-0005-0000-0000-0000726B0000}"/>
    <cellStyle name="Normal 28 3 4 2 6" xfId="7364" xr:uid="{00000000-0005-0000-0000-0000DB1C0000}"/>
    <cellStyle name="Normal 28 3 4 2 6 3" xfId="22463" xr:uid="{00000000-0005-0000-0000-0000D9570000}"/>
    <cellStyle name="Normal 28 3 4 2 8" xfId="17450" xr:uid="{00000000-0005-0000-0000-000044440000}"/>
    <cellStyle name="Normal 28 3 4 3" xfId="2713" xr:uid="{00000000-0005-0000-0000-0000AE0A0000}"/>
    <cellStyle name="Normal 28 3 4 3 2" xfId="4402" xr:uid="{00000000-0005-0000-0000-000048110000}"/>
    <cellStyle name="Normal 28 3 4 3 2 2" xfId="14474" xr:uid="{00000000-0005-0000-0000-0000A1380000}"/>
    <cellStyle name="Normal 28 3 4 3 2 2 3" xfId="29569" xr:uid="{00000000-0005-0000-0000-00009B730000}"/>
    <cellStyle name="Normal 28 3 4 3 2 3" xfId="9454" xr:uid="{00000000-0005-0000-0000-000005250000}"/>
    <cellStyle name="Normal 28 3 4 3 2 3 3" xfId="24552" xr:uid="{00000000-0005-0000-0000-000002600000}"/>
    <cellStyle name="Normal 28 3 4 3 2 5" xfId="19539" xr:uid="{00000000-0005-0000-0000-00006D4C0000}"/>
    <cellStyle name="Normal 28 3 4 3 3" xfId="6093" xr:uid="{00000000-0005-0000-0000-0000E4170000}"/>
    <cellStyle name="Normal 28 3 4 3 3 2" xfId="16145" xr:uid="{00000000-0005-0000-0000-0000283F0000}"/>
    <cellStyle name="Normal 28 3 4 3 3 3" xfId="11125" xr:uid="{00000000-0005-0000-0000-00008C2B0000}"/>
    <cellStyle name="Normal 28 3 4 3 3 3 3" xfId="26223" xr:uid="{00000000-0005-0000-0000-000089660000}"/>
    <cellStyle name="Normal 28 3 4 3 3 5" xfId="21210" xr:uid="{00000000-0005-0000-0000-0000F4520000}"/>
    <cellStyle name="Normal 28 3 4 3 4" xfId="12803" xr:uid="{00000000-0005-0000-0000-00001A320000}"/>
    <cellStyle name="Normal 28 3 4 3 4 3" xfId="27898" xr:uid="{00000000-0005-0000-0000-0000146D0000}"/>
    <cellStyle name="Normal 28 3 4 3 5" xfId="7782" xr:uid="{00000000-0005-0000-0000-00007D1E0000}"/>
    <cellStyle name="Normal 28 3 4 3 5 3" xfId="22881" xr:uid="{00000000-0005-0000-0000-00007B590000}"/>
    <cellStyle name="Normal 28 3 4 3 7" xfId="17868" xr:uid="{00000000-0005-0000-0000-0000E6450000}"/>
    <cellStyle name="Normal 28 3 4 4" xfId="3565" xr:uid="{00000000-0005-0000-0000-0000030E0000}"/>
    <cellStyle name="Normal 28 3 4 4 2" xfId="13638" xr:uid="{00000000-0005-0000-0000-00005D350000}"/>
    <cellStyle name="Normal 28 3 4 4 2 3" xfId="28733" xr:uid="{00000000-0005-0000-0000-000057700000}"/>
    <cellStyle name="Normal 28 3 4 4 3" xfId="8618" xr:uid="{00000000-0005-0000-0000-0000C1210000}"/>
    <cellStyle name="Normal 28 3 4 4 3 3" xfId="23716" xr:uid="{00000000-0005-0000-0000-0000BE5C0000}"/>
    <cellStyle name="Normal 28 3 4 4 5" xfId="18703" xr:uid="{00000000-0005-0000-0000-000029490000}"/>
    <cellStyle name="Normal 28 3 4 5" xfId="5257" xr:uid="{00000000-0005-0000-0000-0000A0140000}"/>
    <cellStyle name="Normal 28 3 4 5 2" xfId="15309" xr:uid="{00000000-0005-0000-0000-0000E43B0000}"/>
    <cellStyle name="Normal 28 3 4 5 2 3" xfId="30404" xr:uid="{00000000-0005-0000-0000-0000DE760000}"/>
    <cellStyle name="Normal 28 3 4 5 3" xfId="10289" xr:uid="{00000000-0005-0000-0000-000048280000}"/>
    <cellStyle name="Normal 28 3 4 5 3 3" xfId="25387" xr:uid="{00000000-0005-0000-0000-000045630000}"/>
    <cellStyle name="Normal 28 3 4 5 5" xfId="20374" xr:uid="{00000000-0005-0000-0000-0000B04F0000}"/>
    <cellStyle name="Normal 28 3 4 6" xfId="11967" xr:uid="{00000000-0005-0000-0000-0000D62E0000}"/>
    <cellStyle name="Normal 28 3 4 6 3" xfId="27062" xr:uid="{00000000-0005-0000-0000-0000D0690000}"/>
    <cellStyle name="Normal 28 3 4 7" xfId="6946" xr:uid="{00000000-0005-0000-0000-0000391B0000}"/>
    <cellStyle name="Normal 28 3 4 7 3" xfId="22045" xr:uid="{00000000-0005-0000-0000-000037560000}"/>
    <cellStyle name="Normal 28 3 4 9" xfId="17032" xr:uid="{00000000-0005-0000-0000-0000A2420000}"/>
    <cellStyle name="Normal 28 3 5" xfId="2082" xr:uid="{00000000-0005-0000-0000-000037080000}"/>
    <cellStyle name="Normal 28 3 5 2" xfId="2923" xr:uid="{00000000-0005-0000-0000-0000800B0000}"/>
    <cellStyle name="Normal 28 3 5 2 2" xfId="4612" xr:uid="{00000000-0005-0000-0000-00001A120000}"/>
    <cellStyle name="Normal 28 3 5 2 2 2" xfId="14684" xr:uid="{00000000-0005-0000-0000-000073390000}"/>
    <cellStyle name="Normal 28 3 5 2 2 2 3" xfId="29779" xr:uid="{00000000-0005-0000-0000-00006D740000}"/>
    <cellStyle name="Normal 28 3 5 2 2 3" xfId="9664" xr:uid="{00000000-0005-0000-0000-0000D7250000}"/>
    <cellStyle name="Normal 28 3 5 2 2 3 3" xfId="24762" xr:uid="{00000000-0005-0000-0000-0000D4600000}"/>
    <cellStyle name="Normal 28 3 5 2 2 5" xfId="19749" xr:uid="{00000000-0005-0000-0000-00003F4D0000}"/>
    <cellStyle name="Normal 28 3 5 2 3" xfId="6303" xr:uid="{00000000-0005-0000-0000-0000B6180000}"/>
    <cellStyle name="Normal 28 3 5 2 3 2" xfId="16355" xr:uid="{00000000-0005-0000-0000-0000FA3F0000}"/>
    <cellStyle name="Normal 28 3 5 2 3 3" xfId="11335" xr:uid="{00000000-0005-0000-0000-00005E2C0000}"/>
    <cellStyle name="Normal 28 3 5 2 3 3 3" xfId="26433" xr:uid="{00000000-0005-0000-0000-00005B670000}"/>
    <cellStyle name="Normal 28 3 5 2 3 5" xfId="21420" xr:uid="{00000000-0005-0000-0000-0000C6530000}"/>
    <cellStyle name="Normal 28 3 5 2 4" xfId="13013" xr:uid="{00000000-0005-0000-0000-0000EC320000}"/>
    <cellStyle name="Normal 28 3 5 2 4 3" xfId="28108" xr:uid="{00000000-0005-0000-0000-0000E66D0000}"/>
    <cellStyle name="Normal 28 3 5 2 5" xfId="7992" xr:uid="{00000000-0005-0000-0000-00004F1F0000}"/>
    <cellStyle name="Normal 28 3 5 2 5 3" xfId="23091" xr:uid="{00000000-0005-0000-0000-00004D5A0000}"/>
    <cellStyle name="Normal 28 3 5 2 7" xfId="18078" xr:uid="{00000000-0005-0000-0000-0000B8460000}"/>
    <cellStyle name="Normal 28 3 5 3" xfId="3775" xr:uid="{00000000-0005-0000-0000-0000D50E0000}"/>
    <cellStyle name="Normal 28 3 5 3 2" xfId="13848" xr:uid="{00000000-0005-0000-0000-00002F360000}"/>
    <cellStyle name="Normal 28 3 5 3 2 3" xfId="28943" xr:uid="{00000000-0005-0000-0000-000029710000}"/>
    <cellStyle name="Normal 28 3 5 3 3" xfId="8828" xr:uid="{00000000-0005-0000-0000-000093220000}"/>
    <cellStyle name="Normal 28 3 5 3 3 3" xfId="23926" xr:uid="{00000000-0005-0000-0000-0000905D0000}"/>
    <cellStyle name="Normal 28 3 5 3 5" xfId="18913" xr:uid="{00000000-0005-0000-0000-0000FB490000}"/>
    <cellStyle name="Normal 28 3 5 4" xfId="5467" xr:uid="{00000000-0005-0000-0000-000072150000}"/>
    <cellStyle name="Normal 28 3 5 4 2" xfId="15519" xr:uid="{00000000-0005-0000-0000-0000B63C0000}"/>
    <cellStyle name="Normal 28 3 5 4 2 3" xfId="30614" xr:uid="{00000000-0005-0000-0000-0000B0770000}"/>
    <cellStyle name="Normal 28 3 5 4 3" xfId="10499" xr:uid="{00000000-0005-0000-0000-00001A290000}"/>
    <cellStyle name="Normal 28 3 5 4 3 3" xfId="25597" xr:uid="{00000000-0005-0000-0000-000017640000}"/>
    <cellStyle name="Normal 28 3 5 4 5" xfId="20584" xr:uid="{00000000-0005-0000-0000-000082500000}"/>
    <cellStyle name="Normal 28 3 5 5" xfId="12177" xr:uid="{00000000-0005-0000-0000-0000A82F0000}"/>
    <cellStyle name="Normal 28 3 5 5 3" xfId="27272" xr:uid="{00000000-0005-0000-0000-0000A26A0000}"/>
    <cellStyle name="Normal 28 3 5 6" xfId="7156" xr:uid="{00000000-0005-0000-0000-00000B1C0000}"/>
    <cellStyle name="Normal 28 3 5 6 3" xfId="22255" xr:uid="{00000000-0005-0000-0000-000009570000}"/>
    <cellStyle name="Normal 28 3 5 8" xfId="17242" xr:uid="{00000000-0005-0000-0000-000074430000}"/>
    <cellStyle name="Normal 28 3 6" xfId="2503" xr:uid="{00000000-0005-0000-0000-0000DC090000}"/>
    <cellStyle name="Normal 28 3 6 2" xfId="4194" xr:uid="{00000000-0005-0000-0000-000078100000}"/>
    <cellStyle name="Normal 28 3 6 2 2" xfId="14266" xr:uid="{00000000-0005-0000-0000-0000D1370000}"/>
    <cellStyle name="Normal 28 3 6 2 2 3" xfId="29361" xr:uid="{00000000-0005-0000-0000-0000CB720000}"/>
    <cellStyle name="Normal 28 3 6 2 3" xfId="9246" xr:uid="{00000000-0005-0000-0000-000035240000}"/>
    <cellStyle name="Normal 28 3 6 2 3 3" xfId="24344" xr:uid="{00000000-0005-0000-0000-0000325F0000}"/>
    <cellStyle name="Normal 28 3 6 2 5" xfId="19331" xr:uid="{00000000-0005-0000-0000-00009D4B0000}"/>
    <cellStyle name="Normal 28 3 6 3" xfId="5885" xr:uid="{00000000-0005-0000-0000-000014170000}"/>
    <cellStyle name="Normal 28 3 6 3 2" xfId="15937" xr:uid="{00000000-0005-0000-0000-0000583E0000}"/>
    <cellStyle name="Normal 28 3 6 3 3" xfId="10917" xr:uid="{00000000-0005-0000-0000-0000BC2A0000}"/>
    <cellStyle name="Normal 28 3 6 3 3 3" xfId="26015" xr:uid="{00000000-0005-0000-0000-0000B9650000}"/>
    <cellStyle name="Normal 28 3 6 3 5" xfId="21002" xr:uid="{00000000-0005-0000-0000-000024520000}"/>
    <cellStyle name="Normal 28 3 6 4" xfId="12595" xr:uid="{00000000-0005-0000-0000-00004A310000}"/>
    <cellStyle name="Normal 28 3 6 4 3" xfId="27690" xr:uid="{00000000-0005-0000-0000-0000446C0000}"/>
    <cellStyle name="Normal 28 3 6 5" xfId="7574" xr:uid="{00000000-0005-0000-0000-0000AD1D0000}"/>
    <cellStyle name="Normal 28 3 6 5 3" xfId="22673" xr:uid="{00000000-0005-0000-0000-0000AB580000}"/>
    <cellStyle name="Normal 28 3 6 7" xfId="17660" xr:uid="{00000000-0005-0000-0000-000016450000}"/>
    <cellStyle name="Normal 28 3 7" xfId="3353" xr:uid="{00000000-0005-0000-0000-00002F0D0000}"/>
    <cellStyle name="Normal 28 3 7 2" xfId="13430" xr:uid="{00000000-0005-0000-0000-00008D340000}"/>
    <cellStyle name="Normal 28 3 7 2 3" xfId="28525" xr:uid="{00000000-0005-0000-0000-0000876F0000}"/>
    <cellStyle name="Normal 28 3 7 3" xfId="8410" xr:uid="{00000000-0005-0000-0000-0000F1200000}"/>
    <cellStyle name="Normal 28 3 7 3 3" xfId="23508" xr:uid="{00000000-0005-0000-0000-0000EE5B0000}"/>
    <cellStyle name="Normal 28 3 7 5" xfId="18495" xr:uid="{00000000-0005-0000-0000-000059480000}"/>
    <cellStyle name="Normal 28 3 8" xfId="5046" xr:uid="{00000000-0005-0000-0000-0000CD130000}"/>
    <cellStyle name="Normal 28 3 8 2" xfId="15101" xr:uid="{00000000-0005-0000-0000-0000143B0000}"/>
    <cellStyle name="Normal 28 3 8 2 3" xfId="30196" xr:uid="{00000000-0005-0000-0000-00000E760000}"/>
    <cellStyle name="Normal 28 3 8 3" xfId="10081" xr:uid="{00000000-0005-0000-0000-000078270000}"/>
    <cellStyle name="Normal 28 3 8 3 3" xfId="25179" xr:uid="{00000000-0005-0000-0000-000075620000}"/>
    <cellStyle name="Normal 28 3 8 5" xfId="20166" xr:uid="{00000000-0005-0000-0000-0000E04E0000}"/>
    <cellStyle name="Normal 28 3 9" xfId="11757" xr:uid="{00000000-0005-0000-0000-0000042E0000}"/>
    <cellStyle name="Normal 28 3 9 3" xfId="26854" xr:uid="{00000000-0005-0000-0000-000000690000}"/>
    <cellStyle name="Normal 28_Sheet2" xfId="1030" xr:uid="{00000000-0005-0000-0000-000018040000}"/>
    <cellStyle name="Normal 29" xfId="932" xr:uid="{00000000-0005-0000-0000-0000B6030000}"/>
    <cellStyle name="Normal 29 2" xfId="933" xr:uid="{00000000-0005-0000-0000-0000B7030000}"/>
    <cellStyle name="Normal 29_Sheet2" xfId="1029" xr:uid="{00000000-0005-0000-0000-000017040000}"/>
    <cellStyle name="Normal 3 2" xfId="126" xr:uid="{00000000-0005-0000-0000-000081000000}"/>
    <cellStyle name="Normal 3 2 2" xfId="763" xr:uid="{00000000-0005-0000-0000-00000B030000}"/>
    <cellStyle name="Normal 3 2 2 10" xfId="6737" xr:uid="{00000000-0005-0000-0000-0000681A0000}"/>
    <cellStyle name="Normal 3 2 2 10 3" xfId="21838" xr:uid="{00000000-0005-0000-0000-000068550000}"/>
    <cellStyle name="Normal 3 2 2 12" xfId="16823" xr:uid="{00000000-0005-0000-0000-0000D1410000}"/>
    <cellStyle name="Normal 3 2 2 13" xfId="1411" xr:uid="{00000000-0005-0000-0000-000097050000}"/>
    <cellStyle name="Normal 3 2 2 2" xfId="1703" xr:uid="{00000000-0005-0000-0000-0000BC060000}"/>
    <cellStyle name="Normal 3 2 2 2 11" xfId="16877" xr:uid="{00000000-0005-0000-0000-000007420000}"/>
    <cellStyle name="Normal 3 2 2 2 2" xfId="1811" xr:uid="{00000000-0005-0000-0000-000028070000}"/>
    <cellStyle name="Normal 3 2 2 2 2 10" xfId="16981" xr:uid="{00000000-0005-0000-0000-00006F420000}"/>
    <cellStyle name="Normal 3 2 2 2 2 2" xfId="2028" xr:uid="{00000000-0005-0000-0000-000001080000}"/>
    <cellStyle name="Normal 3 2 2 2 2 2 2" xfId="2449" xr:uid="{00000000-0005-0000-0000-0000A6090000}"/>
    <cellStyle name="Normal 3 2 2 2 2 2 2 2" xfId="3288" xr:uid="{00000000-0005-0000-0000-0000ED0C0000}"/>
    <cellStyle name="Normal 3 2 2 2 2 2 2 2 2" xfId="4977" xr:uid="{00000000-0005-0000-0000-000087130000}"/>
    <cellStyle name="Normal 3 2 2 2 2 2 2 2 2 2" xfId="15049" xr:uid="{00000000-0005-0000-0000-0000E03A0000}"/>
    <cellStyle name="Normal 3 2 2 2 2 2 2 2 2 2 3" xfId="30144" xr:uid="{00000000-0005-0000-0000-0000DA750000}"/>
    <cellStyle name="Normal 3 2 2 2 2 2 2 2 2 3" xfId="10029" xr:uid="{00000000-0005-0000-0000-000044270000}"/>
    <cellStyle name="Normal 3 2 2 2 2 2 2 2 2 3 3" xfId="25127" xr:uid="{00000000-0005-0000-0000-000041620000}"/>
    <cellStyle name="Normal 3 2 2 2 2 2 2 2 2 5" xfId="20114" xr:uid="{00000000-0005-0000-0000-0000AC4E0000}"/>
    <cellStyle name="Normal 3 2 2 2 2 2 2 2 3" xfId="6668" xr:uid="{00000000-0005-0000-0000-0000231A0000}"/>
    <cellStyle name="Normal 3 2 2 2 2 2 2 2 3 2" xfId="16720" xr:uid="{00000000-0005-0000-0000-000067410000}"/>
    <cellStyle name="Normal 3 2 2 2 2 2 2 2 3 3" xfId="11700" xr:uid="{00000000-0005-0000-0000-0000CB2D0000}"/>
    <cellStyle name="Normal 3 2 2 2 2 2 2 2 3 3 3" xfId="26798" xr:uid="{00000000-0005-0000-0000-0000C8680000}"/>
    <cellStyle name="Normal 3 2 2 2 2 2 2 2 3 5" xfId="21785" xr:uid="{00000000-0005-0000-0000-000033550000}"/>
    <cellStyle name="Normal 3 2 2 2 2 2 2 2 4" xfId="13378" xr:uid="{00000000-0005-0000-0000-000059340000}"/>
    <cellStyle name="Normal 3 2 2 2 2 2 2 2 4 3" xfId="28473" xr:uid="{00000000-0005-0000-0000-0000536F0000}"/>
    <cellStyle name="Normal 3 2 2 2 2 2 2 2 5" xfId="8357" xr:uid="{00000000-0005-0000-0000-0000BC200000}"/>
    <cellStyle name="Normal 3 2 2 2 2 2 2 2 5 3" xfId="23456" xr:uid="{00000000-0005-0000-0000-0000BA5B0000}"/>
    <cellStyle name="Normal 3 2 2 2 2 2 2 2 7" xfId="18443" xr:uid="{00000000-0005-0000-0000-000025480000}"/>
    <cellStyle name="Normal 3 2 2 2 2 2 2 3" xfId="4140" xr:uid="{00000000-0005-0000-0000-000042100000}"/>
    <cellStyle name="Normal 3 2 2 2 2 2 2 3 2" xfId="14213" xr:uid="{00000000-0005-0000-0000-00009C370000}"/>
    <cellStyle name="Normal 3 2 2 2 2 2 2 3 2 3" xfId="29308" xr:uid="{00000000-0005-0000-0000-000096720000}"/>
    <cellStyle name="Normal 3 2 2 2 2 2 2 3 3" xfId="9193" xr:uid="{00000000-0005-0000-0000-000000240000}"/>
    <cellStyle name="Normal 3 2 2 2 2 2 2 3 3 3" xfId="24291" xr:uid="{00000000-0005-0000-0000-0000FD5E0000}"/>
    <cellStyle name="Normal 3 2 2 2 2 2 2 3 5" xfId="19278" xr:uid="{00000000-0005-0000-0000-0000684B0000}"/>
    <cellStyle name="Normal 3 2 2 2 2 2 2 4" xfId="5832" xr:uid="{00000000-0005-0000-0000-0000DF160000}"/>
    <cellStyle name="Normal 3 2 2 2 2 2 2 4 2" xfId="15884" xr:uid="{00000000-0005-0000-0000-0000233E0000}"/>
    <cellStyle name="Normal 3 2 2 2 2 2 2 4 3" xfId="10864" xr:uid="{00000000-0005-0000-0000-0000872A0000}"/>
    <cellStyle name="Normal 3 2 2 2 2 2 2 4 3 3" xfId="25962" xr:uid="{00000000-0005-0000-0000-000084650000}"/>
    <cellStyle name="Normal 3 2 2 2 2 2 2 4 5" xfId="20949" xr:uid="{00000000-0005-0000-0000-0000EF510000}"/>
    <cellStyle name="Normal 3 2 2 2 2 2 2 5" xfId="12542" xr:uid="{00000000-0005-0000-0000-000015310000}"/>
    <cellStyle name="Normal 3 2 2 2 2 2 2 5 3" xfId="27637" xr:uid="{00000000-0005-0000-0000-00000F6C0000}"/>
    <cellStyle name="Normal 3 2 2 2 2 2 2 6" xfId="7521" xr:uid="{00000000-0005-0000-0000-0000781D0000}"/>
    <cellStyle name="Normal 3 2 2 2 2 2 2 6 3" xfId="22620" xr:uid="{00000000-0005-0000-0000-000076580000}"/>
    <cellStyle name="Normal 3 2 2 2 2 2 2 8" xfId="17607" xr:uid="{00000000-0005-0000-0000-0000E1440000}"/>
    <cellStyle name="Normal 3 2 2 2 2 2 3" xfId="2870" xr:uid="{00000000-0005-0000-0000-00004B0B0000}"/>
    <cellStyle name="Normal 3 2 2 2 2 2 3 2" xfId="4559" xr:uid="{00000000-0005-0000-0000-0000E5110000}"/>
    <cellStyle name="Normal 3 2 2 2 2 2 3 2 2" xfId="14631" xr:uid="{00000000-0005-0000-0000-00003E390000}"/>
    <cellStyle name="Normal 3 2 2 2 2 2 3 2 2 3" xfId="29726" xr:uid="{00000000-0005-0000-0000-000038740000}"/>
    <cellStyle name="Normal 3 2 2 2 2 2 3 2 3" xfId="9611" xr:uid="{00000000-0005-0000-0000-0000A2250000}"/>
    <cellStyle name="Normal 3 2 2 2 2 2 3 2 3 3" xfId="24709" xr:uid="{00000000-0005-0000-0000-00009F600000}"/>
    <cellStyle name="Normal 3 2 2 2 2 2 3 2 5" xfId="19696" xr:uid="{00000000-0005-0000-0000-00000A4D0000}"/>
    <cellStyle name="Normal 3 2 2 2 2 2 3 3" xfId="6250" xr:uid="{00000000-0005-0000-0000-000081180000}"/>
    <cellStyle name="Normal 3 2 2 2 2 2 3 3 2" xfId="16302" xr:uid="{00000000-0005-0000-0000-0000C53F0000}"/>
    <cellStyle name="Normal 3 2 2 2 2 2 3 3 3" xfId="11282" xr:uid="{00000000-0005-0000-0000-0000292C0000}"/>
    <cellStyle name="Normal 3 2 2 2 2 2 3 3 3 3" xfId="26380" xr:uid="{00000000-0005-0000-0000-000026670000}"/>
    <cellStyle name="Normal 3 2 2 2 2 2 3 3 5" xfId="21367" xr:uid="{00000000-0005-0000-0000-000091530000}"/>
    <cellStyle name="Normal 3 2 2 2 2 2 3 4" xfId="12960" xr:uid="{00000000-0005-0000-0000-0000B7320000}"/>
    <cellStyle name="Normal 3 2 2 2 2 2 3 4 3" xfId="28055" xr:uid="{00000000-0005-0000-0000-0000B16D0000}"/>
    <cellStyle name="Normal 3 2 2 2 2 2 3 5" xfId="7939" xr:uid="{00000000-0005-0000-0000-00001A1F0000}"/>
    <cellStyle name="Normal 3 2 2 2 2 2 3 5 3" xfId="23038" xr:uid="{00000000-0005-0000-0000-0000185A0000}"/>
    <cellStyle name="Normal 3 2 2 2 2 2 3 7" xfId="18025" xr:uid="{00000000-0005-0000-0000-000083460000}"/>
    <cellStyle name="Normal 3 2 2 2 2 2 4" xfId="3722" xr:uid="{00000000-0005-0000-0000-0000A00E0000}"/>
    <cellStyle name="Normal 3 2 2 2 2 2 4 2" xfId="13795" xr:uid="{00000000-0005-0000-0000-0000FA350000}"/>
    <cellStyle name="Normal 3 2 2 2 2 2 4 2 3" xfId="28890" xr:uid="{00000000-0005-0000-0000-0000F4700000}"/>
    <cellStyle name="Normal 3 2 2 2 2 2 4 3" xfId="8775" xr:uid="{00000000-0005-0000-0000-00005E220000}"/>
    <cellStyle name="Normal 3 2 2 2 2 2 4 3 3" xfId="23873" xr:uid="{00000000-0005-0000-0000-00005B5D0000}"/>
    <cellStyle name="Normal 3 2 2 2 2 2 4 5" xfId="18860" xr:uid="{00000000-0005-0000-0000-0000C6490000}"/>
    <cellStyle name="Normal 3 2 2 2 2 2 5" xfId="5414" xr:uid="{00000000-0005-0000-0000-00003D150000}"/>
    <cellStyle name="Normal 3 2 2 2 2 2 5 2" xfId="15466" xr:uid="{00000000-0005-0000-0000-0000813C0000}"/>
    <cellStyle name="Normal 3 2 2 2 2 2 5 2 3" xfId="30561" xr:uid="{00000000-0005-0000-0000-00007B770000}"/>
    <cellStyle name="Normal 3 2 2 2 2 2 5 3" xfId="10446" xr:uid="{00000000-0005-0000-0000-0000E5280000}"/>
    <cellStyle name="Normal 3 2 2 2 2 2 5 3 3" xfId="25544" xr:uid="{00000000-0005-0000-0000-0000E2630000}"/>
    <cellStyle name="Normal 3 2 2 2 2 2 5 5" xfId="20531" xr:uid="{00000000-0005-0000-0000-00004D500000}"/>
    <cellStyle name="Normal 3 2 2 2 2 2 6" xfId="12124" xr:uid="{00000000-0005-0000-0000-0000732F0000}"/>
    <cellStyle name="Normal 3 2 2 2 2 2 6 3" xfId="27219" xr:uid="{00000000-0005-0000-0000-00006D6A0000}"/>
    <cellStyle name="Normal 3 2 2 2 2 2 7" xfId="7103" xr:uid="{00000000-0005-0000-0000-0000D61B0000}"/>
    <cellStyle name="Normal 3 2 2 2 2 2 7 3" xfId="22202" xr:uid="{00000000-0005-0000-0000-0000D4560000}"/>
    <cellStyle name="Normal 3 2 2 2 2 2 9" xfId="17189" xr:uid="{00000000-0005-0000-0000-00003F430000}"/>
    <cellStyle name="Normal 3 2 2 2 2 3" xfId="2241" xr:uid="{00000000-0005-0000-0000-0000D6080000}"/>
    <cellStyle name="Normal 3 2 2 2 2 3 2" xfId="3080" xr:uid="{00000000-0005-0000-0000-00001D0C0000}"/>
    <cellStyle name="Normal 3 2 2 2 2 3 2 2" xfId="4769" xr:uid="{00000000-0005-0000-0000-0000B7120000}"/>
    <cellStyle name="Normal 3 2 2 2 2 3 2 2 2" xfId="14841" xr:uid="{00000000-0005-0000-0000-0000103A0000}"/>
    <cellStyle name="Normal 3 2 2 2 2 3 2 2 2 3" xfId="29936" xr:uid="{00000000-0005-0000-0000-00000A750000}"/>
    <cellStyle name="Normal 3 2 2 2 2 3 2 2 3" xfId="9821" xr:uid="{00000000-0005-0000-0000-000074260000}"/>
    <cellStyle name="Normal 3 2 2 2 2 3 2 2 3 3" xfId="24919" xr:uid="{00000000-0005-0000-0000-000071610000}"/>
    <cellStyle name="Normal 3 2 2 2 2 3 2 2 5" xfId="19906" xr:uid="{00000000-0005-0000-0000-0000DC4D0000}"/>
    <cellStyle name="Normal 3 2 2 2 2 3 2 3" xfId="6460" xr:uid="{00000000-0005-0000-0000-000053190000}"/>
    <cellStyle name="Normal 3 2 2 2 2 3 2 3 2" xfId="16512" xr:uid="{00000000-0005-0000-0000-000097400000}"/>
    <cellStyle name="Normal 3 2 2 2 2 3 2 3 3" xfId="11492" xr:uid="{00000000-0005-0000-0000-0000FB2C0000}"/>
    <cellStyle name="Normal 3 2 2 2 2 3 2 3 3 3" xfId="26590" xr:uid="{00000000-0005-0000-0000-0000F8670000}"/>
    <cellStyle name="Normal 3 2 2 2 2 3 2 3 5" xfId="21577" xr:uid="{00000000-0005-0000-0000-000063540000}"/>
    <cellStyle name="Normal 3 2 2 2 2 3 2 4" xfId="13170" xr:uid="{00000000-0005-0000-0000-000089330000}"/>
    <cellStyle name="Normal 3 2 2 2 2 3 2 4 3" xfId="28265" xr:uid="{00000000-0005-0000-0000-0000836E0000}"/>
    <cellStyle name="Normal 3 2 2 2 2 3 2 5" xfId="8149" xr:uid="{00000000-0005-0000-0000-0000EC1F0000}"/>
    <cellStyle name="Normal 3 2 2 2 2 3 2 5 3" xfId="23248" xr:uid="{00000000-0005-0000-0000-0000EA5A0000}"/>
    <cellStyle name="Normal 3 2 2 2 2 3 2 7" xfId="18235" xr:uid="{00000000-0005-0000-0000-000055470000}"/>
    <cellStyle name="Normal 3 2 2 2 2 3 3" xfId="3932" xr:uid="{00000000-0005-0000-0000-0000720F0000}"/>
    <cellStyle name="Normal 3 2 2 2 2 3 3 2" xfId="14005" xr:uid="{00000000-0005-0000-0000-0000CC360000}"/>
    <cellStyle name="Normal 3 2 2 2 2 3 3 2 3" xfId="29100" xr:uid="{00000000-0005-0000-0000-0000C6710000}"/>
    <cellStyle name="Normal 3 2 2 2 2 3 3 3" xfId="8985" xr:uid="{00000000-0005-0000-0000-000030230000}"/>
    <cellStyle name="Normal 3 2 2 2 2 3 3 3 3" xfId="24083" xr:uid="{00000000-0005-0000-0000-00002D5E0000}"/>
    <cellStyle name="Normal 3 2 2 2 2 3 3 5" xfId="19070" xr:uid="{00000000-0005-0000-0000-0000984A0000}"/>
    <cellStyle name="Normal 3 2 2 2 2 3 4" xfId="5624" xr:uid="{00000000-0005-0000-0000-00000F160000}"/>
    <cellStyle name="Normal 3 2 2 2 2 3 4 2" xfId="15676" xr:uid="{00000000-0005-0000-0000-0000533D0000}"/>
    <cellStyle name="Normal 3 2 2 2 2 3 4 2 3" xfId="30771" xr:uid="{00000000-0005-0000-0000-00004D780000}"/>
    <cellStyle name="Normal 3 2 2 2 2 3 4 3" xfId="10656" xr:uid="{00000000-0005-0000-0000-0000B7290000}"/>
    <cellStyle name="Normal 3 2 2 2 2 3 4 3 3" xfId="25754" xr:uid="{00000000-0005-0000-0000-0000B4640000}"/>
    <cellStyle name="Normal 3 2 2 2 2 3 4 5" xfId="20741" xr:uid="{00000000-0005-0000-0000-00001F510000}"/>
    <cellStyle name="Normal 3 2 2 2 2 3 5" xfId="12334" xr:uid="{00000000-0005-0000-0000-000045300000}"/>
    <cellStyle name="Normal 3 2 2 2 2 3 5 3" xfId="27429" xr:uid="{00000000-0005-0000-0000-00003F6B0000}"/>
    <cellStyle name="Normal 3 2 2 2 2 3 6" xfId="7313" xr:uid="{00000000-0005-0000-0000-0000A81C0000}"/>
    <cellStyle name="Normal 3 2 2 2 2 3 6 3" xfId="22412" xr:uid="{00000000-0005-0000-0000-0000A6570000}"/>
    <cellStyle name="Normal 3 2 2 2 2 3 8" xfId="17399" xr:uid="{00000000-0005-0000-0000-000011440000}"/>
    <cellStyle name="Normal 3 2 2 2 2 4" xfId="2662" xr:uid="{00000000-0005-0000-0000-00007B0A0000}"/>
    <cellStyle name="Normal 3 2 2 2 2 4 2" xfId="4351" xr:uid="{00000000-0005-0000-0000-000015110000}"/>
    <cellStyle name="Normal 3 2 2 2 2 4 2 2" xfId="14423" xr:uid="{00000000-0005-0000-0000-00006E380000}"/>
    <cellStyle name="Normal 3 2 2 2 2 4 2 2 3" xfId="29518" xr:uid="{00000000-0005-0000-0000-000068730000}"/>
    <cellStyle name="Normal 3 2 2 2 2 4 2 3" xfId="9403" xr:uid="{00000000-0005-0000-0000-0000D2240000}"/>
    <cellStyle name="Normal 3 2 2 2 2 4 2 3 3" xfId="24501" xr:uid="{00000000-0005-0000-0000-0000CF5F0000}"/>
    <cellStyle name="Normal 3 2 2 2 2 4 2 5" xfId="19488" xr:uid="{00000000-0005-0000-0000-00003A4C0000}"/>
    <cellStyle name="Normal 3 2 2 2 2 4 3" xfId="6042" xr:uid="{00000000-0005-0000-0000-0000B1170000}"/>
    <cellStyle name="Normal 3 2 2 2 2 4 3 2" xfId="16094" xr:uid="{00000000-0005-0000-0000-0000F53E0000}"/>
    <cellStyle name="Normal 3 2 2 2 2 4 3 3" xfId="11074" xr:uid="{00000000-0005-0000-0000-0000592B0000}"/>
    <cellStyle name="Normal 3 2 2 2 2 4 3 3 3" xfId="26172" xr:uid="{00000000-0005-0000-0000-000056660000}"/>
    <cellStyle name="Normal 3 2 2 2 2 4 3 5" xfId="21159" xr:uid="{00000000-0005-0000-0000-0000C1520000}"/>
    <cellStyle name="Normal 3 2 2 2 2 4 4" xfId="12752" xr:uid="{00000000-0005-0000-0000-0000E7310000}"/>
    <cellStyle name="Normal 3 2 2 2 2 4 4 3" xfId="27847" xr:uid="{00000000-0005-0000-0000-0000E16C0000}"/>
    <cellStyle name="Normal 3 2 2 2 2 4 5" xfId="7731" xr:uid="{00000000-0005-0000-0000-00004A1E0000}"/>
    <cellStyle name="Normal 3 2 2 2 2 4 5 3" xfId="22830" xr:uid="{00000000-0005-0000-0000-000048590000}"/>
    <cellStyle name="Normal 3 2 2 2 2 4 7" xfId="17817" xr:uid="{00000000-0005-0000-0000-0000B3450000}"/>
    <cellStyle name="Normal 3 2 2 2 2 5" xfId="3514" xr:uid="{00000000-0005-0000-0000-0000D00D0000}"/>
    <cellStyle name="Normal 3 2 2 2 2 5 2" xfId="13587" xr:uid="{00000000-0005-0000-0000-00002A350000}"/>
    <cellStyle name="Normal 3 2 2 2 2 5 2 3" xfId="28682" xr:uid="{00000000-0005-0000-0000-000024700000}"/>
    <cellStyle name="Normal 3 2 2 2 2 5 3" xfId="8567" xr:uid="{00000000-0005-0000-0000-00008E210000}"/>
    <cellStyle name="Normal 3 2 2 2 2 5 3 3" xfId="23665" xr:uid="{00000000-0005-0000-0000-00008B5C0000}"/>
    <cellStyle name="Normal 3 2 2 2 2 5 5" xfId="18652" xr:uid="{00000000-0005-0000-0000-0000F6480000}"/>
    <cellStyle name="Normal 3 2 2 2 2 6" xfId="5206" xr:uid="{00000000-0005-0000-0000-00006D140000}"/>
    <cellStyle name="Normal 3 2 2 2 2 6 2" xfId="15258" xr:uid="{00000000-0005-0000-0000-0000B13B0000}"/>
    <cellStyle name="Normal 3 2 2 2 2 6 2 3" xfId="30353" xr:uid="{00000000-0005-0000-0000-0000AB760000}"/>
    <cellStyle name="Normal 3 2 2 2 2 6 3" xfId="10238" xr:uid="{00000000-0005-0000-0000-000015280000}"/>
    <cellStyle name="Normal 3 2 2 2 2 6 3 3" xfId="25336" xr:uid="{00000000-0005-0000-0000-000012630000}"/>
    <cellStyle name="Normal 3 2 2 2 2 6 5" xfId="20323" xr:uid="{00000000-0005-0000-0000-00007D4F0000}"/>
    <cellStyle name="Normal 3 2 2 2 2 7" xfId="11916" xr:uid="{00000000-0005-0000-0000-0000A32E0000}"/>
    <cellStyle name="Normal 3 2 2 2 2 7 3" xfId="27011" xr:uid="{00000000-0005-0000-0000-00009D690000}"/>
    <cellStyle name="Normal 3 2 2 2 2 8" xfId="6895" xr:uid="{00000000-0005-0000-0000-0000061B0000}"/>
    <cellStyle name="Normal 3 2 2 2 2 8 3" xfId="21994" xr:uid="{00000000-0005-0000-0000-000004560000}"/>
    <cellStyle name="Normal 3 2 2 2 3" xfId="1924" xr:uid="{00000000-0005-0000-0000-000099070000}"/>
    <cellStyle name="Normal 3 2 2 2 3 2" xfId="2345" xr:uid="{00000000-0005-0000-0000-00003E090000}"/>
    <cellStyle name="Normal 3 2 2 2 3 2 2" xfId="3184" xr:uid="{00000000-0005-0000-0000-0000850C0000}"/>
    <cellStyle name="Normal 3 2 2 2 3 2 2 2" xfId="4873" xr:uid="{00000000-0005-0000-0000-00001F130000}"/>
    <cellStyle name="Normal 3 2 2 2 3 2 2 2 2" xfId="14945" xr:uid="{00000000-0005-0000-0000-0000783A0000}"/>
    <cellStyle name="Normal 3 2 2 2 3 2 2 2 2 3" xfId="30040" xr:uid="{00000000-0005-0000-0000-000072750000}"/>
    <cellStyle name="Normal 3 2 2 2 3 2 2 2 3" xfId="9925" xr:uid="{00000000-0005-0000-0000-0000DC260000}"/>
    <cellStyle name="Normal 3 2 2 2 3 2 2 2 3 3" xfId="25023" xr:uid="{00000000-0005-0000-0000-0000D9610000}"/>
    <cellStyle name="Normal 3 2 2 2 3 2 2 2 5" xfId="20010" xr:uid="{00000000-0005-0000-0000-0000444E0000}"/>
    <cellStyle name="Normal 3 2 2 2 3 2 2 3" xfId="6564" xr:uid="{00000000-0005-0000-0000-0000BB190000}"/>
    <cellStyle name="Normal 3 2 2 2 3 2 2 3 2" xfId="16616" xr:uid="{00000000-0005-0000-0000-0000FF400000}"/>
    <cellStyle name="Normal 3 2 2 2 3 2 2 3 3" xfId="11596" xr:uid="{00000000-0005-0000-0000-0000632D0000}"/>
    <cellStyle name="Normal 3 2 2 2 3 2 2 3 3 3" xfId="26694" xr:uid="{00000000-0005-0000-0000-000060680000}"/>
    <cellStyle name="Normal 3 2 2 2 3 2 2 3 5" xfId="21681" xr:uid="{00000000-0005-0000-0000-0000CB540000}"/>
    <cellStyle name="Normal 3 2 2 2 3 2 2 4" xfId="13274" xr:uid="{00000000-0005-0000-0000-0000F1330000}"/>
    <cellStyle name="Normal 3 2 2 2 3 2 2 4 3" xfId="28369" xr:uid="{00000000-0005-0000-0000-0000EB6E0000}"/>
    <cellStyle name="Normal 3 2 2 2 3 2 2 5" xfId="8253" xr:uid="{00000000-0005-0000-0000-000054200000}"/>
    <cellStyle name="Normal 3 2 2 2 3 2 2 5 3" xfId="23352" xr:uid="{00000000-0005-0000-0000-0000525B0000}"/>
    <cellStyle name="Normal 3 2 2 2 3 2 2 7" xfId="18339" xr:uid="{00000000-0005-0000-0000-0000BD470000}"/>
    <cellStyle name="Normal 3 2 2 2 3 2 3" xfId="4036" xr:uid="{00000000-0005-0000-0000-0000DA0F0000}"/>
    <cellStyle name="Normal 3 2 2 2 3 2 3 2" xfId="14109" xr:uid="{00000000-0005-0000-0000-000034370000}"/>
    <cellStyle name="Normal 3 2 2 2 3 2 3 2 3" xfId="29204" xr:uid="{00000000-0005-0000-0000-00002E720000}"/>
    <cellStyle name="Normal 3 2 2 2 3 2 3 3" xfId="9089" xr:uid="{00000000-0005-0000-0000-000098230000}"/>
    <cellStyle name="Normal 3 2 2 2 3 2 3 3 3" xfId="24187" xr:uid="{00000000-0005-0000-0000-0000955E0000}"/>
    <cellStyle name="Normal 3 2 2 2 3 2 3 5" xfId="19174" xr:uid="{00000000-0005-0000-0000-0000004B0000}"/>
    <cellStyle name="Normal 3 2 2 2 3 2 4" xfId="5728" xr:uid="{00000000-0005-0000-0000-000077160000}"/>
    <cellStyle name="Normal 3 2 2 2 3 2 4 2" xfId="15780" xr:uid="{00000000-0005-0000-0000-0000BB3D0000}"/>
    <cellStyle name="Normal 3 2 2 2 3 2 4 2 3" xfId="30875" xr:uid="{00000000-0005-0000-0000-0000B5780000}"/>
    <cellStyle name="Normal 3 2 2 2 3 2 4 3" xfId="10760" xr:uid="{00000000-0005-0000-0000-00001F2A0000}"/>
    <cellStyle name="Normal 3 2 2 2 3 2 4 3 3" xfId="25858" xr:uid="{00000000-0005-0000-0000-00001C650000}"/>
    <cellStyle name="Normal 3 2 2 2 3 2 4 5" xfId="20845" xr:uid="{00000000-0005-0000-0000-000087510000}"/>
    <cellStyle name="Normal 3 2 2 2 3 2 5" xfId="12438" xr:uid="{00000000-0005-0000-0000-0000AD300000}"/>
    <cellStyle name="Normal 3 2 2 2 3 2 5 3" xfId="27533" xr:uid="{00000000-0005-0000-0000-0000A76B0000}"/>
    <cellStyle name="Normal 3 2 2 2 3 2 6" xfId="7417" xr:uid="{00000000-0005-0000-0000-0000101D0000}"/>
    <cellStyle name="Normal 3 2 2 2 3 2 6 3" xfId="22516" xr:uid="{00000000-0005-0000-0000-00000E580000}"/>
    <cellStyle name="Normal 3 2 2 2 3 2 8" xfId="17503" xr:uid="{00000000-0005-0000-0000-000079440000}"/>
    <cellStyle name="Normal 3 2 2 2 3 3" xfId="2766" xr:uid="{00000000-0005-0000-0000-0000E30A0000}"/>
    <cellStyle name="Normal 3 2 2 2 3 3 2" xfId="4455" xr:uid="{00000000-0005-0000-0000-00007D110000}"/>
    <cellStyle name="Normal 3 2 2 2 3 3 2 2" xfId="14527" xr:uid="{00000000-0005-0000-0000-0000D6380000}"/>
    <cellStyle name="Normal 3 2 2 2 3 3 2 2 3" xfId="29622" xr:uid="{00000000-0005-0000-0000-0000D0730000}"/>
    <cellStyle name="Normal 3 2 2 2 3 3 2 3" xfId="9507" xr:uid="{00000000-0005-0000-0000-00003A250000}"/>
    <cellStyle name="Normal 3 2 2 2 3 3 2 3 3" xfId="24605" xr:uid="{00000000-0005-0000-0000-000037600000}"/>
    <cellStyle name="Normal 3 2 2 2 3 3 2 5" xfId="19592" xr:uid="{00000000-0005-0000-0000-0000A24C0000}"/>
    <cellStyle name="Normal 3 2 2 2 3 3 3" xfId="6146" xr:uid="{00000000-0005-0000-0000-000019180000}"/>
    <cellStyle name="Normal 3 2 2 2 3 3 3 2" xfId="16198" xr:uid="{00000000-0005-0000-0000-00005D3F0000}"/>
    <cellStyle name="Normal 3 2 2 2 3 3 3 3" xfId="11178" xr:uid="{00000000-0005-0000-0000-0000C12B0000}"/>
    <cellStyle name="Normal 3 2 2 2 3 3 3 3 3" xfId="26276" xr:uid="{00000000-0005-0000-0000-0000BE660000}"/>
    <cellStyle name="Normal 3 2 2 2 3 3 3 5" xfId="21263" xr:uid="{00000000-0005-0000-0000-000029530000}"/>
    <cellStyle name="Normal 3 2 2 2 3 3 4" xfId="12856" xr:uid="{00000000-0005-0000-0000-00004F320000}"/>
    <cellStyle name="Normal 3 2 2 2 3 3 4 3" xfId="27951" xr:uid="{00000000-0005-0000-0000-0000496D0000}"/>
    <cellStyle name="Normal 3 2 2 2 3 3 5" xfId="7835" xr:uid="{00000000-0005-0000-0000-0000B21E0000}"/>
    <cellStyle name="Normal 3 2 2 2 3 3 5 3" xfId="22934" xr:uid="{00000000-0005-0000-0000-0000B0590000}"/>
    <cellStyle name="Normal 3 2 2 2 3 3 7" xfId="17921" xr:uid="{00000000-0005-0000-0000-00001B460000}"/>
    <cellStyle name="Normal 3 2 2 2 3 4" xfId="3618" xr:uid="{00000000-0005-0000-0000-0000380E0000}"/>
    <cellStyle name="Normal 3 2 2 2 3 4 2" xfId="13691" xr:uid="{00000000-0005-0000-0000-000092350000}"/>
    <cellStyle name="Normal 3 2 2 2 3 4 2 3" xfId="28786" xr:uid="{00000000-0005-0000-0000-00008C700000}"/>
    <cellStyle name="Normal 3 2 2 2 3 4 3" xfId="8671" xr:uid="{00000000-0005-0000-0000-0000F6210000}"/>
    <cellStyle name="Normal 3 2 2 2 3 4 3 3" xfId="23769" xr:uid="{00000000-0005-0000-0000-0000F35C0000}"/>
    <cellStyle name="Normal 3 2 2 2 3 4 5" xfId="18756" xr:uid="{00000000-0005-0000-0000-00005E490000}"/>
    <cellStyle name="Normal 3 2 2 2 3 5" xfId="5310" xr:uid="{00000000-0005-0000-0000-0000D5140000}"/>
    <cellStyle name="Normal 3 2 2 2 3 5 2" xfId="15362" xr:uid="{00000000-0005-0000-0000-0000193C0000}"/>
    <cellStyle name="Normal 3 2 2 2 3 5 2 3" xfId="30457" xr:uid="{00000000-0005-0000-0000-000013770000}"/>
    <cellStyle name="Normal 3 2 2 2 3 5 3" xfId="10342" xr:uid="{00000000-0005-0000-0000-00007D280000}"/>
    <cellStyle name="Normal 3 2 2 2 3 5 3 3" xfId="25440" xr:uid="{00000000-0005-0000-0000-00007A630000}"/>
    <cellStyle name="Normal 3 2 2 2 3 5 5" xfId="20427" xr:uid="{00000000-0005-0000-0000-0000E54F0000}"/>
    <cellStyle name="Normal 3 2 2 2 3 6" xfId="12020" xr:uid="{00000000-0005-0000-0000-00000B2F0000}"/>
    <cellStyle name="Normal 3 2 2 2 3 6 3" xfId="27115" xr:uid="{00000000-0005-0000-0000-0000056A0000}"/>
    <cellStyle name="Normal 3 2 2 2 3 7" xfId="6999" xr:uid="{00000000-0005-0000-0000-00006E1B0000}"/>
    <cellStyle name="Normal 3 2 2 2 3 7 3" xfId="22098" xr:uid="{00000000-0005-0000-0000-00006C560000}"/>
    <cellStyle name="Normal 3 2 2 2 3 9" xfId="17085" xr:uid="{00000000-0005-0000-0000-0000D7420000}"/>
    <cellStyle name="Normal 3 2 2 2 4" xfId="2137" xr:uid="{00000000-0005-0000-0000-00006E080000}"/>
    <cellStyle name="Normal 3 2 2 2 4 2" xfId="2976" xr:uid="{00000000-0005-0000-0000-0000B50B0000}"/>
    <cellStyle name="Normal 3 2 2 2 4 2 2" xfId="4665" xr:uid="{00000000-0005-0000-0000-00004F120000}"/>
    <cellStyle name="Normal 3 2 2 2 4 2 2 2" xfId="14737" xr:uid="{00000000-0005-0000-0000-0000A8390000}"/>
    <cellStyle name="Normal 3 2 2 2 4 2 2 2 3" xfId="29832" xr:uid="{00000000-0005-0000-0000-0000A2740000}"/>
    <cellStyle name="Normal 3 2 2 2 4 2 2 3" xfId="9717" xr:uid="{00000000-0005-0000-0000-00000C260000}"/>
    <cellStyle name="Normal 3 2 2 2 4 2 2 3 3" xfId="24815" xr:uid="{00000000-0005-0000-0000-000009610000}"/>
    <cellStyle name="Normal 3 2 2 2 4 2 2 5" xfId="19802" xr:uid="{00000000-0005-0000-0000-0000744D0000}"/>
    <cellStyle name="Normal 3 2 2 2 4 2 3" xfId="6356" xr:uid="{00000000-0005-0000-0000-0000EB180000}"/>
    <cellStyle name="Normal 3 2 2 2 4 2 3 2" xfId="16408" xr:uid="{00000000-0005-0000-0000-00002F400000}"/>
    <cellStyle name="Normal 3 2 2 2 4 2 3 3" xfId="11388" xr:uid="{00000000-0005-0000-0000-0000932C0000}"/>
    <cellStyle name="Normal 3 2 2 2 4 2 3 3 3" xfId="26486" xr:uid="{00000000-0005-0000-0000-000090670000}"/>
    <cellStyle name="Normal 3 2 2 2 4 2 3 5" xfId="21473" xr:uid="{00000000-0005-0000-0000-0000FB530000}"/>
    <cellStyle name="Normal 3 2 2 2 4 2 4" xfId="13066" xr:uid="{00000000-0005-0000-0000-000021330000}"/>
    <cellStyle name="Normal 3 2 2 2 4 2 4 3" xfId="28161" xr:uid="{00000000-0005-0000-0000-00001B6E0000}"/>
    <cellStyle name="Normal 3 2 2 2 4 2 5" xfId="8045" xr:uid="{00000000-0005-0000-0000-0000841F0000}"/>
    <cellStyle name="Normal 3 2 2 2 4 2 5 3" xfId="23144" xr:uid="{00000000-0005-0000-0000-0000825A0000}"/>
    <cellStyle name="Normal 3 2 2 2 4 2 7" xfId="18131" xr:uid="{00000000-0005-0000-0000-0000ED460000}"/>
    <cellStyle name="Normal 3 2 2 2 4 3" xfId="3828" xr:uid="{00000000-0005-0000-0000-00000A0F0000}"/>
    <cellStyle name="Normal 3 2 2 2 4 3 2" xfId="13901" xr:uid="{00000000-0005-0000-0000-000064360000}"/>
    <cellStyle name="Normal 3 2 2 2 4 3 2 3" xfId="28996" xr:uid="{00000000-0005-0000-0000-00005E710000}"/>
    <cellStyle name="Normal 3 2 2 2 4 3 3" xfId="8881" xr:uid="{00000000-0005-0000-0000-0000C8220000}"/>
    <cellStyle name="Normal 3 2 2 2 4 3 3 3" xfId="23979" xr:uid="{00000000-0005-0000-0000-0000C55D0000}"/>
    <cellStyle name="Normal 3 2 2 2 4 3 5" xfId="18966" xr:uid="{00000000-0005-0000-0000-0000304A0000}"/>
    <cellStyle name="Normal 3 2 2 2 4 4" xfId="5520" xr:uid="{00000000-0005-0000-0000-0000A7150000}"/>
    <cellStyle name="Normal 3 2 2 2 4 4 2" xfId="15572" xr:uid="{00000000-0005-0000-0000-0000EB3C0000}"/>
    <cellStyle name="Normal 3 2 2 2 4 4 2 3" xfId="30667" xr:uid="{00000000-0005-0000-0000-0000E5770000}"/>
    <cellStyle name="Normal 3 2 2 2 4 4 3" xfId="10552" xr:uid="{00000000-0005-0000-0000-00004F290000}"/>
    <cellStyle name="Normal 3 2 2 2 4 4 3 3" xfId="25650" xr:uid="{00000000-0005-0000-0000-00004C640000}"/>
    <cellStyle name="Normal 3 2 2 2 4 4 5" xfId="20637" xr:uid="{00000000-0005-0000-0000-0000B7500000}"/>
    <cellStyle name="Normal 3 2 2 2 4 5" xfId="12230" xr:uid="{00000000-0005-0000-0000-0000DD2F0000}"/>
    <cellStyle name="Normal 3 2 2 2 4 5 3" xfId="27325" xr:uid="{00000000-0005-0000-0000-0000D76A0000}"/>
    <cellStyle name="Normal 3 2 2 2 4 6" xfId="7209" xr:uid="{00000000-0005-0000-0000-0000401C0000}"/>
    <cellStyle name="Normal 3 2 2 2 4 6 3" xfId="22308" xr:uid="{00000000-0005-0000-0000-00003E570000}"/>
    <cellStyle name="Normal 3 2 2 2 4 8" xfId="17295" xr:uid="{00000000-0005-0000-0000-0000A9430000}"/>
    <cellStyle name="Normal 3 2 2 2 5" xfId="2558" xr:uid="{00000000-0005-0000-0000-0000130A0000}"/>
    <cellStyle name="Normal 3 2 2 2 5 2" xfId="4247" xr:uid="{00000000-0005-0000-0000-0000AD100000}"/>
    <cellStyle name="Normal 3 2 2 2 5 2 2" xfId="14319" xr:uid="{00000000-0005-0000-0000-000006380000}"/>
    <cellStyle name="Normal 3 2 2 2 5 2 2 3" xfId="29414" xr:uid="{00000000-0005-0000-0000-000000730000}"/>
    <cellStyle name="Normal 3 2 2 2 5 2 3" xfId="9299" xr:uid="{00000000-0005-0000-0000-00006A240000}"/>
    <cellStyle name="Normal 3 2 2 2 5 2 3 3" xfId="24397" xr:uid="{00000000-0005-0000-0000-0000675F0000}"/>
    <cellStyle name="Normal 3 2 2 2 5 2 5" xfId="19384" xr:uid="{00000000-0005-0000-0000-0000D24B0000}"/>
    <cellStyle name="Normal 3 2 2 2 5 3" xfId="5938" xr:uid="{00000000-0005-0000-0000-000049170000}"/>
    <cellStyle name="Normal 3 2 2 2 5 3 2" xfId="15990" xr:uid="{00000000-0005-0000-0000-00008D3E0000}"/>
    <cellStyle name="Normal 3 2 2 2 5 3 3" xfId="10970" xr:uid="{00000000-0005-0000-0000-0000F12A0000}"/>
    <cellStyle name="Normal 3 2 2 2 5 3 3 3" xfId="26068" xr:uid="{00000000-0005-0000-0000-0000EE650000}"/>
    <cellStyle name="Normal 3 2 2 2 5 3 5" xfId="21055" xr:uid="{00000000-0005-0000-0000-000059520000}"/>
    <cellStyle name="Normal 3 2 2 2 5 4" xfId="12648" xr:uid="{00000000-0005-0000-0000-00007F310000}"/>
    <cellStyle name="Normal 3 2 2 2 5 4 3" xfId="27743" xr:uid="{00000000-0005-0000-0000-0000796C0000}"/>
    <cellStyle name="Normal 3 2 2 2 5 5" xfId="7627" xr:uid="{00000000-0005-0000-0000-0000E21D0000}"/>
    <cellStyle name="Normal 3 2 2 2 5 5 3" xfId="22726" xr:uid="{00000000-0005-0000-0000-0000E0580000}"/>
    <cellStyle name="Normal 3 2 2 2 5 7" xfId="17713" xr:uid="{00000000-0005-0000-0000-00004B450000}"/>
    <cellStyle name="Normal 3 2 2 2 6" xfId="3410" xr:uid="{00000000-0005-0000-0000-0000680D0000}"/>
    <cellStyle name="Normal 3 2 2 2 6 2" xfId="13483" xr:uid="{00000000-0005-0000-0000-0000C2340000}"/>
    <cellStyle name="Normal 3 2 2 2 6 2 3" xfId="28578" xr:uid="{00000000-0005-0000-0000-0000BC6F0000}"/>
    <cellStyle name="Normal 3 2 2 2 6 3" xfId="8463" xr:uid="{00000000-0005-0000-0000-000026210000}"/>
    <cellStyle name="Normal 3 2 2 2 6 3 3" xfId="23561" xr:uid="{00000000-0005-0000-0000-0000235C0000}"/>
    <cellStyle name="Normal 3 2 2 2 6 5" xfId="18548" xr:uid="{00000000-0005-0000-0000-00008E480000}"/>
    <cellStyle name="Normal 3 2 2 2 7" xfId="5102" xr:uid="{00000000-0005-0000-0000-000005140000}"/>
    <cellStyle name="Normal 3 2 2 2 7 2" xfId="15154" xr:uid="{00000000-0005-0000-0000-0000493B0000}"/>
    <cellStyle name="Normal 3 2 2 2 7 2 3" xfId="30249" xr:uid="{00000000-0005-0000-0000-000043760000}"/>
    <cellStyle name="Normal 3 2 2 2 7 3" xfId="10134" xr:uid="{00000000-0005-0000-0000-0000AD270000}"/>
    <cellStyle name="Normal 3 2 2 2 7 3 3" xfId="25232" xr:uid="{00000000-0005-0000-0000-0000AA620000}"/>
    <cellStyle name="Normal 3 2 2 2 7 5" xfId="20219" xr:uid="{00000000-0005-0000-0000-0000154F0000}"/>
    <cellStyle name="Normal 3 2 2 2 8" xfId="11812" xr:uid="{00000000-0005-0000-0000-00003B2E0000}"/>
    <cellStyle name="Normal 3 2 2 2 8 3" xfId="26907" xr:uid="{00000000-0005-0000-0000-000035690000}"/>
    <cellStyle name="Normal 3 2 2 2 9" xfId="6791" xr:uid="{00000000-0005-0000-0000-00009E1A0000}"/>
    <cellStyle name="Normal 3 2 2 2 9 3" xfId="21890" xr:uid="{00000000-0005-0000-0000-00009C550000}"/>
    <cellStyle name="Normal 3 2 2 3" xfId="1757" xr:uid="{00000000-0005-0000-0000-0000F2060000}"/>
    <cellStyle name="Normal 3 2 2 3 10" xfId="16929" xr:uid="{00000000-0005-0000-0000-00003B420000}"/>
    <cellStyle name="Normal 3 2 2 3 2" xfId="1976" xr:uid="{00000000-0005-0000-0000-0000CD070000}"/>
    <cellStyle name="Normal 3 2 2 3 2 2" xfId="2397" xr:uid="{00000000-0005-0000-0000-000072090000}"/>
    <cellStyle name="Normal 3 2 2 3 2 2 2" xfId="3236" xr:uid="{00000000-0005-0000-0000-0000B90C0000}"/>
    <cellStyle name="Normal 3 2 2 3 2 2 2 2" xfId="4925" xr:uid="{00000000-0005-0000-0000-000053130000}"/>
    <cellStyle name="Normal 3 2 2 3 2 2 2 2 2" xfId="14997" xr:uid="{00000000-0005-0000-0000-0000AC3A0000}"/>
    <cellStyle name="Normal 3 2 2 3 2 2 2 2 2 3" xfId="30092" xr:uid="{00000000-0005-0000-0000-0000A6750000}"/>
    <cellStyle name="Normal 3 2 2 3 2 2 2 2 3" xfId="9977" xr:uid="{00000000-0005-0000-0000-000010270000}"/>
    <cellStyle name="Normal 3 2 2 3 2 2 2 2 3 3" xfId="25075" xr:uid="{00000000-0005-0000-0000-00000D620000}"/>
    <cellStyle name="Normal 3 2 2 3 2 2 2 2 5" xfId="20062" xr:uid="{00000000-0005-0000-0000-0000784E0000}"/>
    <cellStyle name="Normal 3 2 2 3 2 2 2 3" xfId="6616" xr:uid="{00000000-0005-0000-0000-0000EF190000}"/>
    <cellStyle name="Normal 3 2 2 3 2 2 2 3 2" xfId="16668" xr:uid="{00000000-0005-0000-0000-000033410000}"/>
    <cellStyle name="Normal 3 2 2 3 2 2 2 3 3" xfId="11648" xr:uid="{00000000-0005-0000-0000-0000972D0000}"/>
    <cellStyle name="Normal 3 2 2 3 2 2 2 3 3 3" xfId="26746" xr:uid="{00000000-0005-0000-0000-000094680000}"/>
    <cellStyle name="Normal 3 2 2 3 2 2 2 3 5" xfId="21733" xr:uid="{00000000-0005-0000-0000-0000FF540000}"/>
    <cellStyle name="Normal 3 2 2 3 2 2 2 4" xfId="13326" xr:uid="{00000000-0005-0000-0000-000025340000}"/>
    <cellStyle name="Normal 3 2 2 3 2 2 2 4 3" xfId="28421" xr:uid="{00000000-0005-0000-0000-00001F6F0000}"/>
    <cellStyle name="Normal 3 2 2 3 2 2 2 5" xfId="8305" xr:uid="{00000000-0005-0000-0000-000088200000}"/>
    <cellStyle name="Normal 3 2 2 3 2 2 2 5 3" xfId="23404" xr:uid="{00000000-0005-0000-0000-0000865B0000}"/>
    <cellStyle name="Normal 3 2 2 3 2 2 2 7" xfId="18391" xr:uid="{00000000-0005-0000-0000-0000F1470000}"/>
    <cellStyle name="Normal 3 2 2 3 2 2 3" xfId="4088" xr:uid="{00000000-0005-0000-0000-00000E100000}"/>
    <cellStyle name="Normal 3 2 2 3 2 2 3 2" xfId="14161" xr:uid="{00000000-0005-0000-0000-000068370000}"/>
    <cellStyle name="Normal 3 2 2 3 2 2 3 2 3" xfId="29256" xr:uid="{00000000-0005-0000-0000-000062720000}"/>
    <cellStyle name="Normal 3 2 2 3 2 2 3 3" xfId="9141" xr:uid="{00000000-0005-0000-0000-0000CC230000}"/>
    <cellStyle name="Normal 3 2 2 3 2 2 3 3 3" xfId="24239" xr:uid="{00000000-0005-0000-0000-0000C95E0000}"/>
    <cellStyle name="Normal 3 2 2 3 2 2 3 5" xfId="19226" xr:uid="{00000000-0005-0000-0000-0000344B0000}"/>
    <cellStyle name="Normal 3 2 2 3 2 2 4" xfId="5780" xr:uid="{00000000-0005-0000-0000-0000AB160000}"/>
    <cellStyle name="Normal 3 2 2 3 2 2 4 2" xfId="15832" xr:uid="{00000000-0005-0000-0000-0000EF3D0000}"/>
    <cellStyle name="Normal 3 2 2 3 2 2 4 3" xfId="10812" xr:uid="{00000000-0005-0000-0000-0000532A0000}"/>
    <cellStyle name="Normal 3 2 2 3 2 2 4 3 3" xfId="25910" xr:uid="{00000000-0005-0000-0000-000050650000}"/>
    <cellStyle name="Normal 3 2 2 3 2 2 4 5" xfId="20897" xr:uid="{00000000-0005-0000-0000-0000BB510000}"/>
    <cellStyle name="Normal 3 2 2 3 2 2 5" xfId="12490" xr:uid="{00000000-0005-0000-0000-0000E1300000}"/>
    <cellStyle name="Normal 3 2 2 3 2 2 5 3" xfId="27585" xr:uid="{00000000-0005-0000-0000-0000DB6B0000}"/>
    <cellStyle name="Normal 3 2 2 3 2 2 6" xfId="7469" xr:uid="{00000000-0005-0000-0000-0000441D0000}"/>
    <cellStyle name="Normal 3 2 2 3 2 2 6 3" xfId="22568" xr:uid="{00000000-0005-0000-0000-000042580000}"/>
    <cellStyle name="Normal 3 2 2 3 2 2 8" xfId="17555" xr:uid="{00000000-0005-0000-0000-0000AD440000}"/>
    <cellStyle name="Normal 3 2 2 3 2 3" xfId="2818" xr:uid="{00000000-0005-0000-0000-0000170B0000}"/>
    <cellStyle name="Normal 3 2 2 3 2 3 2" xfId="4507" xr:uid="{00000000-0005-0000-0000-0000B1110000}"/>
    <cellStyle name="Normal 3 2 2 3 2 3 2 2" xfId="14579" xr:uid="{00000000-0005-0000-0000-00000A390000}"/>
    <cellStyle name="Normal 3 2 2 3 2 3 2 2 3" xfId="29674" xr:uid="{00000000-0005-0000-0000-000004740000}"/>
    <cellStyle name="Normal 3 2 2 3 2 3 2 3" xfId="9559" xr:uid="{00000000-0005-0000-0000-00006E250000}"/>
    <cellStyle name="Normal 3 2 2 3 2 3 2 3 3" xfId="24657" xr:uid="{00000000-0005-0000-0000-00006B600000}"/>
    <cellStyle name="Normal 3 2 2 3 2 3 2 5" xfId="19644" xr:uid="{00000000-0005-0000-0000-0000D64C0000}"/>
    <cellStyle name="Normal 3 2 2 3 2 3 3" xfId="6198" xr:uid="{00000000-0005-0000-0000-00004D180000}"/>
    <cellStyle name="Normal 3 2 2 3 2 3 3 2" xfId="16250" xr:uid="{00000000-0005-0000-0000-0000913F0000}"/>
    <cellStyle name="Normal 3 2 2 3 2 3 3 3" xfId="11230" xr:uid="{00000000-0005-0000-0000-0000F52B0000}"/>
    <cellStyle name="Normal 3 2 2 3 2 3 3 3 3" xfId="26328" xr:uid="{00000000-0005-0000-0000-0000F2660000}"/>
    <cellStyle name="Normal 3 2 2 3 2 3 3 5" xfId="21315" xr:uid="{00000000-0005-0000-0000-00005D530000}"/>
    <cellStyle name="Normal 3 2 2 3 2 3 4" xfId="12908" xr:uid="{00000000-0005-0000-0000-000083320000}"/>
    <cellStyle name="Normal 3 2 2 3 2 3 4 3" xfId="28003" xr:uid="{00000000-0005-0000-0000-00007D6D0000}"/>
    <cellStyle name="Normal 3 2 2 3 2 3 5" xfId="7887" xr:uid="{00000000-0005-0000-0000-0000E61E0000}"/>
    <cellStyle name="Normal 3 2 2 3 2 3 5 3" xfId="22986" xr:uid="{00000000-0005-0000-0000-0000E4590000}"/>
    <cellStyle name="Normal 3 2 2 3 2 3 7" xfId="17973" xr:uid="{00000000-0005-0000-0000-00004F460000}"/>
    <cellStyle name="Normal 3 2 2 3 2 4" xfId="3670" xr:uid="{00000000-0005-0000-0000-00006C0E0000}"/>
    <cellStyle name="Normal 3 2 2 3 2 4 2" xfId="13743" xr:uid="{00000000-0005-0000-0000-0000C6350000}"/>
    <cellStyle name="Normal 3 2 2 3 2 4 2 3" xfId="28838" xr:uid="{00000000-0005-0000-0000-0000C0700000}"/>
    <cellStyle name="Normal 3 2 2 3 2 4 3" xfId="8723" xr:uid="{00000000-0005-0000-0000-00002A220000}"/>
    <cellStyle name="Normal 3 2 2 3 2 4 3 3" xfId="23821" xr:uid="{00000000-0005-0000-0000-0000275D0000}"/>
    <cellStyle name="Normal 3 2 2 3 2 4 5" xfId="18808" xr:uid="{00000000-0005-0000-0000-000092490000}"/>
    <cellStyle name="Normal 3 2 2 3 2 5" xfId="5362" xr:uid="{00000000-0005-0000-0000-000009150000}"/>
    <cellStyle name="Normal 3 2 2 3 2 5 2" xfId="15414" xr:uid="{00000000-0005-0000-0000-00004D3C0000}"/>
    <cellStyle name="Normal 3 2 2 3 2 5 2 3" xfId="30509" xr:uid="{00000000-0005-0000-0000-000047770000}"/>
    <cellStyle name="Normal 3 2 2 3 2 5 3" xfId="10394" xr:uid="{00000000-0005-0000-0000-0000B1280000}"/>
    <cellStyle name="Normal 3 2 2 3 2 5 3 3" xfId="25492" xr:uid="{00000000-0005-0000-0000-0000AE630000}"/>
    <cellStyle name="Normal 3 2 2 3 2 5 5" xfId="20479" xr:uid="{00000000-0005-0000-0000-000019500000}"/>
    <cellStyle name="Normal 3 2 2 3 2 6" xfId="12072" xr:uid="{00000000-0005-0000-0000-00003F2F0000}"/>
    <cellStyle name="Normal 3 2 2 3 2 6 3" xfId="27167" xr:uid="{00000000-0005-0000-0000-0000396A0000}"/>
    <cellStyle name="Normal 3 2 2 3 2 7" xfId="7051" xr:uid="{00000000-0005-0000-0000-0000A21B0000}"/>
    <cellStyle name="Normal 3 2 2 3 2 7 3" xfId="22150" xr:uid="{00000000-0005-0000-0000-0000A0560000}"/>
    <cellStyle name="Normal 3 2 2 3 2 9" xfId="17137" xr:uid="{00000000-0005-0000-0000-00000B430000}"/>
    <cellStyle name="Normal 3 2 2 3 3" xfId="2189" xr:uid="{00000000-0005-0000-0000-0000A2080000}"/>
    <cellStyle name="Normal 3 2 2 3 3 2" xfId="3028" xr:uid="{00000000-0005-0000-0000-0000E90B0000}"/>
    <cellStyle name="Normal 3 2 2 3 3 2 2" xfId="4717" xr:uid="{00000000-0005-0000-0000-000083120000}"/>
    <cellStyle name="Normal 3 2 2 3 3 2 2 2" xfId="14789" xr:uid="{00000000-0005-0000-0000-0000DC390000}"/>
    <cellStyle name="Normal 3 2 2 3 3 2 2 2 3" xfId="29884" xr:uid="{00000000-0005-0000-0000-0000D6740000}"/>
    <cellStyle name="Normal 3 2 2 3 3 2 2 3" xfId="9769" xr:uid="{00000000-0005-0000-0000-000040260000}"/>
    <cellStyle name="Normal 3 2 2 3 3 2 2 3 3" xfId="24867" xr:uid="{00000000-0005-0000-0000-00003D610000}"/>
    <cellStyle name="Normal 3 2 2 3 3 2 2 5" xfId="19854" xr:uid="{00000000-0005-0000-0000-0000A84D0000}"/>
    <cellStyle name="Normal 3 2 2 3 3 2 3" xfId="6408" xr:uid="{00000000-0005-0000-0000-00001F190000}"/>
    <cellStyle name="Normal 3 2 2 3 3 2 3 2" xfId="16460" xr:uid="{00000000-0005-0000-0000-000063400000}"/>
    <cellStyle name="Normal 3 2 2 3 3 2 3 3" xfId="11440" xr:uid="{00000000-0005-0000-0000-0000C72C0000}"/>
    <cellStyle name="Normal 3 2 2 3 3 2 3 3 3" xfId="26538" xr:uid="{00000000-0005-0000-0000-0000C4670000}"/>
    <cellStyle name="Normal 3 2 2 3 3 2 3 5" xfId="21525" xr:uid="{00000000-0005-0000-0000-00002F540000}"/>
    <cellStyle name="Normal 3 2 2 3 3 2 4" xfId="13118" xr:uid="{00000000-0005-0000-0000-000055330000}"/>
    <cellStyle name="Normal 3 2 2 3 3 2 4 3" xfId="28213" xr:uid="{00000000-0005-0000-0000-00004F6E0000}"/>
    <cellStyle name="Normal 3 2 2 3 3 2 5" xfId="8097" xr:uid="{00000000-0005-0000-0000-0000B81F0000}"/>
    <cellStyle name="Normal 3 2 2 3 3 2 5 3" xfId="23196" xr:uid="{00000000-0005-0000-0000-0000B65A0000}"/>
    <cellStyle name="Normal 3 2 2 3 3 2 7" xfId="18183" xr:uid="{00000000-0005-0000-0000-000021470000}"/>
    <cellStyle name="Normal 3 2 2 3 3 3" xfId="3880" xr:uid="{00000000-0005-0000-0000-00003E0F0000}"/>
    <cellStyle name="Normal 3 2 2 3 3 3 2" xfId="13953" xr:uid="{00000000-0005-0000-0000-000098360000}"/>
    <cellStyle name="Normal 3 2 2 3 3 3 2 3" xfId="29048" xr:uid="{00000000-0005-0000-0000-000092710000}"/>
    <cellStyle name="Normal 3 2 2 3 3 3 3" xfId="8933" xr:uid="{00000000-0005-0000-0000-0000FC220000}"/>
    <cellStyle name="Normal 3 2 2 3 3 3 3 3" xfId="24031" xr:uid="{00000000-0005-0000-0000-0000F95D0000}"/>
    <cellStyle name="Normal 3 2 2 3 3 3 5" xfId="19018" xr:uid="{00000000-0005-0000-0000-0000644A0000}"/>
    <cellStyle name="Normal 3 2 2 3 3 4" xfId="5572" xr:uid="{00000000-0005-0000-0000-0000DB150000}"/>
    <cellStyle name="Normal 3 2 2 3 3 4 2" xfId="15624" xr:uid="{00000000-0005-0000-0000-00001F3D0000}"/>
    <cellStyle name="Normal 3 2 2 3 3 4 2 3" xfId="30719" xr:uid="{00000000-0005-0000-0000-000019780000}"/>
    <cellStyle name="Normal 3 2 2 3 3 4 3" xfId="10604" xr:uid="{00000000-0005-0000-0000-000083290000}"/>
    <cellStyle name="Normal 3 2 2 3 3 4 3 3" xfId="25702" xr:uid="{00000000-0005-0000-0000-000080640000}"/>
    <cellStyle name="Normal 3 2 2 3 3 4 5" xfId="20689" xr:uid="{00000000-0005-0000-0000-0000EB500000}"/>
    <cellStyle name="Normal 3 2 2 3 3 5" xfId="12282" xr:uid="{00000000-0005-0000-0000-000011300000}"/>
    <cellStyle name="Normal 3 2 2 3 3 5 3" xfId="27377" xr:uid="{00000000-0005-0000-0000-00000B6B0000}"/>
    <cellStyle name="Normal 3 2 2 3 3 6" xfId="7261" xr:uid="{00000000-0005-0000-0000-0000741C0000}"/>
    <cellStyle name="Normal 3 2 2 3 3 6 3" xfId="22360" xr:uid="{00000000-0005-0000-0000-000072570000}"/>
    <cellStyle name="Normal 3 2 2 3 3 8" xfId="17347" xr:uid="{00000000-0005-0000-0000-0000DD430000}"/>
    <cellStyle name="Normal 3 2 2 3 4" xfId="2610" xr:uid="{00000000-0005-0000-0000-0000470A0000}"/>
    <cellStyle name="Normal 3 2 2 3 4 2" xfId="4299" xr:uid="{00000000-0005-0000-0000-0000E1100000}"/>
    <cellStyle name="Normal 3 2 2 3 4 2 2" xfId="14371" xr:uid="{00000000-0005-0000-0000-00003A380000}"/>
    <cellStyle name="Normal 3 2 2 3 4 2 2 3" xfId="29466" xr:uid="{00000000-0005-0000-0000-000034730000}"/>
    <cellStyle name="Normal 3 2 2 3 4 2 3" xfId="9351" xr:uid="{00000000-0005-0000-0000-00009E240000}"/>
    <cellStyle name="Normal 3 2 2 3 4 2 3 3" xfId="24449" xr:uid="{00000000-0005-0000-0000-00009B5F0000}"/>
    <cellStyle name="Normal 3 2 2 3 4 2 5" xfId="19436" xr:uid="{00000000-0005-0000-0000-0000064C0000}"/>
    <cellStyle name="Normal 3 2 2 3 4 3" xfId="5990" xr:uid="{00000000-0005-0000-0000-00007D170000}"/>
    <cellStyle name="Normal 3 2 2 3 4 3 2" xfId="16042" xr:uid="{00000000-0005-0000-0000-0000C13E0000}"/>
    <cellStyle name="Normal 3 2 2 3 4 3 3" xfId="11022" xr:uid="{00000000-0005-0000-0000-0000252B0000}"/>
    <cellStyle name="Normal 3 2 2 3 4 3 3 3" xfId="26120" xr:uid="{00000000-0005-0000-0000-000022660000}"/>
    <cellStyle name="Normal 3 2 2 3 4 3 5" xfId="21107" xr:uid="{00000000-0005-0000-0000-00008D520000}"/>
    <cellStyle name="Normal 3 2 2 3 4 4" xfId="12700" xr:uid="{00000000-0005-0000-0000-0000B3310000}"/>
    <cellStyle name="Normal 3 2 2 3 4 4 3" xfId="27795" xr:uid="{00000000-0005-0000-0000-0000AD6C0000}"/>
    <cellStyle name="Normal 3 2 2 3 4 5" xfId="7679" xr:uid="{00000000-0005-0000-0000-0000161E0000}"/>
    <cellStyle name="Normal 3 2 2 3 4 5 3" xfId="22778" xr:uid="{00000000-0005-0000-0000-000014590000}"/>
    <cellStyle name="Normal 3 2 2 3 4 7" xfId="17765" xr:uid="{00000000-0005-0000-0000-00007F450000}"/>
    <cellStyle name="Normal 3 2 2 3 5" xfId="3462" xr:uid="{00000000-0005-0000-0000-00009C0D0000}"/>
    <cellStyle name="Normal 3 2 2 3 5 2" xfId="13535" xr:uid="{00000000-0005-0000-0000-0000F6340000}"/>
    <cellStyle name="Normal 3 2 2 3 5 2 3" xfId="28630" xr:uid="{00000000-0005-0000-0000-0000F06F0000}"/>
    <cellStyle name="Normal 3 2 2 3 5 3" xfId="8515" xr:uid="{00000000-0005-0000-0000-00005A210000}"/>
    <cellStyle name="Normal 3 2 2 3 5 3 3" xfId="23613" xr:uid="{00000000-0005-0000-0000-0000575C0000}"/>
    <cellStyle name="Normal 3 2 2 3 5 5" xfId="18600" xr:uid="{00000000-0005-0000-0000-0000C2480000}"/>
    <cellStyle name="Normal 3 2 2 3 6" xfId="5154" xr:uid="{00000000-0005-0000-0000-000039140000}"/>
    <cellStyle name="Normal 3 2 2 3 6 2" xfId="15206" xr:uid="{00000000-0005-0000-0000-00007D3B0000}"/>
    <cellStyle name="Normal 3 2 2 3 6 2 3" xfId="30301" xr:uid="{00000000-0005-0000-0000-000077760000}"/>
    <cellStyle name="Normal 3 2 2 3 6 3" xfId="10186" xr:uid="{00000000-0005-0000-0000-0000E1270000}"/>
    <cellStyle name="Normal 3 2 2 3 6 3 3" xfId="25284" xr:uid="{00000000-0005-0000-0000-0000DE620000}"/>
    <cellStyle name="Normal 3 2 2 3 6 5" xfId="20271" xr:uid="{00000000-0005-0000-0000-0000494F0000}"/>
    <cellStyle name="Normal 3 2 2 3 7" xfId="11864" xr:uid="{00000000-0005-0000-0000-00006F2E0000}"/>
    <cellStyle name="Normal 3 2 2 3 7 3" xfId="26959" xr:uid="{00000000-0005-0000-0000-000069690000}"/>
    <cellStyle name="Normal 3 2 2 3 8" xfId="6843" xr:uid="{00000000-0005-0000-0000-0000D21A0000}"/>
    <cellStyle name="Normal 3 2 2 3 8 3" xfId="21942" xr:uid="{00000000-0005-0000-0000-0000D0550000}"/>
    <cellStyle name="Normal 3 2 2 4" xfId="1870" xr:uid="{00000000-0005-0000-0000-000063070000}"/>
    <cellStyle name="Normal 3 2 2 4 2" xfId="2293" xr:uid="{00000000-0005-0000-0000-00000A090000}"/>
    <cellStyle name="Normal 3 2 2 4 2 2" xfId="3132" xr:uid="{00000000-0005-0000-0000-0000510C0000}"/>
    <cellStyle name="Normal 3 2 2 4 2 2 2" xfId="4821" xr:uid="{00000000-0005-0000-0000-0000EB120000}"/>
    <cellStyle name="Normal 3 2 2 4 2 2 2 2" xfId="14893" xr:uid="{00000000-0005-0000-0000-0000443A0000}"/>
    <cellStyle name="Normal 3 2 2 4 2 2 2 2 3" xfId="29988" xr:uid="{00000000-0005-0000-0000-00003E750000}"/>
    <cellStyle name="Normal 3 2 2 4 2 2 2 3" xfId="9873" xr:uid="{00000000-0005-0000-0000-0000A8260000}"/>
    <cellStyle name="Normal 3 2 2 4 2 2 2 3 3" xfId="24971" xr:uid="{00000000-0005-0000-0000-0000A5610000}"/>
    <cellStyle name="Normal 3 2 2 4 2 2 2 5" xfId="19958" xr:uid="{00000000-0005-0000-0000-0000104E0000}"/>
    <cellStyle name="Normal 3 2 2 4 2 2 3" xfId="6512" xr:uid="{00000000-0005-0000-0000-000087190000}"/>
    <cellStyle name="Normal 3 2 2 4 2 2 3 2" xfId="16564" xr:uid="{00000000-0005-0000-0000-0000CB400000}"/>
    <cellStyle name="Normal 3 2 2 4 2 2 3 3" xfId="11544" xr:uid="{00000000-0005-0000-0000-00002F2D0000}"/>
    <cellStyle name="Normal 3 2 2 4 2 2 3 3 3" xfId="26642" xr:uid="{00000000-0005-0000-0000-00002C680000}"/>
    <cellStyle name="Normal 3 2 2 4 2 2 3 5" xfId="21629" xr:uid="{00000000-0005-0000-0000-000097540000}"/>
    <cellStyle name="Normal 3 2 2 4 2 2 4" xfId="13222" xr:uid="{00000000-0005-0000-0000-0000BD330000}"/>
    <cellStyle name="Normal 3 2 2 4 2 2 4 3" xfId="28317" xr:uid="{00000000-0005-0000-0000-0000B76E0000}"/>
    <cellStyle name="Normal 3 2 2 4 2 2 5" xfId="8201" xr:uid="{00000000-0005-0000-0000-000020200000}"/>
    <cellStyle name="Normal 3 2 2 4 2 2 5 3" xfId="23300" xr:uid="{00000000-0005-0000-0000-00001E5B0000}"/>
    <cellStyle name="Normal 3 2 2 4 2 2 7" xfId="18287" xr:uid="{00000000-0005-0000-0000-000089470000}"/>
    <cellStyle name="Normal 3 2 2 4 2 3" xfId="3984" xr:uid="{00000000-0005-0000-0000-0000A60F0000}"/>
    <cellStyle name="Normal 3 2 2 4 2 3 2" xfId="14057" xr:uid="{00000000-0005-0000-0000-000000370000}"/>
    <cellStyle name="Normal 3 2 2 4 2 3 2 3" xfId="29152" xr:uid="{00000000-0005-0000-0000-0000FA710000}"/>
    <cellStyle name="Normal 3 2 2 4 2 3 3" xfId="9037" xr:uid="{00000000-0005-0000-0000-000064230000}"/>
    <cellStyle name="Normal 3 2 2 4 2 3 3 3" xfId="24135" xr:uid="{00000000-0005-0000-0000-0000615E0000}"/>
    <cellStyle name="Normal 3 2 2 4 2 3 5" xfId="19122" xr:uid="{00000000-0005-0000-0000-0000CC4A0000}"/>
    <cellStyle name="Normal 3 2 2 4 2 4" xfId="5676" xr:uid="{00000000-0005-0000-0000-000043160000}"/>
    <cellStyle name="Normal 3 2 2 4 2 4 2" xfId="15728" xr:uid="{00000000-0005-0000-0000-0000873D0000}"/>
    <cellStyle name="Normal 3 2 2 4 2 4 2 3" xfId="30823" xr:uid="{00000000-0005-0000-0000-000081780000}"/>
    <cellStyle name="Normal 3 2 2 4 2 4 3" xfId="10708" xr:uid="{00000000-0005-0000-0000-0000EB290000}"/>
    <cellStyle name="Normal 3 2 2 4 2 4 3 3" xfId="25806" xr:uid="{00000000-0005-0000-0000-0000E8640000}"/>
    <cellStyle name="Normal 3 2 2 4 2 4 5" xfId="20793" xr:uid="{00000000-0005-0000-0000-000053510000}"/>
    <cellStyle name="Normal 3 2 2 4 2 5" xfId="12386" xr:uid="{00000000-0005-0000-0000-000079300000}"/>
    <cellStyle name="Normal 3 2 2 4 2 5 3" xfId="27481" xr:uid="{00000000-0005-0000-0000-0000736B0000}"/>
    <cellStyle name="Normal 3 2 2 4 2 6" xfId="7365" xr:uid="{00000000-0005-0000-0000-0000DC1C0000}"/>
    <cellStyle name="Normal 3 2 2 4 2 6 3" xfId="22464" xr:uid="{00000000-0005-0000-0000-0000DA570000}"/>
    <cellStyle name="Normal 3 2 2 4 2 8" xfId="17451" xr:uid="{00000000-0005-0000-0000-000045440000}"/>
    <cellStyle name="Normal 3 2 2 4 3" xfId="2714" xr:uid="{00000000-0005-0000-0000-0000AF0A0000}"/>
    <cellStyle name="Normal 3 2 2 4 3 2" xfId="4403" xr:uid="{00000000-0005-0000-0000-000049110000}"/>
    <cellStyle name="Normal 3 2 2 4 3 2 2" xfId="14475" xr:uid="{00000000-0005-0000-0000-0000A2380000}"/>
    <cellStyle name="Normal 3 2 2 4 3 2 2 3" xfId="29570" xr:uid="{00000000-0005-0000-0000-00009C730000}"/>
    <cellStyle name="Normal 3 2 2 4 3 2 3" xfId="9455" xr:uid="{00000000-0005-0000-0000-000006250000}"/>
    <cellStyle name="Normal 3 2 2 4 3 2 3 3" xfId="24553" xr:uid="{00000000-0005-0000-0000-000003600000}"/>
    <cellStyle name="Normal 3 2 2 4 3 2 5" xfId="19540" xr:uid="{00000000-0005-0000-0000-00006E4C0000}"/>
    <cellStyle name="Normal 3 2 2 4 3 3" xfId="6094" xr:uid="{00000000-0005-0000-0000-0000E5170000}"/>
    <cellStyle name="Normal 3 2 2 4 3 3 2" xfId="16146" xr:uid="{00000000-0005-0000-0000-0000293F0000}"/>
    <cellStyle name="Normal 3 2 2 4 3 3 3" xfId="11126" xr:uid="{00000000-0005-0000-0000-00008D2B0000}"/>
    <cellStyle name="Normal 3 2 2 4 3 3 3 3" xfId="26224" xr:uid="{00000000-0005-0000-0000-00008A660000}"/>
    <cellStyle name="Normal 3 2 2 4 3 3 5" xfId="21211" xr:uid="{00000000-0005-0000-0000-0000F5520000}"/>
    <cellStyle name="Normal 3 2 2 4 3 4" xfId="12804" xr:uid="{00000000-0005-0000-0000-00001B320000}"/>
    <cellStyle name="Normal 3 2 2 4 3 4 3" xfId="27899" xr:uid="{00000000-0005-0000-0000-0000156D0000}"/>
    <cellStyle name="Normal 3 2 2 4 3 5" xfId="7783" xr:uid="{00000000-0005-0000-0000-00007E1E0000}"/>
    <cellStyle name="Normal 3 2 2 4 3 5 3" xfId="22882" xr:uid="{00000000-0005-0000-0000-00007C590000}"/>
    <cellStyle name="Normal 3 2 2 4 3 7" xfId="17869" xr:uid="{00000000-0005-0000-0000-0000E7450000}"/>
    <cellStyle name="Normal 3 2 2 4 4" xfId="3566" xr:uid="{00000000-0005-0000-0000-0000040E0000}"/>
    <cellStyle name="Normal 3 2 2 4 4 2" xfId="13639" xr:uid="{00000000-0005-0000-0000-00005E350000}"/>
    <cellStyle name="Normal 3 2 2 4 4 2 3" xfId="28734" xr:uid="{00000000-0005-0000-0000-000058700000}"/>
    <cellStyle name="Normal 3 2 2 4 4 3" xfId="8619" xr:uid="{00000000-0005-0000-0000-0000C2210000}"/>
    <cellStyle name="Normal 3 2 2 4 4 3 3" xfId="23717" xr:uid="{00000000-0005-0000-0000-0000BF5C0000}"/>
    <cellStyle name="Normal 3 2 2 4 4 5" xfId="18704" xr:uid="{00000000-0005-0000-0000-00002A490000}"/>
    <cellStyle name="Normal 3 2 2 4 5" xfId="5258" xr:uid="{00000000-0005-0000-0000-0000A1140000}"/>
    <cellStyle name="Normal 3 2 2 4 5 2" xfId="15310" xr:uid="{00000000-0005-0000-0000-0000E53B0000}"/>
    <cellStyle name="Normal 3 2 2 4 5 2 3" xfId="30405" xr:uid="{00000000-0005-0000-0000-0000DF760000}"/>
    <cellStyle name="Normal 3 2 2 4 5 3" xfId="10290" xr:uid="{00000000-0005-0000-0000-000049280000}"/>
    <cellStyle name="Normal 3 2 2 4 5 3 3" xfId="25388" xr:uid="{00000000-0005-0000-0000-000046630000}"/>
    <cellStyle name="Normal 3 2 2 4 5 5" xfId="20375" xr:uid="{00000000-0005-0000-0000-0000B14F0000}"/>
    <cellStyle name="Normal 3 2 2 4 6" xfId="11968" xr:uid="{00000000-0005-0000-0000-0000D72E0000}"/>
    <cellStyle name="Normal 3 2 2 4 6 3" xfId="27063" xr:uid="{00000000-0005-0000-0000-0000D1690000}"/>
    <cellStyle name="Normal 3 2 2 4 7" xfId="6947" xr:uid="{00000000-0005-0000-0000-00003A1B0000}"/>
    <cellStyle name="Normal 3 2 2 4 7 3" xfId="22046" xr:uid="{00000000-0005-0000-0000-000038560000}"/>
    <cellStyle name="Normal 3 2 2 4 9" xfId="17033" xr:uid="{00000000-0005-0000-0000-0000A3420000}"/>
    <cellStyle name="Normal 3 2 2 5" xfId="2083" xr:uid="{00000000-0005-0000-0000-000038080000}"/>
    <cellStyle name="Normal 3 2 2 5 2" xfId="2924" xr:uid="{00000000-0005-0000-0000-0000810B0000}"/>
    <cellStyle name="Normal 3 2 2 5 2 2" xfId="4613" xr:uid="{00000000-0005-0000-0000-00001B120000}"/>
    <cellStyle name="Normal 3 2 2 5 2 2 2" xfId="14685" xr:uid="{00000000-0005-0000-0000-000074390000}"/>
    <cellStyle name="Normal 3 2 2 5 2 2 2 3" xfId="29780" xr:uid="{00000000-0005-0000-0000-00006E740000}"/>
    <cellStyle name="Normal 3 2 2 5 2 2 3" xfId="9665" xr:uid="{00000000-0005-0000-0000-0000D8250000}"/>
    <cellStyle name="Normal 3 2 2 5 2 2 3 3" xfId="24763" xr:uid="{00000000-0005-0000-0000-0000D5600000}"/>
    <cellStyle name="Normal 3 2 2 5 2 2 5" xfId="19750" xr:uid="{00000000-0005-0000-0000-0000404D0000}"/>
    <cellStyle name="Normal 3 2 2 5 2 3" xfId="6304" xr:uid="{00000000-0005-0000-0000-0000B7180000}"/>
    <cellStyle name="Normal 3 2 2 5 2 3 2" xfId="16356" xr:uid="{00000000-0005-0000-0000-0000FB3F0000}"/>
    <cellStyle name="Normal 3 2 2 5 2 3 3" xfId="11336" xr:uid="{00000000-0005-0000-0000-00005F2C0000}"/>
    <cellStyle name="Normal 3 2 2 5 2 3 3 3" xfId="26434" xr:uid="{00000000-0005-0000-0000-00005C670000}"/>
    <cellStyle name="Normal 3 2 2 5 2 3 5" xfId="21421" xr:uid="{00000000-0005-0000-0000-0000C7530000}"/>
    <cellStyle name="Normal 3 2 2 5 2 4" xfId="13014" xr:uid="{00000000-0005-0000-0000-0000ED320000}"/>
    <cellStyle name="Normal 3 2 2 5 2 4 3" xfId="28109" xr:uid="{00000000-0005-0000-0000-0000E76D0000}"/>
    <cellStyle name="Normal 3 2 2 5 2 5" xfId="7993" xr:uid="{00000000-0005-0000-0000-0000501F0000}"/>
    <cellStyle name="Normal 3 2 2 5 2 5 3" xfId="23092" xr:uid="{00000000-0005-0000-0000-00004E5A0000}"/>
    <cellStyle name="Normal 3 2 2 5 2 7" xfId="18079" xr:uid="{00000000-0005-0000-0000-0000B9460000}"/>
    <cellStyle name="Normal 3 2 2 5 3" xfId="3776" xr:uid="{00000000-0005-0000-0000-0000D60E0000}"/>
    <cellStyle name="Normal 3 2 2 5 3 2" xfId="13849" xr:uid="{00000000-0005-0000-0000-000030360000}"/>
    <cellStyle name="Normal 3 2 2 5 3 2 3" xfId="28944" xr:uid="{00000000-0005-0000-0000-00002A710000}"/>
    <cellStyle name="Normal 3 2 2 5 3 3" xfId="8829" xr:uid="{00000000-0005-0000-0000-000094220000}"/>
    <cellStyle name="Normal 3 2 2 5 3 3 3" xfId="23927" xr:uid="{00000000-0005-0000-0000-0000915D0000}"/>
    <cellStyle name="Normal 3 2 2 5 3 5" xfId="18914" xr:uid="{00000000-0005-0000-0000-0000FC490000}"/>
    <cellStyle name="Normal 3 2 2 5 4" xfId="5468" xr:uid="{00000000-0005-0000-0000-000073150000}"/>
    <cellStyle name="Normal 3 2 2 5 4 2" xfId="15520" xr:uid="{00000000-0005-0000-0000-0000B73C0000}"/>
    <cellStyle name="Normal 3 2 2 5 4 2 3" xfId="30615" xr:uid="{00000000-0005-0000-0000-0000B1770000}"/>
    <cellStyle name="Normal 3 2 2 5 4 3" xfId="10500" xr:uid="{00000000-0005-0000-0000-00001B290000}"/>
    <cellStyle name="Normal 3 2 2 5 4 3 3" xfId="25598" xr:uid="{00000000-0005-0000-0000-000018640000}"/>
    <cellStyle name="Normal 3 2 2 5 4 5" xfId="20585" xr:uid="{00000000-0005-0000-0000-000083500000}"/>
    <cellStyle name="Normal 3 2 2 5 5" xfId="12178" xr:uid="{00000000-0005-0000-0000-0000A92F0000}"/>
    <cellStyle name="Normal 3 2 2 5 5 3" xfId="27273" xr:uid="{00000000-0005-0000-0000-0000A36A0000}"/>
    <cellStyle name="Normal 3 2 2 5 6" xfId="7157" xr:uid="{00000000-0005-0000-0000-00000C1C0000}"/>
    <cellStyle name="Normal 3 2 2 5 6 3" xfId="22256" xr:uid="{00000000-0005-0000-0000-00000A570000}"/>
    <cellStyle name="Normal 3 2 2 5 8" xfId="17243" xr:uid="{00000000-0005-0000-0000-000075430000}"/>
    <cellStyle name="Normal 3 2 2 6" xfId="2504" xr:uid="{00000000-0005-0000-0000-0000DD090000}"/>
    <cellStyle name="Normal 3 2 2 6 2" xfId="4195" xr:uid="{00000000-0005-0000-0000-000079100000}"/>
    <cellStyle name="Normal 3 2 2 6 2 2" xfId="14267" xr:uid="{00000000-0005-0000-0000-0000D2370000}"/>
    <cellStyle name="Normal 3 2 2 6 2 2 3" xfId="29362" xr:uid="{00000000-0005-0000-0000-0000CC720000}"/>
    <cellStyle name="Normal 3 2 2 6 2 3" xfId="9247" xr:uid="{00000000-0005-0000-0000-000036240000}"/>
    <cellStyle name="Normal 3 2 2 6 2 3 3" xfId="24345" xr:uid="{00000000-0005-0000-0000-0000335F0000}"/>
    <cellStyle name="Normal 3 2 2 6 2 5" xfId="19332" xr:uid="{00000000-0005-0000-0000-00009E4B0000}"/>
    <cellStyle name="Normal 3 2 2 6 3" xfId="5886" xr:uid="{00000000-0005-0000-0000-000015170000}"/>
    <cellStyle name="Normal 3 2 2 6 3 2" xfId="15938" xr:uid="{00000000-0005-0000-0000-0000593E0000}"/>
    <cellStyle name="Normal 3 2 2 6 3 3" xfId="10918" xr:uid="{00000000-0005-0000-0000-0000BD2A0000}"/>
    <cellStyle name="Normal 3 2 2 6 3 3 3" xfId="26016" xr:uid="{00000000-0005-0000-0000-0000BA650000}"/>
    <cellStyle name="Normal 3 2 2 6 3 5" xfId="21003" xr:uid="{00000000-0005-0000-0000-000025520000}"/>
    <cellStyle name="Normal 3 2 2 6 4" xfId="12596" xr:uid="{00000000-0005-0000-0000-00004B310000}"/>
    <cellStyle name="Normal 3 2 2 6 4 3" xfId="27691" xr:uid="{00000000-0005-0000-0000-0000456C0000}"/>
    <cellStyle name="Normal 3 2 2 6 5" xfId="7575" xr:uid="{00000000-0005-0000-0000-0000AE1D0000}"/>
    <cellStyle name="Normal 3 2 2 6 5 3" xfId="22674" xr:uid="{00000000-0005-0000-0000-0000AC580000}"/>
    <cellStyle name="Normal 3 2 2 6 7" xfId="17661" xr:uid="{00000000-0005-0000-0000-000017450000}"/>
    <cellStyle name="Normal 3 2 2 7" xfId="3354" xr:uid="{00000000-0005-0000-0000-0000300D0000}"/>
    <cellStyle name="Normal 3 2 2 7 2" xfId="13431" xr:uid="{00000000-0005-0000-0000-00008E340000}"/>
    <cellStyle name="Normal 3 2 2 7 2 3" xfId="28526" xr:uid="{00000000-0005-0000-0000-0000886F0000}"/>
    <cellStyle name="Normal 3 2 2 7 3" xfId="8411" xr:uid="{00000000-0005-0000-0000-0000F2200000}"/>
    <cellStyle name="Normal 3 2 2 7 3 3" xfId="23509" xr:uid="{00000000-0005-0000-0000-0000EF5B0000}"/>
    <cellStyle name="Normal 3 2 2 7 5" xfId="18496" xr:uid="{00000000-0005-0000-0000-00005A480000}"/>
    <cellStyle name="Normal 3 2 2 8" xfId="5047" xr:uid="{00000000-0005-0000-0000-0000CE130000}"/>
    <cellStyle name="Normal 3 2 2 8 2" xfId="15102" xr:uid="{00000000-0005-0000-0000-0000153B0000}"/>
    <cellStyle name="Normal 3 2 2 8 2 3" xfId="30197" xr:uid="{00000000-0005-0000-0000-00000F760000}"/>
    <cellStyle name="Normal 3 2 2 8 3" xfId="10082" xr:uid="{00000000-0005-0000-0000-000079270000}"/>
    <cellStyle name="Normal 3 2 2 8 3 3" xfId="25180" xr:uid="{00000000-0005-0000-0000-000076620000}"/>
    <cellStyle name="Normal 3 2 2 8 5" xfId="20167" xr:uid="{00000000-0005-0000-0000-0000E14E0000}"/>
    <cellStyle name="Normal 3 2 2 9" xfId="11758" xr:uid="{00000000-0005-0000-0000-0000052E0000}"/>
    <cellStyle name="Normal 3 2 2 9 3" xfId="26855" xr:uid="{00000000-0005-0000-0000-000001690000}"/>
    <cellStyle name="Normal 3 2 3" xfId="605" xr:uid="{00000000-0005-0000-0000-00006A020000}"/>
    <cellStyle name="Normal 3 2 5" xfId="935" xr:uid="{00000000-0005-0000-0000-0000B9030000}"/>
    <cellStyle name="Normal 3 3" xfId="502" xr:uid="{00000000-0005-0000-0000-000002020000}"/>
    <cellStyle name="Normal 3 3 10" xfId="6738" xr:uid="{00000000-0005-0000-0000-0000691A0000}"/>
    <cellStyle name="Normal 3 3 10 3" xfId="21839" xr:uid="{00000000-0005-0000-0000-000069550000}"/>
    <cellStyle name="Normal 3 3 11" xfId="31010" xr:uid="{443A9167-7939-4D63-8BC7-E4E6474595D3}"/>
    <cellStyle name="Normal 3 3 12" xfId="16824" xr:uid="{00000000-0005-0000-0000-0000D2410000}"/>
    <cellStyle name="Normal 3 3 14" xfId="1412" xr:uid="{00000000-0005-0000-0000-000098050000}"/>
    <cellStyle name="Normal 3 3 2" xfId="1704" xr:uid="{00000000-0005-0000-0000-0000BD060000}"/>
    <cellStyle name="Normal 3 3 2 11" xfId="16878" xr:uid="{00000000-0005-0000-0000-000008420000}"/>
    <cellStyle name="Normal 3 3 2 2" xfId="1812" xr:uid="{00000000-0005-0000-0000-000029070000}"/>
    <cellStyle name="Normal 3 3 2 2 10" xfId="16982" xr:uid="{00000000-0005-0000-0000-000070420000}"/>
    <cellStyle name="Normal 3 3 2 2 2" xfId="2029" xr:uid="{00000000-0005-0000-0000-000002080000}"/>
    <cellStyle name="Normal 3 3 2 2 2 2" xfId="2450" xr:uid="{00000000-0005-0000-0000-0000A7090000}"/>
    <cellStyle name="Normal 3 3 2 2 2 2 2" xfId="3289" xr:uid="{00000000-0005-0000-0000-0000EE0C0000}"/>
    <cellStyle name="Normal 3 3 2 2 2 2 2 2" xfId="4978" xr:uid="{00000000-0005-0000-0000-000088130000}"/>
    <cellStyle name="Normal 3 3 2 2 2 2 2 2 2" xfId="15050" xr:uid="{00000000-0005-0000-0000-0000E13A0000}"/>
    <cellStyle name="Normal 3 3 2 2 2 2 2 2 2 3" xfId="30145" xr:uid="{00000000-0005-0000-0000-0000DB750000}"/>
    <cellStyle name="Normal 3 3 2 2 2 2 2 2 3" xfId="10030" xr:uid="{00000000-0005-0000-0000-000045270000}"/>
    <cellStyle name="Normal 3 3 2 2 2 2 2 2 3 3" xfId="25128" xr:uid="{00000000-0005-0000-0000-000042620000}"/>
    <cellStyle name="Normal 3 3 2 2 2 2 2 2 5" xfId="20115" xr:uid="{00000000-0005-0000-0000-0000AD4E0000}"/>
    <cellStyle name="Normal 3 3 2 2 2 2 2 3" xfId="6669" xr:uid="{00000000-0005-0000-0000-0000241A0000}"/>
    <cellStyle name="Normal 3 3 2 2 2 2 2 3 2" xfId="16721" xr:uid="{00000000-0005-0000-0000-000068410000}"/>
    <cellStyle name="Normal 3 3 2 2 2 2 2 3 3" xfId="11701" xr:uid="{00000000-0005-0000-0000-0000CC2D0000}"/>
    <cellStyle name="Normal 3 3 2 2 2 2 2 3 3 3" xfId="26799" xr:uid="{00000000-0005-0000-0000-0000C9680000}"/>
    <cellStyle name="Normal 3 3 2 2 2 2 2 3 5" xfId="21786" xr:uid="{00000000-0005-0000-0000-000034550000}"/>
    <cellStyle name="Normal 3 3 2 2 2 2 2 4" xfId="13379" xr:uid="{00000000-0005-0000-0000-00005A340000}"/>
    <cellStyle name="Normal 3 3 2 2 2 2 2 4 3" xfId="28474" xr:uid="{00000000-0005-0000-0000-0000546F0000}"/>
    <cellStyle name="Normal 3 3 2 2 2 2 2 5" xfId="8358" xr:uid="{00000000-0005-0000-0000-0000BD200000}"/>
    <cellStyle name="Normal 3 3 2 2 2 2 2 5 3" xfId="23457" xr:uid="{00000000-0005-0000-0000-0000BB5B0000}"/>
    <cellStyle name="Normal 3 3 2 2 2 2 2 7" xfId="18444" xr:uid="{00000000-0005-0000-0000-000026480000}"/>
    <cellStyle name="Normal 3 3 2 2 2 2 3" xfId="4141" xr:uid="{00000000-0005-0000-0000-000043100000}"/>
    <cellStyle name="Normal 3 3 2 2 2 2 3 2" xfId="14214" xr:uid="{00000000-0005-0000-0000-00009D370000}"/>
    <cellStyle name="Normal 3 3 2 2 2 2 3 2 3" xfId="29309" xr:uid="{00000000-0005-0000-0000-000097720000}"/>
    <cellStyle name="Normal 3 3 2 2 2 2 3 3" xfId="9194" xr:uid="{00000000-0005-0000-0000-000001240000}"/>
    <cellStyle name="Normal 3 3 2 2 2 2 3 3 3" xfId="24292" xr:uid="{00000000-0005-0000-0000-0000FE5E0000}"/>
    <cellStyle name="Normal 3 3 2 2 2 2 3 5" xfId="19279" xr:uid="{00000000-0005-0000-0000-0000694B0000}"/>
    <cellStyle name="Normal 3 3 2 2 2 2 4" xfId="5833" xr:uid="{00000000-0005-0000-0000-0000E0160000}"/>
    <cellStyle name="Normal 3 3 2 2 2 2 4 2" xfId="15885" xr:uid="{00000000-0005-0000-0000-0000243E0000}"/>
    <cellStyle name="Normal 3 3 2 2 2 2 4 3" xfId="10865" xr:uid="{00000000-0005-0000-0000-0000882A0000}"/>
    <cellStyle name="Normal 3 3 2 2 2 2 4 3 3" xfId="25963" xr:uid="{00000000-0005-0000-0000-000085650000}"/>
    <cellStyle name="Normal 3 3 2 2 2 2 4 5" xfId="20950" xr:uid="{00000000-0005-0000-0000-0000F0510000}"/>
    <cellStyle name="Normal 3 3 2 2 2 2 5" xfId="12543" xr:uid="{00000000-0005-0000-0000-000016310000}"/>
    <cellStyle name="Normal 3 3 2 2 2 2 5 3" xfId="27638" xr:uid="{00000000-0005-0000-0000-0000106C0000}"/>
    <cellStyle name="Normal 3 3 2 2 2 2 6" xfId="7522" xr:uid="{00000000-0005-0000-0000-0000791D0000}"/>
    <cellStyle name="Normal 3 3 2 2 2 2 6 3" xfId="22621" xr:uid="{00000000-0005-0000-0000-000077580000}"/>
    <cellStyle name="Normal 3 3 2 2 2 2 8" xfId="17608" xr:uid="{00000000-0005-0000-0000-0000E2440000}"/>
    <cellStyle name="Normal 3 3 2 2 2 3" xfId="2871" xr:uid="{00000000-0005-0000-0000-00004C0B0000}"/>
    <cellStyle name="Normal 3 3 2 2 2 3 2" xfId="4560" xr:uid="{00000000-0005-0000-0000-0000E6110000}"/>
    <cellStyle name="Normal 3 3 2 2 2 3 2 2" xfId="14632" xr:uid="{00000000-0005-0000-0000-00003F390000}"/>
    <cellStyle name="Normal 3 3 2 2 2 3 2 2 3" xfId="29727" xr:uid="{00000000-0005-0000-0000-000039740000}"/>
    <cellStyle name="Normal 3 3 2 2 2 3 2 3" xfId="9612" xr:uid="{00000000-0005-0000-0000-0000A3250000}"/>
    <cellStyle name="Normal 3 3 2 2 2 3 2 3 3" xfId="24710" xr:uid="{00000000-0005-0000-0000-0000A0600000}"/>
    <cellStyle name="Normal 3 3 2 2 2 3 2 5" xfId="19697" xr:uid="{00000000-0005-0000-0000-00000B4D0000}"/>
    <cellStyle name="Normal 3 3 2 2 2 3 3" xfId="6251" xr:uid="{00000000-0005-0000-0000-000082180000}"/>
    <cellStyle name="Normal 3 3 2 2 2 3 3 2" xfId="16303" xr:uid="{00000000-0005-0000-0000-0000C63F0000}"/>
    <cellStyle name="Normal 3 3 2 2 2 3 3 3" xfId="11283" xr:uid="{00000000-0005-0000-0000-00002A2C0000}"/>
    <cellStyle name="Normal 3 3 2 2 2 3 3 3 3" xfId="26381" xr:uid="{00000000-0005-0000-0000-000027670000}"/>
    <cellStyle name="Normal 3 3 2 2 2 3 3 5" xfId="21368" xr:uid="{00000000-0005-0000-0000-000092530000}"/>
    <cellStyle name="Normal 3 3 2 2 2 3 4" xfId="12961" xr:uid="{00000000-0005-0000-0000-0000B8320000}"/>
    <cellStyle name="Normal 3 3 2 2 2 3 4 3" xfId="28056" xr:uid="{00000000-0005-0000-0000-0000B26D0000}"/>
    <cellStyle name="Normal 3 3 2 2 2 3 5" xfId="7940" xr:uid="{00000000-0005-0000-0000-00001B1F0000}"/>
    <cellStyle name="Normal 3 3 2 2 2 3 5 3" xfId="23039" xr:uid="{00000000-0005-0000-0000-0000195A0000}"/>
    <cellStyle name="Normal 3 3 2 2 2 3 7" xfId="18026" xr:uid="{00000000-0005-0000-0000-000084460000}"/>
    <cellStyle name="Normal 3 3 2 2 2 4" xfId="3723" xr:uid="{00000000-0005-0000-0000-0000A10E0000}"/>
    <cellStyle name="Normal 3 3 2 2 2 4 2" xfId="13796" xr:uid="{00000000-0005-0000-0000-0000FB350000}"/>
    <cellStyle name="Normal 3 3 2 2 2 4 2 3" xfId="28891" xr:uid="{00000000-0005-0000-0000-0000F5700000}"/>
    <cellStyle name="Normal 3 3 2 2 2 4 3" xfId="8776" xr:uid="{00000000-0005-0000-0000-00005F220000}"/>
    <cellStyle name="Normal 3 3 2 2 2 4 3 3" xfId="23874" xr:uid="{00000000-0005-0000-0000-00005C5D0000}"/>
    <cellStyle name="Normal 3 3 2 2 2 4 5" xfId="18861" xr:uid="{00000000-0005-0000-0000-0000C7490000}"/>
    <cellStyle name="Normal 3 3 2 2 2 5" xfId="5415" xr:uid="{00000000-0005-0000-0000-00003E150000}"/>
    <cellStyle name="Normal 3 3 2 2 2 5 2" xfId="15467" xr:uid="{00000000-0005-0000-0000-0000823C0000}"/>
    <cellStyle name="Normal 3 3 2 2 2 5 2 3" xfId="30562" xr:uid="{00000000-0005-0000-0000-00007C770000}"/>
    <cellStyle name="Normal 3 3 2 2 2 5 3" xfId="10447" xr:uid="{00000000-0005-0000-0000-0000E6280000}"/>
    <cellStyle name="Normal 3 3 2 2 2 5 3 3" xfId="25545" xr:uid="{00000000-0005-0000-0000-0000E3630000}"/>
    <cellStyle name="Normal 3 3 2 2 2 5 5" xfId="20532" xr:uid="{00000000-0005-0000-0000-00004E500000}"/>
    <cellStyle name="Normal 3 3 2 2 2 6" xfId="12125" xr:uid="{00000000-0005-0000-0000-0000742F0000}"/>
    <cellStyle name="Normal 3 3 2 2 2 6 3" xfId="27220" xr:uid="{00000000-0005-0000-0000-00006E6A0000}"/>
    <cellStyle name="Normal 3 3 2 2 2 7" xfId="7104" xr:uid="{00000000-0005-0000-0000-0000D71B0000}"/>
    <cellStyle name="Normal 3 3 2 2 2 7 3" xfId="22203" xr:uid="{00000000-0005-0000-0000-0000D5560000}"/>
    <cellStyle name="Normal 3 3 2 2 2 9" xfId="17190" xr:uid="{00000000-0005-0000-0000-000040430000}"/>
    <cellStyle name="Normal 3 3 2 2 3" xfId="2242" xr:uid="{00000000-0005-0000-0000-0000D7080000}"/>
    <cellStyle name="Normal 3 3 2 2 3 2" xfId="3081" xr:uid="{00000000-0005-0000-0000-00001E0C0000}"/>
    <cellStyle name="Normal 3 3 2 2 3 2 2" xfId="4770" xr:uid="{00000000-0005-0000-0000-0000B8120000}"/>
    <cellStyle name="Normal 3 3 2 2 3 2 2 2" xfId="14842" xr:uid="{00000000-0005-0000-0000-0000113A0000}"/>
    <cellStyle name="Normal 3 3 2 2 3 2 2 2 3" xfId="29937" xr:uid="{00000000-0005-0000-0000-00000B750000}"/>
    <cellStyle name="Normal 3 3 2 2 3 2 2 3" xfId="9822" xr:uid="{00000000-0005-0000-0000-000075260000}"/>
    <cellStyle name="Normal 3 3 2 2 3 2 2 3 3" xfId="24920" xr:uid="{00000000-0005-0000-0000-000072610000}"/>
    <cellStyle name="Normal 3 3 2 2 3 2 2 5" xfId="19907" xr:uid="{00000000-0005-0000-0000-0000DD4D0000}"/>
    <cellStyle name="Normal 3 3 2 2 3 2 3" xfId="6461" xr:uid="{00000000-0005-0000-0000-000054190000}"/>
    <cellStyle name="Normal 3 3 2 2 3 2 3 2" xfId="16513" xr:uid="{00000000-0005-0000-0000-000098400000}"/>
    <cellStyle name="Normal 3 3 2 2 3 2 3 3" xfId="11493" xr:uid="{00000000-0005-0000-0000-0000FC2C0000}"/>
    <cellStyle name="Normal 3 3 2 2 3 2 3 3 3" xfId="26591" xr:uid="{00000000-0005-0000-0000-0000F9670000}"/>
    <cellStyle name="Normal 3 3 2 2 3 2 3 5" xfId="21578" xr:uid="{00000000-0005-0000-0000-000064540000}"/>
    <cellStyle name="Normal 3 3 2 2 3 2 4" xfId="13171" xr:uid="{00000000-0005-0000-0000-00008A330000}"/>
    <cellStyle name="Normal 3 3 2 2 3 2 4 3" xfId="28266" xr:uid="{00000000-0005-0000-0000-0000846E0000}"/>
    <cellStyle name="Normal 3 3 2 2 3 2 5" xfId="8150" xr:uid="{00000000-0005-0000-0000-0000ED1F0000}"/>
    <cellStyle name="Normal 3 3 2 2 3 2 5 3" xfId="23249" xr:uid="{00000000-0005-0000-0000-0000EB5A0000}"/>
    <cellStyle name="Normal 3 3 2 2 3 2 7" xfId="18236" xr:uid="{00000000-0005-0000-0000-000056470000}"/>
    <cellStyle name="Normal 3 3 2 2 3 3" xfId="3933" xr:uid="{00000000-0005-0000-0000-0000730F0000}"/>
    <cellStyle name="Normal 3 3 2 2 3 3 2" xfId="14006" xr:uid="{00000000-0005-0000-0000-0000CD360000}"/>
    <cellStyle name="Normal 3 3 2 2 3 3 2 3" xfId="29101" xr:uid="{00000000-0005-0000-0000-0000C7710000}"/>
    <cellStyle name="Normal 3 3 2 2 3 3 3" xfId="8986" xr:uid="{00000000-0005-0000-0000-000031230000}"/>
    <cellStyle name="Normal 3 3 2 2 3 3 3 3" xfId="24084" xr:uid="{00000000-0005-0000-0000-00002E5E0000}"/>
    <cellStyle name="Normal 3 3 2 2 3 3 5" xfId="19071" xr:uid="{00000000-0005-0000-0000-0000994A0000}"/>
    <cellStyle name="Normal 3 3 2 2 3 4" xfId="5625" xr:uid="{00000000-0005-0000-0000-000010160000}"/>
    <cellStyle name="Normal 3 3 2 2 3 4 2" xfId="15677" xr:uid="{00000000-0005-0000-0000-0000543D0000}"/>
    <cellStyle name="Normal 3 3 2 2 3 4 2 3" xfId="30772" xr:uid="{00000000-0005-0000-0000-00004E780000}"/>
    <cellStyle name="Normal 3 3 2 2 3 4 3" xfId="10657" xr:uid="{00000000-0005-0000-0000-0000B8290000}"/>
    <cellStyle name="Normal 3 3 2 2 3 4 3 3" xfId="25755" xr:uid="{00000000-0005-0000-0000-0000B5640000}"/>
    <cellStyle name="Normal 3 3 2 2 3 4 5" xfId="20742" xr:uid="{00000000-0005-0000-0000-000020510000}"/>
    <cellStyle name="Normal 3 3 2 2 3 5" xfId="12335" xr:uid="{00000000-0005-0000-0000-000046300000}"/>
    <cellStyle name="Normal 3 3 2 2 3 5 3" xfId="27430" xr:uid="{00000000-0005-0000-0000-0000406B0000}"/>
    <cellStyle name="Normal 3 3 2 2 3 6" xfId="7314" xr:uid="{00000000-0005-0000-0000-0000A91C0000}"/>
    <cellStyle name="Normal 3 3 2 2 3 6 3" xfId="22413" xr:uid="{00000000-0005-0000-0000-0000A7570000}"/>
    <cellStyle name="Normal 3 3 2 2 3 8" xfId="17400" xr:uid="{00000000-0005-0000-0000-000012440000}"/>
    <cellStyle name="Normal 3 3 2 2 4" xfId="2663" xr:uid="{00000000-0005-0000-0000-00007C0A0000}"/>
    <cellStyle name="Normal 3 3 2 2 4 2" xfId="4352" xr:uid="{00000000-0005-0000-0000-000016110000}"/>
    <cellStyle name="Normal 3 3 2 2 4 2 2" xfId="14424" xr:uid="{00000000-0005-0000-0000-00006F380000}"/>
    <cellStyle name="Normal 3 3 2 2 4 2 2 3" xfId="29519" xr:uid="{00000000-0005-0000-0000-000069730000}"/>
    <cellStyle name="Normal 3 3 2 2 4 2 3" xfId="9404" xr:uid="{00000000-0005-0000-0000-0000D3240000}"/>
    <cellStyle name="Normal 3 3 2 2 4 2 3 3" xfId="24502" xr:uid="{00000000-0005-0000-0000-0000D05F0000}"/>
    <cellStyle name="Normal 3 3 2 2 4 2 5" xfId="19489" xr:uid="{00000000-0005-0000-0000-00003B4C0000}"/>
    <cellStyle name="Normal 3 3 2 2 4 3" xfId="6043" xr:uid="{00000000-0005-0000-0000-0000B2170000}"/>
    <cellStyle name="Normal 3 3 2 2 4 3 2" xfId="16095" xr:uid="{00000000-0005-0000-0000-0000F63E0000}"/>
    <cellStyle name="Normal 3 3 2 2 4 3 3" xfId="11075" xr:uid="{00000000-0005-0000-0000-00005A2B0000}"/>
    <cellStyle name="Normal 3 3 2 2 4 3 3 3" xfId="26173" xr:uid="{00000000-0005-0000-0000-000057660000}"/>
    <cellStyle name="Normal 3 3 2 2 4 3 5" xfId="21160" xr:uid="{00000000-0005-0000-0000-0000C2520000}"/>
    <cellStyle name="Normal 3 3 2 2 4 4" xfId="12753" xr:uid="{00000000-0005-0000-0000-0000E8310000}"/>
    <cellStyle name="Normal 3 3 2 2 4 4 3" xfId="27848" xr:uid="{00000000-0005-0000-0000-0000E26C0000}"/>
    <cellStyle name="Normal 3 3 2 2 4 5" xfId="7732" xr:uid="{00000000-0005-0000-0000-00004B1E0000}"/>
    <cellStyle name="Normal 3 3 2 2 4 5 3" xfId="22831" xr:uid="{00000000-0005-0000-0000-000049590000}"/>
    <cellStyle name="Normal 3 3 2 2 4 7" xfId="17818" xr:uid="{00000000-0005-0000-0000-0000B4450000}"/>
    <cellStyle name="Normal 3 3 2 2 5" xfId="3515" xr:uid="{00000000-0005-0000-0000-0000D10D0000}"/>
    <cellStyle name="Normal 3 3 2 2 5 2" xfId="13588" xr:uid="{00000000-0005-0000-0000-00002B350000}"/>
    <cellStyle name="Normal 3 3 2 2 5 2 3" xfId="28683" xr:uid="{00000000-0005-0000-0000-000025700000}"/>
    <cellStyle name="Normal 3 3 2 2 5 3" xfId="8568" xr:uid="{00000000-0005-0000-0000-00008F210000}"/>
    <cellStyle name="Normal 3 3 2 2 5 3 3" xfId="23666" xr:uid="{00000000-0005-0000-0000-00008C5C0000}"/>
    <cellStyle name="Normal 3 3 2 2 5 5" xfId="18653" xr:uid="{00000000-0005-0000-0000-0000F7480000}"/>
    <cellStyle name="Normal 3 3 2 2 6" xfId="5207" xr:uid="{00000000-0005-0000-0000-00006E140000}"/>
    <cellStyle name="Normal 3 3 2 2 6 2" xfId="15259" xr:uid="{00000000-0005-0000-0000-0000B23B0000}"/>
    <cellStyle name="Normal 3 3 2 2 6 2 3" xfId="30354" xr:uid="{00000000-0005-0000-0000-0000AC760000}"/>
    <cellStyle name="Normal 3 3 2 2 6 3" xfId="10239" xr:uid="{00000000-0005-0000-0000-000016280000}"/>
    <cellStyle name="Normal 3 3 2 2 6 3 3" xfId="25337" xr:uid="{00000000-0005-0000-0000-000013630000}"/>
    <cellStyle name="Normal 3 3 2 2 6 5" xfId="20324" xr:uid="{00000000-0005-0000-0000-00007E4F0000}"/>
    <cellStyle name="Normal 3 3 2 2 7" xfId="11917" xr:uid="{00000000-0005-0000-0000-0000A42E0000}"/>
    <cellStyle name="Normal 3 3 2 2 7 3" xfId="27012" xr:uid="{00000000-0005-0000-0000-00009E690000}"/>
    <cellStyle name="Normal 3 3 2 2 8" xfId="6896" xr:uid="{00000000-0005-0000-0000-0000071B0000}"/>
    <cellStyle name="Normal 3 3 2 2 8 3" xfId="21995" xr:uid="{00000000-0005-0000-0000-000005560000}"/>
    <cellStyle name="Normal 3 3 2 3" xfId="1925" xr:uid="{00000000-0005-0000-0000-00009A070000}"/>
    <cellStyle name="Normal 3 3 2 3 2" xfId="2346" xr:uid="{00000000-0005-0000-0000-00003F090000}"/>
    <cellStyle name="Normal 3 3 2 3 2 2" xfId="3185" xr:uid="{00000000-0005-0000-0000-0000860C0000}"/>
    <cellStyle name="Normal 3 3 2 3 2 2 2" xfId="4874" xr:uid="{00000000-0005-0000-0000-000020130000}"/>
    <cellStyle name="Normal 3 3 2 3 2 2 2 2" xfId="14946" xr:uid="{00000000-0005-0000-0000-0000793A0000}"/>
    <cellStyle name="Normal 3 3 2 3 2 2 2 2 3" xfId="30041" xr:uid="{00000000-0005-0000-0000-000073750000}"/>
    <cellStyle name="Normal 3 3 2 3 2 2 2 3" xfId="9926" xr:uid="{00000000-0005-0000-0000-0000DD260000}"/>
    <cellStyle name="Normal 3 3 2 3 2 2 2 3 3" xfId="25024" xr:uid="{00000000-0005-0000-0000-0000DA610000}"/>
    <cellStyle name="Normal 3 3 2 3 2 2 2 5" xfId="20011" xr:uid="{00000000-0005-0000-0000-0000454E0000}"/>
    <cellStyle name="Normal 3 3 2 3 2 2 3" xfId="6565" xr:uid="{00000000-0005-0000-0000-0000BC190000}"/>
    <cellStyle name="Normal 3 3 2 3 2 2 3 2" xfId="16617" xr:uid="{00000000-0005-0000-0000-000000410000}"/>
    <cellStyle name="Normal 3 3 2 3 2 2 3 3" xfId="11597" xr:uid="{00000000-0005-0000-0000-0000642D0000}"/>
    <cellStyle name="Normal 3 3 2 3 2 2 3 3 3" xfId="26695" xr:uid="{00000000-0005-0000-0000-000061680000}"/>
    <cellStyle name="Normal 3 3 2 3 2 2 3 5" xfId="21682" xr:uid="{00000000-0005-0000-0000-0000CC540000}"/>
    <cellStyle name="Normal 3 3 2 3 2 2 4" xfId="13275" xr:uid="{00000000-0005-0000-0000-0000F2330000}"/>
    <cellStyle name="Normal 3 3 2 3 2 2 4 3" xfId="28370" xr:uid="{00000000-0005-0000-0000-0000EC6E0000}"/>
    <cellStyle name="Normal 3 3 2 3 2 2 5" xfId="8254" xr:uid="{00000000-0005-0000-0000-000055200000}"/>
    <cellStyle name="Normal 3 3 2 3 2 2 5 3" xfId="23353" xr:uid="{00000000-0005-0000-0000-0000535B0000}"/>
    <cellStyle name="Normal 3 3 2 3 2 2 7" xfId="18340" xr:uid="{00000000-0005-0000-0000-0000BE470000}"/>
    <cellStyle name="Normal 3 3 2 3 2 3" xfId="4037" xr:uid="{00000000-0005-0000-0000-0000DB0F0000}"/>
    <cellStyle name="Normal 3 3 2 3 2 3 2" xfId="14110" xr:uid="{00000000-0005-0000-0000-000035370000}"/>
    <cellStyle name="Normal 3 3 2 3 2 3 2 3" xfId="29205" xr:uid="{00000000-0005-0000-0000-00002F720000}"/>
    <cellStyle name="Normal 3 3 2 3 2 3 3" xfId="9090" xr:uid="{00000000-0005-0000-0000-000099230000}"/>
    <cellStyle name="Normal 3 3 2 3 2 3 3 3" xfId="24188" xr:uid="{00000000-0005-0000-0000-0000965E0000}"/>
    <cellStyle name="Normal 3 3 2 3 2 3 5" xfId="19175" xr:uid="{00000000-0005-0000-0000-0000014B0000}"/>
    <cellStyle name="Normal 3 3 2 3 2 4" xfId="5729" xr:uid="{00000000-0005-0000-0000-000078160000}"/>
    <cellStyle name="Normal 3 3 2 3 2 4 2" xfId="15781" xr:uid="{00000000-0005-0000-0000-0000BC3D0000}"/>
    <cellStyle name="Normal 3 3 2 3 2 4 2 3" xfId="30876" xr:uid="{00000000-0005-0000-0000-0000B6780000}"/>
    <cellStyle name="Normal 3 3 2 3 2 4 3" xfId="10761" xr:uid="{00000000-0005-0000-0000-0000202A0000}"/>
    <cellStyle name="Normal 3 3 2 3 2 4 3 3" xfId="25859" xr:uid="{00000000-0005-0000-0000-00001D650000}"/>
    <cellStyle name="Normal 3 3 2 3 2 4 5" xfId="20846" xr:uid="{00000000-0005-0000-0000-000088510000}"/>
    <cellStyle name="Normal 3 3 2 3 2 5" xfId="12439" xr:uid="{00000000-0005-0000-0000-0000AE300000}"/>
    <cellStyle name="Normal 3 3 2 3 2 5 3" xfId="27534" xr:uid="{00000000-0005-0000-0000-0000A86B0000}"/>
    <cellStyle name="Normal 3 3 2 3 2 6" xfId="7418" xr:uid="{00000000-0005-0000-0000-0000111D0000}"/>
    <cellStyle name="Normal 3 3 2 3 2 6 3" xfId="22517" xr:uid="{00000000-0005-0000-0000-00000F580000}"/>
    <cellStyle name="Normal 3 3 2 3 2 8" xfId="17504" xr:uid="{00000000-0005-0000-0000-00007A440000}"/>
    <cellStyle name="Normal 3 3 2 3 3" xfId="2767" xr:uid="{00000000-0005-0000-0000-0000E40A0000}"/>
    <cellStyle name="Normal 3 3 2 3 3 2" xfId="4456" xr:uid="{00000000-0005-0000-0000-00007E110000}"/>
    <cellStyle name="Normal 3 3 2 3 3 2 2" xfId="14528" xr:uid="{00000000-0005-0000-0000-0000D7380000}"/>
    <cellStyle name="Normal 3 3 2 3 3 2 2 3" xfId="29623" xr:uid="{00000000-0005-0000-0000-0000D1730000}"/>
    <cellStyle name="Normal 3 3 2 3 3 2 3" xfId="9508" xr:uid="{00000000-0005-0000-0000-00003B250000}"/>
    <cellStyle name="Normal 3 3 2 3 3 2 3 3" xfId="24606" xr:uid="{00000000-0005-0000-0000-000038600000}"/>
    <cellStyle name="Normal 3 3 2 3 3 2 5" xfId="19593" xr:uid="{00000000-0005-0000-0000-0000A34C0000}"/>
    <cellStyle name="Normal 3 3 2 3 3 3" xfId="6147" xr:uid="{00000000-0005-0000-0000-00001A180000}"/>
    <cellStyle name="Normal 3 3 2 3 3 3 2" xfId="16199" xr:uid="{00000000-0005-0000-0000-00005E3F0000}"/>
    <cellStyle name="Normal 3 3 2 3 3 3 3" xfId="11179" xr:uid="{00000000-0005-0000-0000-0000C22B0000}"/>
    <cellStyle name="Normal 3 3 2 3 3 3 3 3" xfId="26277" xr:uid="{00000000-0005-0000-0000-0000BF660000}"/>
    <cellStyle name="Normal 3 3 2 3 3 3 5" xfId="21264" xr:uid="{00000000-0005-0000-0000-00002A530000}"/>
    <cellStyle name="Normal 3 3 2 3 3 4" xfId="12857" xr:uid="{00000000-0005-0000-0000-000050320000}"/>
    <cellStyle name="Normal 3 3 2 3 3 4 3" xfId="27952" xr:uid="{00000000-0005-0000-0000-00004A6D0000}"/>
    <cellStyle name="Normal 3 3 2 3 3 5" xfId="7836" xr:uid="{00000000-0005-0000-0000-0000B31E0000}"/>
    <cellStyle name="Normal 3 3 2 3 3 5 3" xfId="22935" xr:uid="{00000000-0005-0000-0000-0000B1590000}"/>
    <cellStyle name="Normal 3 3 2 3 3 7" xfId="17922" xr:uid="{00000000-0005-0000-0000-00001C460000}"/>
    <cellStyle name="Normal 3 3 2 3 4" xfId="3619" xr:uid="{00000000-0005-0000-0000-0000390E0000}"/>
    <cellStyle name="Normal 3 3 2 3 4 2" xfId="13692" xr:uid="{00000000-0005-0000-0000-000093350000}"/>
    <cellStyle name="Normal 3 3 2 3 4 2 3" xfId="28787" xr:uid="{00000000-0005-0000-0000-00008D700000}"/>
    <cellStyle name="Normal 3 3 2 3 4 3" xfId="8672" xr:uid="{00000000-0005-0000-0000-0000F7210000}"/>
    <cellStyle name="Normal 3 3 2 3 4 3 3" xfId="23770" xr:uid="{00000000-0005-0000-0000-0000F45C0000}"/>
    <cellStyle name="Normal 3 3 2 3 4 5" xfId="18757" xr:uid="{00000000-0005-0000-0000-00005F490000}"/>
    <cellStyle name="Normal 3 3 2 3 5" xfId="5311" xr:uid="{00000000-0005-0000-0000-0000D6140000}"/>
    <cellStyle name="Normal 3 3 2 3 5 2" xfId="15363" xr:uid="{00000000-0005-0000-0000-00001A3C0000}"/>
    <cellStyle name="Normal 3 3 2 3 5 2 3" xfId="30458" xr:uid="{00000000-0005-0000-0000-000014770000}"/>
    <cellStyle name="Normal 3 3 2 3 5 3" xfId="10343" xr:uid="{00000000-0005-0000-0000-00007E280000}"/>
    <cellStyle name="Normal 3 3 2 3 5 3 3" xfId="25441" xr:uid="{00000000-0005-0000-0000-00007B630000}"/>
    <cellStyle name="Normal 3 3 2 3 5 5" xfId="20428" xr:uid="{00000000-0005-0000-0000-0000E64F0000}"/>
    <cellStyle name="Normal 3 3 2 3 6" xfId="12021" xr:uid="{00000000-0005-0000-0000-00000C2F0000}"/>
    <cellStyle name="Normal 3 3 2 3 6 3" xfId="27116" xr:uid="{00000000-0005-0000-0000-0000066A0000}"/>
    <cellStyle name="Normal 3 3 2 3 7" xfId="7000" xr:uid="{00000000-0005-0000-0000-00006F1B0000}"/>
    <cellStyle name="Normal 3 3 2 3 7 3" xfId="22099" xr:uid="{00000000-0005-0000-0000-00006D560000}"/>
    <cellStyle name="Normal 3 3 2 3 9" xfId="17086" xr:uid="{00000000-0005-0000-0000-0000D8420000}"/>
    <cellStyle name="Normal 3 3 2 4" xfId="2138" xr:uid="{00000000-0005-0000-0000-00006F080000}"/>
    <cellStyle name="Normal 3 3 2 4 2" xfId="2977" xr:uid="{00000000-0005-0000-0000-0000B60B0000}"/>
    <cellStyle name="Normal 3 3 2 4 2 2" xfId="4666" xr:uid="{00000000-0005-0000-0000-000050120000}"/>
    <cellStyle name="Normal 3 3 2 4 2 2 2" xfId="14738" xr:uid="{00000000-0005-0000-0000-0000A9390000}"/>
    <cellStyle name="Normal 3 3 2 4 2 2 2 3" xfId="29833" xr:uid="{00000000-0005-0000-0000-0000A3740000}"/>
    <cellStyle name="Normal 3 3 2 4 2 2 3" xfId="9718" xr:uid="{00000000-0005-0000-0000-00000D260000}"/>
    <cellStyle name="Normal 3 3 2 4 2 2 3 3" xfId="24816" xr:uid="{00000000-0005-0000-0000-00000A610000}"/>
    <cellStyle name="Normal 3 3 2 4 2 2 5" xfId="19803" xr:uid="{00000000-0005-0000-0000-0000754D0000}"/>
    <cellStyle name="Normal 3 3 2 4 2 3" xfId="6357" xr:uid="{00000000-0005-0000-0000-0000EC180000}"/>
    <cellStyle name="Normal 3 3 2 4 2 3 2" xfId="16409" xr:uid="{00000000-0005-0000-0000-000030400000}"/>
    <cellStyle name="Normal 3 3 2 4 2 3 3" xfId="11389" xr:uid="{00000000-0005-0000-0000-0000942C0000}"/>
    <cellStyle name="Normal 3 3 2 4 2 3 3 3" xfId="26487" xr:uid="{00000000-0005-0000-0000-000091670000}"/>
    <cellStyle name="Normal 3 3 2 4 2 3 5" xfId="21474" xr:uid="{00000000-0005-0000-0000-0000FC530000}"/>
    <cellStyle name="Normal 3 3 2 4 2 4" xfId="13067" xr:uid="{00000000-0005-0000-0000-000022330000}"/>
    <cellStyle name="Normal 3 3 2 4 2 4 3" xfId="28162" xr:uid="{00000000-0005-0000-0000-00001C6E0000}"/>
    <cellStyle name="Normal 3 3 2 4 2 5" xfId="8046" xr:uid="{00000000-0005-0000-0000-0000851F0000}"/>
    <cellStyle name="Normal 3 3 2 4 2 5 3" xfId="23145" xr:uid="{00000000-0005-0000-0000-0000835A0000}"/>
    <cellStyle name="Normal 3 3 2 4 2 7" xfId="18132" xr:uid="{00000000-0005-0000-0000-0000EE460000}"/>
    <cellStyle name="Normal 3 3 2 4 3" xfId="3829" xr:uid="{00000000-0005-0000-0000-00000B0F0000}"/>
    <cellStyle name="Normal 3 3 2 4 3 2" xfId="13902" xr:uid="{00000000-0005-0000-0000-000065360000}"/>
    <cellStyle name="Normal 3 3 2 4 3 2 3" xfId="28997" xr:uid="{00000000-0005-0000-0000-00005F710000}"/>
    <cellStyle name="Normal 3 3 2 4 3 3" xfId="8882" xr:uid="{00000000-0005-0000-0000-0000C9220000}"/>
    <cellStyle name="Normal 3 3 2 4 3 3 3" xfId="23980" xr:uid="{00000000-0005-0000-0000-0000C65D0000}"/>
    <cellStyle name="Normal 3 3 2 4 3 5" xfId="18967" xr:uid="{00000000-0005-0000-0000-0000314A0000}"/>
    <cellStyle name="Normal 3 3 2 4 4" xfId="5521" xr:uid="{00000000-0005-0000-0000-0000A8150000}"/>
    <cellStyle name="Normal 3 3 2 4 4 2" xfId="15573" xr:uid="{00000000-0005-0000-0000-0000EC3C0000}"/>
    <cellStyle name="Normal 3 3 2 4 4 2 3" xfId="30668" xr:uid="{00000000-0005-0000-0000-0000E6770000}"/>
    <cellStyle name="Normal 3 3 2 4 4 3" xfId="10553" xr:uid="{00000000-0005-0000-0000-000050290000}"/>
    <cellStyle name="Normal 3 3 2 4 4 3 3" xfId="25651" xr:uid="{00000000-0005-0000-0000-00004D640000}"/>
    <cellStyle name="Normal 3 3 2 4 4 5" xfId="20638" xr:uid="{00000000-0005-0000-0000-0000B8500000}"/>
    <cellStyle name="Normal 3 3 2 4 5" xfId="12231" xr:uid="{00000000-0005-0000-0000-0000DE2F0000}"/>
    <cellStyle name="Normal 3 3 2 4 5 3" xfId="27326" xr:uid="{00000000-0005-0000-0000-0000D86A0000}"/>
    <cellStyle name="Normal 3 3 2 4 6" xfId="7210" xr:uid="{00000000-0005-0000-0000-0000411C0000}"/>
    <cellStyle name="Normal 3 3 2 4 6 3" xfId="22309" xr:uid="{00000000-0005-0000-0000-00003F570000}"/>
    <cellStyle name="Normal 3 3 2 4 8" xfId="17296" xr:uid="{00000000-0005-0000-0000-0000AA430000}"/>
    <cellStyle name="Normal 3 3 2 5" xfId="2559" xr:uid="{00000000-0005-0000-0000-0000140A0000}"/>
    <cellStyle name="Normal 3 3 2 5 2" xfId="4248" xr:uid="{00000000-0005-0000-0000-0000AE100000}"/>
    <cellStyle name="Normal 3 3 2 5 2 2" xfId="14320" xr:uid="{00000000-0005-0000-0000-000007380000}"/>
    <cellStyle name="Normal 3 3 2 5 2 2 3" xfId="29415" xr:uid="{00000000-0005-0000-0000-000001730000}"/>
    <cellStyle name="Normal 3 3 2 5 2 3" xfId="9300" xr:uid="{00000000-0005-0000-0000-00006B240000}"/>
    <cellStyle name="Normal 3 3 2 5 2 3 3" xfId="24398" xr:uid="{00000000-0005-0000-0000-0000685F0000}"/>
    <cellStyle name="Normal 3 3 2 5 2 5" xfId="19385" xr:uid="{00000000-0005-0000-0000-0000D34B0000}"/>
    <cellStyle name="Normal 3 3 2 5 3" xfId="5939" xr:uid="{00000000-0005-0000-0000-00004A170000}"/>
    <cellStyle name="Normal 3 3 2 5 3 2" xfId="15991" xr:uid="{00000000-0005-0000-0000-00008E3E0000}"/>
    <cellStyle name="Normal 3 3 2 5 3 3" xfId="10971" xr:uid="{00000000-0005-0000-0000-0000F22A0000}"/>
    <cellStyle name="Normal 3 3 2 5 3 3 3" xfId="26069" xr:uid="{00000000-0005-0000-0000-0000EF650000}"/>
    <cellStyle name="Normal 3 3 2 5 3 5" xfId="21056" xr:uid="{00000000-0005-0000-0000-00005A520000}"/>
    <cellStyle name="Normal 3 3 2 5 4" xfId="12649" xr:uid="{00000000-0005-0000-0000-000080310000}"/>
    <cellStyle name="Normal 3 3 2 5 4 3" xfId="27744" xr:uid="{00000000-0005-0000-0000-00007A6C0000}"/>
    <cellStyle name="Normal 3 3 2 5 5" xfId="7628" xr:uid="{00000000-0005-0000-0000-0000E31D0000}"/>
    <cellStyle name="Normal 3 3 2 5 5 3" xfId="22727" xr:uid="{00000000-0005-0000-0000-0000E1580000}"/>
    <cellStyle name="Normal 3 3 2 5 7" xfId="17714" xr:uid="{00000000-0005-0000-0000-00004C450000}"/>
    <cellStyle name="Normal 3 3 2 6" xfId="3411" xr:uid="{00000000-0005-0000-0000-0000690D0000}"/>
    <cellStyle name="Normal 3 3 2 6 2" xfId="13484" xr:uid="{00000000-0005-0000-0000-0000C3340000}"/>
    <cellStyle name="Normal 3 3 2 6 2 3" xfId="28579" xr:uid="{00000000-0005-0000-0000-0000BD6F0000}"/>
    <cellStyle name="Normal 3 3 2 6 3" xfId="8464" xr:uid="{00000000-0005-0000-0000-000027210000}"/>
    <cellStyle name="Normal 3 3 2 6 3 3" xfId="23562" xr:uid="{00000000-0005-0000-0000-0000245C0000}"/>
    <cellStyle name="Normal 3 3 2 6 5" xfId="18549" xr:uid="{00000000-0005-0000-0000-00008F480000}"/>
    <cellStyle name="Normal 3 3 2 7" xfId="5103" xr:uid="{00000000-0005-0000-0000-000006140000}"/>
    <cellStyle name="Normal 3 3 2 7 2" xfId="15155" xr:uid="{00000000-0005-0000-0000-00004A3B0000}"/>
    <cellStyle name="Normal 3 3 2 7 2 3" xfId="30250" xr:uid="{00000000-0005-0000-0000-000044760000}"/>
    <cellStyle name="Normal 3 3 2 7 3" xfId="10135" xr:uid="{00000000-0005-0000-0000-0000AE270000}"/>
    <cellStyle name="Normal 3 3 2 7 3 3" xfId="25233" xr:uid="{00000000-0005-0000-0000-0000AB620000}"/>
    <cellStyle name="Normal 3 3 2 7 5" xfId="20220" xr:uid="{00000000-0005-0000-0000-0000164F0000}"/>
    <cellStyle name="Normal 3 3 2 8" xfId="11813" xr:uid="{00000000-0005-0000-0000-00003C2E0000}"/>
    <cellStyle name="Normal 3 3 2 8 3" xfId="26908" xr:uid="{00000000-0005-0000-0000-000036690000}"/>
    <cellStyle name="Normal 3 3 2 9" xfId="6792" xr:uid="{00000000-0005-0000-0000-00009F1A0000}"/>
    <cellStyle name="Normal 3 3 2 9 3" xfId="21891" xr:uid="{00000000-0005-0000-0000-00009D550000}"/>
    <cellStyle name="Normal 3 3 3" xfId="1758" xr:uid="{00000000-0005-0000-0000-0000F3060000}"/>
    <cellStyle name="Normal 3 3 3 10" xfId="16930" xr:uid="{00000000-0005-0000-0000-00003C420000}"/>
    <cellStyle name="Normal 3 3 3 2" xfId="1977" xr:uid="{00000000-0005-0000-0000-0000CE070000}"/>
    <cellStyle name="Normal 3 3 3 2 2" xfId="2398" xr:uid="{00000000-0005-0000-0000-000073090000}"/>
    <cellStyle name="Normal 3 3 3 2 2 2" xfId="3237" xr:uid="{00000000-0005-0000-0000-0000BA0C0000}"/>
    <cellStyle name="Normal 3 3 3 2 2 2 2" xfId="4926" xr:uid="{00000000-0005-0000-0000-000054130000}"/>
    <cellStyle name="Normal 3 3 3 2 2 2 2 2" xfId="14998" xr:uid="{00000000-0005-0000-0000-0000AD3A0000}"/>
    <cellStyle name="Normal 3 3 3 2 2 2 2 2 3" xfId="30093" xr:uid="{00000000-0005-0000-0000-0000A7750000}"/>
    <cellStyle name="Normal 3 3 3 2 2 2 2 3" xfId="9978" xr:uid="{00000000-0005-0000-0000-000011270000}"/>
    <cellStyle name="Normal 3 3 3 2 2 2 2 3 3" xfId="25076" xr:uid="{00000000-0005-0000-0000-00000E620000}"/>
    <cellStyle name="Normal 3 3 3 2 2 2 2 5" xfId="20063" xr:uid="{00000000-0005-0000-0000-0000794E0000}"/>
    <cellStyle name="Normal 3 3 3 2 2 2 3" xfId="6617" xr:uid="{00000000-0005-0000-0000-0000F0190000}"/>
    <cellStyle name="Normal 3 3 3 2 2 2 3 2" xfId="16669" xr:uid="{00000000-0005-0000-0000-000034410000}"/>
    <cellStyle name="Normal 3 3 3 2 2 2 3 3" xfId="11649" xr:uid="{00000000-0005-0000-0000-0000982D0000}"/>
    <cellStyle name="Normal 3 3 3 2 2 2 3 3 3" xfId="26747" xr:uid="{00000000-0005-0000-0000-000095680000}"/>
    <cellStyle name="Normal 3 3 3 2 2 2 3 5" xfId="21734" xr:uid="{00000000-0005-0000-0000-000000550000}"/>
    <cellStyle name="Normal 3 3 3 2 2 2 4" xfId="13327" xr:uid="{00000000-0005-0000-0000-000026340000}"/>
    <cellStyle name="Normal 3 3 3 2 2 2 4 3" xfId="28422" xr:uid="{00000000-0005-0000-0000-0000206F0000}"/>
    <cellStyle name="Normal 3 3 3 2 2 2 5" xfId="8306" xr:uid="{00000000-0005-0000-0000-000089200000}"/>
    <cellStyle name="Normal 3 3 3 2 2 2 5 3" xfId="23405" xr:uid="{00000000-0005-0000-0000-0000875B0000}"/>
    <cellStyle name="Normal 3 3 3 2 2 2 7" xfId="18392" xr:uid="{00000000-0005-0000-0000-0000F2470000}"/>
    <cellStyle name="Normal 3 3 3 2 2 3" xfId="4089" xr:uid="{00000000-0005-0000-0000-00000F100000}"/>
    <cellStyle name="Normal 3 3 3 2 2 3 2" xfId="14162" xr:uid="{00000000-0005-0000-0000-000069370000}"/>
    <cellStyle name="Normal 3 3 3 2 2 3 2 3" xfId="29257" xr:uid="{00000000-0005-0000-0000-000063720000}"/>
    <cellStyle name="Normal 3 3 3 2 2 3 3" xfId="9142" xr:uid="{00000000-0005-0000-0000-0000CD230000}"/>
    <cellStyle name="Normal 3 3 3 2 2 3 3 3" xfId="24240" xr:uid="{00000000-0005-0000-0000-0000CA5E0000}"/>
    <cellStyle name="Normal 3 3 3 2 2 3 5" xfId="19227" xr:uid="{00000000-0005-0000-0000-0000354B0000}"/>
    <cellStyle name="Normal 3 3 3 2 2 4" xfId="5781" xr:uid="{00000000-0005-0000-0000-0000AC160000}"/>
    <cellStyle name="Normal 3 3 3 2 2 4 2" xfId="15833" xr:uid="{00000000-0005-0000-0000-0000F03D0000}"/>
    <cellStyle name="Normal 3 3 3 2 2 4 3" xfId="10813" xr:uid="{00000000-0005-0000-0000-0000542A0000}"/>
    <cellStyle name="Normal 3 3 3 2 2 4 3 3" xfId="25911" xr:uid="{00000000-0005-0000-0000-000051650000}"/>
    <cellStyle name="Normal 3 3 3 2 2 4 5" xfId="20898" xr:uid="{00000000-0005-0000-0000-0000BC510000}"/>
    <cellStyle name="Normal 3 3 3 2 2 5" xfId="12491" xr:uid="{00000000-0005-0000-0000-0000E2300000}"/>
    <cellStyle name="Normal 3 3 3 2 2 5 3" xfId="27586" xr:uid="{00000000-0005-0000-0000-0000DC6B0000}"/>
    <cellStyle name="Normal 3 3 3 2 2 6" xfId="7470" xr:uid="{00000000-0005-0000-0000-0000451D0000}"/>
    <cellStyle name="Normal 3 3 3 2 2 6 3" xfId="22569" xr:uid="{00000000-0005-0000-0000-000043580000}"/>
    <cellStyle name="Normal 3 3 3 2 2 8" xfId="17556" xr:uid="{00000000-0005-0000-0000-0000AE440000}"/>
    <cellStyle name="Normal 3 3 3 2 3" xfId="2819" xr:uid="{00000000-0005-0000-0000-0000180B0000}"/>
    <cellStyle name="Normal 3 3 3 2 3 2" xfId="4508" xr:uid="{00000000-0005-0000-0000-0000B2110000}"/>
    <cellStyle name="Normal 3 3 3 2 3 2 2" xfId="14580" xr:uid="{00000000-0005-0000-0000-00000B390000}"/>
    <cellStyle name="Normal 3 3 3 2 3 2 2 3" xfId="29675" xr:uid="{00000000-0005-0000-0000-000005740000}"/>
    <cellStyle name="Normal 3 3 3 2 3 2 3" xfId="9560" xr:uid="{00000000-0005-0000-0000-00006F250000}"/>
    <cellStyle name="Normal 3 3 3 2 3 2 3 3" xfId="24658" xr:uid="{00000000-0005-0000-0000-00006C600000}"/>
    <cellStyle name="Normal 3 3 3 2 3 2 5" xfId="19645" xr:uid="{00000000-0005-0000-0000-0000D74C0000}"/>
    <cellStyle name="Normal 3 3 3 2 3 3" xfId="6199" xr:uid="{00000000-0005-0000-0000-00004E180000}"/>
    <cellStyle name="Normal 3 3 3 2 3 3 2" xfId="16251" xr:uid="{00000000-0005-0000-0000-0000923F0000}"/>
    <cellStyle name="Normal 3 3 3 2 3 3 3" xfId="11231" xr:uid="{00000000-0005-0000-0000-0000F62B0000}"/>
    <cellStyle name="Normal 3 3 3 2 3 3 3 3" xfId="26329" xr:uid="{00000000-0005-0000-0000-0000F3660000}"/>
    <cellStyle name="Normal 3 3 3 2 3 3 5" xfId="21316" xr:uid="{00000000-0005-0000-0000-00005E530000}"/>
    <cellStyle name="Normal 3 3 3 2 3 4" xfId="12909" xr:uid="{00000000-0005-0000-0000-000084320000}"/>
    <cellStyle name="Normal 3 3 3 2 3 4 3" xfId="28004" xr:uid="{00000000-0005-0000-0000-00007E6D0000}"/>
    <cellStyle name="Normal 3 3 3 2 3 5" xfId="7888" xr:uid="{00000000-0005-0000-0000-0000E71E0000}"/>
    <cellStyle name="Normal 3 3 3 2 3 5 3" xfId="22987" xr:uid="{00000000-0005-0000-0000-0000E5590000}"/>
    <cellStyle name="Normal 3 3 3 2 3 7" xfId="17974" xr:uid="{00000000-0005-0000-0000-000050460000}"/>
    <cellStyle name="Normal 3 3 3 2 4" xfId="3671" xr:uid="{00000000-0005-0000-0000-00006D0E0000}"/>
    <cellStyle name="Normal 3 3 3 2 4 2" xfId="13744" xr:uid="{00000000-0005-0000-0000-0000C7350000}"/>
    <cellStyle name="Normal 3 3 3 2 4 2 3" xfId="28839" xr:uid="{00000000-0005-0000-0000-0000C1700000}"/>
    <cellStyle name="Normal 3 3 3 2 4 3" xfId="8724" xr:uid="{00000000-0005-0000-0000-00002B220000}"/>
    <cellStyle name="Normal 3 3 3 2 4 3 3" xfId="23822" xr:uid="{00000000-0005-0000-0000-0000285D0000}"/>
    <cellStyle name="Normal 3 3 3 2 4 5" xfId="18809" xr:uid="{00000000-0005-0000-0000-000093490000}"/>
    <cellStyle name="Normal 3 3 3 2 5" xfId="5363" xr:uid="{00000000-0005-0000-0000-00000A150000}"/>
    <cellStyle name="Normal 3 3 3 2 5 2" xfId="15415" xr:uid="{00000000-0005-0000-0000-00004E3C0000}"/>
    <cellStyle name="Normal 3 3 3 2 5 2 3" xfId="30510" xr:uid="{00000000-0005-0000-0000-000048770000}"/>
    <cellStyle name="Normal 3 3 3 2 5 3" xfId="10395" xr:uid="{00000000-0005-0000-0000-0000B2280000}"/>
    <cellStyle name="Normal 3 3 3 2 5 3 3" xfId="25493" xr:uid="{00000000-0005-0000-0000-0000AF630000}"/>
    <cellStyle name="Normal 3 3 3 2 5 5" xfId="20480" xr:uid="{00000000-0005-0000-0000-00001A500000}"/>
    <cellStyle name="Normal 3 3 3 2 6" xfId="12073" xr:uid="{00000000-0005-0000-0000-0000402F0000}"/>
    <cellStyle name="Normal 3 3 3 2 6 3" xfId="27168" xr:uid="{00000000-0005-0000-0000-00003A6A0000}"/>
    <cellStyle name="Normal 3 3 3 2 7" xfId="7052" xr:uid="{00000000-0005-0000-0000-0000A31B0000}"/>
    <cellStyle name="Normal 3 3 3 2 7 3" xfId="22151" xr:uid="{00000000-0005-0000-0000-0000A1560000}"/>
    <cellStyle name="Normal 3 3 3 2 9" xfId="17138" xr:uid="{00000000-0005-0000-0000-00000C430000}"/>
    <cellStyle name="Normal 3 3 3 3" xfId="2190" xr:uid="{00000000-0005-0000-0000-0000A3080000}"/>
    <cellStyle name="Normal 3 3 3 3 2" xfId="3029" xr:uid="{00000000-0005-0000-0000-0000EA0B0000}"/>
    <cellStyle name="Normal 3 3 3 3 2 2" xfId="4718" xr:uid="{00000000-0005-0000-0000-000084120000}"/>
    <cellStyle name="Normal 3 3 3 3 2 2 2" xfId="14790" xr:uid="{00000000-0005-0000-0000-0000DD390000}"/>
    <cellStyle name="Normal 3 3 3 3 2 2 2 3" xfId="29885" xr:uid="{00000000-0005-0000-0000-0000D7740000}"/>
    <cellStyle name="Normal 3 3 3 3 2 2 3" xfId="9770" xr:uid="{00000000-0005-0000-0000-000041260000}"/>
    <cellStyle name="Normal 3 3 3 3 2 2 3 3" xfId="24868" xr:uid="{00000000-0005-0000-0000-00003E610000}"/>
    <cellStyle name="Normal 3 3 3 3 2 2 5" xfId="19855" xr:uid="{00000000-0005-0000-0000-0000A94D0000}"/>
    <cellStyle name="Normal 3 3 3 3 2 3" xfId="6409" xr:uid="{00000000-0005-0000-0000-000020190000}"/>
    <cellStyle name="Normal 3 3 3 3 2 3 2" xfId="16461" xr:uid="{00000000-0005-0000-0000-000064400000}"/>
    <cellStyle name="Normal 3 3 3 3 2 3 3" xfId="11441" xr:uid="{00000000-0005-0000-0000-0000C82C0000}"/>
    <cellStyle name="Normal 3 3 3 3 2 3 3 3" xfId="26539" xr:uid="{00000000-0005-0000-0000-0000C5670000}"/>
    <cellStyle name="Normal 3 3 3 3 2 3 5" xfId="21526" xr:uid="{00000000-0005-0000-0000-000030540000}"/>
    <cellStyle name="Normal 3 3 3 3 2 4" xfId="13119" xr:uid="{00000000-0005-0000-0000-000056330000}"/>
    <cellStyle name="Normal 3 3 3 3 2 4 3" xfId="28214" xr:uid="{00000000-0005-0000-0000-0000506E0000}"/>
    <cellStyle name="Normal 3 3 3 3 2 5" xfId="8098" xr:uid="{00000000-0005-0000-0000-0000B91F0000}"/>
    <cellStyle name="Normal 3 3 3 3 2 5 3" xfId="23197" xr:uid="{00000000-0005-0000-0000-0000B75A0000}"/>
    <cellStyle name="Normal 3 3 3 3 2 7" xfId="18184" xr:uid="{00000000-0005-0000-0000-000022470000}"/>
    <cellStyle name="Normal 3 3 3 3 3" xfId="3881" xr:uid="{00000000-0005-0000-0000-00003F0F0000}"/>
    <cellStyle name="Normal 3 3 3 3 3 2" xfId="13954" xr:uid="{00000000-0005-0000-0000-000099360000}"/>
    <cellStyle name="Normal 3 3 3 3 3 2 3" xfId="29049" xr:uid="{00000000-0005-0000-0000-000093710000}"/>
    <cellStyle name="Normal 3 3 3 3 3 3" xfId="8934" xr:uid="{00000000-0005-0000-0000-0000FD220000}"/>
    <cellStyle name="Normal 3 3 3 3 3 3 3" xfId="24032" xr:uid="{00000000-0005-0000-0000-0000FA5D0000}"/>
    <cellStyle name="Normal 3 3 3 3 3 5" xfId="19019" xr:uid="{00000000-0005-0000-0000-0000654A0000}"/>
    <cellStyle name="Normal 3 3 3 3 4" xfId="5573" xr:uid="{00000000-0005-0000-0000-0000DC150000}"/>
    <cellStyle name="Normal 3 3 3 3 4 2" xfId="15625" xr:uid="{00000000-0005-0000-0000-0000203D0000}"/>
    <cellStyle name="Normal 3 3 3 3 4 2 3" xfId="30720" xr:uid="{00000000-0005-0000-0000-00001A780000}"/>
    <cellStyle name="Normal 3 3 3 3 4 3" xfId="10605" xr:uid="{00000000-0005-0000-0000-000084290000}"/>
    <cellStyle name="Normal 3 3 3 3 4 3 3" xfId="25703" xr:uid="{00000000-0005-0000-0000-000081640000}"/>
    <cellStyle name="Normal 3 3 3 3 4 5" xfId="20690" xr:uid="{00000000-0005-0000-0000-0000EC500000}"/>
    <cellStyle name="Normal 3 3 3 3 5" xfId="12283" xr:uid="{00000000-0005-0000-0000-000012300000}"/>
    <cellStyle name="Normal 3 3 3 3 5 3" xfId="27378" xr:uid="{00000000-0005-0000-0000-00000C6B0000}"/>
    <cellStyle name="Normal 3 3 3 3 6" xfId="7262" xr:uid="{00000000-0005-0000-0000-0000751C0000}"/>
    <cellStyle name="Normal 3 3 3 3 6 3" xfId="22361" xr:uid="{00000000-0005-0000-0000-000073570000}"/>
    <cellStyle name="Normal 3 3 3 3 8" xfId="17348" xr:uid="{00000000-0005-0000-0000-0000DE430000}"/>
    <cellStyle name="Normal 3 3 3 4" xfId="2611" xr:uid="{00000000-0005-0000-0000-0000480A0000}"/>
    <cellStyle name="Normal 3 3 3 4 2" xfId="4300" xr:uid="{00000000-0005-0000-0000-0000E2100000}"/>
    <cellStyle name="Normal 3 3 3 4 2 2" xfId="14372" xr:uid="{00000000-0005-0000-0000-00003B380000}"/>
    <cellStyle name="Normal 3 3 3 4 2 2 3" xfId="29467" xr:uid="{00000000-0005-0000-0000-000035730000}"/>
    <cellStyle name="Normal 3 3 3 4 2 3" xfId="9352" xr:uid="{00000000-0005-0000-0000-00009F240000}"/>
    <cellStyle name="Normal 3 3 3 4 2 3 3" xfId="24450" xr:uid="{00000000-0005-0000-0000-00009C5F0000}"/>
    <cellStyle name="Normal 3 3 3 4 2 5" xfId="19437" xr:uid="{00000000-0005-0000-0000-0000074C0000}"/>
    <cellStyle name="Normal 3 3 3 4 3" xfId="5991" xr:uid="{00000000-0005-0000-0000-00007E170000}"/>
    <cellStyle name="Normal 3 3 3 4 3 2" xfId="16043" xr:uid="{00000000-0005-0000-0000-0000C23E0000}"/>
    <cellStyle name="Normal 3 3 3 4 3 3" xfId="11023" xr:uid="{00000000-0005-0000-0000-0000262B0000}"/>
    <cellStyle name="Normal 3 3 3 4 3 3 3" xfId="26121" xr:uid="{00000000-0005-0000-0000-000023660000}"/>
    <cellStyle name="Normal 3 3 3 4 3 5" xfId="21108" xr:uid="{00000000-0005-0000-0000-00008E520000}"/>
    <cellStyle name="Normal 3 3 3 4 4" xfId="12701" xr:uid="{00000000-0005-0000-0000-0000B4310000}"/>
    <cellStyle name="Normal 3 3 3 4 4 3" xfId="27796" xr:uid="{00000000-0005-0000-0000-0000AE6C0000}"/>
    <cellStyle name="Normal 3 3 3 4 5" xfId="7680" xr:uid="{00000000-0005-0000-0000-0000171E0000}"/>
    <cellStyle name="Normal 3 3 3 4 5 3" xfId="22779" xr:uid="{00000000-0005-0000-0000-000015590000}"/>
    <cellStyle name="Normal 3 3 3 4 7" xfId="17766" xr:uid="{00000000-0005-0000-0000-000080450000}"/>
    <cellStyle name="Normal 3 3 3 5" xfId="3463" xr:uid="{00000000-0005-0000-0000-00009D0D0000}"/>
    <cellStyle name="Normal 3 3 3 5 2" xfId="13536" xr:uid="{00000000-0005-0000-0000-0000F7340000}"/>
    <cellStyle name="Normal 3 3 3 5 2 3" xfId="28631" xr:uid="{00000000-0005-0000-0000-0000F16F0000}"/>
    <cellStyle name="Normal 3 3 3 5 3" xfId="8516" xr:uid="{00000000-0005-0000-0000-00005B210000}"/>
    <cellStyle name="Normal 3 3 3 5 3 3" xfId="23614" xr:uid="{00000000-0005-0000-0000-0000585C0000}"/>
    <cellStyle name="Normal 3 3 3 5 5" xfId="18601" xr:uid="{00000000-0005-0000-0000-0000C3480000}"/>
    <cellStyle name="Normal 3 3 3 6" xfId="5155" xr:uid="{00000000-0005-0000-0000-00003A140000}"/>
    <cellStyle name="Normal 3 3 3 6 2" xfId="15207" xr:uid="{00000000-0005-0000-0000-00007E3B0000}"/>
    <cellStyle name="Normal 3 3 3 6 2 3" xfId="30302" xr:uid="{00000000-0005-0000-0000-000078760000}"/>
    <cellStyle name="Normal 3 3 3 6 3" xfId="10187" xr:uid="{00000000-0005-0000-0000-0000E2270000}"/>
    <cellStyle name="Normal 3 3 3 6 3 3" xfId="25285" xr:uid="{00000000-0005-0000-0000-0000DF620000}"/>
    <cellStyle name="Normal 3 3 3 6 5" xfId="20272" xr:uid="{00000000-0005-0000-0000-00004A4F0000}"/>
    <cellStyle name="Normal 3 3 3 7" xfId="11865" xr:uid="{00000000-0005-0000-0000-0000702E0000}"/>
    <cellStyle name="Normal 3 3 3 7 3" xfId="26960" xr:uid="{00000000-0005-0000-0000-00006A690000}"/>
    <cellStyle name="Normal 3 3 3 8" xfId="6844" xr:uid="{00000000-0005-0000-0000-0000D31A0000}"/>
    <cellStyle name="Normal 3 3 3 8 3" xfId="21943" xr:uid="{00000000-0005-0000-0000-0000D1550000}"/>
    <cellStyle name="Normal 3 3 4" xfId="1871" xr:uid="{00000000-0005-0000-0000-000064070000}"/>
    <cellStyle name="Normal 3 3 4 2" xfId="2294" xr:uid="{00000000-0005-0000-0000-00000B090000}"/>
    <cellStyle name="Normal 3 3 4 2 2" xfId="3133" xr:uid="{00000000-0005-0000-0000-0000520C0000}"/>
    <cellStyle name="Normal 3 3 4 2 2 2" xfId="4822" xr:uid="{00000000-0005-0000-0000-0000EC120000}"/>
    <cellStyle name="Normal 3 3 4 2 2 2 2" xfId="14894" xr:uid="{00000000-0005-0000-0000-0000453A0000}"/>
    <cellStyle name="Normal 3 3 4 2 2 2 2 3" xfId="29989" xr:uid="{00000000-0005-0000-0000-00003F750000}"/>
    <cellStyle name="Normal 3 3 4 2 2 2 3" xfId="9874" xr:uid="{00000000-0005-0000-0000-0000A9260000}"/>
    <cellStyle name="Normal 3 3 4 2 2 2 3 3" xfId="24972" xr:uid="{00000000-0005-0000-0000-0000A6610000}"/>
    <cellStyle name="Normal 3 3 4 2 2 2 5" xfId="19959" xr:uid="{00000000-0005-0000-0000-0000114E0000}"/>
    <cellStyle name="Normal 3 3 4 2 2 3" xfId="6513" xr:uid="{00000000-0005-0000-0000-000088190000}"/>
    <cellStyle name="Normal 3 3 4 2 2 3 2" xfId="16565" xr:uid="{00000000-0005-0000-0000-0000CC400000}"/>
    <cellStyle name="Normal 3 3 4 2 2 3 3" xfId="11545" xr:uid="{00000000-0005-0000-0000-0000302D0000}"/>
    <cellStyle name="Normal 3 3 4 2 2 3 3 3" xfId="26643" xr:uid="{00000000-0005-0000-0000-00002D680000}"/>
    <cellStyle name="Normal 3 3 4 2 2 3 5" xfId="21630" xr:uid="{00000000-0005-0000-0000-000098540000}"/>
    <cellStyle name="Normal 3 3 4 2 2 4" xfId="13223" xr:uid="{00000000-0005-0000-0000-0000BE330000}"/>
    <cellStyle name="Normal 3 3 4 2 2 4 3" xfId="28318" xr:uid="{00000000-0005-0000-0000-0000B86E0000}"/>
    <cellStyle name="Normal 3 3 4 2 2 5" xfId="8202" xr:uid="{00000000-0005-0000-0000-000021200000}"/>
    <cellStyle name="Normal 3 3 4 2 2 5 3" xfId="23301" xr:uid="{00000000-0005-0000-0000-00001F5B0000}"/>
    <cellStyle name="Normal 3 3 4 2 2 7" xfId="18288" xr:uid="{00000000-0005-0000-0000-00008A470000}"/>
    <cellStyle name="Normal 3 3 4 2 3" xfId="3985" xr:uid="{00000000-0005-0000-0000-0000A70F0000}"/>
    <cellStyle name="Normal 3 3 4 2 3 2" xfId="14058" xr:uid="{00000000-0005-0000-0000-000001370000}"/>
    <cellStyle name="Normal 3 3 4 2 3 2 3" xfId="29153" xr:uid="{00000000-0005-0000-0000-0000FB710000}"/>
    <cellStyle name="Normal 3 3 4 2 3 3" xfId="9038" xr:uid="{00000000-0005-0000-0000-000065230000}"/>
    <cellStyle name="Normal 3 3 4 2 3 3 3" xfId="24136" xr:uid="{00000000-0005-0000-0000-0000625E0000}"/>
    <cellStyle name="Normal 3 3 4 2 3 5" xfId="19123" xr:uid="{00000000-0005-0000-0000-0000CD4A0000}"/>
    <cellStyle name="Normal 3 3 4 2 4" xfId="5677" xr:uid="{00000000-0005-0000-0000-000044160000}"/>
    <cellStyle name="Normal 3 3 4 2 4 2" xfId="15729" xr:uid="{00000000-0005-0000-0000-0000883D0000}"/>
    <cellStyle name="Normal 3 3 4 2 4 2 3" xfId="30824" xr:uid="{00000000-0005-0000-0000-000082780000}"/>
    <cellStyle name="Normal 3 3 4 2 4 3" xfId="10709" xr:uid="{00000000-0005-0000-0000-0000EC290000}"/>
    <cellStyle name="Normal 3 3 4 2 4 3 3" xfId="25807" xr:uid="{00000000-0005-0000-0000-0000E9640000}"/>
    <cellStyle name="Normal 3 3 4 2 4 5" xfId="20794" xr:uid="{00000000-0005-0000-0000-000054510000}"/>
    <cellStyle name="Normal 3 3 4 2 5" xfId="12387" xr:uid="{00000000-0005-0000-0000-00007A300000}"/>
    <cellStyle name="Normal 3 3 4 2 5 3" xfId="27482" xr:uid="{00000000-0005-0000-0000-0000746B0000}"/>
    <cellStyle name="Normal 3 3 4 2 6" xfId="7366" xr:uid="{00000000-0005-0000-0000-0000DD1C0000}"/>
    <cellStyle name="Normal 3 3 4 2 6 3" xfId="22465" xr:uid="{00000000-0005-0000-0000-0000DB570000}"/>
    <cellStyle name="Normal 3 3 4 2 8" xfId="17452" xr:uid="{00000000-0005-0000-0000-000046440000}"/>
    <cellStyle name="Normal 3 3 4 3" xfId="2715" xr:uid="{00000000-0005-0000-0000-0000B00A0000}"/>
    <cellStyle name="Normal 3 3 4 3 2" xfId="4404" xr:uid="{00000000-0005-0000-0000-00004A110000}"/>
    <cellStyle name="Normal 3 3 4 3 2 2" xfId="14476" xr:uid="{00000000-0005-0000-0000-0000A3380000}"/>
    <cellStyle name="Normal 3 3 4 3 2 2 3" xfId="29571" xr:uid="{00000000-0005-0000-0000-00009D730000}"/>
    <cellStyle name="Normal 3 3 4 3 2 3" xfId="9456" xr:uid="{00000000-0005-0000-0000-000007250000}"/>
    <cellStyle name="Normal 3 3 4 3 2 3 3" xfId="24554" xr:uid="{00000000-0005-0000-0000-000004600000}"/>
    <cellStyle name="Normal 3 3 4 3 2 5" xfId="19541" xr:uid="{00000000-0005-0000-0000-00006F4C0000}"/>
    <cellStyle name="Normal 3 3 4 3 3" xfId="6095" xr:uid="{00000000-0005-0000-0000-0000E6170000}"/>
    <cellStyle name="Normal 3 3 4 3 3 2" xfId="16147" xr:uid="{00000000-0005-0000-0000-00002A3F0000}"/>
    <cellStyle name="Normal 3 3 4 3 3 3" xfId="11127" xr:uid="{00000000-0005-0000-0000-00008E2B0000}"/>
    <cellStyle name="Normal 3 3 4 3 3 3 3" xfId="26225" xr:uid="{00000000-0005-0000-0000-00008B660000}"/>
    <cellStyle name="Normal 3 3 4 3 3 5" xfId="21212" xr:uid="{00000000-0005-0000-0000-0000F6520000}"/>
    <cellStyle name="Normal 3 3 4 3 4" xfId="12805" xr:uid="{00000000-0005-0000-0000-00001C320000}"/>
    <cellStyle name="Normal 3 3 4 3 4 3" xfId="27900" xr:uid="{00000000-0005-0000-0000-0000166D0000}"/>
    <cellStyle name="Normal 3 3 4 3 5" xfId="7784" xr:uid="{00000000-0005-0000-0000-00007F1E0000}"/>
    <cellStyle name="Normal 3 3 4 3 5 3" xfId="22883" xr:uid="{00000000-0005-0000-0000-00007D590000}"/>
    <cellStyle name="Normal 3 3 4 3 7" xfId="17870" xr:uid="{00000000-0005-0000-0000-0000E8450000}"/>
    <cellStyle name="Normal 3 3 4 4" xfId="3567" xr:uid="{00000000-0005-0000-0000-0000050E0000}"/>
    <cellStyle name="Normal 3 3 4 4 2" xfId="13640" xr:uid="{00000000-0005-0000-0000-00005F350000}"/>
    <cellStyle name="Normal 3 3 4 4 2 3" xfId="28735" xr:uid="{00000000-0005-0000-0000-000059700000}"/>
    <cellStyle name="Normal 3 3 4 4 3" xfId="8620" xr:uid="{00000000-0005-0000-0000-0000C3210000}"/>
    <cellStyle name="Normal 3 3 4 4 3 3" xfId="23718" xr:uid="{00000000-0005-0000-0000-0000C05C0000}"/>
    <cellStyle name="Normal 3 3 4 4 5" xfId="18705" xr:uid="{00000000-0005-0000-0000-00002B490000}"/>
    <cellStyle name="Normal 3 3 4 5" xfId="5259" xr:uid="{00000000-0005-0000-0000-0000A2140000}"/>
    <cellStyle name="Normal 3 3 4 5 2" xfId="15311" xr:uid="{00000000-0005-0000-0000-0000E63B0000}"/>
    <cellStyle name="Normal 3 3 4 5 2 3" xfId="30406" xr:uid="{00000000-0005-0000-0000-0000E0760000}"/>
    <cellStyle name="Normal 3 3 4 5 3" xfId="10291" xr:uid="{00000000-0005-0000-0000-00004A280000}"/>
    <cellStyle name="Normal 3 3 4 5 3 3" xfId="25389" xr:uid="{00000000-0005-0000-0000-000047630000}"/>
    <cellStyle name="Normal 3 3 4 5 5" xfId="20376" xr:uid="{00000000-0005-0000-0000-0000B24F0000}"/>
    <cellStyle name="Normal 3 3 4 6" xfId="11969" xr:uid="{00000000-0005-0000-0000-0000D82E0000}"/>
    <cellStyle name="Normal 3 3 4 6 3" xfId="27064" xr:uid="{00000000-0005-0000-0000-0000D2690000}"/>
    <cellStyle name="Normal 3 3 4 7" xfId="6948" xr:uid="{00000000-0005-0000-0000-00003B1B0000}"/>
    <cellStyle name="Normal 3 3 4 7 3" xfId="22047" xr:uid="{00000000-0005-0000-0000-000039560000}"/>
    <cellStyle name="Normal 3 3 4 9" xfId="17034" xr:uid="{00000000-0005-0000-0000-0000A4420000}"/>
    <cellStyle name="Normal 3 3 5" xfId="2084" xr:uid="{00000000-0005-0000-0000-000039080000}"/>
    <cellStyle name="Normal 3 3 5 2" xfId="2925" xr:uid="{00000000-0005-0000-0000-0000820B0000}"/>
    <cellStyle name="Normal 3 3 5 2 2" xfId="4614" xr:uid="{00000000-0005-0000-0000-00001C120000}"/>
    <cellStyle name="Normal 3 3 5 2 2 2" xfId="14686" xr:uid="{00000000-0005-0000-0000-000075390000}"/>
    <cellStyle name="Normal 3 3 5 2 2 2 3" xfId="29781" xr:uid="{00000000-0005-0000-0000-00006F740000}"/>
    <cellStyle name="Normal 3 3 5 2 2 3" xfId="9666" xr:uid="{00000000-0005-0000-0000-0000D9250000}"/>
    <cellStyle name="Normal 3 3 5 2 2 3 3" xfId="24764" xr:uid="{00000000-0005-0000-0000-0000D6600000}"/>
    <cellStyle name="Normal 3 3 5 2 2 5" xfId="19751" xr:uid="{00000000-0005-0000-0000-0000414D0000}"/>
    <cellStyle name="Normal 3 3 5 2 3" xfId="6305" xr:uid="{00000000-0005-0000-0000-0000B8180000}"/>
    <cellStyle name="Normal 3 3 5 2 3 2" xfId="16357" xr:uid="{00000000-0005-0000-0000-0000FC3F0000}"/>
    <cellStyle name="Normal 3 3 5 2 3 3" xfId="11337" xr:uid="{00000000-0005-0000-0000-0000602C0000}"/>
    <cellStyle name="Normal 3 3 5 2 3 3 3" xfId="26435" xr:uid="{00000000-0005-0000-0000-00005D670000}"/>
    <cellStyle name="Normal 3 3 5 2 3 5" xfId="21422" xr:uid="{00000000-0005-0000-0000-0000C8530000}"/>
    <cellStyle name="Normal 3 3 5 2 4" xfId="13015" xr:uid="{00000000-0005-0000-0000-0000EE320000}"/>
    <cellStyle name="Normal 3 3 5 2 4 3" xfId="28110" xr:uid="{00000000-0005-0000-0000-0000E86D0000}"/>
    <cellStyle name="Normal 3 3 5 2 5" xfId="7994" xr:uid="{00000000-0005-0000-0000-0000511F0000}"/>
    <cellStyle name="Normal 3 3 5 2 5 3" xfId="23093" xr:uid="{00000000-0005-0000-0000-00004F5A0000}"/>
    <cellStyle name="Normal 3 3 5 2 7" xfId="18080" xr:uid="{00000000-0005-0000-0000-0000BA460000}"/>
    <cellStyle name="Normal 3 3 5 3" xfId="3777" xr:uid="{00000000-0005-0000-0000-0000D70E0000}"/>
    <cellStyle name="Normal 3 3 5 3 2" xfId="13850" xr:uid="{00000000-0005-0000-0000-000031360000}"/>
    <cellStyle name="Normal 3 3 5 3 2 3" xfId="28945" xr:uid="{00000000-0005-0000-0000-00002B710000}"/>
    <cellStyle name="Normal 3 3 5 3 3" xfId="8830" xr:uid="{00000000-0005-0000-0000-000095220000}"/>
    <cellStyle name="Normal 3 3 5 3 3 3" xfId="23928" xr:uid="{00000000-0005-0000-0000-0000925D0000}"/>
    <cellStyle name="Normal 3 3 5 3 5" xfId="18915" xr:uid="{00000000-0005-0000-0000-0000FD490000}"/>
    <cellStyle name="Normal 3 3 5 4" xfId="5469" xr:uid="{00000000-0005-0000-0000-000074150000}"/>
    <cellStyle name="Normal 3 3 5 4 2" xfId="15521" xr:uid="{00000000-0005-0000-0000-0000B83C0000}"/>
    <cellStyle name="Normal 3 3 5 4 2 3" xfId="30616" xr:uid="{00000000-0005-0000-0000-0000B2770000}"/>
    <cellStyle name="Normal 3 3 5 4 3" xfId="10501" xr:uid="{00000000-0005-0000-0000-00001C290000}"/>
    <cellStyle name="Normal 3 3 5 4 3 3" xfId="25599" xr:uid="{00000000-0005-0000-0000-000019640000}"/>
    <cellStyle name="Normal 3 3 5 4 5" xfId="20586" xr:uid="{00000000-0005-0000-0000-000084500000}"/>
    <cellStyle name="Normal 3 3 5 5" xfId="12179" xr:uid="{00000000-0005-0000-0000-0000AA2F0000}"/>
    <cellStyle name="Normal 3 3 5 5 3" xfId="27274" xr:uid="{00000000-0005-0000-0000-0000A46A0000}"/>
    <cellStyle name="Normal 3 3 5 6" xfId="7158" xr:uid="{00000000-0005-0000-0000-00000D1C0000}"/>
    <cellStyle name="Normal 3 3 5 6 3" xfId="22257" xr:uid="{00000000-0005-0000-0000-00000B570000}"/>
    <cellStyle name="Normal 3 3 5 8" xfId="17244" xr:uid="{00000000-0005-0000-0000-000076430000}"/>
    <cellStyle name="Normal 3 3 6" xfId="2505" xr:uid="{00000000-0005-0000-0000-0000DE090000}"/>
    <cellStyle name="Normal 3 3 6 2" xfId="4196" xr:uid="{00000000-0005-0000-0000-00007A100000}"/>
    <cellStyle name="Normal 3 3 6 2 2" xfId="14268" xr:uid="{00000000-0005-0000-0000-0000D3370000}"/>
    <cellStyle name="Normal 3 3 6 2 2 3" xfId="29363" xr:uid="{00000000-0005-0000-0000-0000CD720000}"/>
    <cellStyle name="Normal 3 3 6 2 3" xfId="9248" xr:uid="{00000000-0005-0000-0000-000037240000}"/>
    <cellStyle name="Normal 3 3 6 2 3 3" xfId="24346" xr:uid="{00000000-0005-0000-0000-0000345F0000}"/>
    <cellStyle name="Normal 3 3 6 2 5" xfId="19333" xr:uid="{00000000-0005-0000-0000-00009F4B0000}"/>
    <cellStyle name="Normal 3 3 6 3" xfId="5887" xr:uid="{00000000-0005-0000-0000-000016170000}"/>
    <cellStyle name="Normal 3 3 6 3 2" xfId="15939" xr:uid="{00000000-0005-0000-0000-00005A3E0000}"/>
    <cellStyle name="Normal 3 3 6 3 3" xfId="10919" xr:uid="{00000000-0005-0000-0000-0000BE2A0000}"/>
    <cellStyle name="Normal 3 3 6 3 3 3" xfId="26017" xr:uid="{00000000-0005-0000-0000-0000BB650000}"/>
    <cellStyle name="Normal 3 3 6 3 5" xfId="21004" xr:uid="{00000000-0005-0000-0000-000026520000}"/>
    <cellStyle name="Normal 3 3 6 4" xfId="12597" xr:uid="{00000000-0005-0000-0000-00004C310000}"/>
    <cellStyle name="Normal 3 3 6 4 3" xfId="27692" xr:uid="{00000000-0005-0000-0000-0000466C0000}"/>
    <cellStyle name="Normal 3 3 6 5" xfId="7576" xr:uid="{00000000-0005-0000-0000-0000AF1D0000}"/>
    <cellStyle name="Normal 3 3 6 5 3" xfId="22675" xr:uid="{00000000-0005-0000-0000-0000AD580000}"/>
    <cellStyle name="Normal 3 3 6 7" xfId="17662" xr:uid="{00000000-0005-0000-0000-000018450000}"/>
    <cellStyle name="Normal 3 3 7" xfId="3355" xr:uid="{00000000-0005-0000-0000-0000310D0000}"/>
    <cellStyle name="Normal 3 3 7 2" xfId="13432" xr:uid="{00000000-0005-0000-0000-00008F340000}"/>
    <cellStyle name="Normal 3 3 7 2 3" xfId="28527" xr:uid="{00000000-0005-0000-0000-0000896F0000}"/>
    <cellStyle name="Normal 3 3 7 3" xfId="8412" xr:uid="{00000000-0005-0000-0000-0000F3200000}"/>
    <cellStyle name="Normal 3 3 7 3 3" xfId="23510" xr:uid="{00000000-0005-0000-0000-0000F05B0000}"/>
    <cellStyle name="Normal 3 3 7 5" xfId="18497" xr:uid="{00000000-0005-0000-0000-00005B480000}"/>
    <cellStyle name="Normal 3 3 8" xfId="5048" xr:uid="{00000000-0005-0000-0000-0000CF130000}"/>
    <cellStyle name="Normal 3 3 8 2" xfId="15103" xr:uid="{00000000-0005-0000-0000-0000163B0000}"/>
    <cellStyle name="Normal 3 3 8 2 3" xfId="30198" xr:uid="{00000000-0005-0000-0000-000010760000}"/>
    <cellStyle name="Normal 3 3 8 3" xfId="10083" xr:uid="{00000000-0005-0000-0000-00007A270000}"/>
    <cellStyle name="Normal 3 3 8 3 3" xfId="25181" xr:uid="{00000000-0005-0000-0000-000077620000}"/>
    <cellStyle name="Normal 3 3 8 5" xfId="20168" xr:uid="{00000000-0005-0000-0000-0000E24E0000}"/>
    <cellStyle name="Normal 3 3 9" xfId="11759" xr:uid="{00000000-0005-0000-0000-0000062E0000}"/>
    <cellStyle name="Normal 3 3 9 3" xfId="26856" xr:uid="{00000000-0005-0000-0000-000002690000}"/>
    <cellStyle name="Normal 3 4" xfId="1091" xr:uid="{00000000-0005-0000-0000-000055040000}"/>
    <cellStyle name="Normal 3 5" xfId="30999" xr:uid="{BF10D336-6E72-4B36-87F6-A0A6EE3D9FF7}"/>
    <cellStyle name="Normal 3 6" xfId="934" xr:uid="{00000000-0005-0000-0000-0000B8030000}"/>
    <cellStyle name="Normal 3 7" xfId="400" xr:uid="{00000000-0005-0000-0000-00009B010000}"/>
    <cellStyle name="Normal 30" xfId="936" xr:uid="{00000000-0005-0000-0000-0000BA030000}"/>
    <cellStyle name="Normal 30 2" xfId="937" xr:uid="{00000000-0005-0000-0000-0000BB030000}"/>
    <cellStyle name="Normal 30 3" xfId="1413" xr:uid="{00000000-0005-0000-0000-000099050000}"/>
    <cellStyle name="Normal 30 3 10" xfId="6739" xr:uid="{00000000-0005-0000-0000-00006A1A0000}"/>
    <cellStyle name="Normal 30 3 10 3" xfId="21840" xr:uid="{00000000-0005-0000-0000-00006A550000}"/>
    <cellStyle name="Normal 30 3 12" xfId="16825" xr:uid="{00000000-0005-0000-0000-0000D3410000}"/>
    <cellStyle name="Normal 30 3 2" xfId="1705" xr:uid="{00000000-0005-0000-0000-0000BE060000}"/>
    <cellStyle name="Normal 30 3 2 11" xfId="16879" xr:uid="{00000000-0005-0000-0000-000009420000}"/>
    <cellStyle name="Normal 30 3 2 2" xfId="1813" xr:uid="{00000000-0005-0000-0000-00002A070000}"/>
    <cellStyle name="Normal 30 3 2 2 10" xfId="16983" xr:uid="{00000000-0005-0000-0000-000071420000}"/>
    <cellStyle name="Normal 30 3 2 2 2" xfId="2030" xr:uid="{00000000-0005-0000-0000-000003080000}"/>
    <cellStyle name="Normal 30 3 2 2 2 2" xfId="2451" xr:uid="{00000000-0005-0000-0000-0000A8090000}"/>
    <cellStyle name="Normal 30 3 2 2 2 2 2" xfId="3290" xr:uid="{00000000-0005-0000-0000-0000EF0C0000}"/>
    <cellStyle name="Normal 30 3 2 2 2 2 2 2" xfId="4979" xr:uid="{00000000-0005-0000-0000-000089130000}"/>
    <cellStyle name="Normal 30 3 2 2 2 2 2 2 2" xfId="15051" xr:uid="{00000000-0005-0000-0000-0000E23A0000}"/>
    <cellStyle name="Normal 30 3 2 2 2 2 2 2 2 3" xfId="30146" xr:uid="{00000000-0005-0000-0000-0000DC750000}"/>
    <cellStyle name="Normal 30 3 2 2 2 2 2 2 3" xfId="10031" xr:uid="{00000000-0005-0000-0000-000046270000}"/>
    <cellStyle name="Normal 30 3 2 2 2 2 2 2 3 3" xfId="25129" xr:uid="{00000000-0005-0000-0000-000043620000}"/>
    <cellStyle name="Normal 30 3 2 2 2 2 2 2 5" xfId="20116" xr:uid="{00000000-0005-0000-0000-0000AE4E0000}"/>
    <cellStyle name="Normal 30 3 2 2 2 2 2 3" xfId="6670" xr:uid="{00000000-0005-0000-0000-0000251A0000}"/>
    <cellStyle name="Normal 30 3 2 2 2 2 2 3 2" xfId="16722" xr:uid="{00000000-0005-0000-0000-000069410000}"/>
    <cellStyle name="Normal 30 3 2 2 2 2 2 3 3" xfId="11702" xr:uid="{00000000-0005-0000-0000-0000CD2D0000}"/>
    <cellStyle name="Normal 30 3 2 2 2 2 2 3 3 3" xfId="26800" xr:uid="{00000000-0005-0000-0000-0000CA680000}"/>
    <cellStyle name="Normal 30 3 2 2 2 2 2 3 5" xfId="21787" xr:uid="{00000000-0005-0000-0000-000035550000}"/>
    <cellStyle name="Normal 30 3 2 2 2 2 2 4" xfId="13380" xr:uid="{00000000-0005-0000-0000-00005B340000}"/>
    <cellStyle name="Normal 30 3 2 2 2 2 2 4 3" xfId="28475" xr:uid="{00000000-0005-0000-0000-0000556F0000}"/>
    <cellStyle name="Normal 30 3 2 2 2 2 2 5" xfId="8359" xr:uid="{00000000-0005-0000-0000-0000BE200000}"/>
    <cellStyle name="Normal 30 3 2 2 2 2 2 5 3" xfId="23458" xr:uid="{00000000-0005-0000-0000-0000BC5B0000}"/>
    <cellStyle name="Normal 30 3 2 2 2 2 2 7" xfId="18445" xr:uid="{00000000-0005-0000-0000-000027480000}"/>
    <cellStyle name="Normal 30 3 2 2 2 2 3" xfId="4142" xr:uid="{00000000-0005-0000-0000-000044100000}"/>
    <cellStyle name="Normal 30 3 2 2 2 2 3 2" xfId="14215" xr:uid="{00000000-0005-0000-0000-00009E370000}"/>
    <cellStyle name="Normal 30 3 2 2 2 2 3 2 3" xfId="29310" xr:uid="{00000000-0005-0000-0000-000098720000}"/>
    <cellStyle name="Normal 30 3 2 2 2 2 3 3" xfId="9195" xr:uid="{00000000-0005-0000-0000-000002240000}"/>
    <cellStyle name="Normal 30 3 2 2 2 2 3 3 3" xfId="24293" xr:uid="{00000000-0005-0000-0000-0000FF5E0000}"/>
    <cellStyle name="Normal 30 3 2 2 2 2 3 5" xfId="19280" xr:uid="{00000000-0005-0000-0000-00006A4B0000}"/>
    <cellStyle name="Normal 30 3 2 2 2 2 4" xfId="5834" xr:uid="{00000000-0005-0000-0000-0000E1160000}"/>
    <cellStyle name="Normal 30 3 2 2 2 2 4 2" xfId="15886" xr:uid="{00000000-0005-0000-0000-0000253E0000}"/>
    <cellStyle name="Normal 30 3 2 2 2 2 4 3" xfId="10866" xr:uid="{00000000-0005-0000-0000-0000892A0000}"/>
    <cellStyle name="Normal 30 3 2 2 2 2 4 3 3" xfId="25964" xr:uid="{00000000-0005-0000-0000-000086650000}"/>
    <cellStyle name="Normal 30 3 2 2 2 2 4 5" xfId="20951" xr:uid="{00000000-0005-0000-0000-0000F1510000}"/>
    <cellStyle name="Normal 30 3 2 2 2 2 5" xfId="12544" xr:uid="{00000000-0005-0000-0000-000017310000}"/>
    <cellStyle name="Normal 30 3 2 2 2 2 5 3" xfId="27639" xr:uid="{00000000-0005-0000-0000-0000116C0000}"/>
    <cellStyle name="Normal 30 3 2 2 2 2 6" xfId="7523" xr:uid="{00000000-0005-0000-0000-00007A1D0000}"/>
    <cellStyle name="Normal 30 3 2 2 2 2 6 3" xfId="22622" xr:uid="{00000000-0005-0000-0000-000078580000}"/>
    <cellStyle name="Normal 30 3 2 2 2 2 8" xfId="17609" xr:uid="{00000000-0005-0000-0000-0000E3440000}"/>
    <cellStyle name="Normal 30 3 2 2 2 3" xfId="2872" xr:uid="{00000000-0005-0000-0000-00004D0B0000}"/>
    <cellStyle name="Normal 30 3 2 2 2 3 2" xfId="4561" xr:uid="{00000000-0005-0000-0000-0000E7110000}"/>
    <cellStyle name="Normal 30 3 2 2 2 3 2 2" xfId="14633" xr:uid="{00000000-0005-0000-0000-000040390000}"/>
    <cellStyle name="Normal 30 3 2 2 2 3 2 2 3" xfId="29728" xr:uid="{00000000-0005-0000-0000-00003A740000}"/>
    <cellStyle name="Normal 30 3 2 2 2 3 2 3" xfId="9613" xr:uid="{00000000-0005-0000-0000-0000A4250000}"/>
    <cellStyle name="Normal 30 3 2 2 2 3 2 3 3" xfId="24711" xr:uid="{00000000-0005-0000-0000-0000A1600000}"/>
    <cellStyle name="Normal 30 3 2 2 2 3 2 5" xfId="19698" xr:uid="{00000000-0005-0000-0000-00000C4D0000}"/>
    <cellStyle name="Normal 30 3 2 2 2 3 3" xfId="6252" xr:uid="{00000000-0005-0000-0000-000083180000}"/>
    <cellStyle name="Normal 30 3 2 2 2 3 3 2" xfId="16304" xr:uid="{00000000-0005-0000-0000-0000C73F0000}"/>
    <cellStyle name="Normal 30 3 2 2 2 3 3 3" xfId="11284" xr:uid="{00000000-0005-0000-0000-00002B2C0000}"/>
    <cellStyle name="Normal 30 3 2 2 2 3 3 3 3" xfId="26382" xr:uid="{00000000-0005-0000-0000-000028670000}"/>
    <cellStyle name="Normal 30 3 2 2 2 3 3 5" xfId="21369" xr:uid="{00000000-0005-0000-0000-000093530000}"/>
    <cellStyle name="Normal 30 3 2 2 2 3 4" xfId="12962" xr:uid="{00000000-0005-0000-0000-0000B9320000}"/>
    <cellStyle name="Normal 30 3 2 2 2 3 4 3" xfId="28057" xr:uid="{00000000-0005-0000-0000-0000B36D0000}"/>
    <cellStyle name="Normal 30 3 2 2 2 3 5" xfId="7941" xr:uid="{00000000-0005-0000-0000-00001C1F0000}"/>
    <cellStyle name="Normal 30 3 2 2 2 3 5 3" xfId="23040" xr:uid="{00000000-0005-0000-0000-00001A5A0000}"/>
    <cellStyle name="Normal 30 3 2 2 2 3 7" xfId="18027" xr:uid="{00000000-0005-0000-0000-000085460000}"/>
    <cellStyle name="Normal 30 3 2 2 2 4" xfId="3724" xr:uid="{00000000-0005-0000-0000-0000A20E0000}"/>
    <cellStyle name="Normal 30 3 2 2 2 4 2" xfId="13797" xr:uid="{00000000-0005-0000-0000-0000FC350000}"/>
    <cellStyle name="Normal 30 3 2 2 2 4 2 3" xfId="28892" xr:uid="{00000000-0005-0000-0000-0000F6700000}"/>
    <cellStyle name="Normal 30 3 2 2 2 4 3" xfId="8777" xr:uid="{00000000-0005-0000-0000-000060220000}"/>
    <cellStyle name="Normal 30 3 2 2 2 4 3 3" xfId="23875" xr:uid="{00000000-0005-0000-0000-00005D5D0000}"/>
    <cellStyle name="Normal 30 3 2 2 2 4 5" xfId="18862" xr:uid="{00000000-0005-0000-0000-0000C8490000}"/>
    <cellStyle name="Normal 30 3 2 2 2 5" xfId="5416" xr:uid="{00000000-0005-0000-0000-00003F150000}"/>
    <cellStyle name="Normal 30 3 2 2 2 5 2" xfId="15468" xr:uid="{00000000-0005-0000-0000-0000833C0000}"/>
    <cellStyle name="Normal 30 3 2 2 2 5 2 3" xfId="30563" xr:uid="{00000000-0005-0000-0000-00007D770000}"/>
    <cellStyle name="Normal 30 3 2 2 2 5 3" xfId="10448" xr:uid="{00000000-0005-0000-0000-0000E7280000}"/>
    <cellStyle name="Normal 30 3 2 2 2 5 3 3" xfId="25546" xr:uid="{00000000-0005-0000-0000-0000E4630000}"/>
    <cellStyle name="Normal 30 3 2 2 2 5 5" xfId="20533" xr:uid="{00000000-0005-0000-0000-00004F500000}"/>
    <cellStyle name="Normal 30 3 2 2 2 6" xfId="12126" xr:uid="{00000000-0005-0000-0000-0000752F0000}"/>
    <cellStyle name="Normal 30 3 2 2 2 6 3" xfId="27221" xr:uid="{00000000-0005-0000-0000-00006F6A0000}"/>
    <cellStyle name="Normal 30 3 2 2 2 7" xfId="7105" xr:uid="{00000000-0005-0000-0000-0000D81B0000}"/>
    <cellStyle name="Normal 30 3 2 2 2 7 3" xfId="22204" xr:uid="{00000000-0005-0000-0000-0000D6560000}"/>
    <cellStyle name="Normal 30 3 2 2 2 9" xfId="17191" xr:uid="{00000000-0005-0000-0000-000041430000}"/>
    <cellStyle name="Normal 30 3 2 2 3" xfId="2243" xr:uid="{00000000-0005-0000-0000-0000D8080000}"/>
    <cellStyle name="Normal 30 3 2 2 3 2" xfId="3082" xr:uid="{00000000-0005-0000-0000-00001F0C0000}"/>
    <cellStyle name="Normal 30 3 2 2 3 2 2" xfId="4771" xr:uid="{00000000-0005-0000-0000-0000B9120000}"/>
    <cellStyle name="Normal 30 3 2 2 3 2 2 2" xfId="14843" xr:uid="{00000000-0005-0000-0000-0000123A0000}"/>
    <cellStyle name="Normal 30 3 2 2 3 2 2 2 3" xfId="29938" xr:uid="{00000000-0005-0000-0000-00000C750000}"/>
    <cellStyle name="Normal 30 3 2 2 3 2 2 3" xfId="9823" xr:uid="{00000000-0005-0000-0000-000076260000}"/>
    <cellStyle name="Normal 30 3 2 2 3 2 2 3 3" xfId="24921" xr:uid="{00000000-0005-0000-0000-000073610000}"/>
    <cellStyle name="Normal 30 3 2 2 3 2 2 5" xfId="19908" xr:uid="{00000000-0005-0000-0000-0000DE4D0000}"/>
    <cellStyle name="Normal 30 3 2 2 3 2 3" xfId="6462" xr:uid="{00000000-0005-0000-0000-000055190000}"/>
    <cellStyle name="Normal 30 3 2 2 3 2 3 2" xfId="16514" xr:uid="{00000000-0005-0000-0000-000099400000}"/>
    <cellStyle name="Normal 30 3 2 2 3 2 3 3" xfId="11494" xr:uid="{00000000-0005-0000-0000-0000FD2C0000}"/>
    <cellStyle name="Normal 30 3 2 2 3 2 3 3 3" xfId="26592" xr:uid="{00000000-0005-0000-0000-0000FA670000}"/>
    <cellStyle name="Normal 30 3 2 2 3 2 3 5" xfId="21579" xr:uid="{00000000-0005-0000-0000-000065540000}"/>
    <cellStyle name="Normal 30 3 2 2 3 2 4" xfId="13172" xr:uid="{00000000-0005-0000-0000-00008B330000}"/>
    <cellStyle name="Normal 30 3 2 2 3 2 4 3" xfId="28267" xr:uid="{00000000-0005-0000-0000-0000856E0000}"/>
    <cellStyle name="Normal 30 3 2 2 3 2 5" xfId="8151" xr:uid="{00000000-0005-0000-0000-0000EE1F0000}"/>
    <cellStyle name="Normal 30 3 2 2 3 2 5 3" xfId="23250" xr:uid="{00000000-0005-0000-0000-0000EC5A0000}"/>
    <cellStyle name="Normal 30 3 2 2 3 2 7" xfId="18237" xr:uid="{00000000-0005-0000-0000-000057470000}"/>
    <cellStyle name="Normal 30 3 2 2 3 3" xfId="3934" xr:uid="{00000000-0005-0000-0000-0000740F0000}"/>
    <cellStyle name="Normal 30 3 2 2 3 3 2" xfId="14007" xr:uid="{00000000-0005-0000-0000-0000CE360000}"/>
    <cellStyle name="Normal 30 3 2 2 3 3 2 3" xfId="29102" xr:uid="{00000000-0005-0000-0000-0000C8710000}"/>
    <cellStyle name="Normal 30 3 2 2 3 3 3" xfId="8987" xr:uid="{00000000-0005-0000-0000-000032230000}"/>
    <cellStyle name="Normal 30 3 2 2 3 3 3 3" xfId="24085" xr:uid="{00000000-0005-0000-0000-00002F5E0000}"/>
    <cellStyle name="Normal 30 3 2 2 3 3 5" xfId="19072" xr:uid="{00000000-0005-0000-0000-00009A4A0000}"/>
    <cellStyle name="Normal 30 3 2 2 3 4" xfId="5626" xr:uid="{00000000-0005-0000-0000-000011160000}"/>
    <cellStyle name="Normal 30 3 2 2 3 4 2" xfId="15678" xr:uid="{00000000-0005-0000-0000-0000553D0000}"/>
    <cellStyle name="Normal 30 3 2 2 3 4 2 3" xfId="30773" xr:uid="{00000000-0005-0000-0000-00004F780000}"/>
    <cellStyle name="Normal 30 3 2 2 3 4 3" xfId="10658" xr:uid="{00000000-0005-0000-0000-0000B9290000}"/>
    <cellStyle name="Normal 30 3 2 2 3 4 3 3" xfId="25756" xr:uid="{00000000-0005-0000-0000-0000B6640000}"/>
    <cellStyle name="Normal 30 3 2 2 3 4 5" xfId="20743" xr:uid="{00000000-0005-0000-0000-000021510000}"/>
    <cellStyle name="Normal 30 3 2 2 3 5" xfId="12336" xr:uid="{00000000-0005-0000-0000-000047300000}"/>
    <cellStyle name="Normal 30 3 2 2 3 5 3" xfId="27431" xr:uid="{00000000-0005-0000-0000-0000416B0000}"/>
    <cellStyle name="Normal 30 3 2 2 3 6" xfId="7315" xr:uid="{00000000-0005-0000-0000-0000AA1C0000}"/>
    <cellStyle name="Normal 30 3 2 2 3 6 3" xfId="22414" xr:uid="{00000000-0005-0000-0000-0000A8570000}"/>
    <cellStyle name="Normal 30 3 2 2 3 8" xfId="17401" xr:uid="{00000000-0005-0000-0000-000013440000}"/>
    <cellStyle name="Normal 30 3 2 2 4" xfId="2664" xr:uid="{00000000-0005-0000-0000-00007D0A0000}"/>
    <cellStyle name="Normal 30 3 2 2 4 2" xfId="4353" xr:uid="{00000000-0005-0000-0000-000017110000}"/>
    <cellStyle name="Normal 30 3 2 2 4 2 2" xfId="14425" xr:uid="{00000000-0005-0000-0000-000070380000}"/>
    <cellStyle name="Normal 30 3 2 2 4 2 2 3" xfId="29520" xr:uid="{00000000-0005-0000-0000-00006A730000}"/>
    <cellStyle name="Normal 30 3 2 2 4 2 3" xfId="9405" xr:uid="{00000000-0005-0000-0000-0000D4240000}"/>
    <cellStyle name="Normal 30 3 2 2 4 2 3 3" xfId="24503" xr:uid="{00000000-0005-0000-0000-0000D15F0000}"/>
    <cellStyle name="Normal 30 3 2 2 4 2 5" xfId="19490" xr:uid="{00000000-0005-0000-0000-00003C4C0000}"/>
    <cellStyle name="Normal 30 3 2 2 4 3" xfId="6044" xr:uid="{00000000-0005-0000-0000-0000B3170000}"/>
    <cellStyle name="Normal 30 3 2 2 4 3 2" xfId="16096" xr:uid="{00000000-0005-0000-0000-0000F73E0000}"/>
    <cellStyle name="Normal 30 3 2 2 4 3 3" xfId="11076" xr:uid="{00000000-0005-0000-0000-00005B2B0000}"/>
    <cellStyle name="Normal 30 3 2 2 4 3 3 3" xfId="26174" xr:uid="{00000000-0005-0000-0000-000058660000}"/>
    <cellStyle name="Normal 30 3 2 2 4 3 5" xfId="21161" xr:uid="{00000000-0005-0000-0000-0000C3520000}"/>
    <cellStyle name="Normal 30 3 2 2 4 4" xfId="12754" xr:uid="{00000000-0005-0000-0000-0000E9310000}"/>
    <cellStyle name="Normal 30 3 2 2 4 4 3" xfId="27849" xr:uid="{00000000-0005-0000-0000-0000E36C0000}"/>
    <cellStyle name="Normal 30 3 2 2 4 5" xfId="7733" xr:uid="{00000000-0005-0000-0000-00004C1E0000}"/>
    <cellStyle name="Normal 30 3 2 2 4 5 3" xfId="22832" xr:uid="{00000000-0005-0000-0000-00004A590000}"/>
    <cellStyle name="Normal 30 3 2 2 4 7" xfId="17819" xr:uid="{00000000-0005-0000-0000-0000B5450000}"/>
    <cellStyle name="Normal 30 3 2 2 5" xfId="3516" xr:uid="{00000000-0005-0000-0000-0000D20D0000}"/>
    <cellStyle name="Normal 30 3 2 2 5 2" xfId="13589" xr:uid="{00000000-0005-0000-0000-00002C350000}"/>
    <cellStyle name="Normal 30 3 2 2 5 2 3" xfId="28684" xr:uid="{00000000-0005-0000-0000-000026700000}"/>
    <cellStyle name="Normal 30 3 2 2 5 3" xfId="8569" xr:uid="{00000000-0005-0000-0000-000090210000}"/>
    <cellStyle name="Normal 30 3 2 2 5 3 3" xfId="23667" xr:uid="{00000000-0005-0000-0000-00008D5C0000}"/>
    <cellStyle name="Normal 30 3 2 2 5 5" xfId="18654" xr:uid="{00000000-0005-0000-0000-0000F8480000}"/>
    <cellStyle name="Normal 30 3 2 2 6" xfId="5208" xr:uid="{00000000-0005-0000-0000-00006F140000}"/>
    <cellStyle name="Normal 30 3 2 2 6 2" xfId="15260" xr:uid="{00000000-0005-0000-0000-0000B33B0000}"/>
    <cellStyle name="Normal 30 3 2 2 6 2 3" xfId="30355" xr:uid="{00000000-0005-0000-0000-0000AD760000}"/>
    <cellStyle name="Normal 30 3 2 2 6 3" xfId="10240" xr:uid="{00000000-0005-0000-0000-000017280000}"/>
    <cellStyle name="Normal 30 3 2 2 6 3 3" xfId="25338" xr:uid="{00000000-0005-0000-0000-000014630000}"/>
    <cellStyle name="Normal 30 3 2 2 6 5" xfId="20325" xr:uid="{00000000-0005-0000-0000-00007F4F0000}"/>
    <cellStyle name="Normal 30 3 2 2 7" xfId="11918" xr:uid="{00000000-0005-0000-0000-0000A52E0000}"/>
    <cellStyle name="Normal 30 3 2 2 7 3" xfId="27013" xr:uid="{00000000-0005-0000-0000-00009F690000}"/>
    <cellStyle name="Normal 30 3 2 2 8" xfId="6897" xr:uid="{00000000-0005-0000-0000-0000081B0000}"/>
    <cellStyle name="Normal 30 3 2 2 8 3" xfId="21996" xr:uid="{00000000-0005-0000-0000-000006560000}"/>
    <cellStyle name="Normal 30 3 2 3" xfId="1926" xr:uid="{00000000-0005-0000-0000-00009B070000}"/>
    <cellStyle name="Normal 30 3 2 3 2" xfId="2347" xr:uid="{00000000-0005-0000-0000-000040090000}"/>
    <cellStyle name="Normal 30 3 2 3 2 2" xfId="3186" xr:uid="{00000000-0005-0000-0000-0000870C0000}"/>
    <cellStyle name="Normal 30 3 2 3 2 2 2" xfId="4875" xr:uid="{00000000-0005-0000-0000-000021130000}"/>
    <cellStyle name="Normal 30 3 2 3 2 2 2 2" xfId="14947" xr:uid="{00000000-0005-0000-0000-00007A3A0000}"/>
    <cellStyle name="Normal 30 3 2 3 2 2 2 2 3" xfId="30042" xr:uid="{00000000-0005-0000-0000-000074750000}"/>
    <cellStyle name="Normal 30 3 2 3 2 2 2 3" xfId="9927" xr:uid="{00000000-0005-0000-0000-0000DE260000}"/>
    <cellStyle name="Normal 30 3 2 3 2 2 2 3 3" xfId="25025" xr:uid="{00000000-0005-0000-0000-0000DB610000}"/>
    <cellStyle name="Normal 30 3 2 3 2 2 2 5" xfId="20012" xr:uid="{00000000-0005-0000-0000-0000464E0000}"/>
    <cellStyle name="Normal 30 3 2 3 2 2 3" xfId="6566" xr:uid="{00000000-0005-0000-0000-0000BD190000}"/>
    <cellStyle name="Normal 30 3 2 3 2 2 3 2" xfId="16618" xr:uid="{00000000-0005-0000-0000-000001410000}"/>
    <cellStyle name="Normal 30 3 2 3 2 2 3 3" xfId="11598" xr:uid="{00000000-0005-0000-0000-0000652D0000}"/>
    <cellStyle name="Normal 30 3 2 3 2 2 3 3 3" xfId="26696" xr:uid="{00000000-0005-0000-0000-000062680000}"/>
    <cellStyle name="Normal 30 3 2 3 2 2 3 5" xfId="21683" xr:uid="{00000000-0005-0000-0000-0000CD540000}"/>
    <cellStyle name="Normal 30 3 2 3 2 2 4" xfId="13276" xr:uid="{00000000-0005-0000-0000-0000F3330000}"/>
    <cellStyle name="Normal 30 3 2 3 2 2 4 3" xfId="28371" xr:uid="{00000000-0005-0000-0000-0000ED6E0000}"/>
    <cellStyle name="Normal 30 3 2 3 2 2 5" xfId="8255" xr:uid="{00000000-0005-0000-0000-000056200000}"/>
    <cellStyle name="Normal 30 3 2 3 2 2 5 3" xfId="23354" xr:uid="{00000000-0005-0000-0000-0000545B0000}"/>
    <cellStyle name="Normal 30 3 2 3 2 2 7" xfId="18341" xr:uid="{00000000-0005-0000-0000-0000BF470000}"/>
    <cellStyle name="Normal 30 3 2 3 2 3" xfId="4038" xr:uid="{00000000-0005-0000-0000-0000DC0F0000}"/>
    <cellStyle name="Normal 30 3 2 3 2 3 2" xfId="14111" xr:uid="{00000000-0005-0000-0000-000036370000}"/>
    <cellStyle name="Normal 30 3 2 3 2 3 2 3" xfId="29206" xr:uid="{00000000-0005-0000-0000-000030720000}"/>
    <cellStyle name="Normal 30 3 2 3 2 3 3" xfId="9091" xr:uid="{00000000-0005-0000-0000-00009A230000}"/>
    <cellStyle name="Normal 30 3 2 3 2 3 3 3" xfId="24189" xr:uid="{00000000-0005-0000-0000-0000975E0000}"/>
    <cellStyle name="Normal 30 3 2 3 2 3 5" xfId="19176" xr:uid="{00000000-0005-0000-0000-0000024B0000}"/>
    <cellStyle name="Normal 30 3 2 3 2 4" xfId="5730" xr:uid="{00000000-0005-0000-0000-000079160000}"/>
    <cellStyle name="Normal 30 3 2 3 2 4 2" xfId="15782" xr:uid="{00000000-0005-0000-0000-0000BD3D0000}"/>
    <cellStyle name="Normal 30 3 2 3 2 4 2 3" xfId="30877" xr:uid="{00000000-0005-0000-0000-0000B7780000}"/>
    <cellStyle name="Normal 30 3 2 3 2 4 3" xfId="10762" xr:uid="{00000000-0005-0000-0000-0000212A0000}"/>
    <cellStyle name="Normal 30 3 2 3 2 4 3 3" xfId="25860" xr:uid="{00000000-0005-0000-0000-00001E650000}"/>
    <cellStyle name="Normal 30 3 2 3 2 4 5" xfId="20847" xr:uid="{00000000-0005-0000-0000-000089510000}"/>
    <cellStyle name="Normal 30 3 2 3 2 5" xfId="12440" xr:uid="{00000000-0005-0000-0000-0000AF300000}"/>
    <cellStyle name="Normal 30 3 2 3 2 5 3" xfId="27535" xr:uid="{00000000-0005-0000-0000-0000A96B0000}"/>
    <cellStyle name="Normal 30 3 2 3 2 6" xfId="7419" xr:uid="{00000000-0005-0000-0000-0000121D0000}"/>
    <cellStyle name="Normal 30 3 2 3 2 6 3" xfId="22518" xr:uid="{00000000-0005-0000-0000-000010580000}"/>
    <cellStyle name="Normal 30 3 2 3 2 8" xfId="17505" xr:uid="{00000000-0005-0000-0000-00007B440000}"/>
    <cellStyle name="Normal 30 3 2 3 3" xfId="2768" xr:uid="{00000000-0005-0000-0000-0000E50A0000}"/>
    <cellStyle name="Normal 30 3 2 3 3 2" xfId="4457" xr:uid="{00000000-0005-0000-0000-00007F110000}"/>
    <cellStyle name="Normal 30 3 2 3 3 2 2" xfId="14529" xr:uid="{00000000-0005-0000-0000-0000D8380000}"/>
    <cellStyle name="Normal 30 3 2 3 3 2 2 3" xfId="29624" xr:uid="{00000000-0005-0000-0000-0000D2730000}"/>
    <cellStyle name="Normal 30 3 2 3 3 2 3" xfId="9509" xr:uid="{00000000-0005-0000-0000-00003C250000}"/>
    <cellStyle name="Normal 30 3 2 3 3 2 3 3" xfId="24607" xr:uid="{00000000-0005-0000-0000-000039600000}"/>
    <cellStyle name="Normal 30 3 2 3 3 2 5" xfId="19594" xr:uid="{00000000-0005-0000-0000-0000A44C0000}"/>
    <cellStyle name="Normal 30 3 2 3 3 3" xfId="6148" xr:uid="{00000000-0005-0000-0000-00001B180000}"/>
    <cellStyle name="Normal 30 3 2 3 3 3 2" xfId="16200" xr:uid="{00000000-0005-0000-0000-00005F3F0000}"/>
    <cellStyle name="Normal 30 3 2 3 3 3 3" xfId="11180" xr:uid="{00000000-0005-0000-0000-0000C32B0000}"/>
    <cellStyle name="Normal 30 3 2 3 3 3 3 3" xfId="26278" xr:uid="{00000000-0005-0000-0000-0000C0660000}"/>
    <cellStyle name="Normal 30 3 2 3 3 3 5" xfId="21265" xr:uid="{00000000-0005-0000-0000-00002B530000}"/>
    <cellStyle name="Normal 30 3 2 3 3 4" xfId="12858" xr:uid="{00000000-0005-0000-0000-000051320000}"/>
    <cellStyle name="Normal 30 3 2 3 3 4 3" xfId="27953" xr:uid="{00000000-0005-0000-0000-00004B6D0000}"/>
    <cellStyle name="Normal 30 3 2 3 3 5" xfId="7837" xr:uid="{00000000-0005-0000-0000-0000B41E0000}"/>
    <cellStyle name="Normal 30 3 2 3 3 5 3" xfId="22936" xr:uid="{00000000-0005-0000-0000-0000B2590000}"/>
    <cellStyle name="Normal 30 3 2 3 3 7" xfId="17923" xr:uid="{00000000-0005-0000-0000-00001D460000}"/>
    <cellStyle name="Normal 30 3 2 3 4" xfId="3620" xr:uid="{00000000-0005-0000-0000-00003A0E0000}"/>
    <cellStyle name="Normal 30 3 2 3 4 2" xfId="13693" xr:uid="{00000000-0005-0000-0000-000094350000}"/>
    <cellStyle name="Normal 30 3 2 3 4 2 3" xfId="28788" xr:uid="{00000000-0005-0000-0000-00008E700000}"/>
    <cellStyle name="Normal 30 3 2 3 4 3" xfId="8673" xr:uid="{00000000-0005-0000-0000-0000F8210000}"/>
    <cellStyle name="Normal 30 3 2 3 4 3 3" xfId="23771" xr:uid="{00000000-0005-0000-0000-0000F55C0000}"/>
    <cellStyle name="Normal 30 3 2 3 4 5" xfId="18758" xr:uid="{00000000-0005-0000-0000-000060490000}"/>
    <cellStyle name="Normal 30 3 2 3 5" xfId="5312" xr:uid="{00000000-0005-0000-0000-0000D7140000}"/>
    <cellStyle name="Normal 30 3 2 3 5 2" xfId="15364" xr:uid="{00000000-0005-0000-0000-00001B3C0000}"/>
    <cellStyle name="Normal 30 3 2 3 5 2 3" xfId="30459" xr:uid="{00000000-0005-0000-0000-000015770000}"/>
    <cellStyle name="Normal 30 3 2 3 5 3" xfId="10344" xr:uid="{00000000-0005-0000-0000-00007F280000}"/>
    <cellStyle name="Normal 30 3 2 3 5 3 3" xfId="25442" xr:uid="{00000000-0005-0000-0000-00007C630000}"/>
    <cellStyle name="Normal 30 3 2 3 5 5" xfId="20429" xr:uid="{00000000-0005-0000-0000-0000E74F0000}"/>
    <cellStyle name="Normal 30 3 2 3 6" xfId="12022" xr:uid="{00000000-0005-0000-0000-00000D2F0000}"/>
    <cellStyle name="Normal 30 3 2 3 6 3" xfId="27117" xr:uid="{00000000-0005-0000-0000-0000076A0000}"/>
    <cellStyle name="Normal 30 3 2 3 7" xfId="7001" xr:uid="{00000000-0005-0000-0000-0000701B0000}"/>
    <cellStyle name="Normal 30 3 2 3 7 3" xfId="22100" xr:uid="{00000000-0005-0000-0000-00006E560000}"/>
    <cellStyle name="Normal 30 3 2 3 9" xfId="17087" xr:uid="{00000000-0005-0000-0000-0000D9420000}"/>
    <cellStyle name="Normal 30 3 2 4" xfId="2139" xr:uid="{00000000-0005-0000-0000-000070080000}"/>
    <cellStyle name="Normal 30 3 2 4 2" xfId="2978" xr:uid="{00000000-0005-0000-0000-0000B70B0000}"/>
    <cellStyle name="Normal 30 3 2 4 2 2" xfId="4667" xr:uid="{00000000-0005-0000-0000-000051120000}"/>
    <cellStyle name="Normal 30 3 2 4 2 2 2" xfId="14739" xr:uid="{00000000-0005-0000-0000-0000AA390000}"/>
    <cellStyle name="Normal 30 3 2 4 2 2 2 3" xfId="29834" xr:uid="{00000000-0005-0000-0000-0000A4740000}"/>
    <cellStyle name="Normal 30 3 2 4 2 2 3" xfId="9719" xr:uid="{00000000-0005-0000-0000-00000E260000}"/>
    <cellStyle name="Normal 30 3 2 4 2 2 3 3" xfId="24817" xr:uid="{00000000-0005-0000-0000-00000B610000}"/>
    <cellStyle name="Normal 30 3 2 4 2 2 5" xfId="19804" xr:uid="{00000000-0005-0000-0000-0000764D0000}"/>
    <cellStyle name="Normal 30 3 2 4 2 3" xfId="6358" xr:uid="{00000000-0005-0000-0000-0000ED180000}"/>
    <cellStyle name="Normal 30 3 2 4 2 3 2" xfId="16410" xr:uid="{00000000-0005-0000-0000-000031400000}"/>
    <cellStyle name="Normal 30 3 2 4 2 3 3" xfId="11390" xr:uid="{00000000-0005-0000-0000-0000952C0000}"/>
    <cellStyle name="Normal 30 3 2 4 2 3 3 3" xfId="26488" xr:uid="{00000000-0005-0000-0000-000092670000}"/>
    <cellStyle name="Normal 30 3 2 4 2 3 5" xfId="21475" xr:uid="{00000000-0005-0000-0000-0000FD530000}"/>
    <cellStyle name="Normal 30 3 2 4 2 4" xfId="13068" xr:uid="{00000000-0005-0000-0000-000023330000}"/>
    <cellStyle name="Normal 30 3 2 4 2 4 3" xfId="28163" xr:uid="{00000000-0005-0000-0000-00001D6E0000}"/>
    <cellStyle name="Normal 30 3 2 4 2 5" xfId="8047" xr:uid="{00000000-0005-0000-0000-0000861F0000}"/>
    <cellStyle name="Normal 30 3 2 4 2 5 3" xfId="23146" xr:uid="{00000000-0005-0000-0000-0000845A0000}"/>
    <cellStyle name="Normal 30 3 2 4 2 7" xfId="18133" xr:uid="{00000000-0005-0000-0000-0000EF460000}"/>
    <cellStyle name="Normal 30 3 2 4 3" xfId="3830" xr:uid="{00000000-0005-0000-0000-00000C0F0000}"/>
    <cellStyle name="Normal 30 3 2 4 3 2" xfId="13903" xr:uid="{00000000-0005-0000-0000-000066360000}"/>
    <cellStyle name="Normal 30 3 2 4 3 2 3" xfId="28998" xr:uid="{00000000-0005-0000-0000-000060710000}"/>
    <cellStyle name="Normal 30 3 2 4 3 3" xfId="8883" xr:uid="{00000000-0005-0000-0000-0000CA220000}"/>
    <cellStyle name="Normal 30 3 2 4 3 3 3" xfId="23981" xr:uid="{00000000-0005-0000-0000-0000C75D0000}"/>
    <cellStyle name="Normal 30 3 2 4 3 5" xfId="18968" xr:uid="{00000000-0005-0000-0000-0000324A0000}"/>
    <cellStyle name="Normal 30 3 2 4 4" xfId="5522" xr:uid="{00000000-0005-0000-0000-0000A9150000}"/>
    <cellStyle name="Normal 30 3 2 4 4 2" xfId="15574" xr:uid="{00000000-0005-0000-0000-0000ED3C0000}"/>
    <cellStyle name="Normal 30 3 2 4 4 2 3" xfId="30669" xr:uid="{00000000-0005-0000-0000-0000E7770000}"/>
    <cellStyle name="Normal 30 3 2 4 4 3" xfId="10554" xr:uid="{00000000-0005-0000-0000-000051290000}"/>
    <cellStyle name="Normal 30 3 2 4 4 3 3" xfId="25652" xr:uid="{00000000-0005-0000-0000-00004E640000}"/>
    <cellStyle name="Normal 30 3 2 4 4 5" xfId="20639" xr:uid="{00000000-0005-0000-0000-0000B9500000}"/>
    <cellStyle name="Normal 30 3 2 4 5" xfId="12232" xr:uid="{00000000-0005-0000-0000-0000DF2F0000}"/>
    <cellStyle name="Normal 30 3 2 4 5 3" xfId="27327" xr:uid="{00000000-0005-0000-0000-0000D96A0000}"/>
    <cellStyle name="Normal 30 3 2 4 6" xfId="7211" xr:uid="{00000000-0005-0000-0000-0000421C0000}"/>
    <cellStyle name="Normal 30 3 2 4 6 3" xfId="22310" xr:uid="{00000000-0005-0000-0000-000040570000}"/>
    <cellStyle name="Normal 30 3 2 4 8" xfId="17297" xr:uid="{00000000-0005-0000-0000-0000AB430000}"/>
    <cellStyle name="Normal 30 3 2 5" xfId="2560" xr:uid="{00000000-0005-0000-0000-0000150A0000}"/>
    <cellStyle name="Normal 30 3 2 5 2" xfId="4249" xr:uid="{00000000-0005-0000-0000-0000AF100000}"/>
    <cellStyle name="Normal 30 3 2 5 2 2" xfId="14321" xr:uid="{00000000-0005-0000-0000-000008380000}"/>
    <cellStyle name="Normal 30 3 2 5 2 2 3" xfId="29416" xr:uid="{00000000-0005-0000-0000-000002730000}"/>
    <cellStyle name="Normal 30 3 2 5 2 3" xfId="9301" xr:uid="{00000000-0005-0000-0000-00006C240000}"/>
    <cellStyle name="Normal 30 3 2 5 2 3 3" xfId="24399" xr:uid="{00000000-0005-0000-0000-0000695F0000}"/>
    <cellStyle name="Normal 30 3 2 5 2 5" xfId="19386" xr:uid="{00000000-0005-0000-0000-0000D44B0000}"/>
    <cellStyle name="Normal 30 3 2 5 3" xfId="5940" xr:uid="{00000000-0005-0000-0000-00004B170000}"/>
    <cellStyle name="Normal 30 3 2 5 3 2" xfId="15992" xr:uid="{00000000-0005-0000-0000-00008F3E0000}"/>
    <cellStyle name="Normal 30 3 2 5 3 3" xfId="10972" xr:uid="{00000000-0005-0000-0000-0000F32A0000}"/>
    <cellStyle name="Normal 30 3 2 5 3 3 3" xfId="26070" xr:uid="{00000000-0005-0000-0000-0000F0650000}"/>
    <cellStyle name="Normal 30 3 2 5 3 5" xfId="21057" xr:uid="{00000000-0005-0000-0000-00005B520000}"/>
    <cellStyle name="Normal 30 3 2 5 4" xfId="12650" xr:uid="{00000000-0005-0000-0000-000081310000}"/>
    <cellStyle name="Normal 30 3 2 5 4 3" xfId="27745" xr:uid="{00000000-0005-0000-0000-00007B6C0000}"/>
    <cellStyle name="Normal 30 3 2 5 5" xfId="7629" xr:uid="{00000000-0005-0000-0000-0000E41D0000}"/>
    <cellStyle name="Normal 30 3 2 5 5 3" xfId="22728" xr:uid="{00000000-0005-0000-0000-0000E2580000}"/>
    <cellStyle name="Normal 30 3 2 5 7" xfId="17715" xr:uid="{00000000-0005-0000-0000-00004D450000}"/>
    <cellStyle name="Normal 30 3 2 6" xfId="3412" xr:uid="{00000000-0005-0000-0000-00006A0D0000}"/>
    <cellStyle name="Normal 30 3 2 6 2" xfId="13485" xr:uid="{00000000-0005-0000-0000-0000C4340000}"/>
    <cellStyle name="Normal 30 3 2 6 2 3" xfId="28580" xr:uid="{00000000-0005-0000-0000-0000BE6F0000}"/>
    <cellStyle name="Normal 30 3 2 6 3" xfId="8465" xr:uid="{00000000-0005-0000-0000-000028210000}"/>
    <cellStyle name="Normal 30 3 2 6 3 3" xfId="23563" xr:uid="{00000000-0005-0000-0000-0000255C0000}"/>
    <cellStyle name="Normal 30 3 2 6 5" xfId="18550" xr:uid="{00000000-0005-0000-0000-000090480000}"/>
    <cellStyle name="Normal 30 3 2 7" xfId="5104" xr:uid="{00000000-0005-0000-0000-000007140000}"/>
    <cellStyle name="Normal 30 3 2 7 2" xfId="15156" xr:uid="{00000000-0005-0000-0000-00004B3B0000}"/>
    <cellStyle name="Normal 30 3 2 7 2 3" xfId="30251" xr:uid="{00000000-0005-0000-0000-000045760000}"/>
    <cellStyle name="Normal 30 3 2 7 3" xfId="10136" xr:uid="{00000000-0005-0000-0000-0000AF270000}"/>
    <cellStyle name="Normal 30 3 2 7 3 3" xfId="25234" xr:uid="{00000000-0005-0000-0000-0000AC620000}"/>
    <cellStyle name="Normal 30 3 2 7 5" xfId="20221" xr:uid="{00000000-0005-0000-0000-0000174F0000}"/>
    <cellStyle name="Normal 30 3 2 8" xfId="11814" xr:uid="{00000000-0005-0000-0000-00003D2E0000}"/>
    <cellStyle name="Normal 30 3 2 8 3" xfId="26909" xr:uid="{00000000-0005-0000-0000-000037690000}"/>
    <cellStyle name="Normal 30 3 2 9" xfId="6793" xr:uid="{00000000-0005-0000-0000-0000A01A0000}"/>
    <cellStyle name="Normal 30 3 2 9 3" xfId="21892" xr:uid="{00000000-0005-0000-0000-00009E550000}"/>
    <cellStyle name="Normal 30 3 3" xfId="1759" xr:uid="{00000000-0005-0000-0000-0000F4060000}"/>
    <cellStyle name="Normal 30 3 3 10" xfId="16931" xr:uid="{00000000-0005-0000-0000-00003D420000}"/>
    <cellStyle name="Normal 30 3 3 2" xfId="1978" xr:uid="{00000000-0005-0000-0000-0000CF070000}"/>
    <cellStyle name="Normal 30 3 3 2 2" xfId="2399" xr:uid="{00000000-0005-0000-0000-000074090000}"/>
    <cellStyle name="Normal 30 3 3 2 2 2" xfId="3238" xr:uid="{00000000-0005-0000-0000-0000BB0C0000}"/>
    <cellStyle name="Normal 30 3 3 2 2 2 2" xfId="4927" xr:uid="{00000000-0005-0000-0000-000055130000}"/>
    <cellStyle name="Normal 30 3 3 2 2 2 2 2" xfId="14999" xr:uid="{00000000-0005-0000-0000-0000AE3A0000}"/>
    <cellStyle name="Normal 30 3 3 2 2 2 2 2 3" xfId="30094" xr:uid="{00000000-0005-0000-0000-0000A8750000}"/>
    <cellStyle name="Normal 30 3 3 2 2 2 2 3" xfId="9979" xr:uid="{00000000-0005-0000-0000-000012270000}"/>
    <cellStyle name="Normal 30 3 3 2 2 2 2 3 3" xfId="25077" xr:uid="{00000000-0005-0000-0000-00000F620000}"/>
    <cellStyle name="Normal 30 3 3 2 2 2 2 5" xfId="20064" xr:uid="{00000000-0005-0000-0000-00007A4E0000}"/>
    <cellStyle name="Normal 30 3 3 2 2 2 3" xfId="6618" xr:uid="{00000000-0005-0000-0000-0000F1190000}"/>
    <cellStyle name="Normal 30 3 3 2 2 2 3 2" xfId="16670" xr:uid="{00000000-0005-0000-0000-000035410000}"/>
    <cellStyle name="Normal 30 3 3 2 2 2 3 3" xfId="11650" xr:uid="{00000000-0005-0000-0000-0000992D0000}"/>
    <cellStyle name="Normal 30 3 3 2 2 2 3 3 3" xfId="26748" xr:uid="{00000000-0005-0000-0000-000096680000}"/>
    <cellStyle name="Normal 30 3 3 2 2 2 3 5" xfId="21735" xr:uid="{00000000-0005-0000-0000-000001550000}"/>
    <cellStyle name="Normal 30 3 3 2 2 2 4" xfId="13328" xr:uid="{00000000-0005-0000-0000-000027340000}"/>
    <cellStyle name="Normal 30 3 3 2 2 2 4 3" xfId="28423" xr:uid="{00000000-0005-0000-0000-0000216F0000}"/>
    <cellStyle name="Normal 30 3 3 2 2 2 5" xfId="8307" xr:uid="{00000000-0005-0000-0000-00008A200000}"/>
    <cellStyle name="Normal 30 3 3 2 2 2 5 3" xfId="23406" xr:uid="{00000000-0005-0000-0000-0000885B0000}"/>
    <cellStyle name="Normal 30 3 3 2 2 2 7" xfId="18393" xr:uid="{00000000-0005-0000-0000-0000F3470000}"/>
    <cellStyle name="Normal 30 3 3 2 2 3" xfId="4090" xr:uid="{00000000-0005-0000-0000-000010100000}"/>
    <cellStyle name="Normal 30 3 3 2 2 3 2" xfId="14163" xr:uid="{00000000-0005-0000-0000-00006A370000}"/>
    <cellStyle name="Normal 30 3 3 2 2 3 2 3" xfId="29258" xr:uid="{00000000-0005-0000-0000-000064720000}"/>
    <cellStyle name="Normal 30 3 3 2 2 3 3" xfId="9143" xr:uid="{00000000-0005-0000-0000-0000CE230000}"/>
    <cellStyle name="Normal 30 3 3 2 2 3 3 3" xfId="24241" xr:uid="{00000000-0005-0000-0000-0000CB5E0000}"/>
    <cellStyle name="Normal 30 3 3 2 2 3 5" xfId="19228" xr:uid="{00000000-0005-0000-0000-0000364B0000}"/>
    <cellStyle name="Normal 30 3 3 2 2 4" xfId="5782" xr:uid="{00000000-0005-0000-0000-0000AD160000}"/>
    <cellStyle name="Normal 30 3 3 2 2 4 2" xfId="15834" xr:uid="{00000000-0005-0000-0000-0000F13D0000}"/>
    <cellStyle name="Normal 30 3 3 2 2 4 3" xfId="10814" xr:uid="{00000000-0005-0000-0000-0000552A0000}"/>
    <cellStyle name="Normal 30 3 3 2 2 4 3 3" xfId="25912" xr:uid="{00000000-0005-0000-0000-000052650000}"/>
    <cellStyle name="Normal 30 3 3 2 2 4 5" xfId="20899" xr:uid="{00000000-0005-0000-0000-0000BD510000}"/>
    <cellStyle name="Normal 30 3 3 2 2 5" xfId="12492" xr:uid="{00000000-0005-0000-0000-0000E3300000}"/>
    <cellStyle name="Normal 30 3 3 2 2 5 3" xfId="27587" xr:uid="{00000000-0005-0000-0000-0000DD6B0000}"/>
    <cellStyle name="Normal 30 3 3 2 2 6" xfId="7471" xr:uid="{00000000-0005-0000-0000-0000461D0000}"/>
    <cellStyle name="Normal 30 3 3 2 2 6 3" xfId="22570" xr:uid="{00000000-0005-0000-0000-000044580000}"/>
    <cellStyle name="Normal 30 3 3 2 2 8" xfId="17557" xr:uid="{00000000-0005-0000-0000-0000AF440000}"/>
    <cellStyle name="Normal 30 3 3 2 3" xfId="2820" xr:uid="{00000000-0005-0000-0000-0000190B0000}"/>
    <cellStyle name="Normal 30 3 3 2 3 2" xfId="4509" xr:uid="{00000000-0005-0000-0000-0000B3110000}"/>
    <cellStyle name="Normal 30 3 3 2 3 2 2" xfId="14581" xr:uid="{00000000-0005-0000-0000-00000C390000}"/>
    <cellStyle name="Normal 30 3 3 2 3 2 2 3" xfId="29676" xr:uid="{00000000-0005-0000-0000-000006740000}"/>
    <cellStyle name="Normal 30 3 3 2 3 2 3" xfId="9561" xr:uid="{00000000-0005-0000-0000-000070250000}"/>
    <cellStyle name="Normal 30 3 3 2 3 2 3 3" xfId="24659" xr:uid="{00000000-0005-0000-0000-00006D600000}"/>
    <cellStyle name="Normal 30 3 3 2 3 2 5" xfId="19646" xr:uid="{00000000-0005-0000-0000-0000D84C0000}"/>
    <cellStyle name="Normal 30 3 3 2 3 3" xfId="6200" xr:uid="{00000000-0005-0000-0000-00004F180000}"/>
    <cellStyle name="Normal 30 3 3 2 3 3 2" xfId="16252" xr:uid="{00000000-0005-0000-0000-0000933F0000}"/>
    <cellStyle name="Normal 30 3 3 2 3 3 3" xfId="11232" xr:uid="{00000000-0005-0000-0000-0000F72B0000}"/>
    <cellStyle name="Normal 30 3 3 2 3 3 3 3" xfId="26330" xr:uid="{00000000-0005-0000-0000-0000F4660000}"/>
    <cellStyle name="Normal 30 3 3 2 3 3 5" xfId="21317" xr:uid="{00000000-0005-0000-0000-00005F530000}"/>
    <cellStyle name="Normal 30 3 3 2 3 4" xfId="12910" xr:uid="{00000000-0005-0000-0000-000085320000}"/>
    <cellStyle name="Normal 30 3 3 2 3 4 3" xfId="28005" xr:uid="{00000000-0005-0000-0000-00007F6D0000}"/>
    <cellStyle name="Normal 30 3 3 2 3 5" xfId="7889" xr:uid="{00000000-0005-0000-0000-0000E81E0000}"/>
    <cellStyle name="Normal 30 3 3 2 3 5 3" xfId="22988" xr:uid="{00000000-0005-0000-0000-0000E6590000}"/>
    <cellStyle name="Normal 30 3 3 2 3 7" xfId="17975" xr:uid="{00000000-0005-0000-0000-000051460000}"/>
    <cellStyle name="Normal 30 3 3 2 4" xfId="3672" xr:uid="{00000000-0005-0000-0000-00006E0E0000}"/>
    <cellStyle name="Normal 30 3 3 2 4 2" xfId="13745" xr:uid="{00000000-0005-0000-0000-0000C8350000}"/>
    <cellStyle name="Normal 30 3 3 2 4 2 3" xfId="28840" xr:uid="{00000000-0005-0000-0000-0000C2700000}"/>
    <cellStyle name="Normal 30 3 3 2 4 3" xfId="8725" xr:uid="{00000000-0005-0000-0000-00002C220000}"/>
    <cellStyle name="Normal 30 3 3 2 4 3 3" xfId="23823" xr:uid="{00000000-0005-0000-0000-0000295D0000}"/>
    <cellStyle name="Normal 30 3 3 2 4 5" xfId="18810" xr:uid="{00000000-0005-0000-0000-000094490000}"/>
    <cellStyle name="Normal 30 3 3 2 5" xfId="5364" xr:uid="{00000000-0005-0000-0000-00000B150000}"/>
    <cellStyle name="Normal 30 3 3 2 5 2" xfId="15416" xr:uid="{00000000-0005-0000-0000-00004F3C0000}"/>
    <cellStyle name="Normal 30 3 3 2 5 2 3" xfId="30511" xr:uid="{00000000-0005-0000-0000-000049770000}"/>
    <cellStyle name="Normal 30 3 3 2 5 3" xfId="10396" xr:uid="{00000000-0005-0000-0000-0000B3280000}"/>
    <cellStyle name="Normal 30 3 3 2 5 3 3" xfId="25494" xr:uid="{00000000-0005-0000-0000-0000B0630000}"/>
    <cellStyle name="Normal 30 3 3 2 5 5" xfId="20481" xr:uid="{00000000-0005-0000-0000-00001B500000}"/>
    <cellStyle name="Normal 30 3 3 2 6" xfId="12074" xr:uid="{00000000-0005-0000-0000-0000412F0000}"/>
    <cellStyle name="Normal 30 3 3 2 6 3" xfId="27169" xr:uid="{00000000-0005-0000-0000-00003B6A0000}"/>
    <cellStyle name="Normal 30 3 3 2 7" xfId="7053" xr:uid="{00000000-0005-0000-0000-0000A41B0000}"/>
    <cellStyle name="Normal 30 3 3 2 7 3" xfId="22152" xr:uid="{00000000-0005-0000-0000-0000A2560000}"/>
    <cellStyle name="Normal 30 3 3 2 9" xfId="17139" xr:uid="{00000000-0005-0000-0000-00000D430000}"/>
    <cellStyle name="Normal 30 3 3 3" xfId="2191" xr:uid="{00000000-0005-0000-0000-0000A4080000}"/>
    <cellStyle name="Normal 30 3 3 3 2" xfId="3030" xr:uid="{00000000-0005-0000-0000-0000EB0B0000}"/>
    <cellStyle name="Normal 30 3 3 3 2 2" xfId="4719" xr:uid="{00000000-0005-0000-0000-000085120000}"/>
    <cellStyle name="Normal 30 3 3 3 2 2 2" xfId="14791" xr:uid="{00000000-0005-0000-0000-0000DE390000}"/>
    <cellStyle name="Normal 30 3 3 3 2 2 2 3" xfId="29886" xr:uid="{00000000-0005-0000-0000-0000D8740000}"/>
    <cellStyle name="Normal 30 3 3 3 2 2 3" xfId="9771" xr:uid="{00000000-0005-0000-0000-000042260000}"/>
    <cellStyle name="Normal 30 3 3 3 2 2 3 3" xfId="24869" xr:uid="{00000000-0005-0000-0000-00003F610000}"/>
    <cellStyle name="Normal 30 3 3 3 2 2 5" xfId="19856" xr:uid="{00000000-0005-0000-0000-0000AA4D0000}"/>
    <cellStyle name="Normal 30 3 3 3 2 3" xfId="6410" xr:uid="{00000000-0005-0000-0000-000021190000}"/>
    <cellStyle name="Normal 30 3 3 3 2 3 2" xfId="16462" xr:uid="{00000000-0005-0000-0000-000065400000}"/>
    <cellStyle name="Normal 30 3 3 3 2 3 3" xfId="11442" xr:uid="{00000000-0005-0000-0000-0000C92C0000}"/>
    <cellStyle name="Normal 30 3 3 3 2 3 3 3" xfId="26540" xr:uid="{00000000-0005-0000-0000-0000C6670000}"/>
    <cellStyle name="Normal 30 3 3 3 2 3 5" xfId="21527" xr:uid="{00000000-0005-0000-0000-000031540000}"/>
    <cellStyle name="Normal 30 3 3 3 2 4" xfId="13120" xr:uid="{00000000-0005-0000-0000-000057330000}"/>
    <cellStyle name="Normal 30 3 3 3 2 4 3" xfId="28215" xr:uid="{00000000-0005-0000-0000-0000516E0000}"/>
    <cellStyle name="Normal 30 3 3 3 2 5" xfId="8099" xr:uid="{00000000-0005-0000-0000-0000BA1F0000}"/>
    <cellStyle name="Normal 30 3 3 3 2 5 3" xfId="23198" xr:uid="{00000000-0005-0000-0000-0000B85A0000}"/>
    <cellStyle name="Normal 30 3 3 3 2 7" xfId="18185" xr:uid="{00000000-0005-0000-0000-000023470000}"/>
    <cellStyle name="Normal 30 3 3 3 3" xfId="3882" xr:uid="{00000000-0005-0000-0000-0000400F0000}"/>
    <cellStyle name="Normal 30 3 3 3 3 2" xfId="13955" xr:uid="{00000000-0005-0000-0000-00009A360000}"/>
    <cellStyle name="Normal 30 3 3 3 3 2 3" xfId="29050" xr:uid="{00000000-0005-0000-0000-000094710000}"/>
    <cellStyle name="Normal 30 3 3 3 3 3" xfId="8935" xr:uid="{00000000-0005-0000-0000-0000FE220000}"/>
    <cellStyle name="Normal 30 3 3 3 3 3 3" xfId="24033" xr:uid="{00000000-0005-0000-0000-0000FB5D0000}"/>
    <cellStyle name="Normal 30 3 3 3 3 5" xfId="19020" xr:uid="{00000000-0005-0000-0000-0000664A0000}"/>
    <cellStyle name="Normal 30 3 3 3 4" xfId="5574" xr:uid="{00000000-0005-0000-0000-0000DD150000}"/>
    <cellStyle name="Normal 30 3 3 3 4 2" xfId="15626" xr:uid="{00000000-0005-0000-0000-0000213D0000}"/>
    <cellStyle name="Normal 30 3 3 3 4 2 3" xfId="30721" xr:uid="{00000000-0005-0000-0000-00001B780000}"/>
    <cellStyle name="Normal 30 3 3 3 4 3" xfId="10606" xr:uid="{00000000-0005-0000-0000-000085290000}"/>
    <cellStyle name="Normal 30 3 3 3 4 3 3" xfId="25704" xr:uid="{00000000-0005-0000-0000-000082640000}"/>
    <cellStyle name="Normal 30 3 3 3 4 5" xfId="20691" xr:uid="{00000000-0005-0000-0000-0000ED500000}"/>
    <cellStyle name="Normal 30 3 3 3 5" xfId="12284" xr:uid="{00000000-0005-0000-0000-000013300000}"/>
    <cellStyle name="Normal 30 3 3 3 5 3" xfId="27379" xr:uid="{00000000-0005-0000-0000-00000D6B0000}"/>
    <cellStyle name="Normal 30 3 3 3 6" xfId="7263" xr:uid="{00000000-0005-0000-0000-0000761C0000}"/>
    <cellStyle name="Normal 30 3 3 3 6 3" xfId="22362" xr:uid="{00000000-0005-0000-0000-000074570000}"/>
    <cellStyle name="Normal 30 3 3 3 8" xfId="17349" xr:uid="{00000000-0005-0000-0000-0000DF430000}"/>
    <cellStyle name="Normal 30 3 3 4" xfId="2612" xr:uid="{00000000-0005-0000-0000-0000490A0000}"/>
    <cellStyle name="Normal 30 3 3 4 2" xfId="4301" xr:uid="{00000000-0005-0000-0000-0000E3100000}"/>
    <cellStyle name="Normal 30 3 3 4 2 2" xfId="14373" xr:uid="{00000000-0005-0000-0000-00003C380000}"/>
    <cellStyle name="Normal 30 3 3 4 2 2 3" xfId="29468" xr:uid="{00000000-0005-0000-0000-000036730000}"/>
    <cellStyle name="Normal 30 3 3 4 2 3" xfId="9353" xr:uid="{00000000-0005-0000-0000-0000A0240000}"/>
    <cellStyle name="Normal 30 3 3 4 2 3 3" xfId="24451" xr:uid="{00000000-0005-0000-0000-00009D5F0000}"/>
    <cellStyle name="Normal 30 3 3 4 2 5" xfId="19438" xr:uid="{00000000-0005-0000-0000-0000084C0000}"/>
    <cellStyle name="Normal 30 3 3 4 3" xfId="5992" xr:uid="{00000000-0005-0000-0000-00007F170000}"/>
    <cellStyle name="Normal 30 3 3 4 3 2" xfId="16044" xr:uid="{00000000-0005-0000-0000-0000C33E0000}"/>
    <cellStyle name="Normal 30 3 3 4 3 3" xfId="11024" xr:uid="{00000000-0005-0000-0000-0000272B0000}"/>
    <cellStyle name="Normal 30 3 3 4 3 3 3" xfId="26122" xr:uid="{00000000-0005-0000-0000-000024660000}"/>
    <cellStyle name="Normal 30 3 3 4 3 5" xfId="21109" xr:uid="{00000000-0005-0000-0000-00008F520000}"/>
    <cellStyle name="Normal 30 3 3 4 4" xfId="12702" xr:uid="{00000000-0005-0000-0000-0000B5310000}"/>
    <cellStyle name="Normal 30 3 3 4 4 3" xfId="27797" xr:uid="{00000000-0005-0000-0000-0000AF6C0000}"/>
    <cellStyle name="Normal 30 3 3 4 5" xfId="7681" xr:uid="{00000000-0005-0000-0000-0000181E0000}"/>
    <cellStyle name="Normal 30 3 3 4 5 3" xfId="22780" xr:uid="{00000000-0005-0000-0000-000016590000}"/>
    <cellStyle name="Normal 30 3 3 4 7" xfId="17767" xr:uid="{00000000-0005-0000-0000-000081450000}"/>
    <cellStyle name="Normal 30 3 3 5" xfId="3464" xr:uid="{00000000-0005-0000-0000-00009E0D0000}"/>
    <cellStyle name="Normal 30 3 3 5 2" xfId="13537" xr:uid="{00000000-0005-0000-0000-0000F8340000}"/>
    <cellStyle name="Normal 30 3 3 5 2 3" xfId="28632" xr:uid="{00000000-0005-0000-0000-0000F26F0000}"/>
    <cellStyle name="Normal 30 3 3 5 3" xfId="8517" xr:uid="{00000000-0005-0000-0000-00005C210000}"/>
    <cellStyle name="Normal 30 3 3 5 3 3" xfId="23615" xr:uid="{00000000-0005-0000-0000-0000595C0000}"/>
    <cellStyle name="Normal 30 3 3 5 5" xfId="18602" xr:uid="{00000000-0005-0000-0000-0000C4480000}"/>
    <cellStyle name="Normal 30 3 3 6" xfId="5156" xr:uid="{00000000-0005-0000-0000-00003B140000}"/>
    <cellStyle name="Normal 30 3 3 6 2" xfId="15208" xr:uid="{00000000-0005-0000-0000-00007F3B0000}"/>
    <cellStyle name="Normal 30 3 3 6 2 3" xfId="30303" xr:uid="{00000000-0005-0000-0000-000079760000}"/>
    <cellStyle name="Normal 30 3 3 6 3" xfId="10188" xr:uid="{00000000-0005-0000-0000-0000E3270000}"/>
    <cellStyle name="Normal 30 3 3 6 3 3" xfId="25286" xr:uid="{00000000-0005-0000-0000-0000E0620000}"/>
    <cellStyle name="Normal 30 3 3 6 5" xfId="20273" xr:uid="{00000000-0005-0000-0000-00004B4F0000}"/>
    <cellStyle name="Normal 30 3 3 7" xfId="11866" xr:uid="{00000000-0005-0000-0000-0000712E0000}"/>
    <cellStyle name="Normal 30 3 3 7 3" xfId="26961" xr:uid="{00000000-0005-0000-0000-00006B690000}"/>
    <cellStyle name="Normal 30 3 3 8" xfId="6845" xr:uid="{00000000-0005-0000-0000-0000D41A0000}"/>
    <cellStyle name="Normal 30 3 3 8 3" xfId="21944" xr:uid="{00000000-0005-0000-0000-0000D2550000}"/>
    <cellStyle name="Normal 30 3 4" xfId="1872" xr:uid="{00000000-0005-0000-0000-000065070000}"/>
    <cellStyle name="Normal 30 3 4 2" xfId="2295" xr:uid="{00000000-0005-0000-0000-00000C090000}"/>
    <cellStyle name="Normal 30 3 4 2 2" xfId="3134" xr:uid="{00000000-0005-0000-0000-0000530C0000}"/>
    <cellStyle name="Normal 30 3 4 2 2 2" xfId="4823" xr:uid="{00000000-0005-0000-0000-0000ED120000}"/>
    <cellStyle name="Normal 30 3 4 2 2 2 2" xfId="14895" xr:uid="{00000000-0005-0000-0000-0000463A0000}"/>
    <cellStyle name="Normal 30 3 4 2 2 2 2 3" xfId="29990" xr:uid="{00000000-0005-0000-0000-000040750000}"/>
    <cellStyle name="Normal 30 3 4 2 2 2 3" xfId="9875" xr:uid="{00000000-0005-0000-0000-0000AA260000}"/>
    <cellStyle name="Normal 30 3 4 2 2 2 3 3" xfId="24973" xr:uid="{00000000-0005-0000-0000-0000A7610000}"/>
    <cellStyle name="Normal 30 3 4 2 2 2 5" xfId="19960" xr:uid="{00000000-0005-0000-0000-0000124E0000}"/>
    <cellStyle name="Normal 30 3 4 2 2 3" xfId="6514" xr:uid="{00000000-0005-0000-0000-000089190000}"/>
    <cellStyle name="Normal 30 3 4 2 2 3 2" xfId="16566" xr:uid="{00000000-0005-0000-0000-0000CD400000}"/>
    <cellStyle name="Normal 30 3 4 2 2 3 3" xfId="11546" xr:uid="{00000000-0005-0000-0000-0000312D0000}"/>
    <cellStyle name="Normal 30 3 4 2 2 3 3 3" xfId="26644" xr:uid="{00000000-0005-0000-0000-00002E680000}"/>
    <cellStyle name="Normal 30 3 4 2 2 3 5" xfId="21631" xr:uid="{00000000-0005-0000-0000-000099540000}"/>
    <cellStyle name="Normal 30 3 4 2 2 4" xfId="13224" xr:uid="{00000000-0005-0000-0000-0000BF330000}"/>
    <cellStyle name="Normal 30 3 4 2 2 4 3" xfId="28319" xr:uid="{00000000-0005-0000-0000-0000B96E0000}"/>
    <cellStyle name="Normal 30 3 4 2 2 5" xfId="8203" xr:uid="{00000000-0005-0000-0000-000022200000}"/>
    <cellStyle name="Normal 30 3 4 2 2 5 3" xfId="23302" xr:uid="{00000000-0005-0000-0000-0000205B0000}"/>
    <cellStyle name="Normal 30 3 4 2 2 7" xfId="18289" xr:uid="{00000000-0005-0000-0000-00008B470000}"/>
    <cellStyle name="Normal 30 3 4 2 3" xfId="3986" xr:uid="{00000000-0005-0000-0000-0000A80F0000}"/>
    <cellStyle name="Normal 30 3 4 2 3 2" xfId="14059" xr:uid="{00000000-0005-0000-0000-000002370000}"/>
    <cellStyle name="Normal 30 3 4 2 3 2 3" xfId="29154" xr:uid="{00000000-0005-0000-0000-0000FC710000}"/>
    <cellStyle name="Normal 30 3 4 2 3 3" xfId="9039" xr:uid="{00000000-0005-0000-0000-000066230000}"/>
    <cellStyle name="Normal 30 3 4 2 3 3 3" xfId="24137" xr:uid="{00000000-0005-0000-0000-0000635E0000}"/>
    <cellStyle name="Normal 30 3 4 2 3 5" xfId="19124" xr:uid="{00000000-0005-0000-0000-0000CE4A0000}"/>
    <cellStyle name="Normal 30 3 4 2 4" xfId="5678" xr:uid="{00000000-0005-0000-0000-000045160000}"/>
    <cellStyle name="Normal 30 3 4 2 4 2" xfId="15730" xr:uid="{00000000-0005-0000-0000-0000893D0000}"/>
    <cellStyle name="Normal 30 3 4 2 4 2 3" xfId="30825" xr:uid="{00000000-0005-0000-0000-000083780000}"/>
    <cellStyle name="Normal 30 3 4 2 4 3" xfId="10710" xr:uid="{00000000-0005-0000-0000-0000ED290000}"/>
    <cellStyle name="Normal 30 3 4 2 4 3 3" xfId="25808" xr:uid="{00000000-0005-0000-0000-0000EA640000}"/>
    <cellStyle name="Normal 30 3 4 2 4 5" xfId="20795" xr:uid="{00000000-0005-0000-0000-000055510000}"/>
    <cellStyle name="Normal 30 3 4 2 5" xfId="12388" xr:uid="{00000000-0005-0000-0000-00007B300000}"/>
    <cellStyle name="Normal 30 3 4 2 5 3" xfId="27483" xr:uid="{00000000-0005-0000-0000-0000756B0000}"/>
    <cellStyle name="Normal 30 3 4 2 6" xfId="7367" xr:uid="{00000000-0005-0000-0000-0000DE1C0000}"/>
    <cellStyle name="Normal 30 3 4 2 6 3" xfId="22466" xr:uid="{00000000-0005-0000-0000-0000DC570000}"/>
    <cellStyle name="Normal 30 3 4 2 8" xfId="17453" xr:uid="{00000000-0005-0000-0000-000047440000}"/>
    <cellStyle name="Normal 30 3 4 3" xfId="2716" xr:uid="{00000000-0005-0000-0000-0000B10A0000}"/>
    <cellStyle name="Normal 30 3 4 3 2" xfId="4405" xr:uid="{00000000-0005-0000-0000-00004B110000}"/>
    <cellStyle name="Normal 30 3 4 3 2 2" xfId="14477" xr:uid="{00000000-0005-0000-0000-0000A4380000}"/>
    <cellStyle name="Normal 30 3 4 3 2 2 3" xfId="29572" xr:uid="{00000000-0005-0000-0000-00009E730000}"/>
    <cellStyle name="Normal 30 3 4 3 2 3" xfId="9457" xr:uid="{00000000-0005-0000-0000-000008250000}"/>
    <cellStyle name="Normal 30 3 4 3 2 3 3" xfId="24555" xr:uid="{00000000-0005-0000-0000-000005600000}"/>
    <cellStyle name="Normal 30 3 4 3 2 5" xfId="19542" xr:uid="{00000000-0005-0000-0000-0000704C0000}"/>
    <cellStyle name="Normal 30 3 4 3 3" xfId="6096" xr:uid="{00000000-0005-0000-0000-0000E7170000}"/>
    <cellStyle name="Normal 30 3 4 3 3 2" xfId="16148" xr:uid="{00000000-0005-0000-0000-00002B3F0000}"/>
    <cellStyle name="Normal 30 3 4 3 3 3" xfId="11128" xr:uid="{00000000-0005-0000-0000-00008F2B0000}"/>
    <cellStyle name="Normal 30 3 4 3 3 3 3" xfId="26226" xr:uid="{00000000-0005-0000-0000-00008C660000}"/>
    <cellStyle name="Normal 30 3 4 3 3 5" xfId="21213" xr:uid="{00000000-0005-0000-0000-0000F7520000}"/>
    <cellStyle name="Normal 30 3 4 3 4" xfId="12806" xr:uid="{00000000-0005-0000-0000-00001D320000}"/>
    <cellStyle name="Normal 30 3 4 3 4 3" xfId="27901" xr:uid="{00000000-0005-0000-0000-0000176D0000}"/>
    <cellStyle name="Normal 30 3 4 3 5" xfId="7785" xr:uid="{00000000-0005-0000-0000-0000801E0000}"/>
    <cellStyle name="Normal 30 3 4 3 5 3" xfId="22884" xr:uid="{00000000-0005-0000-0000-00007E590000}"/>
    <cellStyle name="Normal 30 3 4 3 7" xfId="17871" xr:uid="{00000000-0005-0000-0000-0000E9450000}"/>
    <cellStyle name="Normal 30 3 4 4" xfId="3568" xr:uid="{00000000-0005-0000-0000-0000060E0000}"/>
    <cellStyle name="Normal 30 3 4 4 2" xfId="13641" xr:uid="{00000000-0005-0000-0000-000060350000}"/>
    <cellStyle name="Normal 30 3 4 4 2 3" xfId="28736" xr:uid="{00000000-0005-0000-0000-00005A700000}"/>
    <cellStyle name="Normal 30 3 4 4 3" xfId="8621" xr:uid="{00000000-0005-0000-0000-0000C4210000}"/>
    <cellStyle name="Normal 30 3 4 4 3 3" xfId="23719" xr:uid="{00000000-0005-0000-0000-0000C15C0000}"/>
    <cellStyle name="Normal 30 3 4 4 5" xfId="18706" xr:uid="{00000000-0005-0000-0000-00002C490000}"/>
    <cellStyle name="Normal 30 3 4 5" xfId="5260" xr:uid="{00000000-0005-0000-0000-0000A3140000}"/>
    <cellStyle name="Normal 30 3 4 5 2" xfId="15312" xr:uid="{00000000-0005-0000-0000-0000E73B0000}"/>
    <cellStyle name="Normal 30 3 4 5 2 3" xfId="30407" xr:uid="{00000000-0005-0000-0000-0000E1760000}"/>
    <cellStyle name="Normal 30 3 4 5 3" xfId="10292" xr:uid="{00000000-0005-0000-0000-00004B280000}"/>
    <cellStyle name="Normal 30 3 4 5 3 3" xfId="25390" xr:uid="{00000000-0005-0000-0000-000048630000}"/>
    <cellStyle name="Normal 30 3 4 5 5" xfId="20377" xr:uid="{00000000-0005-0000-0000-0000B34F0000}"/>
    <cellStyle name="Normal 30 3 4 6" xfId="11970" xr:uid="{00000000-0005-0000-0000-0000D92E0000}"/>
    <cellStyle name="Normal 30 3 4 6 3" xfId="27065" xr:uid="{00000000-0005-0000-0000-0000D3690000}"/>
    <cellStyle name="Normal 30 3 4 7" xfId="6949" xr:uid="{00000000-0005-0000-0000-00003C1B0000}"/>
    <cellStyle name="Normal 30 3 4 7 3" xfId="22048" xr:uid="{00000000-0005-0000-0000-00003A560000}"/>
    <cellStyle name="Normal 30 3 4 9" xfId="17035" xr:uid="{00000000-0005-0000-0000-0000A5420000}"/>
    <cellStyle name="Normal 30 3 5" xfId="2085" xr:uid="{00000000-0005-0000-0000-00003A080000}"/>
    <cellStyle name="Normal 30 3 5 2" xfId="2926" xr:uid="{00000000-0005-0000-0000-0000830B0000}"/>
    <cellStyle name="Normal 30 3 5 2 2" xfId="4615" xr:uid="{00000000-0005-0000-0000-00001D120000}"/>
    <cellStyle name="Normal 30 3 5 2 2 2" xfId="14687" xr:uid="{00000000-0005-0000-0000-000076390000}"/>
    <cellStyle name="Normal 30 3 5 2 2 2 3" xfId="29782" xr:uid="{00000000-0005-0000-0000-000070740000}"/>
    <cellStyle name="Normal 30 3 5 2 2 3" xfId="9667" xr:uid="{00000000-0005-0000-0000-0000DA250000}"/>
    <cellStyle name="Normal 30 3 5 2 2 3 3" xfId="24765" xr:uid="{00000000-0005-0000-0000-0000D7600000}"/>
    <cellStyle name="Normal 30 3 5 2 2 5" xfId="19752" xr:uid="{00000000-0005-0000-0000-0000424D0000}"/>
    <cellStyle name="Normal 30 3 5 2 3" xfId="6306" xr:uid="{00000000-0005-0000-0000-0000B9180000}"/>
    <cellStyle name="Normal 30 3 5 2 3 2" xfId="16358" xr:uid="{00000000-0005-0000-0000-0000FD3F0000}"/>
    <cellStyle name="Normal 30 3 5 2 3 3" xfId="11338" xr:uid="{00000000-0005-0000-0000-0000612C0000}"/>
    <cellStyle name="Normal 30 3 5 2 3 3 3" xfId="26436" xr:uid="{00000000-0005-0000-0000-00005E670000}"/>
    <cellStyle name="Normal 30 3 5 2 3 5" xfId="21423" xr:uid="{00000000-0005-0000-0000-0000C9530000}"/>
    <cellStyle name="Normal 30 3 5 2 4" xfId="13016" xr:uid="{00000000-0005-0000-0000-0000EF320000}"/>
    <cellStyle name="Normal 30 3 5 2 4 3" xfId="28111" xr:uid="{00000000-0005-0000-0000-0000E96D0000}"/>
    <cellStyle name="Normal 30 3 5 2 5" xfId="7995" xr:uid="{00000000-0005-0000-0000-0000521F0000}"/>
    <cellStyle name="Normal 30 3 5 2 5 3" xfId="23094" xr:uid="{00000000-0005-0000-0000-0000505A0000}"/>
    <cellStyle name="Normal 30 3 5 2 7" xfId="18081" xr:uid="{00000000-0005-0000-0000-0000BB460000}"/>
    <cellStyle name="Normal 30 3 5 3" xfId="3778" xr:uid="{00000000-0005-0000-0000-0000D80E0000}"/>
    <cellStyle name="Normal 30 3 5 3 2" xfId="13851" xr:uid="{00000000-0005-0000-0000-000032360000}"/>
    <cellStyle name="Normal 30 3 5 3 2 3" xfId="28946" xr:uid="{00000000-0005-0000-0000-00002C710000}"/>
    <cellStyle name="Normal 30 3 5 3 3" xfId="8831" xr:uid="{00000000-0005-0000-0000-000096220000}"/>
    <cellStyle name="Normal 30 3 5 3 3 3" xfId="23929" xr:uid="{00000000-0005-0000-0000-0000935D0000}"/>
    <cellStyle name="Normal 30 3 5 3 5" xfId="18916" xr:uid="{00000000-0005-0000-0000-0000FE490000}"/>
    <cellStyle name="Normal 30 3 5 4" xfId="5470" xr:uid="{00000000-0005-0000-0000-000075150000}"/>
    <cellStyle name="Normal 30 3 5 4 2" xfId="15522" xr:uid="{00000000-0005-0000-0000-0000B93C0000}"/>
    <cellStyle name="Normal 30 3 5 4 2 3" xfId="30617" xr:uid="{00000000-0005-0000-0000-0000B3770000}"/>
    <cellStyle name="Normal 30 3 5 4 3" xfId="10502" xr:uid="{00000000-0005-0000-0000-00001D290000}"/>
    <cellStyle name="Normal 30 3 5 4 3 3" xfId="25600" xr:uid="{00000000-0005-0000-0000-00001A640000}"/>
    <cellStyle name="Normal 30 3 5 4 5" xfId="20587" xr:uid="{00000000-0005-0000-0000-000085500000}"/>
    <cellStyle name="Normal 30 3 5 5" xfId="12180" xr:uid="{00000000-0005-0000-0000-0000AB2F0000}"/>
    <cellStyle name="Normal 30 3 5 5 3" xfId="27275" xr:uid="{00000000-0005-0000-0000-0000A56A0000}"/>
    <cellStyle name="Normal 30 3 5 6" xfId="7159" xr:uid="{00000000-0005-0000-0000-00000E1C0000}"/>
    <cellStyle name="Normal 30 3 5 6 3" xfId="22258" xr:uid="{00000000-0005-0000-0000-00000C570000}"/>
    <cellStyle name="Normal 30 3 5 8" xfId="17245" xr:uid="{00000000-0005-0000-0000-000077430000}"/>
    <cellStyle name="Normal 30 3 6" xfId="2506" xr:uid="{00000000-0005-0000-0000-0000DF090000}"/>
    <cellStyle name="Normal 30 3 6 2" xfId="4197" xr:uid="{00000000-0005-0000-0000-00007B100000}"/>
    <cellStyle name="Normal 30 3 6 2 2" xfId="14269" xr:uid="{00000000-0005-0000-0000-0000D4370000}"/>
    <cellStyle name="Normal 30 3 6 2 2 3" xfId="29364" xr:uid="{00000000-0005-0000-0000-0000CE720000}"/>
    <cellStyle name="Normal 30 3 6 2 3" xfId="9249" xr:uid="{00000000-0005-0000-0000-000038240000}"/>
    <cellStyle name="Normal 30 3 6 2 3 3" xfId="24347" xr:uid="{00000000-0005-0000-0000-0000355F0000}"/>
    <cellStyle name="Normal 30 3 6 2 5" xfId="19334" xr:uid="{00000000-0005-0000-0000-0000A04B0000}"/>
    <cellStyle name="Normal 30 3 6 3" xfId="5888" xr:uid="{00000000-0005-0000-0000-000017170000}"/>
    <cellStyle name="Normal 30 3 6 3 2" xfId="15940" xr:uid="{00000000-0005-0000-0000-00005B3E0000}"/>
    <cellStyle name="Normal 30 3 6 3 3" xfId="10920" xr:uid="{00000000-0005-0000-0000-0000BF2A0000}"/>
    <cellStyle name="Normal 30 3 6 3 3 3" xfId="26018" xr:uid="{00000000-0005-0000-0000-0000BC650000}"/>
    <cellStyle name="Normal 30 3 6 3 5" xfId="21005" xr:uid="{00000000-0005-0000-0000-000027520000}"/>
    <cellStyle name="Normal 30 3 6 4" xfId="12598" xr:uid="{00000000-0005-0000-0000-00004D310000}"/>
    <cellStyle name="Normal 30 3 6 4 3" xfId="27693" xr:uid="{00000000-0005-0000-0000-0000476C0000}"/>
    <cellStyle name="Normal 30 3 6 5" xfId="7577" xr:uid="{00000000-0005-0000-0000-0000B01D0000}"/>
    <cellStyle name="Normal 30 3 6 5 3" xfId="22676" xr:uid="{00000000-0005-0000-0000-0000AE580000}"/>
    <cellStyle name="Normal 30 3 6 7" xfId="17663" xr:uid="{00000000-0005-0000-0000-000019450000}"/>
    <cellStyle name="Normal 30 3 7" xfId="3356" xr:uid="{00000000-0005-0000-0000-0000320D0000}"/>
    <cellStyle name="Normal 30 3 7 2" xfId="13433" xr:uid="{00000000-0005-0000-0000-000090340000}"/>
    <cellStyle name="Normal 30 3 7 2 3" xfId="28528" xr:uid="{00000000-0005-0000-0000-00008A6F0000}"/>
    <cellStyle name="Normal 30 3 7 3" xfId="8413" xr:uid="{00000000-0005-0000-0000-0000F4200000}"/>
    <cellStyle name="Normal 30 3 7 3 3" xfId="23511" xr:uid="{00000000-0005-0000-0000-0000F15B0000}"/>
    <cellStyle name="Normal 30 3 7 5" xfId="18498" xr:uid="{00000000-0005-0000-0000-00005C480000}"/>
    <cellStyle name="Normal 30 3 8" xfId="5049" xr:uid="{00000000-0005-0000-0000-0000D0130000}"/>
    <cellStyle name="Normal 30 3 8 2" xfId="15104" xr:uid="{00000000-0005-0000-0000-0000173B0000}"/>
    <cellStyle name="Normal 30 3 8 2 3" xfId="30199" xr:uid="{00000000-0005-0000-0000-000011760000}"/>
    <cellStyle name="Normal 30 3 8 3" xfId="10084" xr:uid="{00000000-0005-0000-0000-00007B270000}"/>
    <cellStyle name="Normal 30 3 8 3 3" xfId="25182" xr:uid="{00000000-0005-0000-0000-000078620000}"/>
    <cellStyle name="Normal 30 3 8 5" xfId="20169" xr:uid="{00000000-0005-0000-0000-0000E34E0000}"/>
    <cellStyle name="Normal 30 3 9" xfId="11760" xr:uid="{00000000-0005-0000-0000-0000072E0000}"/>
    <cellStyle name="Normal 30 3 9 3" xfId="26857" xr:uid="{00000000-0005-0000-0000-000003690000}"/>
    <cellStyle name="Normal 30_Sheet2" xfId="1028" xr:uid="{00000000-0005-0000-0000-000016040000}"/>
    <cellStyle name="Normal 31" xfId="938" xr:uid="{00000000-0005-0000-0000-0000BC030000}"/>
    <cellStyle name="Normal 32" xfId="939" xr:uid="{00000000-0005-0000-0000-0000BD030000}"/>
    <cellStyle name="Normal 33" xfId="940" xr:uid="{00000000-0005-0000-0000-0000BE030000}"/>
    <cellStyle name="Normal 34" xfId="941" xr:uid="{00000000-0005-0000-0000-0000BF030000}"/>
    <cellStyle name="Normal 35" xfId="942" xr:uid="{00000000-0005-0000-0000-0000C0030000}"/>
    <cellStyle name="Normal 35 2" xfId="1414" xr:uid="{00000000-0005-0000-0000-00009A050000}"/>
    <cellStyle name="Normal 36" xfId="943" xr:uid="{00000000-0005-0000-0000-0000C1030000}"/>
    <cellStyle name="Normal 36 2" xfId="1415" xr:uid="{00000000-0005-0000-0000-00009B050000}"/>
    <cellStyle name="Normal 37" xfId="944" xr:uid="{00000000-0005-0000-0000-0000C2030000}"/>
    <cellStyle name="Normal 37 2" xfId="1416" xr:uid="{00000000-0005-0000-0000-00009C050000}"/>
    <cellStyle name="Normal 38" xfId="945" xr:uid="{00000000-0005-0000-0000-0000C3030000}"/>
    <cellStyle name="Normal 38 2" xfId="1417" xr:uid="{00000000-0005-0000-0000-00009D050000}"/>
    <cellStyle name="Normal 39" xfId="946" xr:uid="{00000000-0005-0000-0000-0000C4030000}"/>
    <cellStyle name="Normal 39 2" xfId="1418" xr:uid="{00000000-0005-0000-0000-00009E050000}"/>
    <cellStyle name="Normal 39 3" xfId="30951" xr:uid="{ED7FFEE8-9AB2-4CB2-BDBE-FF0CA4D86BFD}"/>
    <cellStyle name="Normal 4" xfId="127" xr:uid="{00000000-0005-0000-0000-000082000000}"/>
    <cellStyle name="Normal 4 2 10" xfId="6740" xr:uid="{00000000-0005-0000-0000-00006B1A0000}"/>
    <cellStyle name="Normal 4 2 10 3" xfId="21841" xr:uid="{00000000-0005-0000-0000-00006B550000}"/>
    <cellStyle name="Normal 4 2 11" xfId="31004" xr:uid="{7F160EF2-1FDF-48A9-83CE-AC724C15B3A8}"/>
    <cellStyle name="Normal 4 2 12" xfId="16826" xr:uid="{00000000-0005-0000-0000-0000D4410000}"/>
    <cellStyle name="Normal 4 2 13" xfId="1419" xr:uid="{00000000-0005-0000-0000-00009F050000}"/>
    <cellStyle name="Normal 4 2 2" xfId="1706" xr:uid="{00000000-0005-0000-0000-0000BF060000}"/>
    <cellStyle name="Normal 4 2 2 11" xfId="16880" xr:uid="{00000000-0005-0000-0000-00000A420000}"/>
    <cellStyle name="Normal 4 2 2 2" xfId="1814" xr:uid="{00000000-0005-0000-0000-00002B070000}"/>
    <cellStyle name="Normal 4 2 2 2 10" xfId="16984" xr:uid="{00000000-0005-0000-0000-000072420000}"/>
    <cellStyle name="Normal 4 2 2 2 2" xfId="2031" xr:uid="{00000000-0005-0000-0000-000004080000}"/>
    <cellStyle name="Normal 4 2 2 2 2 2" xfId="2452" xr:uid="{00000000-0005-0000-0000-0000A9090000}"/>
    <cellStyle name="Normal 4 2 2 2 2 2 2" xfId="3291" xr:uid="{00000000-0005-0000-0000-0000F00C0000}"/>
    <cellStyle name="Normal 4 2 2 2 2 2 2 2" xfId="4980" xr:uid="{00000000-0005-0000-0000-00008A130000}"/>
    <cellStyle name="Normal 4 2 2 2 2 2 2 2 2" xfId="15052" xr:uid="{00000000-0005-0000-0000-0000E33A0000}"/>
    <cellStyle name="Normal 4 2 2 2 2 2 2 2 2 3" xfId="30147" xr:uid="{00000000-0005-0000-0000-0000DD750000}"/>
    <cellStyle name="Normal 4 2 2 2 2 2 2 2 3" xfId="10032" xr:uid="{00000000-0005-0000-0000-000047270000}"/>
    <cellStyle name="Normal 4 2 2 2 2 2 2 2 3 3" xfId="25130" xr:uid="{00000000-0005-0000-0000-000044620000}"/>
    <cellStyle name="Normal 4 2 2 2 2 2 2 2 5" xfId="20117" xr:uid="{00000000-0005-0000-0000-0000AF4E0000}"/>
    <cellStyle name="Normal 4 2 2 2 2 2 2 3" xfId="6671" xr:uid="{00000000-0005-0000-0000-0000261A0000}"/>
    <cellStyle name="Normal 4 2 2 2 2 2 2 3 2" xfId="16723" xr:uid="{00000000-0005-0000-0000-00006A410000}"/>
    <cellStyle name="Normal 4 2 2 2 2 2 2 3 3" xfId="11703" xr:uid="{00000000-0005-0000-0000-0000CE2D0000}"/>
    <cellStyle name="Normal 4 2 2 2 2 2 2 3 3 3" xfId="26801" xr:uid="{00000000-0005-0000-0000-0000CB680000}"/>
    <cellStyle name="Normal 4 2 2 2 2 2 2 3 5" xfId="21788" xr:uid="{00000000-0005-0000-0000-000036550000}"/>
    <cellStyle name="Normal 4 2 2 2 2 2 2 4" xfId="13381" xr:uid="{00000000-0005-0000-0000-00005C340000}"/>
    <cellStyle name="Normal 4 2 2 2 2 2 2 4 3" xfId="28476" xr:uid="{00000000-0005-0000-0000-0000566F0000}"/>
    <cellStyle name="Normal 4 2 2 2 2 2 2 5" xfId="8360" xr:uid="{00000000-0005-0000-0000-0000BF200000}"/>
    <cellStyle name="Normal 4 2 2 2 2 2 2 5 3" xfId="23459" xr:uid="{00000000-0005-0000-0000-0000BD5B0000}"/>
    <cellStyle name="Normal 4 2 2 2 2 2 2 7" xfId="18446" xr:uid="{00000000-0005-0000-0000-000028480000}"/>
    <cellStyle name="Normal 4 2 2 2 2 2 3" xfId="4143" xr:uid="{00000000-0005-0000-0000-000045100000}"/>
    <cellStyle name="Normal 4 2 2 2 2 2 3 2" xfId="14216" xr:uid="{00000000-0005-0000-0000-00009F370000}"/>
    <cellStyle name="Normal 4 2 2 2 2 2 3 2 3" xfId="29311" xr:uid="{00000000-0005-0000-0000-000099720000}"/>
    <cellStyle name="Normal 4 2 2 2 2 2 3 3" xfId="9196" xr:uid="{00000000-0005-0000-0000-000003240000}"/>
    <cellStyle name="Normal 4 2 2 2 2 2 3 3 3" xfId="24294" xr:uid="{00000000-0005-0000-0000-0000005F0000}"/>
    <cellStyle name="Normal 4 2 2 2 2 2 3 5" xfId="19281" xr:uid="{00000000-0005-0000-0000-00006B4B0000}"/>
    <cellStyle name="Normal 4 2 2 2 2 2 4" xfId="5835" xr:uid="{00000000-0005-0000-0000-0000E2160000}"/>
    <cellStyle name="Normal 4 2 2 2 2 2 4 2" xfId="15887" xr:uid="{00000000-0005-0000-0000-0000263E0000}"/>
    <cellStyle name="Normal 4 2 2 2 2 2 4 3" xfId="10867" xr:uid="{00000000-0005-0000-0000-00008A2A0000}"/>
    <cellStyle name="Normal 4 2 2 2 2 2 4 3 3" xfId="25965" xr:uid="{00000000-0005-0000-0000-000087650000}"/>
    <cellStyle name="Normal 4 2 2 2 2 2 4 5" xfId="20952" xr:uid="{00000000-0005-0000-0000-0000F2510000}"/>
    <cellStyle name="Normal 4 2 2 2 2 2 5" xfId="12545" xr:uid="{00000000-0005-0000-0000-000018310000}"/>
    <cellStyle name="Normal 4 2 2 2 2 2 5 3" xfId="27640" xr:uid="{00000000-0005-0000-0000-0000126C0000}"/>
    <cellStyle name="Normal 4 2 2 2 2 2 6" xfId="7524" xr:uid="{00000000-0005-0000-0000-00007B1D0000}"/>
    <cellStyle name="Normal 4 2 2 2 2 2 6 3" xfId="22623" xr:uid="{00000000-0005-0000-0000-000079580000}"/>
    <cellStyle name="Normal 4 2 2 2 2 2 8" xfId="17610" xr:uid="{00000000-0005-0000-0000-0000E4440000}"/>
    <cellStyle name="Normal 4 2 2 2 2 3" xfId="2873" xr:uid="{00000000-0005-0000-0000-00004E0B0000}"/>
    <cellStyle name="Normal 4 2 2 2 2 3 2" xfId="4562" xr:uid="{00000000-0005-0000-0000-0000E8110000}"/>
    <cellStyle name="Normal 4 2 2 2 2 3 2 2" xfId="14634" xr:uid="{00000000-0005-0000-0000-000041390000}"/>
    <cellStyle name="Normal 4 2 2 2 2 3 2 2 3" xfId="29729" xr:uid="{00000000-0005-0000-0000-00003B740000}"/>
    <cellStyle name="Normal 4 2 2 2 2 3 2 3" xfId="9614" xr:uid="{00000000-0005-0000-0000-0000A5250000}"/>
    <cellStyle name="Normal 4 2 2 2 2 3 2 3 3" xfId="24712" xr:uid="{00000000-0005-0000-0000-0000A2600000}"/>
    <cellStyle name="Normal 4 2 2 2 2 3 2 5" xfId="19699" xr:uid="{00000000-0005-0000-0000-00000D4D0000}"/>
    <cellStyle name="Normal 4 2 2 2 2 3 3" xfId="6253" xr:uid="{00000000-0005-0000-0000-000084180000}"/>
    <cellStyle name="Normal 4 2 2 2 2 3 3 2" xfId="16305" xr:uid="{00000000-0005-0000-0000-0000C83F0000}"/>
    <cellStyle name="Normal 4 2 2 2 2 3 3 3" xfId="11285" xr:uid="{00000000-0005-0000-0000-00002C2C0000}"/>
    <cellStyle name="Normal 4 2 2 2 2 3 3 3 3" xfId="26383" xr:uid="{00000000-0005-0000-0000-000029670000}"/>
    <cellStyle name="Normal 4 2 2 2 2 3 3 5" xfId="21370" xr:uid="{00000000-0005-0000-0000-000094530000}"/>
    <cellStyle name="Normal 4 2 2 2 2 3 4" xfId="12963" xr:uid="{00000000-0005-0000-0000-0000BA320000}"/>
    <cellStyle name="Normal 4 2 2 2 2 3 4 3" xfId="28058" xr:uid="{00000000-0005-0000-0000-0000B46D0000}"/>
    <cellStyle name="Normal 4 2 2 2 2 3 5" xfId="7942" xr:uid="{00000000-0005-0000-0000-00001D1F0000}"/>
    <cellStyle name="Normal 4 2 2 2 2 3 5 3" xfId="23041" xr:uid="{00000000-0005-0000-0000-00001B5A0000}"/>
    <cellStyle name="Normal 4 2 2 2 2 3 7" xfId="18028" xr:uid="{00000000-0005-0000-0000-000086460000}"/>
    <cellStyle name="Normal 4 2 2 2 2 4" xfId="3725" xr:uid="{00000000-0005-0000-0000-0000A30E0000}"/>
    <cellStyle name="Normal 4 2 2 2 2 4 2" xfId="13798" xr:uid="{00000000-0005-0000-0000-0000FD350000}"/>
    <cellStyle name="Normal 4 2 2 2 2 4 2 3" xfId="28893" xr:uid="{00000000-0005-0000-0000-0000F7700000}"/>
    <cellStyle name="Normal 4 2 2 2 2 4 3" xfId="8778" xr:uid="{00000000-0005-0000-0000-000061220000}"/>
    <cellStyle name="Normal 4 2 2 2 2 4 3 3" xfId="23876" xr:uid="{00000000-0005-0000-0000-00005E5D0000}"/>
    <cellStyle name="Normal 4 2 2 2 2 4 5" xfId="18863" xr:uid="{00000000-0005-0000-0000-0000C9490000}"/>
    <cellStyle name="Normal 4 2 2 2 2 5" xfId="5417" xr:uid="{00000000-0005-0000-0000-000040150000}"/>
    <cellStyle name="Normal 4 2 2 2 2 5 2" xfId="15469" xr:uid="{00000000-0005-0000-0000-0000843C0000}"/>
    <cellStyle name="Normal 4 2 2 2 2 5 2 3" xfId="30564" xr:uid="{00000000-0005-0000-0000-00007E770000}"/>
    <cellStyle name="Normal 4 2 2 2 2 5 3" xfId="10449" xr:uid="{00000000-0005-0000-0000-0000E8280000}"/>
    <cellStyle name="Normal 4 2 2 2 2 5 3 3" xfId="25547" xr:uid="{00000000-0005-0000-0000-0000E5630000}"/>
    <cellStyle name="Normal 4 2 2 2 2 5 5" xfId="20534" xr:uid="{00000000-0005-0000-0000-000050500000}"/>
    <cellStyle name="Normal 4 2 2 2 2 6" xfId="12127" xr:uid="{00000000-0005-0000-0000-0000762F0000}"/>
    <cellStyle name="Normal 4 2 2 2 2 6 3" xfId="27222" xr:uid="{00000000-0005-0000-0000-0000706A0000}"/>
    <cellStyle name="Normal 4 2 2 2 2 7" xfId="7106" xr:uid="{00000000-0005-0000-0000-0000D91B0000}"/>
    <cellStyle name="Normal 4 2 2 2 2 7 3" xfId="22205" xr:uid="{00000000-0005-0000-0000-0000D7560000}"/>
    <cellStyle name="Normal 4 2 2 2 2 9" xfId="17192" xr:uid="{00000000-0005-0000-0000-000042430000}"/>
    <cellStyle name="Normal 4 2 2 2 3" xfId="2244" xr:uid="{00000000-0005-0000-0000-0000D9080000}"/>
    <cellStyle name="Normal 4 2 2 2 3 2" xfId="3083" xr:uid="{00000000-0005-0000-0000-0000200C0000}"/>
    <cellStyle name="Normal 4 2 2 2 3 2 2" xfId="4772" xr:uid="{00000000-0005-0000-0000-0000BA120000}"/>
    <cellStyle name="Normal 4 2 2 2 3 2 2 2" xfId="14844" xr:uid="{00000000-0005-0000-0000-0000133A0000}"/>
    <cellStyle name="Normal 4 2 2 2 3 2 2 2 3" xfId="29939" xr:uid="{00000000-0005-0000-0000-00000D750000}"/>
    <cellStyle name="Normal 4 2 2 2 3 2 2 3" xfId="9824" xr:uid="{00000000-0005-0000-0000-000077260000}"/>
    <cellStyle name="Normal 4 2 2 2 3 2 2 3 3" xfId="24922" xr:uid="{00000000-0005-0000-0000-000074610000}"/>
    <cellStyle name="Normal 4 2 2 2 3 2 2 5" xfId="19909" xr:uid="{00000000-0005-0000-0000-0000DF4D0000}"/>
    <cellStyle name="Normal 4 2 2 2 3 2 3" xfId="6463" xr:uid="{00000000-0005-0000-0000-000056190000}"/>
    <cellStyle name="Normal 4 2 2 2 3 2 3 2" xfId="16515" xr:uid="{00000000-0005-0000-0000-00009A400000}"/>
    <cellStyle name="Normal 4 2 2 2 3 2 3 3" xfId="11495" xr:uid="{00000000-0005-0000-0000-0000FE2C0000}"/>
    <cellStyle name="Normal 4 2 2 2 3 2 3 3 3" xfId="26593" xr:uid="{00000000-0005-0000-0000-0000FB670000}"/>
    <cellStyle name="Normal 4 2 2 2 3 2 3 5" xfId="21580" xr:uid="{00000000-0005-0000-0000-000066540000}"/>
    <cellStyle name="Normal 4 2 2 2 3 2 4" xfId="13173" xr:uid="{00000000-0005-0000-0000-00008C330000}"/>
    <cellStyle name="Normal 4 2 2 2 3 2 4 3" xfId="28268" xr:uid="{00000000-0005-0000-0000-0000866E0000}"/>
    <cellStyle name="Normal 4 2 2 2 3 2 5" xfId="8152" xr:uid="{00000000-0005-0000-0000-0000EF1F0000}"/>
    <cellStyle name="Normal 4 2 2 2 3 2 5 3" xfId="23251" xr:uid="{00000000-0005-0000-0000-0000ED5A0000}"/>
    <cellStyle name="Normal 4 2 2 2 3 2 7" xfId="18238" xr:uid="{00000000-0005-0000-0000-000058470000}"/>
    <cellStyle name="Normal 4 2 2 2 3 3" xfId="3935" xr:uid="{00000000-0005-0000-0000-0000750F0000}"/>
    <cellStyle name="Normal 4 2 2 2 3 3 2" xfId="14008" xr:uid="{00000000-0005-0000-0000-0000CF360000}"/>
    <cellStyle name="Normal 4 2 2 2 3 3 2 3" xfId="29103" xr:uid="{00000000-0005-0000-0000-0000C9710000}"/>
    <cellStyle name="Normal 4 2 2 2 3 3 3" xfId="8988" xr:uid="{00000000-0005-0000-0000-000033230000}"/>
    <cellStyle name="Normal 4 2 2 2 3 3 3 3" xfId="24086" xr:uid="{00000000-0005-0000-0000-0000305E0000}"/>
    <cellStyle name="Normal 4 2 2 2 3 3 5" xfId="19073" xr:uid="{00000000-0005-0000-0000-00009B4A0000}"/>
    <cellStyle name="Normal 4 2 2 2 3 4" xfId="5627" xr:uid="{00000000-0005-0000-0000-000012160000}"/>
    <cellStyle name="Normal 4 2 2 2 3 4 2" xfId="15679" xr:uid="{00000000-0005-0000-0000-0000563D0000}"/>
    <cellStyle name="Normal 4 2 2 2 3 4 2 3" xfId="30774" xr:uid="{00000000-0005-0000-0000-000050780000}"/>
    <cellStyle name="Normal 4 2 2 2 3 4 3" xfId="10659" xr:uid="{00000000-0005-0000-0000-0000BA290000}"/>
    <cellStyle name="Normal 4 2 2 2 3 4 3 3" xfId="25757" xr:uid="{00000000-0005-0000-0000-0000B7640000}"/>
    <cellStyle name="Normal 4 2 2 2 3 4 5" xfId="20744" xr:uid="{00000000-0005-0000-0000-000022510000}"/>
    <cellStyle name="Normal 4 2 2 2 3 5" xfId="12337" xr:uid="{00000000-0005-0000-0000-000048300000}"/>
    <cellStyle name="Normal 4 2 2 2 3 5 3" xfId="27432" xr:uid="{00000000-0005-0000-0000-0000426B0000}"/>
    <cellStyle name="Normal 4 2 2 2 3 6" xfId="7316" xr:uid="{00000000-0005-0000-0000-0000AB1C0000}"/>
    <cellStyle name="Normal 4 2 2 2 3 6 3" xfId="22415" xr:uid="{00000000-0005-0000-0000-0000A9570000}"/>
    <cellStyle name="Normal 4 2 2 2 3 8" xfId="17402" xr:uid="{00000000-0005-0000-0000-000014440000}"/>
    <cellStyle name="Normal 4 2 2 2 4" xfId="2665" xr:uid="{00000000-0005-0000-0000-00007E0A0000}"/>
    <cellStyle name="Normal 4 2 2 2 4 2" xfId="4354" xr:uid="{00000000-0005-0000-0000-000018110000}"/>
    <cellStyle name="Normal 4 2 2 2 4 2 2" xfId="14426" xr:uid="{00000000-0005-0000-0000-000071380000}"/>
    <cellStyle name="Normal 4 2 2 2 4 2 2 3" xfId="29521" xr:uid="{00000000-0005-0000-0000-00006B730000}"/>
    <cellStyle name="Normal 4 2 2 2 4 2 3" xfId="9406" xr:uid="{00000000-0005-0000-0000-0000D5240000}"/>
    <cellStyle name="Normal 4 2 2 2 4 2 3 3" xfId="24504" xr:uid="{00000000-0005-0000-0000-0000D25F0000}"/>
    <cellStyle name="Normal 4 2 2 2 4 2 5" xfId="19491" xr:uid="{00000000-0005-0000-0000-00003D4C0000}"/>
    <cellStyle name="Normal 4 2 2 2 4 3" xfId="6045" xr:uid="{00000000-0005-0000-0000-0000B4170000}"/>
    <cellStyle name="Normal 4 2 2 2 4 3 2" xfId="16097" xr:uid="{00000000-0005-0000-0000-0000F83E0000}"/>
    <cellStyle name="Normal 4 2 2 2 4 3 3" xfId="11077" xr:uid="{00000000-0005-0000-0000-00005C2B0000}"/>
    <cellStyle name="Normal 4 2 2 2 4 3 3 3" xfId="26175" xr:uid="{00000000-0005-0000-0000-000059660000}"/>
    <cellStyle name="Normal 4 2 2 2 4 3 5" xfId="21162" xr:uid="{00000000-0005-0000-0000-0000C4520000}"/>
    <cellStyle name="Normal 4 2 2 2 4 4" xfId="12755" xr:uid="{00000000-0005-0000-0000-0000EA310000}"/>
    <cellStyle name="Normal 4 2 2 2 4 4 3" xfId="27850" xr:uid="{00000000-0005-0000-0000-0000E46C0000}"/>
    <cellStyle name="Normal 4 2 2 2 4 5" xfId="7734" xr:uid="{00000000-0005-0000-0000-00004D1E0000}"/>
    <cellStyle name="Normal 4 2 2 2 4 5 3" xfId="22833" xr:uid="{00000000-0005-0000-0000-00004B590000}"/>
    <cellStyle name="Normal 4 2 2 2 4 7" xfId="17820" xr:uid="{00000000-0005-0000-0000-0000B6450000}"/>
    <cellStyle name="Normal 4 2 2 2 5" xfId="3517" xr:uid="{00000000-0005-0000-0000-0000D30D0000}"/>
    <cellStyle name="Normal 4 2 2 2 5 2" xfId="13590" xr:uid="{00000000-0005-0000-0000-00002D350000}"/>
    <cellStyle name="Normal 4 2 2 2 5 2 3" xfId="28685" xr:uid="{00000000-0005-0000-0000-000027700000}"/>
    <cellStyle name="Normal 4 2 2 2 5 3" xfId="8570" xr:uid="{00000000-0005-0000-0000-000091210000}"/>
    <cellStyle name="Normal 4 2 2 2 5 3 3" xfId="23668" xr:uid="{00000000-0005-0000-0000-00008E5C0000}"/>
    <cellStyle name="Normal 4 2 2 2 5 5" xfId="18655" xr:uid="{00000000-0005-0000-0000-0000F9480000}"/>
    <cellStyle name="Normal 4 2 2 2 6" xfId="5209" xr:uid="{00000000-0005-0000-0000-000070140000}"/>
    <cellStyle name="Normal 4 2 2 2 6 2" xfId="15261" xr:uid="{00000000-0005-0000-0000-0000B43B0000}"/>
    <cellStyle name="Normal 4 2 2 2 6 2 3" xfId="30356" xr:uid="{00000000-0005-0000-0000-0000AE760000}"/>
    <cellStyle name="Normal 4 2 2 2 6 3" xfId="10241" xr:uid="{00000000-0005-0000-0000-000018280000}"/>
    <cellStyle name="Normal 4 2 2 2 6 3 3" xfId="25339" xr:uid="{00000000-0005-0000-0000-000015630000}"/>
    <cellStyle name="Normal 4 2 2 2 6 5" xfId="20326" xr:uid="{00000000-0005-0000-0000-0000804F0000}"/>
    <cellStyle name="Normal 4 2 2 2 7" xfId="11919" xr:uid="{00000000-0005-0000-0000-0000A62E0000}"/>
    <cellStyle name="Normal 4 2 2 2 7 3" xfId="27014" xr:uid="{00000000-0005-0000-0000-0000A0690000}"/>
    <cellStyle name="Normal 4 2 2 2 8" xfId="6898" xr:uid="{00000000-0005-0000-0000-0000091B0000}"/>
    <cellStyle name="Normal 4 2 2 2 8 3" xfId="21997" xr:uid="{00000000-0005-0000-0000-000007560000}"/>
    <cellStyle name="Normal 4 2 2 3" xfId="1927" xr:uid="{00000000-0005-0000-0000-00009C070000}"/>
    <cellStyle name="Normal 4 2 2 3 2" xfId="2348" xr:uid="{00000000-0005-0000-0000-000041090000}"/>
    <cellStyle name="Normal 4 2 2 3 2 2" xfId="3187" xr:uid="{00000000-0005-0000-0000-0000880C0000}"/>
    <cellStyle name="Normal 4 2 2 3 2 2 2" xfId="4876" xr:uid="{00000000-0005-0000-0000-000022130000}"/>
    <cellStyle name="Normal 4 2 2 3 2 2 2 2" xfId="14948" xr:uid="{00000000-0005-0000-0000-00007B3A0000}"/>
    <cellStyle name="Normal 4 2 2 3 2 2 2 2 3" xfId="30043" xr:uid="{00000000-0005-0000-0000-000075750000}"/>
    <cellStyle name="Normal 4 2 2 3 2 2 2 3" xfId="9928" xr:uid="{00000000-0005-0000-0000-0000DF260000}"/>
    <cellStyle name="Normal 4 2 2 3 2 2 2 3 3" xfId="25026" xr:uid="{00000000-0005-0000-0000-0000DC610000}"/>
    <cellStyle name="Normal 4 2 2 3 2 2 2 5" xfId="20013" xr:uid="{00000000-0005-0000-0000-0000474E0000}"/>
    <cellStyle name="Normal 4 2 2 3 2 2 3" xfId="6567" xr:uid="{00000000-0005-0000-0000-0000BE190000}"/>
    <cellStyle name="Normal 4 2 2 3 2 2 3 2" xfId="16619" xr:uid="{00000000-0005-0000-0000-000002410000}"/>
    <cellStyle name="Normal 4 2 2 3 2 2 3 3" xfId="11599" xr:uid="{00000000-0005-0000-0000-0000662D0000}"/>
    <cellStyle name="Normal 4 2 2 3 2 2 3 3 3" xfId="26697" xr:uid="{00000000-0005-0000-0000-000063680000}"/>
    <cellStyle name="Normal 4 2 2 3 2 2 3 5" xfId="21684" xr:uid="{00000000-0005-0000-0000-0000CE540000}"/>
    <cellStyle name="Normal 4 2 2 3 2 2 4" xfId="13277" xr:uid="{00000000-0005-0000-0000-0000F4330000}"/>
    <cellStyle name="Normal 4 2 2 3 2 2 4 3" xfId="28372" xr:uid="{00000000-0005-0000-0000-0000EE6E0000}"/>
    <cellStyle name="Normal 4 2 2 3 2 2 5" xfId="8256" xr:uid="{00000000-0005-0000-0000-000057200000}"/>
    <cellStyle name="Normal 4 2 2 3 2 2 5 3" xfId="23355" xr:uid="{00000000-0005-0000-0000-0000555B0000}"/>
    <cellStyle name="Normal 4 2 2 3 2 2 7" xfId="18342" xr:uid="{00000000-0005-0000-0000-0000C0470000}"/>
    <cellStyle name="Normal 4 2 2 3 2 3" xfId="4039" xr:uid="{00000000-0005-0000-0000-0000DD0F0000}"/>
    <cellStyle name="Normal 4 2 2 3 2 3 2" xfId="14112" xr:uid="{00000000-0005-0000-0000-000037370000}"/>
    <cellStyle name="Normal 4 2 2 3 2 3 2 3" xfId="29207" xr:uid="{00000000-0005-0000-0000-000031720000}"/>
    <cellStyle name="Normal 4 2 2 3 2 3 3" xfId="9092" xr:uid="{00000000-0005-0000-0000-00009B230000}"/>
    <cellStyle name="Normal 4 2 2 3 2 3 3 3" xfId="24190" xr:uid="{00000000-0005-0000-0000-0000985E0000}"/>
    <cellStyle name="Normal 4 2 2 3 2 3 5" xfId="19177" xr:uid="{00000000-0005-0000-0000-0000034B0000}"/>
    <cellStyle name="Normal 4 2 2 3 2 4" xfId="5731" xr:uid="{00000000-0005-0000-0000-00007A160000}"/>
    <cellStyle name="Normal 4 2 2 3 2 4 2" xfId="15783" xr:uid="{00000000-0005-0000-0000-0000BE3D0000}"/>
    <cellStyle name="Normal 4 2 2 3 2 4 2 3" xfId="30878" xr:uid="{00000000-0005-0000-0000-0000B8780000}"/>
    <cellStyle name="Normal 4 2 2 3 2 4 3" xfId="10763" xr:uid="{00000000-0005-0000-0000-0000222A0000}"/>
    <cellStyle name="Normal 4 2 2 3 2 4 3 3" xfId="25861" xr:uid="{00000000-0005-0000-0000-00001F650000}"/>
    <cellStyle name="Normal 4 2 2 3 2 4 5" xfId="20848" xr:uid="{00000000-0005-0000-0000-00008A510000}"/>
    <cellStyle name="Normal 4 2 2 3 2 5" xfId="12441" xr:uid="{00000000-0005-0000-0000-0000B0300000}"/>
    <cellStyle name="Normal 4 2 2 3 2 5 3" xfId="27536" xr:uid="{00000000-0005-0000-0000-0000AA6B0000}"/>
    <cellStyle name="Normal 4 2 2 3 2 6" xfId="7420" xr:uid="{00000000-0005-0000-0000-0000131D0000}"/>
    <cellStyle name="Normal 4 2 2 3 2 6 3" xfId="22519" xr:uid="{00000000-0005-0000-0000-000011580000}"/>
    <cellStyle name="Normal 4 2 2 3 2 8" xfId="17506" xr:uid="{00000000-0005-0000-0000-00007C440000}"/>
    <cellStyle name="Normal 4 2 2 3 3" xfId="2769" xr:uid="{00000000-0005-0000-0000-0000E60A0000}"/>
    <cellStyle name="Normal 4 2 2 3 3 2" xfId="4458" xr:uid="{00000000-0005-0000-0000-000080110000}"/>
    <cellStyle name="Normal 4 2 2 3 3 2 2" xfId="14530" xr:uid="{00000000-0005-0000-0000-0000D9380000}"/>
    <cellStyle name="Normal 4 2 2 3 3 2 2 3" xfId="29625" xr:uid="{00000000-0005-0000-0000-0000D3730000}"/>
    <cellStyle name="Normal 4 2 2 3 3 2 3" xfId="9510" xr:uid="{00000000-0005-0000-0000-00003D250000}"/>
    <cellStyle name="Normal 4 2 2 3 3 2 3 3" xfId="24608" xr:uid="{00000000-0005-0000-0000-00003A600000}"/>
    <cellStyle name="Normal 4 2 2 3 3 2 5" xfId="19595" xr:uid="{00000000-0005-0000-0000-0000A54C0000}"/>
    <cellStyle name="Normal 4 2 2 3 3 3" xfId="6149" xr:uid="{00000000-0005-0000-0000-00001C180000}"/>
    <cellStyle name="Normal 4 2 2 3 3 3 2" xfId="16201" xr:uid="{00000000-0005-0000-0000-0000603F0000}"/>
    <cellStyle name="Normal 4 2 2 3 3 3 3" xfId="11181" xr:uid="{00000000-0005-0000-0000-0000C42B0000}"/>
    <cellStyle name="Normal 4 2 2 3 3 3 3 3" xfId="26279" xr:uid="{00000000-0005-0000-0000-0000C1660000}"/>
    <cellStyle name="Normal 4 2 2 3 3 3 5" xfId="21266" xr:uid="{00000000-0005-0000-0000-00002C530000}"/>
    <cellStyle name="Normal 4 2 2 3 3 4" xfId="12859" xr:uid="{00000000-0005-0000-0000-000052320000}"/>
    <cellStyle name="Normal 4 2 2 3 3 4 3" xfId="27954" xr:uid="{00000000-0005-0000-0000-00004C6D0000}"/>
    <cellStyle name="Normal 4 2 2 3 3 5" xfId="7838" xr:uid="{00000000-0005-0000-0000-0000B51E0000}"/>
    <cellStyle name="Normal 4 2 2 3 3 5 3" xfId="22937" xr:uid="{00000000-0005-0000-0000-0000B3590000}"/>
    <cellStyle name="Normal 4 2 2 3 3 7" xfId="17924" xr:uid="{00000000-0005-0000-0000-00001E460000}"/>
    <cellStyle name="Normal 4 2 2 3 4" xfId="3621" xr:uid="{00000000-0005-0000-0000-00003B0E0000}"/>
    <cellStyle name="Normal 4 2 2 3 4 2" xfId="13694" xr:uid="{00000000-0005-0000-0000-000095350000}"/>
    <cellStyle name="Normal 4 2 2 3 4 2 3" xfId="28789" xr:uid="{00000000-0005-0000-0000-00008F700000}"/>
    <cellStyle name="Normal 4 2 2 3 4 3" xfId="8674" xr:uid="{00000000-0005-0000-0000-0000F9210000}"/>
    <cellStyle name="Normal 4 2 2 3 4 3 3" xfId="23772" xr:uid="{00000000-0005-0000-0000-0000F65C0000}"/>
    <cellStyle name="Normal 4 2 2 3 4 5" xfId="18759" xr:uid="{00000000-0005-0000-0000-000061490000}"/>
    <cellStyle name="Normal 4 2 2 3 5" xfId="5313" xr:uid="{00000000-0005-0000-0000-0000D8140000}"/>
    <cellStyle name="Normal 4 2 2 3 5 2" xfId="15365" xr:uid="{00000000-0005-0000-0000-00001C3C0000}"/>
    <cellStyle name="Normal 4 2 2 3 5 2 3" xfId="30460" xr:uid="{00000000-0005-0000-0000-000016770000}"/>
    <cellStyle name="Normal 4 2 2 3 5 3" xfId="10345" xr:uid="{00000000-0005-0000-0000-000080280000}"/>
    <cellStyle name="Normal 4 2 2 3 5 3 3" xfId="25443" xr:uid="{00000000-0005-0000-0000-00007D630000}"/>
    <cellStyle name="Normal 4 2 2 3 5 5" xfId="20430" xr:uid="{00000000-0005-0000-0000-0000E84F0000}"/>
    <cellStyle name="Normal 4 2 2 3 6" xfId="12023" xr:uid="{00000000-0005-0000-0000-00000E2F0000}"/>
    <cellStyle name="Normal 4 2 2 3 6 3" xfId="27118" xr:uid="{00000000-0005-0000-0000-0000086A0000}"/>
    <cellStyle name="Normal 4 2 2 3 7" xfId="7002" xr:uid="{00000000-0005-0000-0000-0000711B0000}"/>
    <cellStyle name="Normal 4 2 2 3 7 3" xfId="22101" xr:uid="{00000000-0005-0000-0000-00006F560000}"/>
    <cellStyle name="Normal 4 2 2 3 9" xfId="17088" xr:uid="{00000000-0005-0000-0000-0000DA420000}"/>
    <cellStyle name="Normal 4 2 2 4" xfId="2140" xr:uid="{00000000-0005-0000-0000-000071080000}"/>
    <cellStyle name="Normal 4 2 2 4 2" xfId="2979" xr:uid="{00000000-0005-0000-0000-0000B80B0000}"/>
    <cellStyle name="Normal 4 2 2 4 2 2" xfId="4668" xr:uid="{00000000-0005-0000-0000-000052120000}"/>
    <cellStyle name="Normal 4 2 2 4 2 2 2" xfId="14740" xr:uid="{00000000-0005-0000-0000-0000AB390000}"/>
    <cellStyle name="Normal 4 2 2 4 2 2 2 3" xfId="29835" xr:uid="{00000000-0005-0000-0000-0000A5740000}"/>
    <cellStyle name="Normal 4 2 2 4 2 2 3" xfId="9720" xr:uid="{00000000-0005-0000-0000-00000F260000}"/>
    <cellStyle name="Normal 4 2 2 4 2 2 3 3" xfId="24818" xr:uid="{00000000-0005-0000-0000-00000C610000}"/>
    <cellStyle name="Normal 4 2 2 4 2 2 5" xfId="19805" xr:uid="{00000000-0005-0000-0000-0000774D0000}"/>
    <cellStyle name="Normal 4 2 2 4 2 3" xfId="6359" xr:uid="{00000000-0005-0000-0000-0000EE180000}"/>
    <cellStyle name="Normal 4 2 2 4 2 3 2" xfId="16411" xr:uid="{00000000-0005-0000-0000-000032400000}"/>
    <cellStyle name="Normal 4 2 2 4 2 3 3" xfId="11391" xr:uid="{00000000-0005-0000-0000-0000962C0000}"/>
    <cellStyle name="Normal 4 2 2 4 2 3 3 3" xfId="26489" xr:uid="{00000000-0005-0000-0000-000093670000}"/>
    <cellStyle name="Normal 4 2 2 4 2 3 5" xfId="21476" xr:uid="{00000000-0005-0000-0000-0000FE530000}"/>
    <cellStyle name="Normal 4 2 2 4 2 4" xfId="13069" xr:uid="{00000000-0005-0000-0000-000024330000}"/>
    <cellStyle name="Normal 4 2 2 4 2 4 3" xfId="28164" xr:uid="{00000000-0005-0000-0000-00001E6E0000}"/>
    <cellStyle name="Normal 4 2 2 4 2 5" xfId="8048" xr:uid="{00000000-0005-0000-0000-0000871F0000}"/>
    <cellStyle name="Normal 4 2 2 4 2 5 3" xfId="23147" xr:uid="{00000000-0005-0000-0000-0000855A0000}"/>
    <cellStyle name="Normal 4 2 2 4 2 7" xfId="18134" xr:uid="{00000000-0005-0000-0000-0000F0460000}"/>
    <cellStyle name="Normal 4 2 2 4 3" xfId="3831" xr:uid="{00000000-0005-0000-0000-00000D0F0000}"/>
    <cellStyle name="Normal 4 2 2 4 3 2" xfId="13904" xr:uid="{00000000-0005-0000-0000-000067360000}"/>
    <cellStyle name="Normal 4 2 2 4 3 2 3" xfId="28999" xr:uid="{00000000-0005-0000-0000-000061710000}"/>
    <cellStyle name="Normal 4 2 2 4 3 3" xfId="8884" xr:uid="{00000000-0005-0000-0000-0000CB220000}"/>
    <cellStyle name="Normal 4 2 2 4 3 3 3" xfId="23982" xr:uid="{00000000-0005-0000-0000-0000C85D0000}"/>
    <cellStyle name="Normal 4 2 2 4 3 5" xfId="18969" xr:uid="{00000000-0005-0000-0000-0000334A0000}"/>
    <cellStyle name="Normal 4 2 2 4 4" xfId="5523" xr:uid="{00000000-0005-0000-0000-0000AA150000}"/>
    <cellStyle name="Normal 4 2 2 4 4 2" xfId="15575" xr:uid="{00000000-0005-0000-0000-0000EE3C0000}"/>
    <cellStyle name="Normal 4 2 2 4 4 2 3" xfId="30670" xr:uid="{00000000-0005-0000-0000-0000E8770000}"/>
    <cellStyle name="Normal 4 2 2 4 4 3" xfId="10555" xr:uid="{00000000-0005-0000-0000-000052290000}"/>
    <cellStyle name="Normal 4 2 2 4 4 3 3" xfId="25653" xr:uid="{00000000-0005-0000-0000-00004F640000}"/>
    <cellStyle name="Normal 4 2 2 4 4 5" xfId="20640" xr:uid="{00000000-0005-0000-0000-0000BA500000}"/>
    <cellStyle name="Normal 4 2 2 4 5" xfId="12233" xr:uid="{00000000-0005-0000-0000-0000E02F0000}"/>
    <cellStyle name="Normal 4 2 2 4 5 3" xfId="27328" xr:uid="{00000000-0005-0000-0000-0000DA6A0000}"/>
    <cellStyle name="Normal 4 2 2 4 6" xfId="7212" xr:uid="{00000000-0005-0000-0000-0000431C0000}"/>
    <cellStyle name="Normal 4 2 2 4 6 3" xfId="22311" xr:uid="{00000000-0005-0000-0000-000041570000}"/>
    <cellStyle name="Normal 4 2 2 4 8" xfId="17298" xr:uid="{00000000-0005-0000-0000-0000AC430000}"/>
    <cellStyle name="Normal 4 2 2 5" xfId="2561" xr:uid="{00000000-0005-0000-0000-0000160A0000}"/>
    <cellStyle name="Normal 4 2 2 5 2" xfId="4250" xr:uid="{00000000-0005-0000-0000-0000B0100000}"/>
    <cellStyle name="Normal 4 2 2 5 2 2" xfId="14322" xr:uid="{00000000-0005-0000-0000-000009380000}"/>
    <cellStyle name="Normal 4 2 2 5 2 2 3" xfId="29417" xr:uid="{00000000-0005-0000-0000-000003730000}"/>
    <cellStyle name="Normal 4 2 2 5 2 3" xfId="9302" xr:uid="{00000000-0005-0000-0000-00006D240000}"/>
    <cellStyle name="Normal 4 2 2 5 2 3 3" xfId="24400" xr:uid="{00000000-0005-0000-0000-00006A5F0000}"/>
    <cellStyle name="Normal 4 2 2 5 2 5" xfId="19387" xr:uid="{00000000-0005-0000-0000-0000D54B0000}"/>
    <cellStyle name="Normal 4 2 2 5 3" xfId="5941" xr:uid="{00000000-0005-0000-0000-00004C170000}"/>
    <cellStyle name="Normal 4 2 2 5 3 2" xfId="15993" xr:uid="{00000000-0005-0000-0000-0000903E0000}"/>
    <cellStyle name="Normal 4 2 2 5 3 3" xfId="10973" xr:uid="{00000000-0005-0000-0000-0000F42A0000}"/>
    <cellStyle name="Normal 4 2 2 5 3 3 3" xfId="26071" xr:uid="{00000000-0005-0000-0000-0000F1650000}"/>
    <cellStyle name="Normal 4 2 2 5 3 5" xfId="21058" xr:uid="{00000000-0005-0000-0000-00005C520000}"/>
    <cellStyle name="Normal 4 2 2 5 4" xfId="12651" xr:uid="{00000000-0005-0000-0000-000082310000}"/>
    <cellStyle name="Normal 4 2 2 5 4 3" xfId="27746" xr:uid="{00000000-0005-0000-0000-00007C6C0000}"/>
    <cellStyle name="Normal 4 2 2 5 5" xfId="7630" xr:uid="{00000000-0005-0000-0000-0000E51D0000}"/>
    <cellStyle name="Normal 4 2 2 5 5 3" xfId="22729" xr:uid="{00000000-0005-0000-0000-0000E3580000}"/>
    <cellStyle name="Normal 4 2 2 5 7" xfId="17716" xr:uid="{00000000-0005-0000-0000-00004E450000}"/>
    <cellStyle name="Normal 4 2 2 6" xfId="3413" xr:uid="{00000000-0005-0000-0000-00006B0D0000}"/>
    <cellStyle name="Normal 4 2 2 6 2" xfId="13486" xr:uid="{00000000-0005-0000-0000-0000C5340000}"/>
    <cellStyle name="Normal 4 2 2 6 2 3" xfId="28581" xr:uid="{00000000-0005-0000-0000-0000BF6F0000}"/>
    <cellStyle name="Normal 4 2 2 6 3" xfId="8466" xr:uid="{00000000-0005-0000-0000-000029210000}"/>
    <cellStyle name="Normal 4 2 2 6 3 3" xfId="23564" xr:uid="{00000000-0005-0000-0000-0000265C0000}"/>
    <cellStyle name="Normal 4 2 2 6 5" xfId="18551" xr:uid="{00000000-0005-0000-0000-000091480000}"/>
    <cellStyle name="Normal 4 2 2 7" xfId="5105" xr:uid="{00000000-0005-0000-0000-000008140000}"/>
    <cellStyle name="Normal 4 2 2 7 2" xfId="15157" xr:uid="{00000000-0005-0000-0000-00004C3B0000}"/>
    <cellStyle name="Normal 4 2 2 7 2 3" xfId="30252" xr:uid="{00000000-0005-0000-0000-000046760000}"/>
    <cellStyle name="Normal 4 2 2 7 3" xfId="10137" xr:uid="{00000000-0005-0000-0000-0000B0270000}"/>
    <cellStyle name="Normal 4 2 2 7 3 3" xfId="25235" xr:uid="{00000000-0005-0000-0000-0000AD620000}"/>
    <cellStyle name="Normal 4 2 2 7 5" xfId="20222" xr:uid="{00000000-0005-0000-0000-0000184F0000}"/>
    <cellStyle name="Normal 4 2 2 8" xfId="11815" xr:uid="{00000000-0005-0000-0000-00003E2E0000}"/>
    <cellStyle name="Normal 4 2 2 8 3" xfId="26910" xr:uid="{00000000-0005-0000-0000-000038690000}"/>
    <cellStyle name="Normal 4 2 2 9" xfId="6794" xr:uid="{00000000-0005-0000-0000-0000A11A0000}"/>
    <cellStyle name="Normal 4 2 2 9 3" xfId="21893" xr:uid="{00000000-0005-0000-0000-00009F550000}"/>
    <cellStyle name="Normal 4 2 3" xfId="1760" xr:uid="{00000000-0005-0000-0000-0000F5060000}"/>
    <cellStyle name="Normal 4 2 3 10" xfId="16932" xr:uid="{00000000-0005-0000-0000-00003E420000}"/>
    <cellStyle name="Normal 4 2 3 2" xfId="1979" xr:uid="{00000000-0005-0000-0000-0000D0070000}"/>
    <cellStyle name="Normal 4 2 3 2 2" xfId="2400" xr:uid="{00000000-0005-0000-0000-000075090000}"/>
    <cellStyle name="Normal 4 2 3 2 2 2" xfId="3239" xr:uid="{00000000-0005-0000-0000-0000BC0C0000}"/>
    <cellStyle name="Normal 4 2 3 2 2 2 2" xfId="4928" xr:uid="{00000000-0005-0000-0000-000056130000}"/>
    <cellStyle name="Normal 4 2 3 2 2 2 2 2" xfId="15000" xr:uid="{00000000-0005-0000-0000-0000AF3A0000}"/>
    <cellStyle name="Normal 4 2 3 2 2 2 2 2 3" xfId="30095" xr:uid="{00000000-0005-0000-0000-0000A9750000}"/>
    <cellStyle name="Normal 4 2 3 2 2 2 2 3" xfId="9980" xr:uid="{00000000-0005-0000-0000-000013270000}"/>
    <cellStyle name="Normal 4 2 3 2 2 2 2 3 3" xfId="25078" xr:uid="{00000000-0005-0000-0000-000010620000}"/>
    <cellStyle name="Normal 4 2 3 2 2 2 2 5" xfId="20065" xr:uid="{00000000-0005-0000-0000-00007B4E0000}"/>
    <cellStyle name="Normal 4 2 3 2 2 2 3" xfId="6619" xr:uid="{00000000-0005-0000-0000-0000F2190000}"/>
    <cellStyle name="Normal 4 2 3 2 2 2 3 2" xfId="16671" xr:uid="{00000000-0005-0000-0000-000036410000}"/>
    <cellStyle name="Normal 4 2 3 2 2 2 3 3" xfId="11651" xr:uid="{00000000-0005-0000-0000-00009A2D0000}"/>
    <cellStyle name="Normal 4 2 3 2 2 2 3 3 3" xfId="26749" xr:uid="{00000000-0005-0000-0000-000097680000}"/>
    <cellStyle name="Normal 4 2 3 2 2 2 3 5" xfId="21736" xr:uid="{00000000-0005-0000-0000-000002550000}"/>
    <cellStyle name="Normal 4 2 3 2 2 2 4" xfId="13329" xr:uid="{00000000-0005-0000-0000-000028340000}"/>
    <cellStyle name="Normal 4 2 3 2 2 2 4 3" xfId="28424" xr:uid="{00000000-0005-0000-0000-0000226F0000}"/>
    <cellStyle name="Normal 4 2 3 2 2 2 5" xfId="8308" xr:uid="{00000000-0005-0000-0000-00008B200000}"/>
    <cellStyle name="Normal 4 2 3 2 2 2 5 3" xfId="23407" xr:uid="{00000000-0005-0000-0000-0000895B0000}"/>
    <cellStyle name="Normal 4 2 3 2 2 2 7" xfId="18394" xr:uid="{00000000-0005-0000-0000-0000F4470000}"/>
    <cellStyle name="Normal 4 2 3 2 2 3" xfId="4091" xr:uid="{00000000-0005-0000-0000-000011100000}"/>
    <cellStyle name="Normal 4 2 3 2 2 3 2" xfId="14164" xr:uid="{00000000-0005-0000-0000-00006B370000}"/>
    <cellStyle name="Normal 4 2 3 2 2 3 2 3" xfId="29259" xr:uid="{00000000-0005-0000-0000-000065720000}"/>
    <cellStyle name="Normal 4 2 3 2 2 3 3" xfId="9144" xr:uid="{00000000-0005-0000-0000-0000CF230000}"/>
    <cellStyle name="Normal 4 2 3 2 2 3 3 3" xfId="24242" xr:uid="{00000000-0005-0000-0000-0000CC5E0000}"/>
    <cellStyle name="Normal 4 2 3 2 2 3 5" xfId="19229" xr:uid="{00000000-0005-0000-0000-0000374B0000}"/>
    <cellStyle name="Normal 4 2 3 2 2 4" xfId="5783" xr:uid="{00000000-0005-0000-0000-0000AE160000}"/>
    <cellStyle name="Normal 4 2 3 2 2 4 2" xfId="15835" xr:uid="{00000000-0005-0000-0000-0000F23D0000}"/>
    <cellStyle name="Normal 4 2 3 2 2 4 3" xfId="10815" xr:uid="{00000000-0005-0000-0000-0000562A0000}"/>
    <cellStyle name="Normal 4 2 3 2 2 4 3 3" xfId="25913" xr:uid="{00000000-0005-0000-0000-000053650000}"/>
    <cellStyle name="Normal 4 2 3 2 2 4 5" xfId="20900" xr:uid="{00000000-0005-0000-0000-0000BE510000}"/>
    <cellStyle name="Normal 4 2 3 2 2 5" xfId="12493" xr:uid="{00000000-0005-0000-0000-0000E4300000}"/>
    <cellStyle name="Normal 4 2 3 2 2 5 3" xfId="27588" xr:uid="{00000000-0005-0000-0000-0000DE6B0000}"/>
    <cellStyle name="Normal 4 2 3 2 2 6" xfId="7472" xr:uid="{00000000-0005-0000-0000-0000471D0000}"/>
    <cellStyle name="Normal 4 2 3 2 2 6 3" xfId="22571" xr:uid="{00000000-0005-0000-0000-000045580000}"/>
    <cellStyle name="Normal 4 2 3 2 2 8" xfId="17558" xr:uid="{00000000-0005-0000-0000-0000B0440000}"/>
    <cellStyle name="Normal 4 2 3 2 3" xfId="2821" xr:uid="{00000000-0005-0000-0000-00001A0B0000}"/>
    <cellStyle name="Normal 4 2 3 2 3 2" xfId="4510" xr:uid="{00000000-0005-0000-0000-0000B4110000}"/>
    <cellStyle name="Normal 4 2 3 2 3 2 2" xfId="14582" xr:uid="{00000000-0005-0000-0000-00000D390000}"/>
    <cellStyle name="Normal 4 2 3 2 3 2 2 3" xfId="29677" xr:uid="{00000000-0005-0000-0000-000007740000}"/>
    <cellStyle name="Normal 4 2 3 2 3 2 3" xfId="9562" xr:uid="{00000000-0005-0000-0000-000071250000}"/>
    <cellStyle name="Normal 4 2 3 2 3 2 3 3" xfId="24660" xr:uid="{00000000-0005-0000-0000-00006E600000}"/>
    <cellStyle name="Normal 4 2 3 2 3 2 5" xfId="19647" xr:uid="{00000000-0005-0000-0000-0000D94C0000}"/>
    <cellStyle name="Normal 4 2 3 2 3 3" xfId="6201" xr:uid="{00000000-0005-0000-0000-000050180000}"/>
    <cellStyle name="Normal 4 2 3 2 3 3 2" xfId="16253" xr:uid="{00000000-0005-0000-0000-0000943F0000}"/>
    <cellStyle name="Normal 4 2 3 2 3 3 3" xfId="11233" xr:uid="{00000000-0005-0000-0000-0000F82B0000}"/>
    <cellStyle name="Normal 4 2 3 2 3 3 3 3" xfId="26331" xr:uid="{00000000-0005-0000-0000-0000F5660000}"/>
    <cellStyle name="Normal 4 2 3 2 3 3 5" xfId="21318" xr:uid="{00000000-0005-0000-0000-000060530000}"/>
    <cellStyle name="Normal 4 2 3 2 3 4" xfId="12911" xr:uid="{00000000-0005-0000-0000-000086320000}"/>
    <cellStyle name="Normal 4 2 3 2 3 4 3" xfId="28006" xr:uid="{00000000-0005-0000-0000-0000806D0000}"/>
    <cellStyle name="Normal 4 2 3 2 3 5" xfId="7890" xr:uid="{00000000-0005-0000-0000-0000E91E0000}"/>
    <cellStyle name="Normal 4 2 3 2 3 5 3" xfId="22989" xr:uid="{00000000-0005-0000-0000-0000E7590000}"/>
    <cellStyle name="Normal 4 2 3 2 3 7" xfId="17976" xr:uid="{00000000-0005-0000-0000-000052460000}"/>
    <cellStyle name="Normal 4 2 3 2 4" xfId="3673" xr:uid="{00000000-0005-0000-0000-00006F0E0000}"/>
    <cellStyle name="Normal 4 2 3 2 4 2" xfId="13746" xr:uid="{00000000-0005-0000-0000-0000C9350000}"/>
    <cellStyle name="Normal 4 2 3 2 4 2 3" xfId="28841" xr:uid="{00000000-0005-0000-0000-0000C3700000}"/>
    <cellStyle name="Normal 4 2 3 2 4 3" xfId="8726" xr:uid="{00000000-0005-0000-0000-00002D220000}"/>
    <cellStyle name="Normal 4 2 3 2 4 3 3" xfId="23824" xr:uid="{00000000-0005-0000-0000-00002A5D0000}"/>
    <cellStyle name="Normal 4 2 3 2 4 5" xfId="18811" xr:uid="{00000000-0005-0000-0000-000095490000}"/>
    <cellStyle name="Normal 4 2 3 2 5" xfId="5365" xr:uid="{00000000-0005-0000-0000-00000C150000}"/>
    <cellStyle name="Normal 4 2 3 2 5 2" xfId="15417" xr:uid="{00000000-0005-0000-0000-0000503C0000}"/>
    <cellStyle name="Normal 4 2 3 2 5 2 3" xfId="30512" xr:uid="{00000000-0005-0000-0000-00004A770000}"/>
    <cellStyle name="Normal 4 2 3 2 5 3" xfId="10397" xr:uid="{00000000-0005-0000-0000-0000B4280000}"/>
    <cellStyle name="Normal 4 2 3 2 5 3 3" xfId="25495" xr:uid="{00000000-0005-0000-0000-0000B1630000}"/>
    <cellStyle name="Normal 4 2 3 2 5 5" xfId="20482" xr:uid="{00000000-0005-0000-0000-00001C500000}"/>
    <cellStyle name="Normal 4 2 3 2 6" xfId="12075" xr:uid="{00000000-0005-0000-0000-0000422F0000}"/>
    <cellStyle name="Normal 4 2 3 2 6 3" xfId="27170" xr:uid="{00000000-0005-0000-0000-00003C6A0000}"/>
    <cellStyle name="Normal 4 2 3 2 7" xfId="7054" xr:uid="{00000000-0005-0000-0000-0000A51B0000}"/>
    <cellStyle name="Normal 4 2 3 2 7 3" xfId="22153" xr:uid="{00000000-0005-0000-0000-0000A3560000}"/>
    <cellStyle name="Normal 4 2 3 2 9" xfId="17140" xr:uid="{00000000-0005-0000-0000-00000E430000}"/>
    <cellStyle name="Normal 4 2 3 3" xfId="2192" xr:uid="{00000000-0005-0000-0000-0000A5080000}"/>
    <cellStyle name="Normal 4 2 3 3 2" xfId="3031" xr:uid="{00000000-0005-0000-0000-0000EC0B0000}"/>
    <cellStyle name="Normal 4 2 3 3 2 2" xfId="4720" xr:uid="{00000000-0005-0000-0000-000086120000}"/>
    <cellStyle name="Normal 4 2 3 3 2 2 2" xfId="14792" xr:uid="{00000000-0005-0000-0000-0000DF390000}"/>
    <cellStyle name="Normal 4 2 3 3 2 2 2 3" xfId="29887" xr:uid="{00000000-0005-0000-0000-0000D9740000}"/>
    <cellStyle name="Normal 4 2 3 3 2 2 3" xfId="9772" xr:uid="{00000000-0005-0000-0000-000043260000}"/>
    <cellStyle name="Normal 4 2 3 3 2 2 3 3" xfId="24870" xr:uid="{00000000-0005-0000-0000-000040610000}"/>
    <cellStyle name="Normal 4 2 3 3 2 2 5" xfId="19857" xr:uid="{00000000-0005-0000-0000-0000AB4D0000}"/>
    <cellStyle name="Normal 4 2 3 3 2 3" xfId="6411" xr:uid="{00000000-0005-0000-0000-000022190000}"/>
    <cellStyle name="Normal 4 2 3 3 2 3 2" xfId="16463" xr:uid="{00000000-0005-0000-0000-000066400000}"/>
    <cellStyle name="Normal 4 2 3 3 2 3 3" xfId="11443" xr:uid="{00000000-0005-0000-0000-0000CA2C0000}"/>
    <cellStyle name="Normal 4 2 3 3 2 3 3 3" xfId="26541" xr:uid="{00000000-0005-0000-0000-0000C7670000}"/>
    <cellStyle name="Normal 4 2 3 3 2 3 5" xfId="21528" xr:uid="{00000000-0005-0000-0000-000032540000}"/>
    <cellStyle name="Normal 4 2 3 3 2 4" xfId="13121" xr:uid="{00000000-0005-0000-0000-000058330000}"/>
    <cellStyle name="Normal 4 2 3 3 2 4 3" xfId="28216" xr:uid="{00000000-0005-0000-0000-0000526E0000}"/>
    <cellStyle name="Normal 4 2 3 3 2 5" xfId="8100" xr:uid="{00000000-0005-0000-0000-0000BB1F0000}"/>
    <cellStyle name="Normal 4 2 3 3 2 5 3" xfId="23199" xr:uid="{00000000-0005-0000-0000-0000B95A0000}"/>
    <cellStyle name="Normal 4 2 3 3 2 7" xfId="18186" xr:uid="{00000000-0005-0000-0000-000024470000}"/>
    <cellStyle name="Normal 4 2 3 3 3" xfId="3883" xr:uid="{00000000-0005-0000-0000-0000410F0000}"/>
    <cellStyle name="Normal 4 2 3 3 3 2" xfId="13956" xr:uid="{00000000-0005-0000-0000-00009B360000}"/>
    <cellStyle name="Normal 4 2 3 3 3 2 3" xfId="29051" xr:uid="{00000000-0005-0000-0000-000095710000}"/>
    <cellStyle name="Normal 4 2 3 3 3 3" xfId="8936" xr:uid="{00000000-0005-0000-0000-0000FF220000}"/>
    <cellStyle name="Normal 4 2 3 3 3 3 3" xfId="24034" xr:uid="{00000000-0005-0000-0000-0000FC5D0000}"/>
    <cellStyle name="Normal 4 2 3 3 3 5" xfId="19021" xr:uid="{00000000-0005-0000-0000-0000674A0000}"/>
    <cellStyle name="Normal 4 2 3 3 4" xfId="5575" xr:uid="{00000000-0005-0000-0000-0000DE150000}"/>
    <cellStyle name="Normal 4 2 3 3 4 2" xfId="15627" xr:uid="{00000000-0005-0000-0000-0000223D0000}"/>
    <cellStyle name="Normal 4 2 3 3 4 2 3" xfId="30722" xr:uid="{00000000-0005-0000-0000-00001C780000}"/>
    <cellStyle name="Normal 4 2 3 3 4 3" xfId="10607" xr:uid="{00000000-0005-0000-0000-000086290000}"/>
    <cellStyle name="Normal 4 2 3 3 4 3 3" xfId="25705" xr:uid="{00000000-0005-0000-0000-000083640000}"/>
    <cellStyle name="Normal 4 2 3 3 4 5" xfId="20692" xr:uid="{00000000-0005-0000-0000-0000EE500000}"/>
    <cellStyle name="Normal 4 2 3 3 5" xfId="12285" xr:uid="{00000000-0005-0000-0000-000014300000}"/>
    <cellStyle name="Normal 4 2 3 3 5 3" xfId="27380" xr:uid="{00000000-0005-0000-0000-00000E6B0000}"/>
    <cellStyle name="Normal 4 2 3 3 6" xfId="7264" xr:uid="{00000000-0005-0000-0000-0000771C0000}"/>
    <cellStyle name="Normal 4 2 3 3 6 3" xfId="22363" xr:uid="{00000000-0005-0000-0000-000075570000}"/>
    <cellStyle name="Normal 4 2 3 3 8" xfId="17350" xr:uid="{00000000-0005-0000-0000-0000E0430000}"/>
    <cellStyle name="Normal 4 2 3 4" xfId="2613" xr:uid="{00000000-0005-0000-0000-00004A0A0000}"/>
    <cellStyle name="Normal 4 2 3 4 2" xfId="4302" xr:uid="{00000000-0005-0000-0000-0000E4100000}"/>
    <cellStyle name="Normal 4 2 3 4 2 2" xfId="14374" xr:uid="{00000000-0005-0000-0000-00003D380000}"/>
    <cellStyle name="Normal 4 2 3 4 2 2 3" xfId="29469" xr:uid="{00000000-0005-0000-0000-000037730000}"/>
    <cellStyle name="Normal 4 2 3 4 2 3" xfId="9354" xr:uid="{00000000-0005-0000-0000-0000A1240000}"/>
    <cellStyle name="Normal 4 2 3 4 2 3 3" xfId="24452" xr:uid="{00000000-0005-0000-0000-00009E5F0000}"/>
    <cellStyle name="Normal 4 2 3 4 2 5" xfId="19439" xr:uid="{00000000-0005-0000-0000-0000094C0000}"/>
    <cellStyle name="Normal 4 2 3 4 3" xfId="5993" xr:uid="{00000000-0005-0000-0000-000080170000}"/>
    <cellStyle name="Normal 4 2 3 4 3 2" xfId="16045" xr:uid="{00000000-0005-0000-0000-0000C43E0000}"/>
    <cellStyle name="Normal 4 2 3 4 3 3" xfId="11025" xr:uid="{00000000-0005-0000-0000-0000282B0000}"/>
    <cellStyle name="Normal 4 2 3 4 3 3 3" xfId="26123" xr:uid="{00000000-0005-0000-0000-000025660000}"/>
    <cellStyle name="Normal 4 2 3 4 3 5" xfId="21110" xr:uid="{00000000-0005-0000-0000-000090520000}"/>
    <cellStyle name="Normal 4 2 3 4 4" xfId="12703" xr:uid="{00000000-0005-0000-0000-0000B6310000}"/>
    <cellStyle name="Normal 4 2 3 4 4 3" xfId="27798" xr:uid="{00000000-0005-0000-0000-0000B06C0000}"/>
    <cellStyle name="Normal 4 2 3 4 5" xfId="7682" xr:uid="{00000000-0005-0000-0000-0000191E0000}"/>
    <cellStyle name="Normal 4 2 3 4 5 3" xfId="22781" xr:uid="{00000000-0005-0000-0000-000017590000}"/>
    <cellStyle name="Normal 4 2 3 4 7" xfId="17768" xr:uid="{00000000-0005-0000-0000-000082450000}"/>
    <cellStyle name="Normal 4 2 3 5" xfId="3465" xr:uid="{00000000-0005-0000-0000-00009F0D0000}"/>
    <cellStyle name="Normal 4 2 3 5 2" xfId="13538" xr:uid="{00000000-0005-0000-0000-0000F9340000}"/>
    <cellStyle name="Normal 4 2 3 5 2 3" xfId="28633" xr:uid="{00000000-0005-0000-0000-0000F36F0000}"/>
    <cellStyle name="Normal 4 2 3 5 3" xfId="8518" xr:uid="{00000000-0005-0000-0000-00005D210000}"/>
    <cellStyle name="Normal 4 2 3 5 3 3" xfId="23616" xr:uid="{00000000-0005-0000-0000-00005A5C0000}"/>
    <cellStyle name="Normal 4 2 3 5 5" xfId="18603" xr:uid="{00000000-0005-0000-0000-0000C5480000}"/>
    <cellStyle name="Normal 4 2 3 6" xfId="5157" xr:uid="{00000000-0005-0000-0000-00003C140000}"/>
    <cellStyle name="Normal 4 2 3 6 2" xfId="15209" xr:uid="{00000000-0005-0000-0000-0000803B0000}"/>
    <cellStyle name="Normal 4 2 3 6 2 3" xfId="30304" xr:uid="{00000000-0005-0000-0000-00007A760000}"/>
    <cellStyle name="Normal 4 2 3 6 3" xfId="10189" xr:uid="{00000000-0005-0000-0000-0000E4270000}"/>
    <cellStyle name="Normal 4 2 3 6 3 3" xfId="25287" xr:uid="{00000000-0005-0000-0000-0000E1620000}"/>
    <cellStyle name="Normal 4 2 3 6 5" xfId="20274" xr:uid="{00000000-0005-0000-0000-00004C4F0000}"/>
    <cellStyle name="Normal 4 2 3 7" xfId="11867" xr:uid="{00000000-0005-0000-0000-0000722E0000}"/>
    <cellStyle name="Normal 4 2 3 7 3" xfId="26962" xr:uid="{00000000-0005-0000-0000-00006C690000}"/>
    <cellStyle name="Normal 4 2 3 8" xfId="6846" xr:uid="{00000000-0005-0000-0000-0000D51A0000}"/>
    <cellStyle name="Normal 4 2 3 8 3" xfId="21945" xr:uid="{00000000-0005-0000-0000-0000D3550000}"/>
    <cellStyle name="Normal 4 2 4" xfId="1873" xr:uid="{00000000-0005-0000-0000-000066070000}"/>
    <cellStyle name="Normal 4 2 4 2" xfId="2296" xr:uid="{00000000-0005-0000-0000-00000D090000}"/>
    <cellStyle name="Normal 4 2 4 2 2" xfId="3135" xr:uid="{00000000-0005-0000-0000-0000540C0000}"/>
    <cellStyle name="Normal 4 2 4 2 2 2" xfId="4824" xr:uid="{00000000-0005-0000-0000-0000EE120000}"/>
    <cellStyle name="Normal 4 2 4 2 2 2 2" xfId="14896" xr:uid="{00000000-0005-0000-0000-0000473A0000}"/>
    <cellStyle name="Normal 4 2 4 2 2 2 2 3" xfId="29991" xr:uid="{00000000-0005-0000-0000-000041750000}"/>
    <cellStyle name="Normal 4 2 4 2 2 2 3" xfId="9876" xr:uid="{00000000-0005-0000-0000-0000AB260000}"/>
    <cellStyle name="Normal 4 2 4 2 2 2 3 3" xfId="24974" xr:uid="{00000000-0005-0000-0000-0000A8610000}"/>
    <cellStyle name="Normal 4 2 4 2 2 2 5" xfId="19961" xr:uid="{00000000-0005-0000-0000-0000134E0000}"/>
    <cellStyle name="Normal 4 2 4 2 2 3" xfId="6515" xr:uid="{00000000-0005-0000-0000-00008A190000}"/>
    <cellStyle name="Normal 4 2 4 2 2 3 2" xfId="16567" xr:uid="{00000000-0005-0000-0000-0000CE400000}"/>
    <cellStyle name="Normal 4 2 4 2 2 3 3" xfId="11547" xr:uid="{00000000-0005-0000-0000-0000322D0000}"/>
    <cellStyle name="Normal 4 2 4 2 2 3 3 3" xfId="26645" xr:uid="{00000000-0005-0000-0000-00002F680000}"/>
    <cellStyle name="Normal 4 2 4 2 2 3 5" xfId="21632" xr:uid="{00000000-0005-0000-0000-00009A540000}"/>
    <cellStyle name="Normal 4 2 4 2 2 4" xfId="13225" xr:uid="{00000000-0005-0000-0000-0000C0330000}"/>
    <cellStyle name="Normal 4 2 4 2 2 4 3" xfId="28320" xr:uid="{00000000-0005-0000-0000-0000BA6E0000}"/>
    <cellStyle name="Normal 4 2 4 2 2 5" xfId="8204" xr:uid="{00000000-0005-0000-0000-000023200000}"/>
    <cellStyle name="Normal 4 2 4 2 2 5 3" xfId="23303" xr:uid="{00000000-0005-0000-0000-0000215B0000}"/>
    <cellStyle name="Normal 4 2 4 2 2 7" xfId="18290" xr:uid="{00000000-0005-0000-0000-00008C470000}"/>
    <cellStyle name="Normal 4 2 4 2 3" xfId="3987" xr:uid="{00000000-0005-0000-0000-0000A90F0000}"/>
    <cellStyle name="Normal 4 2 4 2 3 2" xfId="14060" xr:uid="{00000000-0005-0000-0000-000003370000}"/>
    <cellStyle name="Normal 4 2 4 2 3 2 3" xfId="29155" xr:uid="{00000000-0005-0000-0000-0000FD710000}"/>
    <cellStyle name="Normal 4 2 4 2 3 3" xfId="9040" xr:uid="{00000000-0005-0000-0000-000067230000}"/>
    <cellStyle name="Normal 4 2 4 2 3 3 3" xfId="24138" xr:uid="{00000000-0005-0000-0000-0000645E0000}"/>
    <cellStyle name="Normal 4 2 4 2 3 5" xfId="19125" xr:uid="{00000000-0005-0000-0000-0000CF4A0000}"/>
    <cellStyle name="Normal 4 2 4 2 4" xfId="5679" xr:uid="{00000000-0005-0000-0000-000046160000}"/>
    <cellStyle name="Normal 4 2 4 2 4 2" xfId="15731" xr:uid="{00000000-0005-0000-0000-00008A3D0000}"/>
    <cellStyle name="Normal 4 2 4 2 4 2 3" xfId="30826" xr:uid="{00000000-0005-0000-0000-000084780000}"/>
    <cellStyle name="Normal 4 2 4 2 4 3" xfId="10711" xr:uid="{00000000-0005-0000-0000-0000EE290000}"/>
    <cellStyle name="Normal 4 2 4 2 4 3 3" xfId="25809" xr:uid="{00000000-0005-0000-0000-0000EB640000}"/>
    <cellStyle name="Normal 4 2 4 2 4 5" xfId="20796" xr:uid="{00000000-0005-0000-0000-000056510000}"/>
    <cellStyle name="Normal 4 2 4 2 5" xfId="12389" xr:uid="{00000000-0005-0000-0000-00007C300000}"/>
    <cellStyle name="Normal 4 2 4 2 5 3" xfId="27484" xr:uid="{00000000-0005-0000-0000-0000766B0000}"/>
    <cellStyle name="Normal 4 2 4 2 6" xfId="7368" xr:uid="{00000000-0005-0000-0000-0000DF1C0000}"/>
    <cellStyle name="Normal 4 2 4 2 6 3" xfId="22467" xr:uid="{00000000-0005-0000-0000-0000DD570000}"/>
    <cellStyle name="Normal 4 2 4 2 8" xfId="17454" xr:uid="{00000000-0005-0000-0000-000048440000}"/>
    <cellStyle name="Normal 4 2 4 3" xfId="2717" xr:uid="{00000000-0005-0000-0000-0000B20A0000}"/>
    <cellStyle name="Normal 4 2 4 3 2" xfId="4406" xr:uid="{00000000-0005-0000-0000-00004C110000}"/>
    <cellStyle name="Normal 4 2 4 3 2 2" xfId="14478" xr:uid="{00000000-0005-0000-0000-0000A5380000}"/>
    <cellStyle name="Normal 4 2 4 3 2 2 3" xfId="29573" xr:uid="{00000000-0005-0000-0000-00009F730000}"/>
    <cellStyle name="Normal 4 2 4 3 2 3" xfId="9458" xr:uid="{00000000-0005-0000-0000-000009250000}"/>
    <cellStyle name="Normal 4 2 4 3 2 3 3" xfId="24556" xr:uid="{00000000-0005-0000-0000-000006600000}"/>
    <cellStyle name="Normal 4 2 4 3 2 5" xfId="19543" xr:uid="{00000000-0005-0000-0000-0000714C0000}"/>
    <cellStyle name="Normal 4 2 4 3 3" xfId="6097" xr:uid="{00000000-0005-0000-0000-0000E8170000}"/>
    <cellStyle name="Normal 4 2 4 3 3 2" xfId="16149" xr:uid="{00000000-0005-0000-0000-00002C3F0000}"/>
    <cellStyle name="Normal 4 2 4 3 3 3" xfId="11129" xr:uid="{00000000-0005-0000-0000-0000902B0000}"/>
    <cellStyle name="Normal 4 2 4 3 3 3 3" xfId="26227" xr:uid="{00000000-0005-0000-0000-00008D660000}"/>
    <cellStyle name="Normal 4 2 4 3 3 5" xfId="21214" xr:uid="{00000000-0005-0000-0000-0000F8520000}"/>
    <cellStyle name="Normal 4 2 4 3 4" xfId="12807" xr:uid="{00000000-0005-0000-0000-00001E320000}"/>
    <cellStyle name="Normal 4 2 4 3 4 3" xfId="27902" xr:uid="{00000000-0005-0000-0000-0000186D0000}"/>
    <cellStyle name="Normal 4 2 4 3 5" xfId="7786" xr:uid="{00000000-0005-0000-0000-0000811E0000}"/>
    <cellStyle name="Normal 4 2 4 3 5 3" xfId="22885" xr:uid="{00000000-0005-0000-0000-00007F590000}"/>
    <cellStyle name="Normal 4 2 4 3 7" xfId="17872" xr:uid="{00000000-0005-0000-0000-0000EA450000}"/>
    <cellStyle name="Normal 4 2 4 4" xfId="3569" xr:uid="{00000000-0005-0000-0000-0000070E0000}"/>
    <cellStyle name="Normal 4 2 4 4 2" xfId="13642" xr:uid="{00000000-0005-0000-0000-000061350000}"/>
    <cellStyle name="Normal 4 2 4 4 2 3" xfId="28737" xr:uid="{00000000-0005-0000-0000-00005B700000}"/>
    <cellStyle name="Normal 4 2 4 4 3" xfId="8622" xr:uid="{00000000-0005-0000-0000-0000C5210000}"/>
    <cellStyle name="Normal 4 2 4 4 3 3" xfId="23720" xr:uid="{00000000-0005-0000-0000-0000C25C0000}"/>
    <cellStyle name="Normal 4 2 4 4 5" xfId="18707" xr:uid="{00000000-0005-0000-0000-00002D490000}"/>
    <cellStyle name="Normal 4 2 4 5" xfId="5261" xr:uid="{00000000-0005-0000-0000-0000A4140000}"/>
    <cellStyle name="Normal 4 2 4 5 2" xfId="15313" xr:uid="{00000000-0005-0000-0000-0000E83B0000}"/>
    <cellStyle name="Normal 4 2 4 5 2 3" xfId="30408" xr:uid="{00000000-0005-0000-0000-0000E2760000}"/>
    <cellStyle name="Normal 4 2 4 5 3" xfId="10293" xr:uid="{00000000-0005-0000-0000-00004C280000}"/>
    <cellStyle name="Normal 4 2 4 5 3 3" xfId="25391" xr:uid="{00000000-0005-0000-0000-000049630000}"/>
    <cellStyle name="Normal 4 2 4 5 5" xfId="20378" xr:uid="{00000000-0005-0000-0000-0000B44F0000}"/>
    <cellStyle name="Normal 4 2 4 6" xfId="11971" xr:uid="{00000000-0005-0000-0000-0000DA2E0000}"/>
    <cellStyle name="Normal 4 2 4 6 3" xfId="27066" xr:uid="{00000000-0005-0000-0000-0000D4690000}"/>
    <cellStyle name="Normal 4 2 4 7" xfId="6950" xr:uid="{00000000-0005-0000-0000-00003D1B0000}"/>
    <cellStyle name="Normal 4 2 4 7 3" xfId="22049" xr:uid="{00000000-0005-0000-0000-00003B560000}"/>
    <cellStyle name="Normal 4 2 4 9" xfId="17036" xr:uid="{00000000-0005-0000-0000-0000A6420000}"/>
    <cellStyle name="Normal 4 2 5" xfId="2086" xr:uid="{00000000-0005-0000-0000-00003B080000}"/>
    <cellStyle name="Normal 4 2 5 2" xfId="2927" xr:uid="{00000000-0005-0000-0000-0000840B0000}"/>
    <cellStyle name="Normal 4 2 5 2 2" xfId="4616" xr:uid="{00000000-0005-0000-0000-00001E120000}"/>
    <cellStyle name="Normal 4 2 5 2 2 2" xfId="14688" xr:uid="{00000000-0005-0000-0000-000077390000}"/>
    <cellStyle name="Normal 4 2 5 2 2 2 3" xfId="29783" xr:uid="{00000000-0005-0000-0000-000071740000}"/>
    <cellStyle name="Normal 4 2 5 2 2 3" xfId="9668" xr:uid="{00000000-0005-0000-0000-0000DB250000}"/>
    <cellStyle name="Normal 4 2 5 2 2 3 3" xfId="24766" xr:uid="{00000000-0005-0000-0000-0000D8600000}"/>
    <cellStyle name="Normal 4 2 5 2 2 5" xfId="19753" xr:uid="{00000000-0005-0000-0000-0000434D0000}"/>
    <cellStyle name="Normal 4 2 5 2 3" xfId="6307" xr:uid="{00000000-0005-0000-0000-0000BA180000}"/>
    <cellStyle name="Normal 4 2 5 2 3 2" xfId="16359" xr:uid="{00000000-0005-0000-0000-0000FE3F0000}"/>
    <cellStyle name="Normal 4 2 5 2 3 3" xfId="11339" xr:uid="{00000000-0005-0000-0000-0000622C0000}"/>
    <cellStyle name="Normal 4 2 5 2 3 3 3" xfId="26437" xr:uid="{00000000-0005-0000-0000-00005F670000}"/>
    <cellStyle name="Normal 4 2 5 2 3 5" xfId="21424" xr:uid="{00000000-0005-0000-0000-0000CA530000}"/>
    <cellStyle name="Normal 4 2 5 2 4" xfId="13017" xr:uid="{00000000-0005-0000-0000-0000F0320000}"/>
    <cellStyle name="Normal 4 2 5 2 4 3" xfId="28112" xr:uid="{00000000-0005-0000-0000-0000EA6D0000}"/>
    <cellStyle name="Normal 4 2 5 2 5" xfId="7996" xr:uid="{00000000-0005-0000-0000-0000531F0000}"/>
    <cellStyle name="Normal 4 2 5 2 5 3" xfId="23095" xr:uid="{00000000-0005-0000-0000-0000515A0000}"/>
    <cellStyle name="Normal 4 2 5 2 7" xfId="18082" xr:uid="{00000000-0005-0000-0000-0000BC460000}"/>
    <cellStyle name="Normal 4 2 5 3" xfId="3779" xr:uid="{00000000-0005-0000-0000-0000D90E0000}"/>
    <cellStyle name="Normal 4 2 5 3 2" xfId="13852" xr:uid="{00000000-0005-0000-0000-000033360000}"/>
    <cellStyle name="Normal 4 2 5 3 2 3" xfId="28947" xr:uid="{00000000-0005-0000-0000-00002D710000}"/>
    <cellStyle name="Normal 4 2 5 3 3" xfId="8832" xr:uid="{00000000-0005-0000-0000-000097220000}"/>
    <cellStyle name="Normal 4 2 5 3 3 3" xfId="23930" xr:uid="{00000000-0005-0000-0000-0000945D0000}"/>
    <cellStyle name="Normal 4 2 5 3 5" xfId="18917" xr:uid="{00000000-0005-0000-0000-0000FF490000}"/>
    <cellStyle name="Normal 4 2 5 4" xfId="5471" xr:uid="{00000000-0005-0000-0000-000076150000}"/>
    <cellStyle name="Normal 4 2 5 4 2" xfId="15523" xr:uid="{00000000-0005-0000-0000-0000BA3C0000}"/>
    <cellStyle name="Normal 4 2 5 4 2 3" xfId="30618" xr:uid="{00000000-0005-0000-0000-0000B4770000}"/>
    <cellStyle name="Normal 4 2 5 4 3" xfId="10503" xr:uid="{00000000-0005-0000-0000-00001E290000}"/>
    <cellStyle name="Normal 4 2 5 4 3 3" xfId="25601" xr:uid="{00000000-0005-0000-0000-00001B640000}"/>
    <cellStyle name="Normal 4 2 5 4 5" xfId="20588" xr:uid="{00000000-0005-0000-0000-000086500000}"/>
    <cellStyle name="Normal 4 2 5 5" xfId="12181" xr:uid="{00000000-0005-0000-0000-0000AC2F0000}"/>
    <cellStyle name="Normal 4 2 5 5 3" xfId="27276" xr:uid="{00000000-0005-0000-0000-0000A66A0000}"/>
    <cellStyle name="Normal 4 2 5 6" xfId="7160" xr:uid="{00000000-0005-0000-0000-00000F1C0000}"/>
    <cellStyle name="Normal 4 2 5 6 3" xfId="22259" xr:uid="{00000000-0005-0000-0000-00000D570000}"/>
    <cellStyle name="Normal 4 2 5 8" xfId="17246" xr:uid="{00000000-0005-0000-0000-000078430000}"/>
    <cellStyle name="Normal 4 2 6" xfId="2507" xr:uid="{00000000-0005-0000-0000-0000E0090000}"/>
    <cellStyle name="Normal 4 2 6 2" xfId="4198" xr:uid="{00000000-0005-0000-0000-00007C100000}"/>
    <cellStyle name="Normal 4 2 6 2 2" xfId="14270" xr:uid="{00000000-0005-0000-0000-0000D5370000}"/>
    <cellStyle name="Normal 4 2 6 2 2 3" xfId="29365" xr:uid="{00000000-0005-0000-0000-0000CF720000}"/>
    <cellStyle name="Normal 4 2 6 2 3" xfId="9250" xr:uid="{00000000-0005-0000-0000-000039240000}"/>
    <cellStyle name="Normal 4 2 6 2 3 3" xfId="24348" xr:uid="{00000000-0005-0000-0000-0000365F0000}"/>
    <cellStyle name="Normal 4 2 6 2 5" xfId="19335" xr:uid="{00000000-0005-0000-0000-0000A14B0000}"/>
    <cellStyle name="Normal 4 2 6 3" xfId="5889" xr:uid="{00000000-0005-0000-0000-000018170000}"/>
    <cellStyle name="Normal 4 2 6 3 2" xfId="15941" xr:uid="{00000000-0005-0000-0000-00005C3E0000}"/>
    <cellStyle name="Normal 4 2 6 3 3" xfId="10921" xr:uid="{00000000-0005-0000-0000-0000C02A0000}"/>
    <cellStyle name="Normal 4 2 6 3 3 3" xfId="26019" xr:uid="{00000000-0005-0000-0000-0000BD650000}"/>
    <cellStyle name="Normal 4 2 6 3 5" xfId="21006" xr:uid="{00000000-0005-0000-0000-000028520000}"/>
    <cellStyle name="Normal 4 2 6 4" xfId="12599" xr:uid="{00000000-0005-0000-0000-00004E310000}"/>
    <cellStyle name="Normal 4 2 6 4 3" xfId="27694" xr:uid="{00000000-0005-0000-0000-0000486C0000}"/>
    <cellStyle name="Normal 4 2 6 5" xfId="7578" xr:uid="{00000000-0005-0000-0000-0000B11D0000}"/>
    <cellStyle name="Normal 4 2 6 5 3" xfId="22677" xr:uid="{00000000-0005-0000-0000-0000AF580000}"/>
    <cellStyle name="Normal 4 2 6 7" xfId="17664" xr:uid="{00000000-0005-0000-0000-00001A450000}"/>
    <cellStyle name="Normal 4 2 7" xfId="3357" xr:uid="{00000000-0005-0000-0000-0000330D0000}"/>
    <cellStyle name="Normal 4 2 7 2" xfId="13434" xr:uid="{00000000-0005-0000-0000-000091340000}"/>
    <cellStyle name="Normal 4 2 7 2 3" xfId="28529" xr:uid="{00000000-0005-0000-0000-00008B6F0000}"/>
    <cellStyle name="Normal 4 2 7 3" xfId="8414" xr:uid="{00000000-0005-0000-0000-0000F5200000}"/>
    <cellStyle name="Normal 4 2 7 3 3" xfId="23512" xr:uid="{00000000-0005-0000-0000-0000F25B0000}"/>
    <cellStyle name="Normal 4 2 7 5" xfId="18499" xr:uid="{00000000-0005-0000-0000-00005D480000}"/>
    <cellStyle name="Normal 4 2 8" xfId="5050" xr:uid="{00000000-0005-0000-0000-0000D1130000}"/>
    <cellStyle name="Normal 4 2 8 2" xfId="15105" xr:uid="{00000000-0005-0000-0000-0000183B0000}"/>
    <cellStyle name="Normal 4 2 8 2 3" xfId="30200" xr:uid="{00000000-0005-0000-0000-000012760000}"/>
    <cellStyle name="Normal 4 2 8 3" xfId="10085" xr:uid="{00000000-0005-0000-0000-00007C270000}"/>
    <cellStyle name="Normal 4 2 8 3 3" xfId="25183" xr:uid="{00000000-0005-0000-0000-000079620000}"/>
    <cellStyle name="Normal 4 2 8 5" xfId="20170" xr:uid="{00000000-0005-0000-0000-0000E44E0000}"/>
    <cellStyle name="Normal 4 2 9" xfId="11761" xr:uid="{00000000-0005-0000-0000-0000082E0000}"/>
    <cellStyle name="Normal 4 2 9 3" xfId="26858" xr:uid="{00000000-0005-0000-0000-000004690000}"/>
    <cellStyle name="Normal 4 3" xfId="764" xr:uid="{00000000-0005-0000-0000-00000C030000}"/>
    <cellStyle name="Normal 4 3 2" xfId="1080" xr:uid="{00000000-0005-0000-0000-00004A040000}"/>
    <cellStyle name="Normal 4 4" xfId="31000" xr:uid="{8D7DE35E-3E14-41C0-8C5A-F83DF5E1A025}"/>
    <cellStyle name="Normal 4 5" xfId="947" xr:uid="{00000000-0005-0000-0000-0000C5030000}"/>
    <cellStyle name="Normal 40" xfId="948" xr:uid="{00000000-0005-0000-0000-0000C6030000}"/>
    <cellStyle name="Normal 40 2" xfId="1420" xr:uid="{00000000-0005-0000-0000-0000A0050000}"/>
    <cellStyle name="Normal 40 2 10" xfId="6741" xr:uid="{00000000-0005-0000-0000-00006C1A0000}"/>
    <cellStyle name="Normal 40 2 10 3" xfId="21842" xr:uid="{00000000-0005-0000-0000-00006C550000}"/>
    <cellStyle name="Normal 40 2 12" xfId="16827" xr:uid="{00000000-0005-0000-0000-0000D5410000}"/>
    <cellStyle name="Normal 40 2 2" xfId="1707" xr:uid="{00000000-0005-0000-0000-0000C0060000}"/>
    <cellStyle name="Normal 40 2 2 11" xfId="16881" xr:uid="{00000000-0005-0000-0000-00000B420000}"/>
    <cellStyle name="Normal 40 2 2 2" xfId="1815" xr:uid="{00000000-0005-0000-0000-00002C070000}"/>
    <cellStyle name="Normal 40 2 2 2 10" xfId="16985" xr:uid="{00000000-0005-0000-0000-000073420000}"/>
    <cellStyle name="Normal 40 2 2 2 2" xfId="2032" xr:uid="{00000000-0005-0000-0000-000005080000}"/>
    <cellStyle name="Normal 40 2 2 2 2 2" xfId="2453" xr:uid="{00000000-0005-0000-0000-0000AA090000}"/>
    <cellStyle name="Normal 40 2 2 2 2 2 2" xfId="3292" xr:uid="{00000000-0005-0000-0000-0000F10C0000}"/>
    <cellStyle name="Normal 40 2 2 2 2 2 2 2" xfId="4981" xr:uid="{00000000-0005-0000-0000-00008B130000}"/>
    <cellStyle name="Normal 40 2 2 2 2 2 2 2 2" xfId="15053" xr:uid="{00000000-0005-0000-0000-0000E43A0000}"/>
    <cellStyle name="Normal 40 2 2 2 2 2 2 2 2 3" xfId="30148" xr:uid="{00000000-0005-0000-0000-0000DE750000}"/>
    <cellStyle name="Normal 40 2 2 2 2 2 2 2 3" xfId="10033" xr:uid="{00000000-0005-0000-0000-000048270000}"/>
    <cellStyle name="Normal 40 2 2 2 2 2 2 2 3 3" xfId="25131" xr:uid="{00000000-0005-0000-0000-000045620000}"/>
    <cellStyle name="Normal 40 2 2 2 2 2 2 2 5" xfId="20118" xr:uid="{00000000-0005-0000-0000-0000B04E0000}"/>
    <cellStyle name="Normal 40 2 2 2 2 2 2 3" xfId="6672" xr:uid="{00000000-0005-0000-0000-0000271A0000}"/>
    <cellStyle name="Normal 40 2 2 2 2 2 2 3 2" xfId="16724" xr:uid="{00000000-0005-0000-0000-00006B410000}"/>
    <cellStyle name="Normal 40 2 2 2 2 2 2 3 3" xfId="11704" xr:uid="{00000000-0005-0000-0000-0000CF2D0000}"/>
    <cellStyle name="Normal 40 2 2 2 2 2 2 3 3 3" xfId="26802" xr:uid="{00000000-0005-0000-0000-0000CC680000}"/>
    <cellStyle name="Normal 40 2 2 2 2 2 2 3 5" xfId="21789" xr:uid="{00000000-0005-0000-0000-000037550000}"/>
    <cellStyle name="Normal 40 2 2 2 2 2 2 4" xfId="13382" xr:uid="{00000000-0005-0000-0000-00005D340000}"/>
    <cellStyle name="Normal 40 2 2 2 2 2 2 4 3" xfId="28477" xr:uid="{00000000-0005-0000-0000-0000576F0000}"/>
    <cellStyle name="Normal 40 2 2 2 2 2 2 5" xfId="8361" xr:uid="{00000000-0005-0000-0000-0000C0200000}"/>
    <cellStyle name="Normal 40 2 2 2 2 2 2 5 3" xfId="23460" xr:uid="{00000000-0005-0000-0000-0000BE5B0000}"/>
    <cellStyle name="Normal 40 2 2 2 2 2 2 7" xfId="18447" xr:uid="{00000000-0005-0000-0000-000029480000}"/>
    <cellStyle name="Normal 40 2 2 2 2 2 3" xfId="4144" xr:uid="{00000000-0005-0000-0000-000046100000}"/>
    <cellStyle name="Normal 40 2 2 2 2 2 3 2" xfId="14217" xr:uid="{00000000-0005-0000-0000-0000A0370000}"/>
    <cellStyle name="Normal 40 2 2 2 2 2 3 2 3" xfId="29312" xr:uid="{00000000-0005-0000-0000-00009A720000}"/>
    <cellStyle name="Normal 40 2 2 2 2 2 3 3" xfId="9197" xr:uid="{00000000-0005-0000-0000-000004240000}"/>
    <cellStyle name="Normal 40 2 2 2 2 2 3 3 3" xfId="24295" xr:uid="{00000000-0005-0000-0000-0000015F0000}"/>
    <cellStyle name="Normal 40 2 2 2 2 2 3 5" xfId="19282" xr:uid="{00000000-0005-0000-0000-00006C4B0000}"/>
    <cellStyle name="Normal 40 2 2 2 2 2 4" xfId="5836" xr:uid="{00000000-0005-0000-0000-0000E3160000}"/>
    <cellStyle name="Normal 40 2 2 2 2 2 4 2" xfId="15888" xr:uid="{00000000-0005-0000-0000-0000273E0000}"/>
    <cellStyle name="Normal 40 2 2 2 2 2 4 3" xfId="10868" xr:uid="{00000000-0005-0000-0000-00008B2A0000}"/>
    <cellStyle name="Normal 40 2 2 2 2 2 4 3 3" xfId="25966" xr:uid="{00000000-0005-0000-0000-000088650000}"/>
    <cellStyle name="Normal 40 2 2 2 2 2 4 5" xfId="20953" xr:uid="{00000000-0005-0000-0000-0000F3510000}"/>
    <cellStyle name="Normal 40 2 2 2 2 2 5" xfId="12546" xr:uid="{00000000-0005-0000-0000-000019310000}"/>
    <cellStyle name="Normal 40 2 2 2 2 2 5 3" xfId="27641" xr:uid="{00000000-0005-0000-0000-0000136C0000}"/>
    <cellStyle name="Normal 40 2 2 2 2 2 6" xfId="7525" xr:uid="{00000000-0005-0000-0000-00007C1D0000}"/>
    <cellStyle name="Normal 40 2 2 2 2 2 6 3" xfId="22624" xr:uid="{00000000-0005-0000-0000-00007A580000}"/>
    <cellStyle name="Normal 40 2 2 2 2 2 8" xfId="17611" xr:uid="{00000000-0005-0000-0000-0000E5440000}"/>
    <cellStyle name="Normal 40 2 2 2 2 3" xfId="2874" xr:uid="{00000000-0005-0000-0000-00004F0B0000}"/>
    <cellStyle name="Normal 40 2 2 2 2 3 2" xfId="4563" xr:uid="{00000000-0005-0000-0000-0000E9110000}"/>
    <cellStyle name="Normal 40 2 2 2 2 3 2 2" xfId="14635" xr:uid="{00000000-0005-0000-0000-000042390000}"/>
    <cellStyle name="Normal 40 2 2 2 2 3 2 2 3" xfId="29730" xr:uid="{00000000-0005-0000-0000-00003C740000}"/>
    <cellStyle name="Normal 40 2 2 2 2 3 2 3" xfId="9615" xr:uid="{00000000-0005-0000-0000-0000A6250000}"/>
    <cellStyle name="Normal 40 2 2 2 2 3 2 3 3" xfId="24713" xr:uid="{00000000-0005-0000-0000-0000A3600000}"/>
    <cellStyle name="Normal 40 2 2 2 2 3 2 5" xfId="19700" xr:uid="{00000000-0005-0000-0000-00000E4D0000}"/>
    <cellStyle name="Normal 40 2 2 2 2 3 3" xfId="6254" xr:uid="{00000000-0005-0000-0000-000085180000}"/>
    <cellStyle name="Normal 40 2 2 2 2 3 3 2" xfId="16306" xr:uid="{00000000-0005-0000-0000-0000C93F0000}"/>
    <cellStyle name="Normal 40 2 2 2 2 3 3 3" xfId="11286" xr:uid="{00000000-0005-0000-0000-00002D2C0000}"/>
    <cellStyle name="Normal 40 2 2 2 2 3 3 3 3" xfId="26384" xr:uid="{00000000-0005-0000-0000-00002A670000}"/>
    <cellStyle name="Normal 40 2 2 2 2 3 3 5" xfId="21371" xr:uid="{00000000-0005-0000-0000-000095530000}"/>
    <cellStyle name="Normal 40 2 2 2 2 3 4" xfId="12964" xr:uid="{00000000-0005-0000-0000-0000BB320000}"/>
    <cellStyle name="Normal 40 2 2 2 2 3 4 3" xfId="28059" xr:uid="{00000000-0005-0000-0000-0000B56D0000}"/>
    <cellStyle name="Normal 40 2 2 2 2 3 5" xfId="7943" xr:uid="{00000000-0005-0000-0000-00001E1F0000}"/>
    <cellStyle name="Normal 40 2 2 2 2 3 5 3" xfId="23042" xr:uid="{00000000-0005-0000-0000-00001C5A0000}"/>
    <cellStyle name="Normal 40 2 2 2 2 3 7" xfId="18029" xr:uid="{00000000-0005-0000-0000-000087460000}"/>
    <cellStyle name="Normal 40 2 2 2 2 4" xfId="3726" xr:uid="{00000000-0005-0000-0000-0000A40E0000}"/>
    <cellStyle name="Normal 40 2 2 2 2 4 2" xfId="13799" xr:uid="{00000000-0005-0000-0000-0000FE350000}"/>
    <cellStyle name="Normal 40 2 2 2 2 4 2 3" xfId="28894" xr:uid="{00000000-0005-0000-0000-0000F8700000}"/>
    <cellStyle name="Normal 40 2 2 2 2 4 3" xfId="8779" xr:uid="{00000000-0005-0000-0000-000062220000}"/>
    <cellStyle name="Normal 40 2 2 2 2 4 3 3" xfId="23877" xr:uid="{00000000-0005-0000-0000-00005F5D0000}"/>
    <cellStyle name="Normal 40 2 2 2 2 4 5" xfId="18864" xr:uid="{00000000-0005-0000-0000-0000CA490000}"/>
    <cellStyle name="Normal 40 2 2 2 2 5" xfId="5418" xr:uid="{00000000-0005-0000-0000-000041150000}"/>
    <cellStyle name="Normal 40 2 2 2 2 5 2" xfId="15470" xr:uid="{00000000-0005-0000-0000-0000853C0000}"/>
    <cellStyle name="Normal 40 2 2 2 2 5 2 3" xfId="30565" xr:uid="{00000000-0005-0000-0000-00007F770000}"/>
    <cellStyle name="Normal 40 2 2 2 2 5 3" xfId="10450" xr:uid="{00000000-0005-0000-0000-0000E9280000}"/>
    <cellStyle name="Normal 40 2 2 2 2 5 3 3" xfId="25548" xr:uid="{00000000-0005-0000-0000-0000E6630000}"/>
    <cellStyle name="Normal 40 2 2 2 2 5 5" xfId="20535" xr:uid="{00000000-0005-0000-0000-000051500000}"/>
    <cellStyle name="Normal 40 2 2 2 2 6" xfId="12128" xr:uid="{00000000-0005-0000-0000-0000772F0000}"/>
    <cellStyle name="Normal 40 2 2 2 2 6 3" xfId="27223" xr:uid="{00000000-0005-0000-0000-0000716A0000}"/>
    <cellStyle name="Normal 40 2 2 2 2 7" xfId="7107" xr:uid="{00000000-0005-0000-0000-0000DA1B0000}"/>
    <cellStyle name="Normal 40 2 2 2 2 7 3" xfId="22206" xr:uid="{00000000-0005-0000-0000-0000D8560000}"/>
    <cellStyle name="Normal 40 2 2 2 2 9" xfId="17193" xr:uid="{00000000-0005-0000-0000-000043430000}"/>
    <cellStyle name="Normal 40 2 2 2 3" xfId="2245" xr:uid="{00000000-0005-0000-0000-0000DA080000}"/>
    <cellStyle name="Normal 40 2 2 2 3 2" xfId="3084" xr:uid="{00000000-0005-0000-0000-0000210C0000}"/>
    <cellStyle name="Normal 40 2 2 2 3 2 2" xfId="4773" xr:uid="{00000000-0005-0000-0000-0000BB120000}"/>
    <cellStyle name="Normal 40 2 2 2 3 2 2 2" xfId="14845" xr:uid="{00000000-0005-0000-0000-0000143A0000}"/>
    <cellStyle name="Normal 40 2 2 2 3 2 2 2 3" xfId="29940" xr:uid="{00000000-0005-0000-0000-00000E750000}"/>
    <cellStyle name="Normal 40 2 2 2 3 2 2 3" xfId="9825" xr:uid="{00000000-0005-0000-0000-000078260000}"/>
    <cellStyle name="Normal 40 2 2 2 3 2 2 3 3" xfId="24923" xr:uid="{00000000-0005-0000-0000-000075610000}"/>
    <cellStyle name="Normal 40 2 2 2 3 2 2 5" xfId="19910" xr:uid="{00000000-0005-0000-0000-0000E04D0000}"/>
    <cellStyle name="Normal 40 2 2 2 3 2 3" xfId="6464" xr:uid="{00000000-0005-0000-0000-000057190000}"/>
    <cellStyle name="Normal 40 2 2 2 3 2 3 2" xfId="16516" xr:uid="{00000000-0005-0000-0000-00009B400000}"/>
    <cellStyle name="Normal 40 2 2 2 3 2 3 3" xfId="11496" xr:uid="{00000000-0005-0000-0000-0000FF2C0000}"/>
    <cellStyle name="Normal 40 2 2 2 3 2 3 3 3" xfId="26594" xr:uid="{00000000-0005-0000-0000-0000FC670000}"/>
    <cellStyle name="Normal 40 2 2 2 3 2 3 5" xfId="21581" xr:uid="{00000000-0005-0000-0000-000067540000}"/>
    <cellStyle name="Normal 40 2 2 2 3 2 4" xfId="13174" xr:uid="{00000000-0005-0000-0000-00008D330000}"/>
    <cellStyle name="Normal 40 2 2 2 3 2 4 3" xfId="28269" xr:uid="{00000000-0005-0000-0000-0000876E0000}"/>
    <cellStyle name="Normal 40 2 2 2 3 2 5" xfId="8153" xr:uid="{00000000-0005-0000-0000-0000F01F0000}"/>
    <cellStyle name="Normal 40 2 2 2 3 2 5 3" xfId="23252" xr:uid="{00000000-0005-0000-0000-0000EE5A0000}"/>
    <cellStyle name="Normal 40 2 2 2 3 2 7" xfId="18239" xr:uid="{00000000-0005-0000-0000-000059470000}"/>
    <cellStyle name="Normal 40 2 2 2 3 3" xfId="3936" xr:uid="{00000000-0005-0000-0000-0000760F0000}"/>
    <cellStyle name="Normal 40 2 2 2 3 3 2" xfId="14009" xr:uid="{00000000-0005-0000-0000-0000D0360000}"/>
    <cellStyle name="Normal 40 2 2 2 3 3 2 3" xfId="29104" xr:uid="{00000000-0005-0000-0000-0000CA710000}"/>
    <cellStyle name="Normal 40 2 2 2 3 3 3" xfId="8989" xr:uid="{00000000-0005-0000-0000-000034230000}"/>
    <cellStyle name="Normal 40 2 2 2 3 3 3 3" xfId="24087" xr:uid="{00000000-0005-0000-0000-0000315E0000}"/>
    <cellStyle name="Normal 40 2 2 2 3 3 5" xfId="19074" xr:uid="{00000000-0005-0000-0000-00009C4A0000}"/>
    <cellStyle name="Normal 40 2 2 2 3 4" xfId="5628" xr:uid="{00000000-0005-0000-0000-000013160000}"/>
    <cellStyle name="Normal 40 2 2 2 3 4 2" xfId="15680" xr:uid="{00000000-0005-0000-0000-0000573D0000}"/>
    <cellStyle name="Normal 40 2 2 2 3 4 2 3" xfId="30775" xr:uid="{00000000-0005-0000-0000-000051780000}"/>
    <cellStyle name="Normal 40 2 2 2 3 4 3" xfId="10660" xr:uid="{00000000-0005-0000-0000-0000BB290000}"/>
    <cellStyle name="Normal 40 2 2 2 3 4 3 3" xfId="25758" xr:uid="{00000000-0005-0000-0000-0000B8640000}"/>
    <cellStyle name="Normal 40 2 2 2 3 4 5" xfId="20745" xr:uid="{00000000-0005-0000-0000-000023510000}"/>
    <cellStyle name="Normal 40 2 2 2 3 5" xfId="12338" xr:uid="{00000000-0005-0000-0000-000049300000}"/>
    <cellStyle name="Normal 40 2 2 2 3 5 3" xfId="27433" xr:uid="{00000000-0005-0000-0000-0000436B0000}"/>
    <cellStyle name="Normal 40 2 2 2 3 6" xfId="7317" xr:uid="{00000000-0005-0000-0000-0000AC1C0000}"/>
    <cellStyle name="Normal 40 2 2 2 3 6 3" xfId="22416" xr:uid="{00000000-0005-0000-0000-0000AA570000}"/>
    <cellStyle name="Normal 40 2 2 2 3 8" xfId="17403" xr:uid="{00000000-0005-0000-0000-000015440000}"/>
    <cellStyle name="Normal 40 2 2 2 4" xfId="2666" xr:uid="{00000000-0005-0000-0000-00007F0A0000}"/>
    <cellStyle name="Normal 40 2 2 2 4 2" xfId="4355" xr:uid="{00000000-0005-0000-0000-000019110000}"/>
    <cellStyle name="Normal 40 2 2 2 4 2 2" xfId="14427" xr:uid="{00000000-0005-0000-0000-000072380000}"/>
    <cellStyle name="Normal 40 2 2 2 4 2 2 3" xfId="29522" xr:uid="{00000000-0005-0000-0000-00006C730000}"/>
    <cellStyle name="Normal 40 2 2 2 4 2 3" xfId="9407" xr:uid="{00000000-0005-0000-0000-0000D6240000}"/>
    <cellStyle name="Normal 40 2 2 2 4 2 3 3" xfId="24505" xr:uid="{00000000-0005-0000-0000-0000D35F0000}"/>
    <cellStyle name="Normal 40 2 2 2 4 2 5" xfId="19492" xr:uid="{00000000-0005-0000-0000-00003E4C0000}"/>
    <cellStyle name="Normal 40 2 2 2 4 3" xfId="6046" xr:uid="{00000000-0005-0000-0000-0000B5170000}"/>
    <cellStyle name="Normal 40 2 2 2 4 3 2" xfId="16098" xr:uid="{00000000-0005-0000-0000-0000F93E0000}"/>
    <cellStyle name="Normal 40 2 2 2 4 3 3" xfId="11078" xr:uid="{00000000-0005-0000-0000-00005D2B0000}"/>
    <cellStyle name="Normal 40 2 2 2 4 3 3 3" xfId="26176" xr:uid="{00000000-0005-0000-0000-00005A660000}"/>
    <cellStyle name="Normal 40 2 2 2 4 3 5" xfId="21163" xr:uid="{00000000-0005-0000-0000-0000C5520000}"/>
    <cellStyle name="Normal 40 2 2 2 4 4" xfId="12756" xr:uid="{00000000-0005-0000-0000-0000EB310000}"/>
    <cellStyle name="Normal 40 2 2 2 4 4 3" xfId="27851" xr:uid="{00000000-0005-0000-0000-0000E56C0000}"/>
    <cellStyle name="Normal 40 2 2 2 4 5" xfId="7735" xr:uid="{00000000-0005-0000-0000-00004E1E0000}"/>
    <cellStyle name="Normal 40 2 2 2 4 5 3" xfId="22834" xr:uid="{00000000-0005-0000-0000-00004C590000}"/>
    <cellStyle name="Normal 40 2 2 2 4 7" xfId="17821" xr:uid="{00000000-0005-0000-0000-0000B7450000}"/>
    <cellStyle name="Normal 40 2 2 2 5" xfId="3518" xr:uid="{00000000-0005-0000-0000-0000D40D0000}"/>
    <cellStyle name="Normal 40 2 2 2 5 2" xfId="13591" xr:uid="{00000000-0005-0000-0000-00002E350000}"/>
    <cellStyle name="Normal 40 2 2 2 5 2 3" xfId="28686" xr:uid="{00000000-0005-0000-0000-000028700000}"/>
    <cellStyle name="Normal 40 2 2 2 5 3" xfId="8571" xr:uid="{00000000-0005-0000-0000-000092210000}"/>
    <cellStyle name="Normal 40 2 2 2 5 3 3" xfId="23669" xr:uid="{00000000-0005-0000-0000-00008F5C0000}"/>
    <cellStyle name="Normal 40 2 2 2 5 5" xfId="18656" xr:uid="{00000000-0005-0000-0000-0000FA480000}"/>
    <cellStyle name="Normal 40 2 2 2 6" xfId="5210" xr:uid="{00000000-0005-0000-0000-000071140000}"/>
    <cellStyle name="Normal 40 2 2 2 6 2" xfId="15262" xr:uid="{00000000-0005-0000-0000-0000B53B0000}"/>
    <cellStyle name="Normal 40 2 2 2 6 2 3" xfId="30357" xr:uid="{00000000-0005-0000-0000-0000AF760000}"/>
    <cellStyle name="Normal 40 2 2 2 6 3" xfId="10242" xr:uid="{00000000-0005-0000-0000-000019280000}"/>
    <cellStyle name="Normal 40 2 2 2 6 3 3" xfId="25340" xr:uid="{00000000-0005-0000-0000-000016630000}"/>
    <cellStyle name="Normal 40 2 2 2 6 5" xfId="20327" xr:uid="{00000000-0005-0000-0000-0000814F0000}"/>
    <cellStyle name="Normal 40 2 2 2 7" xfId="11920" xr:uid="{00000000-0005-0000-0000-0000A72E0000}"/>
    <cellStyle name="Normal 40 2 2 2 7 3" xfId="27015" xr:uid="{00000000-0005-0000-0000-0000A1690000}"/>
    <cellStyle name="Normal 40 2 2 2 8" xfId="6899" xr:uid="{00000000-0005-0000-0000-00000A1B0000}"/>
    <cellStyle name="Normal 40 2 2 2 8 3" xfId="21998" xr:uid="{00000000-0005-0000-0000-000008560000}"/>
    <cellStyle name="Normal 40 2 2 3" xfId="1928" xr:uid="{00000000-0005-0000-0000-00009D070000}"/>
    <cellStyle name="Normal 40 2 2 3 2" xfId="2349" xr:uid="{00000000-0005-0000-0000-000042090000}"/>
    <cellStyle name="Normal 40 2 2 3 2 2" xfId="3188" xr:uid="{00000000-0005-0000-0000-0000890C0000}"/>
    <cellStyle name="Normal 40 2 2 3 2 2 2" xfId="4877" xr:uid="{00000000-0005-0000-0000-000023130000}"/>
    <cellStyle name="Normal 40 2 2 3 2 2 2 2" xfId="14949" xr:uid="{00000000-0005-0000-0000-00007C3A0000}"/>
    <cellStyle name="Normal 40 2 2 3 2 2 2 2 3" xfId="30044" xr:uid="{00000000-0005-0000-0000-000076750000}"/>
    <cellStyle name="Normal 40 2 2 3 2 2 2 3" xfId="9929" xr:uid="{00000000-0005-0000-0000-0000E0260000}"/>
    <cellStyle name="Normal 40 2 2 3 2 2 2 3 3" xfId="25027" xr:uid="{00000000-0005-0000-0000-0000DD610000}"/>
    <cellStyle name="Normal 40 2 2 3 2 2 2 5" xfId="20014" xr:uid="{00000000-0005-0000-0000-0000484E0000}"/>
    <cellStyle name="Normal 40 2 2 3 2 2 3" xfId="6568" xr:uid="{00000000-0005-0000-0000-0000BF190000}"/>
    <cellStyle name="Normal 40 2 2 3 2 2 3 2" xfId="16620" xr:uid="{00000000-0005-0000-0000-000003410000}"/>
    <cellStyle name="Normal 40 2 2 3 2 2 3 3" xfId="11600" xr:uid="{00000000-0005-0000-0000-0000672D0000}"/>
    <cellStyle name="Normal 40 2 2 3 2 2 3 3 3" xfId="26698" xr:uid="{00000000-0005-0000-0000-000064680000}"/>
    <cellStyle name="Normal 40 2 2 3 2 2 3 5" xfId="21685" xr:uid="{00000000-0005-0000-0000-0000CF540000}"/>
    <cellStyle name="Normal 40 2 2 3 2 2 4" xfId="13278" xr:uid="{00000000-0005-0000-0000-0000F5330000}"/>
    <cellStyle name="Normal 40 2 2 3 2 2 4 3" xfId="28373" xr:uid="{00000000-0005-0000-0000-0000EF6E0000}"/>
    <cellStyle name="Normal 40 2 2 3 2 2 5" xfId="8257" xr:uid="{00000000-0005-0000-0000-000058200000}"/>
    <cellStyle name="Normal 40 2 2 3 2 2 5 3" xfId="23356" xr:uid="{00000000-0005-0000-0000-0000565B0000}"/>
    <cellStyle name="Normal 40 2 2 3 2 2 7" xfId="18343" xr:uid="{00000000-0005-0000-0000-0000C1470000}"/>
    <cellStyle name="Normal 40 2 2 3 2 3" xfId="4040" xr:uid="{00000000-0005-0000-0000-0000DE0F0000}"/>
    <cellStyle name="Normal 40 2 2 3 2 3 2" xfId="14113" xr:uid="{00000000-0005-0000-0000-000038370000}"/>
    <cellStyle name="Normal 40 2 2 3 2 3 2 3" xfId="29208" xr:uid="{00000000-0005-0000-0000-000032720000}"/>
    <cellStyle name="Normal 40 2 2 3 2 3 3" xfId="9093" xr:uid="{00000000-0005-0000-0000-00009C230000}"/>
    <cellStyle name="Normal 40 2 2 3 2 3 3 3" xfId="24191" xr:uid="{00000000-0005-0000-0000-0000995E0000}"/>
    <cellStyle name="Normal 40 2 2 3 2 3 5" xfId="19178" xr:uid="{00000000-0005-0000-0000-0000044B0000}"/>
    <cellStyle name="Normal 40 2 2 3 2 4" xfId="5732" xr:uid="{00000000-0005-0000-0000-00007B160000}"/>
    <cellStyle name="Normal 40 2 2 3 2 4 2" xfId="15784" xr:uid="{00000000-0005-0000-0000-0000BF3D0000}"/>
    <cellStyle name="Normal 40 2 2 3 2 4 2 3" xfId="30879" xr:uid="{00000000-0005-0000-0000-0000B9780000}"/>
    <cellStyle name="Normal 40 2 2 3 2 4 3" xfId="10764" xr:uid="{00000000-0005-0000-0000-0000232A0000}"/>
    <cellStyle name="Normal 40 2 2 3 2 4 3 3" xfId="25862" xr:uid="{00000000-0005-0000-0000-000020650000}"/>
    <cellStyle name="Normal 40 2 2 3 2 4 5" xfId="20849" xr:uid="{00000000-0005-0000-0000-00008B510000}"/>
    <cellStyle name="Normal 40 2 2 3 2 5" xfId="12442" xr:uid="{00000000-0005-0000-0000-0000B1300000}"/>
    <cellStyle name="Normal 40 2 2 3 2 5 3" xfId="27537" xr:uid="{00000000-0005-0000-0000-0000AB6B0000}"/>
    <cellStyle name="Normal 40 2 2 3 2 6" xfId="7421" xr:uid="{00000000-0005-0000-0000-0000141D0000}"/>
    <cellStyle name="Normal 40 2 2 3 2 6 3" xfId="22520" xr:uid="{00000000-0005-0000-0000-000012580000}"/>
    <cellStyle name="Normal 40 2 2 3 2 8" xfId="17507" xr:uid="{00000000-0005-0000-0000-00007D440000}"/>
    <cellStyle name="Normal 40 2 2 3 3" xfId="2770" xr:uid="{00000000-0005-0000-0000-0000E70A0000}"/>
    <cellStyle name="Normal 40 2 2 3 3 2" xfId="4459" xr:uid="{00000000-0005-0000-0000-000081110000}"/>
    <cellStyle name="Normal 40 2 2 3 3 2 2" xfId="14531" xr:uid="{00000000-0005-0000-0000-0000DA380000}"/>
    <cellStyle name="Normal 40 2 2 3 3 2 2 3" xfId="29626" xr:uid="{00000000-0005-0000-0000-0000D4730000}"/>
    <cellStyle name="Normal 40 2 2 3 3 2 3" xfId="9511" xr:uid="{00000000-0005-0000-0000-00003E250000}"/>
    <cellStyle name="Normal 40 2 2 3 3 2 3 3" xfId="24609" xr:uid="{00000000-0005-0000-0000-00003B600000}"/>
    <cellStyle name="Normal 40 2 2 3 3 2 5" xfId="19596" xr:uid="{00000000-0005-0000-0000-0000A64C0000}"/>
    <cellStyle name="Normal 40 2 2 3 3 3" xfId="6150" xr:uid="{00000000-0005-0000-0000-00001D180000}"/>
    <cellStyle name="Normal 40 2 2 3 3 3 2" xfId="16202" xr:uid="{00000000-0005-0000-0000-0000613F0000}"/>
    <cellStyle name="Normal 40 2 2 3 3 3 3" xfId="11182" xr:uid="{00000000-0005-0000-0000-0000C52B0000}"/>
    <cellStyle name="Normal 40 2 2 3 3 3 3 3" xfId="26280" xr:uid="{00000000-0005-0000-0000-0000C2660000}"/>
    <cellStyle name="Normal 40 2 2 3 3 3 5" xfId="21267" xr:uid="{00000000-0005-0000-0000-00002D530000}"/>
    <cellStyle name="Normal 40 2 2 3 3 4" xfId="12860" xr:uid="{00000000-0005-0000-0000-000053320000}"/>
    <cellStyle name="Normal 40 2 2 3 3 4 3" xfId="27955" xr:uid="{00000000-0005-0000-0000-00004D6D0000}"/>
    <cellStyle name="Normal 40 2 2 3 3 5" xfId="7839" xr:uid="{00000000-0005-0000-0000-0000B61E0000}"/>
    <cellStyle name="Normal 40 2 2 3 3 5 3" xfId="22938" xr:uid="{00000000-0005-0000-0000-0000B4590000}"/>
    <cellStyle name="Normal 40 2 2 3 3 7" xfId="17925" xr:uid="{00000000-0005-0000-0000-00001F460000}"/>
    <cellStyle name="Normal 40 2 2 3 4" xfId="3622" xr:uid="{00000000-0005-0000-0000-00003C0E0000}"/>
    <cellStyle name="Normal 40 2 2 3 4 2" xfId="13695" xr:uid="{00000000-0005-0000-0000-000096350000}"/>
    <cellStyle name="Normal 40 2 2 3 4 2 3" xfId="28790" xr:uid="{00000000-0005-0000-0000-000090700000}"/>
    <cellStyle name="Normal 40 2 2 3 4 3" xfId="8675" xr:uid="{00000000-0005-0000-0000-0000FA210000}"/>
    <cellStyle name="Normal 40 2 2 3 4 3 3" xfId="23773" xr:uid="{00000000-0005-0000-0000-0000F75C0000}"/>
    <cellStyle name="Normal 40 2 2 3 4 5" xfId="18760" xr:uid="{00000000-0005-0000-0000-000062490000}"/>
    <cellStyle name="Normal 40 2 2 3 5" xfId="5314" xr:uid="{00000000-0005-0000-0000-0000D9140000}"/>
    <cellStyle name="Normal 40 2 2 3 5 2" xfId="15366" xr:uid="{00000000-0005-0000-0000-00001D3C0000}"/>
    <cellStyle name="Normal 40 2 2 3 5 2 3" xfId="30461" xr:uid="{00000000-0005-0000-0000-000017770000}"/>
    <cellStyle name="Normal 40 2 2 3 5 3" xfId="10346" xr:uid="{00000000-0005-0000-0000-000081280000}"/>
    <cellStyle name="Normal 40 2 2 3 5 3 3" xfId="25444" xr:uid="{00000000-0005-0000-0000-00007E630000}"/>
    <cellStyle name="Normal 40 2 2 3 5 5" xfId="20431" xr:uid="{00000000-0005-0000-0000-0000E94F0000}"/>
    <cellStyle name="Normal 40 2 2 3 6" xfId="12024" xr:uid="{00000000-0005-0000-0000-00000F2F0000}"/>
    <cellStyle name="Normal 40 2 2 3 6 3" xfId="27119" xr:uid="{00000000-0005-0000-0000-0000096A0000}"/>
    <cellStyle name="Normal 40 2 2 3 7" xfId="7003" xr:uid="{00000000-0005-0000-0000-0000721B0000}"/>
    <cellStyle name="Normal 40 2 2 3 7 3" xfId="22102" xr:uid="{00000000-0005-0000-0000-000070560000}"/>
    <cellStyle name="Normal 40 2 2 3 9" xfId="17089" xr:uid="{00000000-0005-0000-0000-0000DB420000}"/>
    <cellStyle name="Normal 40 2 2 4" xfId="2141" xr:uid="{00000000-0005-0000-0000-000072080000}"/>
    <cellStyle name="Normal 40 2 2 4 2" xfId="2980" xr:uid="{00000000-0005-0000-0000-0000B90B0000}"/>
    <cellStyle name="Normal 40 2 2 4 2 2" xfId="4669" xr:uid="{00000000-0005-0000-0000-000053120000}"/>
    <cellStyle name="Normal 40 2 2 4 2 2 2" xfId="14741" xr:uid="{00000000-0005-0000-0000-0000AC390000}"/>
    <cellStyle name="Normal 40 2 2 4 2 2 2 3" xfId="29836" xr:uid="{00000000-0005-0000-0000-0000A6740000}"/>
    <cellStyle name="Normal 40 2 2 4 2 2 3" xfId="9721" xr:uid="{00000000-0005-0000-0000-000010260000}"/>
    <cellStyle name="Normal 40 2 2 4 2 2 3 3" xfId="24819" xr:uid="{00000000-0005-0000-0000-00000D610000}"/>
    <cellStyle name="Normal 40 2 2 4 2 2 5" xfId="19806" xr:uid="{00000000-0005-0000-0000-0000784D0000}"/>
    <cellStyle name="Normal 40 2 2 4 2 3" xfId="6360" xr:uid="{00000000-0005-0000-0000-0000EF180000}"/>
    <cellStyle name="Normal 40 2 2 4 2 3 2" xfId="16412" xr:uid="{00000000-0005-0000-0000-000033400000}"/>
    <cellStyle name="Normal 40 2 2 4 2 3 3" xfId="11392" xr:uid="{00000000-0005-0000-0000-0000972C0000}"/>
    <cellStyle name="Normal 40 2 2 4 2 3 3 3" xfId="26490" xr:uid="{00000000-0005-0000-0000-000094670000}"/>
    <cellStyle name="Normal 40 2 2 4 2 3 5" xfId="21477" xr:uid="{00000000-0005-0000-0000-0000FF530000}"/>
    <cellStyle name="Normal 40 2 2 4 2 4" xfId="13070" xr:uid="{00000000-0005-0000-0000-000025330000}"/>
    <cellStyle name="Normal 40 2 2 4 2 4 3" xfId="28165" xr:uid="{00000000-0005-0000-0000-00001F6E0000}"/>
    <cellStyle name="Normal 40 2 2 4 2 5" xfId="8049" xr:uid="{00000000-0005-0000-0000-0000881F0000}"/>
    <cellStyle name="Normal 40 2 2 4 2 5 3" xfId="23148" xr:uid="{00000000-0005-0000-0000-0000865A0000}"/>
    <cellStyle name="Normal 40 2 2 4 2 7" xfId="18135" xr:uid="{00000000-0005-0000-0000-0000F1460000}"/>
    <cellStyle name="Normal 40 2 2 4 3" xfId="3832" xr:uid="{00000000-0005-0000-0000-00000E0F0000}"/>
    <cellStyle name="Normal 40 2 2 4 3 2" xfId="13905" xr:uid="{00000000-0005-0000-0000-000068360000}"/>
    <cellStyle name="Normal 40 2 2 4 3 2 3" xfId="29000" xr:uid="{00000000-0005-0000-0000-000062710000}"/>
    <cellStyle name="Normal 40 2 2 4 3 3" xfId="8885" xr:uid="{00000000-0005-0000-0000-0000CC220000}"/>
    <cellStyle name="Normal 40 2 2 4 3 3 3" xfId="23983" xr:uid="{00000000-0005-0000-0000-0000C95D0000}"/>
    <cellStyle name="Normal 40 2 2 4 3 5" xfId="18970" xr:uid="{00000000-0005-0000-0000-0000344A0000}"/>
    <cellStyle name="Normal 40 2 2 4 4" xfId="5524" xr:uid="{00000000-0005-0000-0000-0000AB150000}"/>
    <cellStyle name="Normal 40 2 2 4 4 2" xfId="15576" xr:uid="{00000000-0005-0000-0000-0000EF3C0000}"/>
    <cellStyle name="Normal 40 2 2 4 4 2 3" xfId="30671" xr:uid="{00000000-0005-0000-0000-0000E9770000}"/>
    <cellStyle name="Normal 40 2 2 4 4 3" xfId="10556" xr:uid="{00000000-0005-0000-0000-000053290000}"/>
    <cellStyle name="Normal 40 2 2 4 4 3 3" xfId="25654" xr:uid="{00000000-0005-0000-0000-000050640000}"/>
    <cellStyle name="Normal 40 2 2 4 4 5" xfId="20641" xr:uid="{00000000-0005-0000-0000-0000BB500000}"/>
    <cellStyle name="Normal 40 2 2 4 5" xfId="12234" xr:uid="{00000000-0005-0000-0000-0000E12F0000}"/>
    <cellStyle name="Normal 40 2 2 4 5 3" xfId="27329" xr:uid="{00000000-0005-0000-0000-0000DB6A0000}"/>
    <cellStyle name="Normal 40 2 2 4 6" xfId="7213" xr:uid="{00000000-0005-0000-0000-0000441C0000}"/>
    <cellStyle name="Normal 40 2 2 4 6 3" xfId="22312" xr:uid="{00000000-0005-0000-0000-000042570000}"/>
    <cellStyle name="Normal 40 2 2 4 8" xfId="17299" xr:uid="{00000000-0005-0000-0000-0000AD430000}"/>
    <cellStyle name="Normal 40 2 2 5" xfId="2562" xr:uid="{00000000-0005-0000-0000-0000170A0000}"/>
    <cellStyle name="Normal 40 2 2 5 2" xfId="4251" xr:uid="{00000000-0005-0000-0000-0000B1100000}"/>
    <cellStyle name="Normal 40 2 2 5 2 2" xfId="14323" xr:uid="{00000000-0005-0000-0000-00000A380000}"/>
    <cellStyle name="Normal 40 2 2 5 2 2 3" xfId="29418" xr:uid="{00000000-0005-0000-0000-000004730000}"/>
    <cellStyle name="Normal 40 2 2 5 2 3" xfId="9303" xr:uid="{00000000-0005-0000-0000-00006E240000}"/>
    <cellStyle name="Normal 40 2 2 5 2 3 3" xfId="24401" xr:uid="{00000000-0005-0000-0000-00006B5F0000}"/>
    <cellStyle name="Normal 40 2 2 5 2 5" xfId="19388" xr:uid="{00000000-0005-0000-0000-0000D64B0000}"/>
    <cellStyle name="Normal 40 2 2 5 3" xfId="5942" xr:uid="{00000000-0005-0000-0000-00004D170000}"/>
    <cellStyle name="Normal 40 2 2 5 3 2" xfId="15994" xr:uid="{00000000-0005-0000-0000-0000913E0000}"/>
    <cellStyle name="Normal 40 2 2 5 3 3" xfId="10974" xr:uid="{00000000-0005-0000-0000-0000F52A0000}"/>
    <cellStyle name="Normal 40 2 2 5 3 3 3" xfId="26072" xr:uid="{00000000-0005-0000-0000-0000F2650000}"/>
    <cellStyle name="Normal 40 2 2 5 3 5" xfId="21059" xr:uid="{00000000-0005-0000-0000-00005D520000}"/>
    <cellStyle name="Normal 40 2 2 5 4" xfId="12652" xr:uid="{00000000-0005-0000-0000-000083310000}"/>
    <cellStyle name="Normal 40 2 2 5 4 3" xfId="27747" xr:uid="{00000000-0005-0000-0000-00007D6C0000}"/>
    <cellStyle name="Normal 40 2 2 5 5" xfId="7631" xr:uid="{00000000-0005-0000-0000-0000E61D0000}"/>
    <cellStyle name="Normal 40 2 2 5 5 3" xfId="22730" xr:uid="{00000000-0005-0000-0000-0000E4580000}"/>
    <cellStyle name="Normal 40 2 2 5 7" xfId="17717" xr:uid="{00000000-0005-0000-0000-00004F450000}"/>
    <cellStyle name="Normal 40 2 2 6" xfId="3414" xr:uid="{00000000-0005-0000-0000-00006C0D0000}"/>
    <cellStyle name="Normal 40 2 2 6 2" xfId="13487" xr:uid="{00000000-0005-0000-0000-0000C6340000}"/>
    <cellStyle name="Normal 40 2 2 6 2 3" xfId="28582" xr:uid="{00000000-0005-0000-0000-0000C06F0000}"/>
    <cellStyle name="Normal 40 2 2 6 3" xfId="8467" xr:uid="{00000000-0005-0000-0000-00002A210000}"/>
    <cellStyle name="Normal 40 2 2 6 3 3" xfId="23565" xr:uid="{00000000-0005-0000-0000-0000275C0000}"/>
    <cellStyle name="Normal 40 2 2 6 5" xfId="18552" xr:uid="{00000000-0005-0000-0000-000092480000}"/>
    <cellStyle name="Normal 40 2 2 7" xfId="5106" xr:uid="{00000000-0005-0000-0000-000009140000}"/>
    <cellStyle name="Normal 40 2 2 7 2" xfId="15158" xr:uid="{00000000-0005-0000-0000-00004D3B0000}"/>
    <cellStyle name="Normal 40 2 2 7 2 3" xfId="30253" xr:uid="{00000000-0005-0000-0000-000047760000}"/>
    <cellStyle name="Normal 40 2 2 7 3" xfId="10138" xr:uid="{00000000-0005-0000-0000-0000B1270000}"/>
    <cellStyle name="Normal 40 2 2 7 3 3" xfId="25236" xr:uid="{00000000-0005-0000-0000-0000AE620000}"/>
    <cellStyle name="Normal 40 2 2 7 5" xfId="20223" xr:uid="{00000000-0005-0000-0000-0000194F0000}"/>
    <cellStyle name="Normal 40 2 2 8" xfId="11816" xr:uid="{00000000-0005-0000-0000-00003F2E0000}"/>
    <cellStyle name="Normal 40 2 2 8 3" xfId="26911" xr:uid="{00000000-0005-0000-0000-000039690000}"/>
    <cellStyle name="Normal 40 2 2 9" xfId="6795" xr:uid="{00000000-0005-0000-0000-0000A21A0000}"/>
    <cellStyle name="Normal 40 2 2 9 3" xfId="21894" xr:uid="{00000000-0005-0000-0000-0000A0550000}"/>
    <cellStyle name="Normal 40 2 3" xfId="1761" xr:uid="{00000000-0005-0000-0000-0000F6060000}"/>
    <cellStyle name="Normal 40 2 3 10" xfId="16933" xr:uid="{00000000-0005-0000-0000-00003F420000}"/>
    <cellStyle name="Normal 40 2 3 2" xfId="1980" xr:uid="{00000000-0005-0000-0000-0000D1070000}"/>
    <cellStyle name="Normal 40 2 3 2 2" xfId="2401" xr:uid="{00000000-0005-0000-0000-000076090000}"/>
    <cellStyle name="Normal 40 2 3 2 2 2" xfId="3240" xr:uid="{00000000-0005-0000-0000-0000BD0C0000}"/>
    <cellStyle name="Normal 40 2 3 2 2 2 2" xfId="4929" xr:uid="{00000000-0005-0000-0000-000057130000}"/>
    <cellStyle name="Normal 40 2 3 2 2 2 2 2" xfId="15001" xr:uid="{00000000-0005-0000-0000-0000B03A0000}"/>
    <cellStyle name="Normal 40 2 3 2 2 2 2 2 3" xfId="30096" xr:uid="{00000000-0005-0000-0000-0000AA750000}"/>
    <cellStyle name="Normal 40 2 3 2 2 2 2 3" xfId="9981" xr:uid="{00000000-0005-0000-0000-000014270000}"/>
    <cellStyle name="Normal 40 2 3 2 2 2 2 3 3" xfId="25079" xr:uid="{00000000-0005-0000-0000-000011620000}"/>
    <cellStyle name="Normal 40 2 3 2 2 2 2 5" xfId="20066" xr:uid="{00000000-0005-0000-0000-00007C4E0000}"/>
    <cellStyle name="Normal 40 2 3 2 2 2 3" xfId="6620" xr:uid="{00000000-0005-0000-0000-0000F3190000}"/>
    <cellStyle name="Normal 40 2 3 2 2 2 3 2" xfId="16672" xr:uid="{00000000-0005-0000-0000-000037410000}"/>
    <cellStyle name="Normal 40 2 3 2 2 2 3 3" xfId="11652" xr:uid="{00000000-0005-0000-0000-00009B2D0000}"/>
    <cellStyle name="Normal 40 2 3 2 2 2 3 3 3" xfId="26750" xr:uid="{00000000-0005-0000-0000-000098680000}"/>
    <cellStyle name="Normal 40 2 3 2 2 2 3 5" xfId="21737" xr:uid="{00000000-0005-0000-0000-000003550000}"/>
    <cellStyle name="Normal 40 2 3 2 2 2 4" xfId="13330" xr:uid="{00000000-0005-0000-0000-000029340000}"/>
    <cellStyle name="Normal 40 2 3 2 2 2 4 3" xfId="28425" xr:uid="{00000000-0005-0000-0000-0000236F0000}"/>
    <cellStyle name="Normal 40 2 3 2 2 2 5" xfId="8309" xr:uid="{00000000-0005-0000-0000-00008C200000}"/>
    <cellStyle name="Normal 40 2 3 2 2 2 5 3" xfId="23408" xr:uid="{00000000-0005-0000-0000-00008A5B0000}"/>
    <cellStyle name="Normal 40 2 3 2 2 2 7" xfId="18395" xr:uid="{00000000-0005-0000-0000-0000F5470000}"/>
    <cellStyle name="Normal 40 2 3 2 2 3" xfId="4092" xr:uid="{00000000-0005-0000-0000-000012100000}"/>
    <cellStyle name="Normal 40 2 3 2 2 3 2" xfId="14165" xr:uid="{00000000-0005-0000-0000-00006C370000}"/>
    <cellStyle name="Normal 40 2 3 2 2 3 2 3" xfId="29260" xr:uid="{00000000-0005-0000-0000-000066720000}"/>
    <cellStyle name="Normal 40 2 3 2 2 3 3" xfId="9145" xr:uid="{00000000-0005-0000-0000-0000D0230000}"/>
    <cellStyle name="Normal 40 2 3 2 2 3 3 3" xfId="24243" xr:uid="{00000000-0005-0000-0000-0000CD5E0000}"/>
    <cellStyle name="Normal 40 2 3 2 2 3 5" xfId="19230" xr:uid="{00000000-0005-0000-0000-0000384B0000}"/>
    <cellStyle name="Normal 40 2 3 2 2 4" xfId="5784" xr:uid="{00000000-0005-0000-0000-0000AF160000}"/>
    <cellStyle name="Normal 40 2 3 2 2 4 2" xfId="15836" xr:uid="{00000000-0005-0000-0000-0000F33D0000}"/>
    <cellStyle name="Normal 40 2 3 2 2 4 3" xfId="10816" xr:uid="{00000000-0005-0000-0000-0000572A0000}"/>
    <cellStyle name="Normal 40 2 3 2 2 4 3 3" xfId="25914" xr:uid="{00000000-0005-0000-0000-000054650000}"/>
    <cellStyle name="Normal 40 2 3 2 2 4 5" xfId="20901" xr:uid="{00000000-0005-0000-0000-0000BF510000}"/>
    <cellStyle name="Normal 40 2 3 2 2 5" xfId="12494" xr:uid="{00000000-0005-0000-0000-0000E5300000}"/>
    <cellStyle name="Normal 40 2 3 2 2 5 3" xfId="27589" xr:uid="{00000000-0005-0000-0000-0000DF6B0000}"/>
    <cellStyle name="Normal 40 2 3 2 2 6" xfId="7473" xr:uid="{00000000-0005-0000-0000-0000481D0000}"/>
    <cellStyle name="Normal 40 2 3 2 2 6 3" xfId="22572" xr:uid="{00000000-0005-0000-0000-000046580000}"/>
    <cellStyle name="Normal 40 2 3 2 2 8" xfId="17559" xr:uid="{00000000-0005-0000-0000-0000B1440000}"/>
    <cellStyle name="Normal 40 2 3 2 3" xfId="2822" xr:uid="{00000000-0005-0000-0000-00001B0B0000}"/>
    <cellStyle name="Normal 40 2 3 2 3 2" xfId="4511" xr:uid="{00000000-0005-0000-0000-0000B5110000}"/>
    <cellStyle name="Normal 40 2 3 2 3 2 2" xfId="14583" xr:uid="{00000000-0005-0000-0000-00000E390000}"/>
    <cellStyle name="Normal 40 2 3 2 3 2 2 3" xfId="29678" xr:uid="{00000000-0005-0000-0000-000008740000}"/>
    <cellStyle name="Normal 40 2 3 2 3 2 3" xfId="9563" xr:uid="{00000000-0005-0000-0000-000072250000}"/>
    <cellStyle name="Normal 40 2 3 2 3 2 3 3" xfId="24661" xr:uid="{00000000-0005-0000-0000-00006F600000}"/>
    <cellStyle name="Normal 40 2 3 2 3 2 5" xfId="19648" xr:uid="{00000000-0005-0000-0000-0000DA4C0000}"/>
    <cellStyle name="Normal 40 2 3 2 3 3" xfId="6202" xr:uid="{00000000-0005-0000-0000-000051180000}"/>
    <cellStyle name="Normal 40 2 3 2 3 3 2" xfId="16254" xr:uid="{00000000-0005-0000-0000-0000953F0000}"/>
    <cellStyle name="Normal 40 2 3 2 3 3 3" xfId="11234" xr:uid="{00000000-0005-0000-0000-0000F92B0000}"/>
    <cellStyle name="Normal 40 2 3 2 3 3 3 3" xfId="26332" xr:uid="{00000000-0005-0000-0000-0000F6660000}"/>
    <cellStyle name="Normal 40 2 3 2 3 3 5" xfId="21319" xr:uid="{00000000-0005-0000-0000-000061530000}"/>
    <cellStyle name="Normal 40 2 3 2 3 4" xfId="12912" xr:uid="{00000000-0005-0000-0000-000087320000}"/>
    <cellStyle name="Normal 40 2 3 2 3 4 3" xfId="28007" xr:uid="{00000000-0005-0000-0000-0000816D0000}"/>
    <cellStyle name="Normal 40 2 3 2 3 5" xfId="7891" xr:uid="{00000000-0005-0000-0000-0000EA1E0000}"/>
    <cellStyle name="Normal 40 2 3 2 3 5 3" xfId="22990" xr:uid="{00000000-0005-0000-0000-0000E8590000}"/>
    <cellStyle name="Normal 40 2 3 2 3 7" xfId="17977" xr:uid="{00000000-0005-0000-0000-000053460000}"/>
    <cellStyle name="Normal 40 2 3 2 4" xfId="3674" xr:uid="{00000000-0005-0000-0000-0000700E0000}"/>
    <cellStyle name="Normal 40 2 3 2 4 2" xfId="13747" xr:uid="{00000000-0005-0000-0000-0000CA350000}"/>
    <cellStyle name="Normal 40 2 3 2 4 2 3" xfId="28842" xr:uid="{00000000-0005-0000-0000-0000C4700000}"/>
    <cellStyle name="Normal 40 2 3 2 4 3" xfId="8727" xr:uid="{00000000-0005-0000-0000-00002E220000}"/>
    <cellStyle name="Normal 40 2 3 2 4 3 3" xfId="23825" xr:uid="{00000000-0005-0000-0000-00002B5D0000}"/>
    <cellStyle name="Normal 40 2 3 2 4 5" xfId="18812" xr:uid="{00000000-0005-0000-0000-000096490000}"/>
    <cellStyle name="Normal 40 2 3 2 5" xfId="5366" xr:uid="{00000000-0005-0000-0000-00000D150000}"/>
    <cellStyle name="Normal 40 2 3 2 5 2" xfId="15418" xr:uid="{00000000-0005-0000-0000-0000513C0000}"/>
    <cellStyle name="Normal 40 2 3 2 5 2 3" xfId="30513" xr:uid="{00000000-0005-0000-0000-00004B770000}"/>
    <cellStyle name="Normal 40 2 3 2 5 3" xfId="10398" xr:uid="{00000000-0005-0000-0000-0000B5280000}"/>
    <cellStyle name="Normal 40 2 3 2 5 3 3" xfId="25496" xr:uid="{00000000-0005-0000-0000-0000B2630000}"/>
    <cellStyle name="Normal 40 2 3 2 5 5" xfId="20483" xr:uid="{00000000-0005-0000-0000-00001D500000}"/>
    <cellStyle name="Normal 40 2 3 2 6" xfId="12076" xr:uid="{00000000-0005-0000-0000-0000432F0000}"/>
    <cellStyle name="Normal 40 2 3 2 6 3" xfId="27171" xr:uid="{00000000-0005-0000-0000-00003D6A0000}"/>
    <cellStyle name="Normal 40 2 3 2 7" xfId="7055" xr:uid="{00000000-0005-0000-0000-0000A61B0000}"/>
    <cellStyle name="Normal 40 2 3 2 7 3" xfId="22154" xr:uid="{00000000-0005-0000-0000-0000A4560000}"/>
    <cellStyle name="Normal 40 2 3 2 9" xfId="17141" xr:uid="{00000000-0005-0000-0000-00000F430000}"/>
    <cellStyle name="Normal 40 2 3 3" xfId="2193" xr:uid="{00000000-0005-0000-0000-0000A6080000}"/>
    <cellStyle name="Normal 40 2 3 3 2" xfId="3032" xr:uid="{00000000-0005-0000-0000-0000ED0B0000}"/>
    <cellStyle name="Normal 40 2 3 3 2 2" xfId="4721" xr:uid="{00000000-0005-0000-0000-000087120000}"/>
    <cellStyle name="Normal 40 2 3 3 2 2 2" xfId="14793" xr:uid="{00000000-0005-0000-0000-0000E0390000}"/>
    <cellStyle name="Normal 40 2 3 3 2 2 2 3" xfId="29888" xr:uid="{00000000-0005-0000-0000-0000DA740000}"/>
    <cellStyle name="Normal 40 2 3 3 2 2 3" xfId="9773" xr:uid="{00000000-0005-0000-0000-000044260000}"/>
    <cellStyle name="Normal 40 2 3 3 2 2 3 3" xfId="24871" xr:uid="{00000000-0005-0000-0000-000041610000}"/>
    <cellStyle name="Normal 40 2 3 3 2 2 5" xfId="19858" xr:uid="{00000000-0005-0000-0000-0000AC4D0000}"/>
    <cellStyle name="Normal 40 2 3 3 2 3" xfId="6412" xr:uid="{00000000-0005-0000-0000-000023190000}"/>
    <cellStyle name="Normal 40 2 3 3 2 3 2" xfId="16464" xr:uid="{00000000-0005-0000-0000-000067400000}"/>
    <cellStyle name="Normal 40 2 3 3 2 3 3" xfId="11444" xr:uid="{00000000-0005-0000-0000-0000CB2C0000}"/>
    <cellStyle name="Normal 40 2 3 3 2 3 3 3" xfId="26542" xr:uid="{00000000-0005-0000-0000-0000C8670000}"/>
    <cellStyle name="Normal 40 2 3 3 2 3 5" xfId="21529" xr:uid="{00000000-0005-0000-0000-000033540000}"/>
    <cellStyle name="Normal 40 2 3 3 2 4" xfId="13122" xr:uid="{00000000-0005-0000-0000-000059330000}"/>
    <cellStyle name="Normal 40 2 3 3 2 4 3" xfId="28217" xr:uid="{00000000-0005-0000-0000-0000536E0000}"/>
    <cellStyle name="Normal 40 2 3 3 2 5" xfId="8101" xr:uid="{00000000-0005-0000-0000-0000BC1F0000}"/>
    <cellStyle name="Normal 40 2 3 3 2 5 3" xfId="23200" xr:uid="{00000000-0005-0000-0000-0000BA5A0000}"/>
    <cellStyle name="Normal 40 2 3 3 2 7" xfId="18187" xr:uid="{00000000-0005-0000-0000-000025470000}"/>
    <cellStyle name="Normal 40 2 3 3 3" xfId="3884" xr:uid="{00000000-0005-0000-0000-0000420F0000}"/>
    <cellStyle name="Normal 40 2 3 3 3 2" xfId="13957" xr:uid="{00000000-0005-0000-0000-00009C360000}"/>
    <cellStyle name="Normal 40 2 3 3 3 2 3" xfId="29052" xr:uid="{00000000-0005-0000-0000-000096710000}"/>
    <cellStyle name="Normal 40 2 3 3 3 3" xfId="8937" xr:uid="{00000000-0005-0000-0000-000000230000}"/>
    <cellStyle name="Normal 40 2 3 3 3 3 3" xfId="24035" xr:uid="{00000000-0005-0000-0000-0000FD5D0000}"/>
    <cellStyle name="Normal 40 2 3 3 3 5" xfId="19022" xr:uid="{00000000-0005-0000-0000-0000684A0000}"/>
    <cellStyle name="Normal 40 2 3 3 4" xfId="5576" xr:uid="{00000000-0005-0000-0000-0000DF150000}"/>
    <cellStyle name="Normal 40 2 3 3 4 2" xfId="15628" xr:uid="{00000000-0005-0000-0000-0000233D0000}"/>
    <cellStyle name="Normal 40 2 3 3 4 2 3" xfId="30723" xr:uid="{00000000-0005-0000-0000-00001D780000}"/>
    <cellStyle name="Normal 40 2 3 3 4 3" xfId="10608" xr:uid="{00000000-0005-0000-0000-000087290000}"/>
    <cellStyle name="Normal 40 2 3 3 4 3 3" xfId="25706" xr:uid="{00000000-0005-0000-0000-000084640000}"/>
    <cellStyle name="Normal 40 2 3 3 4 5" xfId="20693" xr:uid="{00000000-0005-0000-0000-0000EF500000}"/>
    <cellStyle name="Normal 40 2 3 3 5" xfId="12286" xr:uid="{00000000-0005-0000-0000-000015300000}"/>
    <cellStyle name="Normal 40 2 3 3 5 3" xfId="27381" xr:uid="{00000000-0005-0000-0000-00000F6B0000}"/>
    <cellStyle name="Normal 40 2 3 3 6" xfId="7265" xr:uid="{00000000-0005-0000-0000-0000781C0000}"/>
    <cellStyle name="Normal 40 2 3 3 6 3" xfId="22364" xr:uid="{00000000-0005-0000-0000-000076570000}"/>
    <cellStyle name="Normal 40 2 3 3 8" xfId="17351" xr:uid="{00000000-0005-0000-0000-0000E1430000}"/>
    <cellStyle name="Normal 40 2 3 4" xfId="2614" xr:uid="{00000000-0005-0000-0000-00004B0A0000}"/>
    <cellStyle name="Normal 40 2 3 4 2" xfId="4303" xr:uid="{00000000-0005-0000-0000-0000E5100000}"/>
    <cellStyle name="Normal 40 2 3 4 2 2" xfId="14375" xr:uid="{00000000-0005-0000-0000-00003E380000}"/>
    <cellStyle name="Normal 40 2 3 4 2 2 3" xfId="29470" xr:uid="{00000000-0005-0000-0000-000038730000}"/>
    <cellStyle name="Normal 40 2 3 4 2 3" xfId="9355" xr:uid="{00000000-0005-0000-0000-0000A2240000}"/>
    <cellStyle name="Normal 40 2 3 4 2 3 3" xfId="24453" xr:uid="{00000000-0005-0000-0000-00009F5F0000}"/>
    <cellStyle name="Normal 40 2 3 4 2 5" xfId="19440" xr:uid="{00000000-0005-0000-0000-00000A4C0000}"/>
    <cellStyle name="Normal 40 2 3 4 3" xfId="5994" xr:uid="{00000000-0005-0000-0000-000081170000}"/>
    <cellStyle name="Normal 40 2 3 4 3 2" xfId="16046" xr:uid="{00000000-0005-0000-0000-0000C53E0000}"/>
    <cellStyle name="Normal 40 2 3 4 3 3" xfId="11026" xr:uid="{00000000-0005-0000-0000-0000292B0000}"/>
    <cellStyle name="Normal 40 2 3 4 3 3 3" xfId="26124" xr:uid="{00000000-0005-0000-0000-000026660000}"/>
    <cellStyle name="Normal 40 2 3 4 3 5" xfId="21111" xr:uid="{00000000-0005-0000-0000-000091520000}"/>
    <cellStyle name="Normal 40 2 3 4 4" xfId="12704" xr:uid="{00000000-0005-0000-0000-0000B7310000}"/>
    <cellStyle name="Normal 40 2 3 4 4 3" xfId="27799" xr:uid="{00000000-0005-0000-0000-0000B16C0000}"/>
    <cellStyle name="Normal 40 2 3 4 5" xfId="7683" xr:uid="{00000000-0005-0000-0000-00001A1E0000}"/>
    <cellStyle name="Normal 40 2 3 4 5 3" xfId="22782" xr:uid="{00000000-0005-0000-0000-000018590000}"/>
    <cellStyle name="Normal 40 2 3 4 7" xfId="17769" xr:uid="{00000000-0005-0000-0000-000083450000}"/>
    <cellStyle name="Normal 40 2 3 5" xfId="3466" xr:uid="{00000000-0005-0000-0000-0000A00D0000}"/>
    <cellStyle name="Normal 40 2 3 5 2" xfId="13539" xr:uid="{00000000-0005-0000-0000-0000FA340000}"/>
    <cellStyle name="Normal 40 2 3 5 2 3" xfId="28634" xr:uid="{00000000-0005-0000-0000-0000F46F0000}"/>
    <cellStyle name="Normal 40 2 3 5 3" xfId="8519" xr:uid="{00000000-0005-0000-0000-00005E210000}"/>
    <cellStyle name="Normal 40 2 3 5 3 3" xfId="23617" xr:uid="{00000000-0005-0000-0000-00005B5C0000}"/>
    <cellStyle name="Normal 40 2 3 5 5" xfId="18604" xr:uid="{00000000-0005-0000-0000-0000C6480000}"/>
    <cellStyle name="Normal 40 2 3 6" xfId="5158" xr:uid="{00000000-0005-0000-0000-00003D140000}"/>
    <cellStyle name="Normal 40 2 3 6 2" xfId="15210" xr:uid="{00000000-0005-0000-0000-0000813B0000}"/>
    <cellStyle name="Normal 40 2 3 6 2 3" xfId="30305" xr:uid="{00000000-0005-0000-0000-00007B760000}"/>
    <cellStyle name="Normal 40 2 3 6 3" xfId="10190" xr:uid="{00000000-0005-0000-0000-0000E5270000}"/>
    <cellStyle name="Normal 40 2 3 6 3 3" xfId="25288" xr:uid="{00000000-0005-0000-0000-0000E2620000}"/>
    <cellStyle name="Normal 40 2 3 6 5" xfId="20275" xr:uid="{00000000-0005-0000-0000-00004D4F0000}"/>
    <cellStyle name="Normal 40 2 3 7" xfId="11868" xr:uid="{00000000-0005-0000-0000-0000732E0000}"/>
    <cellStyle name="Normal 40 2 3 7 3" xfId="26963" xr:uid="{00000000-0005-0000-0000-00006D690000}"/>
    <cellStyle name="Normal 40 2 3 8" xfId="6847" xr:uid="{00000000-0005-0000-0000-0000D61A0000}"/>
    <cellStyle name="Normal 40 2 3 8 3" xfId="21946" xr:uid="{00000000-0005-0000-0000-0000D4550000}"/>
    <cellStyle name="Normal 40 2 4" xfId="1874" xr:uid="{00000000-0005-0000-0000-000067070000}"/>
    <cellStyle name="Normal 40 2 4 2" xfId="2297" xr:uid="{00000000-0005-0000-0000-00000E090000}"/>
    <cellStyle name="Normal 40 2 4 2 2" xfId="3136" xr:uid="{00000000-0005-0000-0000-0000550C0000}"/>
    <cellStyle name="Normal 40 2 4 2 2 2" xfId="4825" xr:uid="{00000000-0005-0000-0000-0000EF120000}"/>
    <cellStyle name="Normal 40 2 4 2 2 2 2" xfId="14897" xr:uid="{00000000-0005-0000-0000-0000483A0000}"/>
    <cellStyle name="Normal 40 2 4 2 2 2 2 3" xfId="29992" xr:uid="{00000000-0005-0000-0000-000042750000}"/>
    <cellStyle name="Normal 40 2 4 2 2 2 3" xfId="9877" xr:uid="{00000000-0005-0000-0000-0000AC260000}"/>
    <cellStyle name="Normal 40 2 4 2 2 2 3 3" xfId="24975" xr:uid="{00000000-0005-0000-0000-0000A9610000}"/>
    <cellStyle name="Normal 40 2 4 2 2 2 5" xfId="19962" xr:uid="{00000000-0005-0000-0000-0000144E0000}"/>
    <cellStyle name="Normal 40 2 4 2 2 3" xfId="6516" xr:uid="{00000000-0005-0000-0000-00008B190000}"/>
    <cellStyle name="Normal 40 2 4 2 2 3 2" xfId="16568" xr:uid="{00000000-0005-0000-0000-0000CF400000}"/>
    <cellStyle name="Normal 40 2 4 2 2 3 3" xfId="11548" xr:uid="{00000000-0005-0000-0000-0000332D0000}"/>
    <cellStyle name="Normal 40 2 4 2 2 3 3 3" xfId="26646" xr:uid="{00000000-0005-0000-0000-000030680000}"/>
    <cellStyle name="Normal 40 2 4 2 2 3 5" xfId="21633" xr:uid="{00000000-0005-0000-0000-00009B540000}"/>
    <cellStyle name="Normal 40 2 4 2 2 4" xfId="13226" xr:uid="{00000000-0005-0000-0000-0000C1330000}"/>
    <cellStyle name="Normal 40 2 4 2 2 4 3" xfId="28321" xr:uid="{00000000-0005-0000-0000-0000BB6E0000}"/>
    <cellStyle name="Normal 40 2 4 2 2 5" xfId="8205" xr:uid="{00000000-0005-0000-0000-000024200000}"/>
    <cellStyle name="Normal 40 2 4 2 2 5 3" xfId="23304" xr:uid="{00000000-0005-0000-0000-0000225B0000}"/>
    <cellStyle name="Normal 40 2 4 2 2 7" xfId="18291" xr:uid="{00000000-0005-0000-0000-00008D470000}"/>
    <cellStyle name="Normal 40 2 4 2 3" xfId="3988" xr:uid="{00000000-0005-0000-0000-0000AA0F0000}"/>
    <cellStyle name="Normal 40 2 4 2 3 2" xfId="14061" xr:uid="{00000000-0005-0000-0000-000004370000}"/>
    <cellStyle name="Normal 40 2 4 2 3 2 3" xfId="29156" xr:uid="{00000000-0005-0000-0000-0000FE710000}"/>
    <cellStyle name="Normal 40 2 4 2 3 3" xfId="9041" xr:uid="{00000000-0005-0000-0000-000068230000}"/>
    <cellStyle name="Normal 40 2 4 2 3 3 3" xfId="24139" xr:uid="{00000000-0005-0000-0000-0000655E0000}"/>
    <cellStyle name="Normal 40 2 4 2 3 5" xfId="19126" xr:uid="{00000000-0005-0000-0000-0000D04A0000}"/>
    <cellStyle name="Normal 40 2 4 2 4" xfId="5680" xr:uid="{00000000-0005-0000-0000-000047160000}"/>
    <cellStyle name="Normal 40 2 4 2 4 2" xfId="15732" xr:uid="{00000000-0005-0000-0000-00008B3D0000}"/>
    <cellStyle name="Normal 40 2 4 2 4 2 3" xfId="30827" xr:uid="{00000000-0005-0000-0000-000085780000}"/>
    <cellStyle name="Normal 40 2 4 2 4 3" xfId="10712" xr:uid="{00000000-0005-0000-0000-0000EF290000}"/>
    <cellStyle name="Normal 40 2 4 2 4 3 3" xfId="25810" xr:uid="{00000000-0005-0000-0000-0000EC640000}"/>
    <cellStyle name="Normal 40 2 4 2 4 5" xfId="20797" xr:uid="{00000000-0005-0000-0000-000057510000}"/>
    <cellStyle name="Normal 40 2 4 2 5" xfId="12390" xr:uid="{00000000-0005-0000-0000-00007D300000}"/>
    <cellStyle name="Normal 40 2 4 2 5 3" xfId="27485" xr:uid="{00000000-0005-0000-0000-0000776B0000}"/>
    <cellStyle name="Normal 40 2 4 2 6" xfId="7369" xr:uid="{00000000-0005-0000-0000-0000E01C0000}"/>
    <cellStyle name="Normal 40 2 4 2 6 3" xfId="22468" xr:uid="{00000000-0005-0000-0000-0000DE570000}"/>
    <cellStyle name="Normal 40 2 4 2 8" xfId="17455" xr:uid="{00000000-0005-0000-0000-000049440000}"/>
    <cellStyle name="Normal 40 2 4 3" xfId="2718" xr:uid="{00000000-0005-0000-0000-0000B30A0000}"/>
    <cellStyle name="Normal 40 2 4 3 2" xfId="4407" xr:uid="{00000000-0005-0000-0000-00004D110000}"/>
    <cellStyle name="Normal 40 2 4 3 2 2" xfId="14479" xr:uid="{00000000-0005-0000-0000-0000A6380000}"/>
    <cellStyle name="Normal 40 2 4 3 2 2 3" xfId="29574" xr:uid="{00000000-0005-0000-0000-0000A0730000}"/>
    <cellStyle name="Normal 40 2 4 3 2 3" xfId="9459" xr:uid="{00000000-0005-0000-0000-00000A250000}"/>
    <cellStyle name="Normal 40 2 4 3 2 3 3" xfId="24557" xr:uid="{00000000-0005-0000-0000-000007600000}"/>
    <cellStyle name="Normal 40 2 4 3 2 5" xfId="19544" xr:uid="{00000000-0005-0000-0000-0000724C0000}"/>
    <cellStyle name="Normal 40 2 4 3 3" xfId="6098" xr:uid="{00000000-0005-0000-0000-0000E9170000}"/>
    <cellStyle name="Normal 40 2 4 3 3 2" xfId="16150" xr:uid="{00000000-0005-0000-0000-00002D3F0000}"/>
    <cellStyle name="Normal 40 2 4 3 3 3" xfId="11130" xr:uid="{00000000-0005-0000-0000-0000912B0000}"/>
    <cellStyle name="Normal 40 2 4 3 3 3 3" xfId="26228" xr:uid="{00000000-0005-0000-0000-00008E660000}"/>
    <cellStyle name="Normal 40 2 4 3 3 5" xfId="21215" xr:uid="{00000000-0005-0000-0000-0000F9520000}"/>
    <cellStyle name="Normal 40 2 4 3 4" xfId="12808" xr:uid="{00000000-0005-0000-0000-00001F320000}"/>
    <cellStyle name="Normal 40 2 4 3 4 3" xfId="27903" xr:uid="{00000000-0005-0000-0000-0000196D0000}"/>
    <cellStyle name="Normal 40 2 4 3 5" xfId="7787" xr:uid="{00000000-0005-0000-0000-0000821E0000}"/>
    <cellStyle name="Normal 40 2 4 3 5 3" xfId="22886" xr:uid="{00000000-0005-0000-0000-000080590000}"/>
    <cellStyle name="Normal 40 2 4 3 7" xfId="17873" xr:uid="{00000000-0005-0000-0000-0000EB450000}"/>
    <cellStyle name="Normal 40 2 4 4" xfId="3570" xr:uid="{00000000-0005-0000-0000-0000080E0000}"/>
    <cellStyle name="Normal 40 2 4 4 2" xfId="13643" xr:uid="{00000000-0005-0000-0000-000062350000}"/>
    <cellStyle name="Normal 40 2 4 4 2 3" xfId="28738" xr:uid="{00000000-0005-0000-0000-00005C700000}"/>
    <cellStyle name="Normal 40 2 4 4 3" xfId="8623" xr:uid="{00000000-0005-0000-0000-0000C6210000}"/>
    <cellStyle name="Normal 40 2 4 4 3 3" xfId="23721" xr:uid="{00000000-0005-0000-0000-0000C35C0000}"/>
    <cellStyle name="Normal 40 2 4 4 5" xfId="18708" xr:uid="{00000000-0005-0000-0000-00002E490000}"/>
    <cellStyle name="Normal 40 2 4 5" xfId="5262" xr:uid="{00000000-0005-0000-0000-0000A5140000}"/>
    <cellStyle name="Normal 40 2 4 5 2" xfId="15314" xr:uid="{00000000-0005-0000-0000-0000E93B0000}"/>
    <cellStyle name="Normal 40 2 4 5 2 3" xfId="30409" xr:uid="{00000000-0005-0000-0000-0000E3760000}"/>
    <cellStyle name="Normal 40 2 4 5 3" xfId="10294" xr:uid="{00000000-0005-0000-0000-00004D280000}"/>
    <cellStyle name="Normal 40 2 4 5 3 3" xfId="25392" xr:uid="{00000000-0005-0000-0000-00004A630000}"/>
    <cellStyle name="Normal 40 2 4 5 5" xfId="20379" xr:uid="{00000000-0005-0000-0000-0000B54F0000}"/>
    <cellStyle name="Normal 40 2 4 6" xfId="11972" xr:uid="{00000000-0005-0000-0000-0000DB2E0000}"/>
    <cellStyle name="Normal 40 2 4 6 3" xfId="27067" xr:uid="{00000000-0005-0000-0000-0000D5690000}"/>
    <cellStyle name="Normal 40 2 4 7" xfId="6951" xr:uid="{00000000-0005-0000-0000-00003E1B0000}"/>
    <cellStyle name="Normal 40 2 4 7 3" xfId="22050" xr:uid="{00000000-0005-0000-0000-00003C560000}"/>
    <cellStyle name="Normal 40 2 4 9" xfId="17037" xr:uid="{00000000-0005-0000-0000-0000A7420000}"/>
    <cellStyle name="Normal 40 2 5" xfId="2087" xr:uid="{00000000-0005-0000-0000-00003C080000}"/>
    <cellStyle name="Normal 40 2 5 2" xfId="2928" xr:uid="{00000000-0005-0000-0000-0000850B0000}"/>
    <cellStyle name="Normal 40 2 5 2 2" xfId="4617" xr:uid="{00000000-0005-0000-0000-00001F120000}"/>
    <cellStyle name="Normal 40 2 5 2 2 2" xfId="14689" xr:uid="{00000000-0005-0000-0000-000078390000}"/>
    <cellStyle name="Normal 40 2 5 2 2 2 3" xfId="29784" xr:uid="{00000000-0005-0000-0000-000072740000}"/>
    <cellStyle name="Normal 40 2 5 2 2 3" xfId="9669" xr:uid="{00000000-0005-0000-0000-0000DC250000}"/>
    <cellStyle name="Normal 40 2 5 2 2 3 3" xfId="24767" xr:uid="{00000000-0005-0000-0000-0000D9600000}"/>
    <cellStyle name="Normal 40 2 5 2 2 5" xfId="19754" xr:uid="{00000000-0005-0000-0000-0000444D0000}"/>
    <cellStyle name="Normal 40 2 5 2 3" xfId="6308" xr:uid="{00000000-0005-0000-0000-0000BB180000}"/>
    <cellStyle name="Normal 40 2 5 2 3 2" xfId="16360" xr:uid="{00000000-0005-0000-0000-0000FF3F0000}"/>
    <cellStyle name="Normal 40 2 5 2 3 3" xfId="11340" xr:uid="{00000000-0005-0000-0000-0000632C0000}"/>
    <cellStyle name="Normal 40 2 5 2 3 3 3" xfId="26438" xr:uid="{00000000-0005-0000-0000-000060670000}"/>
    <cellStyle name="Normal 40 2 5 2 3 5" xfId="21425" xr:uid="{00000000-0005-0000-0000-0000CB530000}"/>
    <cellStyle name="Normal 40 2 5 2 4" xfId="13018" xr:uid="{00000000-0005-0000-0000-0000F1320000}"/>
    <cellStyle name="Normal 40 2 5 2 4 3" xfId="28113" xr:uid="{00000000-0005-0000-0000-0000EB6D0000}"/>
    <cellStyle name="Normal 40 2 5 2 5" xfId="7997" xr:uid="{00000000-0005-0000-0000-0000541F0000}"/>
    <cellStyle name="Normal 40 2 5 2 5 3" xfId="23096" xr:uid="{00000000-0005-0000-0000-0000525A0000}"/>
    <cellStyle name="Normal 40 2 5 2 7" xfId="18083" xr:uid="{00000000-0005-0000-0000-0000BD460000}"/>
    <cellStyle name="Normal 40 2 5 3" xfId="3780" xr:uid="{00000000-0005-0000-0000-0000DA0E0000}"/>
    <cellStyle name="Normal 40 2 5 3 2" xfId="13853" xr:uid="{00000000-0005-0000-0000-000034360000}"/>
    <cellStyle name="Normal 40 2 5 3 2 3" xfId="28948" xr:uid="{00000000-0005-0000-0000-00002E710000}"/>
    <cellStyle name="Normal 40 2 5 3 3" xfId="8833" xr:uid="{00000000-0005-0000-0000-000098220000}"/>
    <cellStyle name="Normal 40 2 5 3 3 3" xfId="23931" xr:uid="{00000000-0005-0000-0000-0000955D0000}"/>
    <cellStyle name="Normal 40 2 5 3 5" xfId="18918" xr:uid="{00000000-0005-0000-0000-0000004A0000}"/>
    <cellStyle name="Normal 40 2 5 4" xfId="5472" xr:uid="{00000000-0005-0000-0000-000077150000}"/>
    <cellStyle name="Normal 40 2 5 4 2" xfId="15524" xr:uid="{00000000-0005-0000-0000-0000BB3C0000}"/>
    <cellStyle name="Normal 40 2 5 4 2 3" xfId="30619" xr:uid="{00000000-0005-0000-0000-0000B5770000}"/>
    <cellStyle name="Normal 40 2 5 4 3" xfId="10504" xr:uid="{00000000-0005-0000-0000-00001F290000}"/>
    <cellStyle name="Normal 40 2 5 4 3 3" xfId="25602" xr:uid="{00000000-0005-0000-0000-00001C640000}"/>
    <cellStyle name="Normal 40 2 5 4 5" xfId="20589" xr:uid="{00000000-0005-0000-0000-000087500000}"/>
    <cellStyle name="Normal 40 2 5 5" xfId="12182" xr:uid="{00000000-0005-0000-0000-0000AD2F0000}"/>
    <cellStyle name="Normal 40 2 5 5 3" xfId="27277" xr:uid="{00000000-0005-0000-0000-0000A76A0000}"/>
    <cellStyle name="Normal 40 2 5 6" xfId="7161" xr:uid="{00000000-0005-0000-0000-0000101C0000}"/>
    <cellStyle name="Normal 40 2 5 6 3" xfId="22260" xr:uid="{00000000-0005-0000-0000-00000E570000}"/>
    <cellStyle name="Normal 40 2 5 8" xfId="17247" xr:uid="{00000000-0005-0000-0000-000079430000}"/>
    <cellStyle name="Normal 40 2 6" xfId="2508" xr:uid="{00000000-0005-0000-0000-0000E1090000}"/>
    <cellStyle name="Normal 40 2 6 2" xfId="4199" xr:uid="{00000000-0005-0000-0000-00007D100000}"/>
    <cellStyle name="Normal 40 2 6 2 2" xfId="14271" xr:uid="{00000000-0005-0000-0000-0000D6370000}"/>
    <cellStyle name="Normal 40 2 6 2 2 3" xfId="29366" xr:uid="{00000000-0005-0000-0000-0000D0720000}"/>
    <cellStyle name="Normal 40 2 6 2 3" xfId="9251" xr:uid="{00000000-0005-0000-0000-00003A240000}"/>
    <cellStyle name="Normal 40 2 6 2 3 3" xfId="24349" xr:uid="{00000000-0005-0000-0000-0000375F0000}"/>
    <cellStyle name="Normal 40 2 6 2 5" xfId="19336" xr:uid="{00000000-0005-0000-0000-0000A24B0000}"/>
    <cellStyle name="Normal 40 2 6 3" xfId="5890" xr:uid="{00000000-0005-0000-0000-000019170000}"/>
    <cellStyle name="Normal 40 2 6 3 2" xfId="15942" xr:uid="{00000000-0005-0000-0000-00005D3E0000}"/>
    <cellStyle name="Normal 40 2 6 3 3" xfId="10922" xr:uid="{00000000-0005-0000-0000-0000C12A0000}"/>
    <cellStyle name="Normal 40 2 6 3 3 3" xfId="26020" xr:uid="{00000000-0005-0000-0000-0000BE650000}"/>
    <cellStyle name="Normal 40 2 6 3 5" xfId="21007" xr:uid="{00000000-0005-0000-0000-000029520000}"/>
    <cellStyle name="Normal 40 2 6 4" xfId="12600" xr:uid="{00000000-0005-0000-0000-00004F310000}"/>
    <cellStyle name="Normal 40 2 6 4 3" xfId="27695" xr:uid="{00000000-0005-0000-0000-0000496C0000}"/>
    <cellStyle name="Normal 40 2 6 5" xfId="7579" xr:uid="{00000000-0005-0000-0000-0000B21D0000}"/>
    <cellStyle name="Normal 40 2 6 5 3" xfId="22678" xr:uid="{00000000-0005-0000-0000-0000B0580000}"/>
    <cellStyle name="Normal 40 2 6 7" xfId="17665" xr:uid="{00000000-0005-0000-0000-00001B450000}"/>
    <cellStyle name="Normal 40 2 7" xfId="3358" xr:uid="{00000000-0005-0000-0000-0000340D0000}"/>
    <cellStyle name="Normal 40 2 7 2" xfId="13435" xr:uid="{00000000-0005-0000-0000-000092340000}"/>
    <cellStyle name="Normal 40 2 7 2 3" xfId="28530" xr:uid="{00000000-0005-0000-0000-00008C6F0000}"/>
    <cellStyle name="Normal 40 2 7 3" xfId="8415" xr:uid="{00000000-0005-0000-0000-0000F6200000}"/>
    <cellStyle name="Normal 40 2 7 3 3" xfId="23513" xr:uid="{00000000-0005-0000-0000-0000F35B0000}"/>
    <cellStyle name="Normal 40 2 7 5" xfId="18500" xr:uid="{00000000-0005-0000-0000-00005E480000}"/>
    <cellStyle name="Normal 40 2 8" xfId="5051" xr:uid="{00000000-0005-0000-0000-0000D2130000}"/>
    <cellStyle name="Normal 40 2 8 2" xfId="15106" xr:uid="{00000000-0005-0000-0000-0000193B0000}"/>
    <cellStyle name="Normal 40 2 8 2 3" xfId="30201" xr:uid="{00000000-0005-0000-0000-000013760000}"/>
    <cellStyle name="Normal 40 2 8 3" xfId="10086" xr:uid="{00000000-0005-0000-0000-00007D270000}"/>
    <cellStyle name="Normal 40 2 8 3 3" xfId="25184" xr:uid="{00000000-0005-0000-0000-00007A620000}"/>
    <cellStyle name="Normal 40 2 8 5" xfId="20171" xr:uid="{00000000-0005-0000-0000-0000E54E0000}"/>
    <cellStyle name="Normal 40 2 9" xfId="11762" xr:uid="{00000000-0005-0000-0000-0000092E0000}"/>
    <cellStyle name="Normal 40 2 9 3" xfId="26859" xr:uid="{00000000-0005-0000-0000-000005690000}"/>
    <cellStyle name="Normal 41" xfId="949" xr:uid="{00000000-0005-0000-0000-0000C7030000}"/>
    <cellStyle name="Normal 41 2" xfId="1421" xr:uid="{00000000-0005-0000-0000-0000A1050000}"/>
    <cellStyle name="Normal 41 2 10" xfId="6742" xr:uid="{00000000-0005-0000-0000-00006D1A0000}"/>
    <cellStyle name="Normal 41 2 10 3" xfId="21843" xr:uid="{00000000-0005-0000-0000-00006D550000}"/>
    <cellStyle name="Normal 41 2 12" xfId="16828" xr:uid="{00000000-0005-0000-0000-0000D6410000}"/>
    <cellStyle name="Normal 41 2 2" xfId="1708" xr:uid="{00000000-0005-0000-0000-0000C1060000}"/>
    <cellStyle name="Normal 41 2 2 11" xfId="16882" xr:uid="{00000000-0005-0000-0000-00000C420000}"/>
    <cellStyle name="Normal 41 2 2 2" xfId="1816" xr:uid="{00000000-0005-0000-0000-00002D070000}"/>
    <cellStyle name="Normal 41 2 2 2 10" xfId="16986" xr:uid="{00000000-0005-0000-0000-000074420000}"/>
    <cellStyle name="Normal 41 2 2 2 2" xfId="2033" xr:uid="{00000000-0005-0000-0000-000006080000}"/>
    <cellStyle name="Normal 41 2 2 2 2 2" xfId="2454" xr:uid="{00000000-0005-0000-0000-0000AB090000}"/>
    <cellStyle name="Normal 41 2 2 2 2 2 2" xfId="3293" xr:uid="{00000000-0005-0000-0000-0000F20C0000}"/>
    <cellStyle name="Normal 41 2 2 2 2 2 2 2" xfId="4982" xr:uid="{00000000-0005-0000-0000-00008C130000}"/>
    <cellStyle name="Normal 41 2 2 2 2 2 2 2 2" xfId="15054" xr:uid="{00000000-0005-0000-0000-0000E53A0000}"/>
    <cellStyle name="Normal 41 2 2 2 2 2 2 2 2 3" xfId="30149" xr:uid="{00000000-0005-0000-0000-0000DF750000}"/>
    <cellStyle name="Normal 41 2 2 2 2 2 2 2 3" xfId="10034" xr:uid="{00000000-0005-0000-0000-000049270000}"/>
    <cellStyle name="Normal 41 2 2 2 2 2 2 2 3 3" xfId="25132" xr:uid="{00000000-0005-0000-0000-000046620000}"/>
    <cellStyle name="Normal 41 2 2 2 2 2 2 2 5" xfId="20119" xr:uid="{00000000-0005-0000-0000-0000B14E0000}"/>
    <cellStyle name="Normal 41 2 2 2 2 2 2 3" xfId="6673" xr:uid="{00000000-0005-0000-0000-0000281A0000}"/>
    <cellStyle name="Normal 41 2 2 2 2 2 2 3 2" xfId="16725" xr:uid="{00000000-0005-0000-0000-00006C410000}"/>
    <cellStyle name="Normal 41 2 2 2 2 2 2 3 3" xfId="11705" xr:uid="{00000000-0005-0000-0000-0000D02D0000}"/>
    <cellStyle name="Normal 41 2 2 2 2 2 2 3 3 3" xfId="26803" xr:uid="{00000000-0005-0000-0000-0000CD680000}"/>
    <cellStyle name="Normal 41 2 2 2 2 2 2 3 5" xfId="21790" xr:uid="{00000000-0005-0000-0000-000038550000}"/>
    <cellStyle name="Normal 41 2 2 2 2 2 2 4" xfId="13383" xr:uid="{00000000-0005-0000-0000-00005E340000}"/>
    <cellStyle name="Normal 41 2 2 2 2 2 2 4 3" xfId="28478" xr:uid="{00000000-0005-0000-0000-0000586F0000}"/>
    <cellStyle name="Normal 41 2 2 2 2 2 2 5" xfId="8362" xr:uid="{00000000-0005-0000-0000-0000C1200000}"/>
    <cellStyle name="Normal 41 2 2 2 2 2 2 5 3" xfId="23461" xr:uid="{00000000-0005-0000-0000-0000BF5B0000}"/>
    <cellStyle name="Normal 41 2 2 2 2 2 2 7" xfId="18448" xr:uid="{00000000-0005-0000-0000-00002A480000}"/>
    <cellStyle name="Normal 41 2 2 2 2 2 3" xfId="4145" xr:uid="{00000000-0005-0000-0000-000047100000}"/>
    <cellStyle name="Normal 41 2 2 2 2 2 3 2" xfId="14218" xr:uid="{00000000-0005-0000-0000-0000A1370000}"/>
    <cellStyle name="Normal 41 2 2 2 2 2 3 2 3" xfId="29313" xr:uid="{00000000-0005-0000-0000-00009B720000}"/>
    <cellStyle name="Normal 41 2 2 2 2 2 3 3" xfId="9198" xr:uid="{00000000-0005-0000-0000-000005240000}"/>
    <cellStyle name="Normal 41 2 2 2 2 2 3 3 3" xfId="24296" xr:uid="{00000000-0005-0000-0000-0000025F0000}"/>
    <cellStyle name="Normal 41 2 2 2 2 2 3 5" xfId="19283" xr:uid="{00000000-0005-0000-0000-00006D4B0000}"/>
    <cellStyle name="Normal 41 2 2 2 2 2 4" xfId="5837" xr:uid="{00000000-0005-0000-0000-0000E4160000}"/>
    <cellStyle name="Normal 41 2 2 2 2 2 4 2" xfId="15889" xr:uid="{00000000-0005-0000-0000-0000283E0000}"/>
    <cellStyle name="Normal 41 2 2 2 2 2 4 3" xfId="10869" xr:uid="{00000000-0005-0000-0000-00008C2A0000}"/>
    <cellStyle name="Normal 41 2 2 2 2 2 4 3 3" xfId="25967" xr:uid="{00000000-0005-0000-0000-000089650000}"/>
    <cellStyle name="Normal 41 2 2 2 2 2 4 5" xfId="20954" xr:uid="{00000000-0005-0000-0000-0000F4510000}"/>
    <cellStyle name="Normal 41 2 2 2 2 2 5" xfId="12547" xr:uid="{00000000-0005-0000-0000-00001A310000}"/>
    <cellStyle name="Normal 41 2 2 2 2 2 5 3" xfId="27642" xr:uid="{00000000-0005-0000-0000-0000146C0000}"/>
    <cellStyle name="Normal 41 2 2 2 2 2 6" xfId="7526" xr:uid="{00000000-0005-0000-0000-00007D1D0000}"/>
    <cellStyle name="Normal 41 2 2 2 2 2 6 3" xfId="22625" xr:uid="{00000000-0005-0000-0000-00007B580000}"/>
    <cellStyle name="Normal 41 2 2 2 2 2 8" xfId="17612" xr:uid="{00000000-0005-0000-0000-0000E6440000}"/>
    <cellStyle name="Normal 41 2 2 2 2 3" xfId="2875" xr:uid="{00000000-0005-0000-0000-0000500B0000}"/>
    <cellStyle name="Normal 41 2 2 2 2 3 2" xfId="4564" xr:uid="{00000000-0005-0000-0000-0000EA110000}"/>
    <cellStyle name="Normal 41 2 2 2 2 3 2 2" xfId="14636" xr:uid="{00000000-0005-0000-0000-000043390000}"/>
    <cellStyle name="Normal 41 2 2 2 2 3 2 2 3" xfId="29731" xr:uid="{00000000-0005-0000-0000-00003D740000}"/>
    <cellStyle name="Normal 41 2 2 2 2 3 2 3" xfId="9616" xr:uid="{00000000-0005-0000-0000-0000A7250000}"/>
    <cellStyle name="Normal 41 2 2 2 2 3 2 3 3" xfId="24714" xr:uid="{00000000-0005-0000-0000-0000A4600000}"/>
    <cellStyle name="Normal 41 2 2 2 2 3 2 5" xfId="19701" xr:uid="{00000000-0005-0000-0000-00000F4D0000}"/>
    <cellStyle name="Normal 41 2 2 2 2 3 3" xfId="6255" xr:uid="{00000000-0005-0000-0000-000086180000}"/>
    <cellStyle name="Normal 41 2 2 2 2 3 3 2" xfId="16307" xr:uid="{00000000-0005-0000-0000-0000CA3F0000}"/>
    <cellStyle name="Normal 41 2 2 2 2 3 3 3" xfId="11287" xr:uid="{00000000-0005-0000-0000-00002E2C0000}"/>
    <cellStyle name="Normal 41 2 2 2 2 3 3 3 3" xfId="26385" xr:uid="{00000000-0005-0000-0000-00002B670000}"/>
    <cellStyle name="Normal 41 2 2 2 2 3 3 5" xfId="21372" xr:uid="{00000000-0005-0000-0000-000096530000}"/>
    <cellStyle name="Normal 41 2 2 2 2 3 4" xfId="12965" xr:uid="{00000000-0005-0000-0000-0000BC320000}"/>
    <cellStyle name="Normal 41 2 2 2 2 3 4 3" xfId="28060" xr:uid="{00000000-0005-0000-0000-0000B66D0000}"/>
    <cellStyle name="Normal 41 2 2 2 2 3 5" xfId="7944" xr:uid="{00000000-0005-0000-0000-00001F1F0000}"/>
    <cellStyle name="Normal 41 2 2 2 2 3 5 3" xfId="23043" xr:uid="{00000000-0005-0000-0000-00001D5A0000}"/>
    <cellStyle name="Normal 41 2 2 2 2 3 7" xfId="18030" xr:uid="{00000000-0005-0000-0000-000088460000}"/>
    <cellStyle name="Normal 41 2 2 2 2 4" xfId="3727" xr:uid="{00000000-0005-0000-0000-0000A50E0000}"/>
    <cellStyle name="Normal 41 2 2 2 2 4 2" xfId="13800" xr:uid="{00000000-0005-0000-0000-0000FF350000}"/>
    <cellStyle name="Normal 41 2 2 2 2 4 2 3" xfId="28895" xr:uid="{00000000-0005-0000-0000-0000F9700000}"/>
    <cellStyle name="Normal 41 2 2 2 2 4 3" xfId="8780" xr:uid="{00000000-0005-0000-0000-000063220000}"/>
    <cellStyle name="Normal 41 2 2 2 2 4 3 3" xfId="23878" xr:uid="{00000000-0005-0000-0000-0000605D0000}"/>
    <cellStyle name="Normal 41 2 2 2 2 4 5" xfId="18865" xr:uid="{00000000-0005-0000-0000-0000CB490000}"/>
    <cellStyle name="Normal 41 2 2 2 2 5" xfId="5419" xr:uid="{00000000-0005-0000-0000-000042150000}"/>
    <cellStyle name="Normal 41 2 2 2 2 5 2" xfId="15471" xr:uid="{00000000-0005-0000-0000-0000863C0000}"/>
    <cellStyle name="Normal 41 2 2 2 2 5 2 3" xfId="30566" xr:uid="{00000000-0005-0000-0000-000080770000}"/>
    <cellStyle name="Normal 41 2 2 2 2 5 3" xfId="10451" xr:uid="{00000000-0005-0000-0000-0000EA280000}"/>
    <cellStyle name="Normal 41 2 2 2 2 5 3 3" xfId="25549" xr:uid="{00000000-0005-0000-0000-0000E7630000}"/>
    <cellStyle name="Normal 41 2 2 2 2 5 5" xfId="20536" xr:uid="{00000000-0005-0000-0000-000052500000}"/>
    <cellStyle name="Normal 41 2 2 2 2 6" xfId="12129" xr:uid="{00000000-0005-0000-0000-0000782F0000}"/>
    <cellStyle name="Normal 41 2 2 2 2 6 3" xfId="27224" xr:uid="{00000000-0005-0000-0000-0000726A0000}"/>
    <cellStyle name="Normal 41 2 2 2 2 7" xfId="7108" xr:uid="{00000000-0005-0000-0000-0000DB1B0000}"/>
    <cellStyle name="Normal 41 2 2 2 2 7 3" xfId="22207" xr:uid="{00000000-0005-0000-0000-0000D9560000}"/>
    <cellStyle name="Normal 41 2 2 2 2 9" xfId="17194" xr:uid="{00000000-0005-0000-0000-000044430000}"/>
    <cellStyle name="Normal 41 2 2 2 3" xfId="2246" xr:uid="{00000000-0005-0000-0000-0000DB080000}"/>
    <cellStyle name="Normal 41 2 2 2 3 2" xfId="3085" xr:uid="{00000000-0005-0000-0000-0000220C0000}"/>
    <cellStyle name="Normal 41 2 2 2 3 2 2" xfId="4774" xr:uid="{00000000-0005-0000-0000-0000BC120000}"/>
    <cellStyle name="Normal 41 2 2 2 3 2 2 2" xfId="14846" xr:uid="{00000000-0005-0000-0000-0000153A0000}"/>
    <cellStyle name="Normal 41 2 2 2 3 2 2 2 3" xfId="29941" xr:uid="{00000000-0005-0000-0000-00000F750000}"/>
    <cellStyle name="Normal 41 2 2 2 3 2 2 3" xfId="9826" xr:uid="{00000000-0005-0000-0000-000079260000}"/>
    <cellStyle name="Normal 41 2 2 2 3 2 2 3 3" xfId="24924" xr:uid="{00000000-0005-0000-0000-000076610000}"/>
    <cellStyle name="Normal 41 2 2 2 3 2 2 5" xfId="19911" xr:uid="{00000000-0005-0000-0000-0000E14D0000}"/>
    <cellStyle name="Normal 41 2 2 2 3 2 3" xfId="6465" xr:uid="{00000000-0005-0000-0000-000058190000}"/>
    <cellStyle name="Normal 41 2 2 2 3 2 3 2" xfId="16517" xr:uid="{00000000-0005-0000-0000-00009C400000}"/>
    <cellStyle name="Normal 41 2 2 2 3 2 3 3" xfId="11497" xr:uid="{00000000-0005-0000-0000-0000002D0000}"/>
    <cellStyle name="Normal 41 2 2 2 3 2 3 3 3" xfId="26595" xr:uid="{00000000-0005-0000-0000-0000FD670000}"/>
    <cellStyle name="Normal 41 2 2 2 3 2 3 5" xfId="21582" xr:uid="{00000000-0005-0000-0000-000068540000}"/>
    <cellStyle name="Normal 41 2 2 2 3 2 4" xfId="13175" xr:uid="{00000000-0005-0000-0000-00008E330000}"/>
    <cellStyle name="Normal 41 2 2 2 3 2 4 3" xfId="28270" xr:uid="{00000000-0005-0000-0000-0000886E0000}"/>
    <cellStyle name="Normal 41 2 2 2 3 2 5" xfId="8154" xr:uid="{00000000-0005-0000-0000-0000F11F0000}"/>
    <cellStyle name="Normal 41 2 2 2 3 2 5 3" xfId="23253" xr:uid="{00000000-0005-0000-0000-0000EF5A0000}"/>
    <cellStyle name="Normal 41 2 2 2 3 2 7" xfId="18240" xr:uid="{00000000-0005-0000-0000-00005A470000}"/>
    <cellStyle name="Normal 41 2 2 2 3 3" xfId="3937" xr:uid="{00000000-0005-0000-0000-0000770F0000}"/>
    <cellStyle name="Normal 41 2 2 2 3 3 2" xfId="14010" xr:uid="{00000000-0005-0000-0000-0000D1360000}"/>
    <cellStyle name="Normal 41 2 2 2 3 3 2 3" xfId="29105" xr:uid="{00000000-0005-0000-0000-0000CB710000}"/>
    <cellStyle name="Normal 41 2 2 2 3 3 3" xfId="8990" xr:uid="{00000000-0005-0000-0000-000035230000}"/>
    <cellStyle name="Normal 41 2 2 2 3 3 3 3" xfId="24088" xr:uid="{00000000-0005-0000-0000-0000325E0000}"/>
    <cellStyle name="Normal 41 2 2 2 3 3 5" xfId="19075" xr:uid="{00000000-0005-0000-0000-00009D4A0000}"/>
    <cellStyle name="Normal 41 2 2 2 3 4" xfId="5629" xr:uid="{00000000-0005-0000-0000-000014160000}"/>
    <cellStyle name="Normal 41 2 2 2 3 4 2" xfId="15681" xr:uid="{00000000-0005-0000-0000-0000583D0000}"/>
    <cellStyle name="Normal 41 2 2 2 3 4 2 3" xfId="30776" xr:uid="{00000000-0005-0000-0000-000052780000}"/>
    <cellStyle name="Normal 41 2 2 2 3 4 3" xfId="10661" xr:uid="{00000000-0005-0000-0000-0000BC290000}"/>
    <cellStyle name="Normal 41 2 2 2 3 4 3 3" xfId="25759" xr:uid="{00000000-0005-0000-0000-0000B9640000}"/>
    <cellStyle name="Normal 41 2 2 2 3 4 5" xfId="20746" xr:uid="{00000000-0005-0000-0000-000024510000}"/>
    <cellStyle name="Normal 41 2 2 2 3 5" xfId="12339" xr:uid="{00000000-0005-0000-0000-00004A300000}"/>
    <cellStyle name="Normal 41 2 2 2 3 5 3" xfId="27434" xr:uid="{00000000-0005-0000-0000-0000446B0000}"/>
    <cellStyle name="Normal 41 2 2 2 3 6" xfId="7318" xr:uid="{00000000-0005-0000-0000-0000AD1C0000}"/>
    <cellStyle name="Normal 41 2 2 2 3 6 3" xfId="22417" xr:uid="{00000000-0005-0000-0000-0000AB570000}"/>
    <cellStyle name="Normal 41 2 2 2 3 8" xfId="17404" xr:uid="{00000000-0005-0000-0000-000016440000}"/>
    <cellStyle name="Normal 41 2 2 2 4" xfId="2667" xr:uid="{00000000-0005-0000-0000-0000800A0000}"/>
    <cellStyle name="Normal 41 2 2 2 4 2" xfId="4356" xr:uid="{00000000-0005-0000-0000-00001A110000}"/>
    <cellStyle name="Normal 41 2 2 2 4 2 2" xfId="14428" xr:uid="{00000000-0005-0000-0000-000073380000}"/>
    <cellStyle name="Normal 41 2 2 2 4 2 2 3" xfId="29523" xr:uid="{00000000-0005-0000-0000-00006D730000}"/>
    <cellStyle name="Normal 41 2 2 2 4 2 3" xfId="9408" xr:uid="{00000000-0005-0000-0000-0000D7240000}"/>
    <cellStyle name="Normal 41 2 2 2 4 2 3 3" xfId="24506" xr:uid="{00000000-0005-0000-0000-0000D45F0000}"/>
    <cellStyle name="Normal 41 2 2 2 4 2 5" xfId="19493" xr:uid="{00000000-0005-0000-0000-00003F4C0000}"/>
    <cellStyle name="Normal 41 2 2 2 4 3" xfId="6047" xr:uid="{00000000-0005-0000-0000-0000B6170000}"/>
    <cellStyle name="Normal 41 2 2 2 4 3 2" xfId="16099" xr:uid="{00000000-0005-0000-0000-0000FA3E0000}"/>
    <cellStyle name="Normal 41 2 2 2 4 3 3" xfId="11079" xr:uid="{00000000-0005-0000-0000-00005E2B0000}"/>
    <cellStyle name="Normal 41 2 2 2 4 3 3 3" xfId="26177" xr:uid="{00000000-0005-0000-0000-00005B660000}"/>
    <cellStyle name="Normal 41 2 2 2 4 3 5" xfId="21164" xr:uid="{00000000-0005-0000-0000-0000C6520000}"/>
    <cellStyle name="Normal 41 2 2 2 4 4" xfId="12757" xr:uid="{00000000-0005-0000-0000-0000EC310000}"/>
    <cellStyle name="Normal 41 2 2 2 4 4 3" xfId="27852" xr:uid="{00000000-0005-0000-0000-0000E66C0000}"/>
    <cellStyle name="Normal 41 2 2 2 4 5" xfId="7736" xr:uid="{00000000-0005-0000-0000-00004F1E0000}"/>
    <cellStyle name="Normal 41 2 2 2 4 5 3" xfId="22835" xr:uid="{00000000-0005-0000-0000-00004D590000}"/>
    <cellStyle name="Normal 41 2 2 2 4 7" xfId="17822" xr:uid="{00000000-0005-0000-0000-0000B8450000}"/>
    <cellStyle name="Normal 41 2 2 2 5" xfId="3519" xr:uid="{00000000-0005-0000-0000-0000D50D0000}"/>
    <cellStyle name="Normal 41 2 2 2 5 2" xfId="13592" xr:uid="{00000000-0005-0000-0000-00002F350000}"/>
    <cellStyle name="Normal 41 2 2 2 5 2 3" xfId="28687" xr:uid="{00000000-0005-0000-0000-000029700000}"/>
    <cellStyle name="Normal 41 2 2 2 5 3" xfId="8572" xr:uid="{00000000-0005-0000-0000-000093210000}"/>
    <cellStyle name="Normal 41 2 2 2 5 3 3" xfId="23670" xr:uid="{00000000-0005-0000-0000-0000905C0000}"/>
    <cellStyle name="Normal 41 2 2 2 5 5" xfId="18657" xr:uid="{00000000-0005-0000-0000-0000FB480000}"/>
    <cellStyle name="Normal 41 2 2 2 6" xfId="5211" xr:uid="{00000000-0005-0000-0000-000072140000}"/>
    <cellStyle name="Normal 41 2 2 2 6 2" xfId="15263" xr:uid="{00000000-0005-0000-0000-0000B63B0000}"/>
    <cellStyle name="Normal 41 2 2 2 6 2 3" xfId="30358" xr:uid="{00000000-0005-0000-0000-0000B0760000}"/>
    <cellStyle name="Normal 41 2 2 2 6 3" xfId="10243" xr:uid="{00000000-0005-0000-0000-00001A280000}"/>
    <cellStyle name="Normal 41 2 2 2 6 3 3" xfId="25341" xr:uid="{00000000-0005-0000-0000-000017630000}"/>
    <cellStyle name="Normal 41 2 2 2 6 5" xfId="20328" xr:uid="{00000000-0005-0000-0000-0000824F0000}"/>
    <cellStyle name="Normal 41 2 2 2 7" xfId="11921" xr:uid="{00000000-0005-0000-0000-0000A82E0000}"/>
    <cellStyle name="Normal 41 2 2 2 7 3" xfId="27016" xr:uid="{00000000-0005-0000-0000-0000A2690000}"/>
    <cellStyle name="Normal 41 2 2 2 8" xfId="6900" xr:uid="{00000000-0005-0000-0000-00000B1B0000}"/>
    <cellStyle name="Normal 41 2 2 2 8 3" xfId="21999" xr:uid="{00000000-0005-0000-0000-000009560000}"/>
    <cellStyle name="Normal 41 2 2 3" xfId="1929" xr:uid="{00000000-0005-0000-0000-00009E070000}"/>
    <cellStyle name="Normal 41 2 2 3 2" xfId="2350" xr:uid="{00000000-0005-0000-0000-000043090000}"/>
    <cellStyle name="Normal 41 2 2 3 2 2" xfId="3189" xr:uid="{00000000-0005-0000-0000-00008A0C0000}"/>
    <cellStyle name="Normal 41 2 2 3 2 2 2" xfId="4878" xr:uid="{00000000-0005-0000-0000-000024130000}"/>
    <cellStyle name="Normal 41 2 2 3 2 2 2 2" xfId="14950" xr:uid="{00000000-0005-0000-0000-00007D3A0000}"/>
    <cellStyle name="Normal 41 2 2 3 2 2 2 2 3" xfId="30045" xr:uid="{00000000-0005-0000-0000-000077750000}"/>
    <cellStyle name="Normal 41 2 2 3 2 2 2 3" xfId="9930" xr:uid="{00000000-0005-0000-0000-0000E1260000}"/>
    <cellStyle name="Normal 41 2 2 3 2 2 2 3 3" xfId="25028" xr:uid="{00000000-0005-0000-0000-0000DE610000}"/>
    <cellStyle name="Normal 41 2 2 3 2 2 2 5" xfId="20015" xr:uid="{00000000-0005-0000-0000-0000494E0000}"/>
    <cellStyle name="Normal 41 2 2 3 2 2 3" xfId="6569" xr:uid="{00000000-0005-0000-0000-0000C0190000}"/>
    <cellStyle name="Normal 41 2 2 3 2 2 3 2" xfId="16621" xr:uid="{00000000-0005-0000-0000-000004410000}"/>
    <cellStyle name="Normal 41 2 2 3 2 2 3 3" xfId="11601" xr:uid="{00000000-0005-0000-0000-0000682D0000}"/>
    <cellStyle name="Normal 41 2 2 3 2 2 3 3 3" xfId="26699" xr:uid="{00000000-0005-0000-0000-000065680000}"/>
    <cellStyle name="Normal 41 2 2 3 2 2 3 5" xfId="21686" xr:uid="{00000000-0005-0000-0000-0000D0540000}"/>
    <cellStyle name="Normal 41 2 2 3 2 2 4" xfId="13279" xr:uid="{00000000-0005-0000-0000-0000F6330000}"/>
    <cellStyle name="Normal 41 2 2 3 2 2 4 3" xfId="28374" xr:uid="{00000000-0005-0000-0000-0000F06E0000}"/>
    <cellStyle name="Normal 41 2 2 3 2 2 5" xfId="8258" xr:uid="{00000000-0005-0000-0000-000059200000}"/>
    <cellStyle name="Normal 41 2 2 3 2 2 5 3" xfId="23357" xr:uid="{00000000-0005-0000-0000-0000575B0000}"/>
    <cellStyle name="Normal 41 2 2 3 2 2 7" xfId="18344" xr:uid="{00000000-0005-0000-0000-0000C2470000}"/>
    <cellStyle name="Normal 41 2 2 3 2 3" xfId="4041" xr:uid="{00000000-0005-0000-0000-0000DF0F0000}"/>
    <cellStyle name="Normal 41 2 2 3 2 3 2" xfId="14114" xr:uid="{00000000-0005-0000-0000-000039370000}"/>
    <cellStyle name="Normal 41 2 2 3 2 3 2 3" xfId="29209" xr:uid="{00000000-0005-0000-0000-000033720000}"/>
    <cellStyle name="Normal 41 2 2 3 2 3 3" xfId="9094" xr:uid="{00000000-0005-0000-0000-00009D230000}"/>
    <cellStyle name="Normal 41 2 2 3 2 3 3 3" xfId="24192" xr:uid="{00000000-0005-0000-0000-00009A5E0000}"/>
    <cellStyle name="Normal 41 2 2 3 2 3 5" xfId="19179" xr:uid="{00000000-0005-0000-0000-0000054B0000}"/>
    <cellStyle name="Normal 41 2 2 3 2 4" xfId="5733" xr:uid="{00000000-0005-0000-0000-00007C160000}"/>
    <cellStyle name="Normal 41 2 2 3 2 4 2" xfId="15785" xr:uid="{00000000-0005-0000-0000-0000C03D0000}"/>
    <cellStyle name="Normal 41 2 2 3 2 4 2 3" xfId="30880" xr:uid="{00000000-0005-0000-0000-0000BA780000}"/>
    <cellStyle name="Normal 41 2 2 3 2 4 3" xfId="10765" xr:uid="{00000000-0005-0000-0000-0000242A0000}"/>
    <cellStyle name="Normal 41 2 2 3 2 4 3 3" xfId="25863" xr:uid="{00000000-0005-0000-0000-000021650000}"/>
    <cellStyle name="Normal 41 2 2 3 2 4 5" xfId="20850" xr:uid="{00000000-0005-0000-0000-00008C510000}"/>
    <cellStyle name="Normal 41 2 2 3 2 5" xfId="12443" xr:uid="{00000000-0005-0000-0000-0000B2300000}"/>
    <cellStyle name="Normal 41 2 2 3 2 5 3" xfId="27538" xr:uid="{00000000-0005-0000-0000-0000AC6B0000}"/>
    <cellStyle name="Normal 41 2 2 3 2 6" xfId="7422" xr:uid="{00000000-0005-0000-0000-0000151D0000}"/>
    <cellStyle name="Normal 41 2 2 3 2 6 3" xfId="22521" xr:uid="{00000000-0005-0000-0000-000013580000}"/>
    <cellStyle name="Normal 41 2 2 3 2 8" xfId="17508" xr:uid="{00000000-0005-0000-0000-00007E440000}"/>
    <cellStyle name="Normal 41 2 2 3 3" xfId="2771" xr:uid="{00000000-0005-0000-0000-0000E80A0000}"/>
    <cellStyle name="Normal 41 2 2 3 3 2" xfId="4460" xr:uid="{00000000-0005-0000-0000-000082110000}"/>
    <cellStyle name="Normal 41 2 2 3 3 2 2" xfId="14532" xr:uid="{00000000-0005-0000-0000-0000DB380000}"/>
    <cellStyle name="Normal 41 2 2 3 3 2 2 3" xfId="29627" xr:uid="{00000000-0005-0000-0000-0000D5730000}"/>
    <cellStyle name="Normal 41 2 2 3 3 2 3" xfId="9512" xr:uid="{00000000-0005-0000-0000-00003F250000}"/>
    <cellStyle name="Normal 41 2 2 3 3 2 3 3" xfId="24610" xr:uid="{00000000-0005-0000-0000-00003C600000}"/>
    <cellStyle name="Normal 41 2 2 3 3 2 5" xfId="19597" xr:uid="{00000000-0005-0000-0000-0000A74C0000}"/>
    <cellStyle name="Normal 41 2 2 3 3 3" xfId="6151" xr:uid="{00000000-0005-0000-0000-00001E180000}"/>
    <cellStyle name="Normal 41 2 2 3 3 3 2" xfId="16203" xr:uid="{00000000-0005-0000-0000-0000623F0000}"/>
    <cellStyle name="Normal 41 2 2 3 3 3 3" xfId="11183" xr:uid="{00000000-0005-0000-0000-0000C62B0000}"/>
    <cellStyle name="Normal 41 2 2 3 3 3 3 3" xfId="26281" xr:uid="{00000000-0005-0000-0000-0000C3660000}"/>
    <cellStyle name="Normal 41 2 2 3 3 3 5" xfId="21268" xr:uid="{00000000-0005-0000-0000-00002E530000}"/>
    <cellStyle name="Normal 41 2 2 3 3 4" xfId="12861" xr:uid="{00000000-0005-0000-0000-000054320000}"/>
    <cellStyle name="Normal 41 2 2 3 3 4 3" xfId="27956" xr:uid="{00000000-0005-0000-0000-00004E6D0000}"/>
    <cellStyle name="Normal 41 2 2 3 3 5" xfId="7840" xr:uid="{00000000-0005-0000-0000-0000B71E0000}"/>
    <cellStyle name="Normal 41 2 2 3 3 5 3" xfId="22939" xr:uid="{00000000-0005-0000-0000-0000B5590000}"/>
    <cellStyle name="Normal 41 2 2 3 3 7" xfId="17926" xr:uid="{00000000-0005-0000-0000-000020460000}"/>
    <cellStyle name="Normal 41 2 2 3 4" xfId="3623" xr:uid="{00000000-0005-0000-0000-00003D0E0000}"/>
    <cellStyle name="Normal 41 2 2 3 4 2" xfId="13696" xr:uid="{00000000-0005-0000-0000-000097350000}"/>
    <cellStyle name="Normal 41 2 2 3 4 2 3" xfId="28791" xr:uid="{00000000-0005-0000-0000-000091700000}"/>
    <cellStyle name="Normal 41 2 2 3 4 3" xfId="8676" xr:uid="{00000000-0005-0000-0000-0000FB210000}"/>
    <cellStyle name="Normal 41 2 2 3 4 3 3" xfId="23774" xr:uid="{00000000-0005-0000-0000-0000F85C0000}"/>
    <cellStyle name="Normal 41 2 2 3 4 5" xfId="18761" xr:uid="{00000000-0005-0000-0000-000063490000}"/>
    <cellStyle name="Normal 41 2 2 3 5" xfId="5315" xr:uid="{00000000-0005-0000-0000-0000DA140000}"/>
    <cellStyle name="Normal 41 2 2 3 5 2" xfId="15367" xr:uid="{00000000-0005-0000-0000-00001E3C0000}"/>
    <cellStyle name="Normal 41 2 2 3 5 2 3" xfId="30462" xr:uid="{00000000-0005-0000-0000-000018770000}"/>
    <cellStyle name="Normal 41 2 2 3 5 3" xfId="10347" xr:uid="{00000000-0005-0000-0000-000082280000}"/>
    <cellStyle name="Normal 41 2 2 3 5 3 3" xfId="25445" xr:uid="{00000000-0005-0000-0000-00007F630000}"/>
    <cellStyle name="Normal 41 2 2 3 5 5" xfId="20432" xr:uid="{00000000-0005-0000-0000-0000EA4F0000}"/>
    <cellStyle name="Normal 41 2 2 3 6" xfId="12025" xr:uid="{00000000-0005-0000-0000-0000102F0000}"/>
    <cellStyle name="Normal 41 2 2 3 6 3" xfId="27120" xr:uid="{00000000-0005-0000-0000-00000A6A0000}"/>
    <cellStyle name="Normal 41 2 2 3 7" xfId="7004" xr:uid="{00000000-0005-0000-0000-0000731B0000}"/>
    <cellStyle name="Normal 41 2 2 3 7 3" xfId="22103" xr:uid="{00000000-0005-0000-0000-000071560000}"/>
    <cellStyle name="Normal 41 2 2 3 9" xfId="17090" xr:uid="{00000000-0005-0000-0000-0000DC420000}"/>
    <cellStyle name="Normal 41 2 2 4" xfId="2142" xr:uid="{00000000-0005-0000-0000-000073080000}"/>
    <cellStyle name="Normal 41 2 2 4 2" xfId="2981" xr:uid="{00000000-0005-0000-0000-0000BA0B0000}"/>
    <cellStyle name="Normal 41 2 2 4 2 2" xfId="4670" xr:uid="{00000000-0005-0000-0000-000054120000}"/>
    <cellStyle name="Normal 41 2 2 4 2 2 2" xfId="14742" xr:uid="{00000000-0005-0000-0000-0000AD390000}"/>
    <cellStyle name="Normal 41 2 2 4 2 2 2 3" xfId="29837" xr:uid="{00000000-0005-0000-0000-0000A7740000}"/>
    <cellStyle name="Normal 41 2 2 4 2 2 3" xfId="9722" xr:uid="{00000000-0005-0000-0000-000011260000}"/>
    <cellStyle name="Normal 41 2 2 4 2 2 3 3" xfId="24820" xr:uid="{00000000-0005-0000-0000-00000E610000}"/>
    <cellStyle name="Normal 41 2 2 4 2 2 5" xfId="19807" xr:uid="{00000000-0005-0000-0000-0000794D0000}"/>
    <cellStyle name="Normal 41 2 2 4 2 3" xfId="6361" xr:uid="{00000000-0005-0000-0000-0000F0180000}"/>
    <cellStyle name="Normal 41 2 2 4 2 3 2" xfId="16413" xr:uid="{00000000-0005-0000-0000-000034400000}"/>
    <cellStyle name="Normal 41 2 2 4 2 3 3" xfId="11393" xr:uid="{00000000-0005-0000-0000-0000982C0000}"/>
    <cellStyle name="Normal 41 2 2 4 2 3 3 3" xfId="26491" xr:uid="{00000000-0005-0000-0000-000095670000}"/>
    <cellStyle name="Normal 41 2 2 4 2 3 5" xfId="21478" xr:uid="{00000000-0005-0000-0000-000000540000}"/>
    <cellStyle name="Normal 41 2 2 4 2 4" xfId="13071" xr:uid="{00000000-0005-0000-0000-000026330000}"/>
    <cellStyle name="Normal 41 2 2 4 2 4 3" xfId="28166" xr:uid="{00000000-0005-0000-0000-0000206E0000}"/>
    <cellStyle name="Normal 41 2 2 4 2 5" xfId="8050" xr:uid="{00000000-0005-0000-0000-0000891F0000}"/>
    <cellStyle name="Normal 41 2 2 4 2 5 3" xfId="23149" xr:uid="{00000000-0005-0000-0000-0000875A0000}"/>
    <cellStyle name="Normal 41 2 2 4 2 7" xfId="18136" xr:uid="{00000000-0005-0000-0000-0000F2460000}"/>
    <cellStyle name="Normal 41 2 2 4 3" xfId="3833" xr:uid="{00000000-0005-0000-0000-00000F0F0000}"/>
    <cellStyle name="Normal 41 2 2 4 3 2" xfId="13906" xr:uid="{00000000-0005-0000-0000-000069360000}"/>
    <cellStyle name="Normal 41 2 2 4 3 2 3" xfId="29001" xr:uid="{00000000-0005-0000-0000-000063710000}"/>
    <cellStyle name="Normal 41 2 2 4 3 3" xfId="8886" xr:uid="{00000000-0005-0000-0000-0000CD220000}"/>
    <cellStyle name="Normal 41 2 2 4 3 3 3" xfId="23984" xr:uid="{00000000-0005-0000-0000-0000CA5D0000}"/>
    <cellStyle name="Normal 41 2 2 4 3 5" xfId="18971" xr:uid="{00000000-0005-0000-0000-0000354A0000}"/>
    <cellStyle name="Normal 41 2 2 4 4" xfId="5525" xr:uid="{00000000-0005-0000-0000-0000AC150000}"/>
    <cellStyle name="Normal 41 2 2 4 4 2" xfId="15577" xr:uid="{00000000-0005-0000-0000-0000F03C0000}"/>
    <cellStyle name="Normal 41 2 2 4 4 2 3" xfId="30672" xr:uid="{00000000-0005-0000-0000-0000EA770000}"/>
    <cellStyle name="Normal 41 2 2 4 4 3" xfId="10557" xr:uid="{00000000-0005-0000-0000-000054290000}"/>
    <cellStyle name="Normal 41 2 2 4 4 3 3" xfId="25655" xr:uid="{00000000-0005-0000-0000-000051640000}"/>
    <cellStyle name="Normal 41 2 2 4 4 5" xfId="20642" xr:uid="{00000000-0005-0000-0000-0000BC500000}"/>
    <cellStyle name="Normal 41 2 2 4 5" xfId="12235" xr:uid="{00000000-0005-0000-0000-0000E22F0000}"/>
    <cellStyle name="Normal 41 2 2 4 5 3" xfId="27330" xr:uid="{00000000-0005-0000-0000-0000DC6A0000}"/>
    <cellStyle name="Normal 41 2 2 4 6" xfId="7214" xr:uid="{00000000-0005-0000-0000-0000451C0000}"/>
    <cellStyle name="Normal 41 2 2 4 6 3" xfId="22313" xr:uid="{00000000-0005-0000-0000-000043570000}"/>
    <cellStyle name="Normal 41 2 2 4 8" xfId="17300" xr:uid="{00000000-0005-0000-0000-0000AE430000}"/>
    <cellStyle name="Normal 41 2 2 5" xfId="2563" xr:uid="{00000000-0005-0000-0000-0000180A0000}"/>
    <cellStyle name="Normal 41 2 2 5 2" xfId="4252" xr:uid="{00000000-0005-0000-0000-0000B2100000}"/>
    <cellStyle name="Normal 41 2 2 5 2 2" xfId="14324" xr:uid="{00000000-0005-0000-0000-00000B380000}"/>
    <cellStyle name="Normal 41 2 2 5 2 2 3" xfId="29419" xr:uid="{00000000-0005-0000-0000-000005730000}"/>
    <cellStyle name="Normal 41 2 2 5 2 3" xfId="9304" xr:uid="{00000000-0005-0000-0000-00006F240000}"/>
    <cellStyle name="Normal 41 2 2 5 2 3 3" xfId="24402" xr:uid="{00000000-0005-0000-0000-00006C5F0000}"/>
    <cellStyle name="Normal 41 2 2 5 2 5" xfId="19389" xr:uid="{00000000-0005-0000-0000-0000D74B0000}"/>
    <cellStyle name="Normal 41 2 2 5 3" xfId="5943" xr:uid="{00000000-0005-0000-0000-00004E170000}"/>
    <cellStyle name="Normal 41 2 2 5 3 2" xfId="15995" xr:uid="{00000000-0005-0000-0000-0000923E0000}"/>
    <cellStyle name="Normal 41 2 2 5 3 3" xfId="10975" xr:uid="{00000000-0005-0000-0000-0000F62A0000}"/>
    <cellStyle name="Normal 41 2 2 5 3 3 3" xfId="26073" xr:uid="{00000000-0005-0000-0000-0000F3650000}"/>
    <cellStyle name="Normal 41 2 2 5 3 5" xfId="21060" xr:uid="{00000000-0005-0000-0000-00005E520000}"/>
    <cellStyle name="Normal 41 2 2 5 4" xfId="12653" xr:uid="{00000000-0005-0000-0000-000084310000}"/>
    <cellStyle name="Normal 41 2 2 5 4 3" xfId="27748" xr:uid="{00000000-0005-0000-0000-00007E6C0000}"/>
    <cellStyle name="Normal 41 2 2 5 5" xfId="7632" xr:uid="{00000000-0005-0000-0000-0000E71D0000}"/>
    <cellStyle name="Normal 41 2 2 5 5 3" xfId="22731" xr:uid="{00000000-0005-0000-0000-0000E5580000}"/>
    <cellStyle name="Normal 41 2 2 5 7" xfId="17718" xr:uid="{00000000-0005-0000-0000-000050450000}"/>
    <cellStyle name="Normal 41 2 2 6" xfId="3415" xr:uid="{00000000-0005-0000-0000-00006D0D0000}"/>
    <cellStyle name="Normal 41 2 2 6 2" xfId="13488" xr:uid="{00000000-0005-0000-0000-0000C7340000}"/>
    <cellStyle name="Normal 41 2 2 6 2 3" xfId="28583" xr:uid="{00000000-0005-0000-0000-0000C16F0000}"/>
    <cellStyle name="Normal 41 2 2 6 3" xfId="8468" xr:uid="{00000000-0005-0000-0000-00002B210000}"/>
    <cellStyle name="Normal 41 2 2 6 3 3" xfId="23566" xr:uid="{00000000-0005-0000-0000-0000285C0000}"/>
    <cellStyle name="Normal 41 2 2 6 5" xfId="18553" xr:uid="{00000000-0005-0000-0000-000093480000}"/>
    <cellStyle name="Normal 41 2 2 7" xfId="5107" xr:uid="{00000000-0005-0000-0000-00000A140000}"/>
    <cellStyle name="Normal 41 2 2 7 2" xfId="15159" xr:uid="{00000000-0005-0000-0000-00004E3B0000}"/>
    <cellStyle name="Normal 41 2 2 7 2 3" xfId="30254" xr:uid="{00000000-0005-0000-0000-000048760000}"/>
    <cellStyle name="Normal 41 2 2 7 3" xfId="10139" xr:uid="{00000000-0005-0000-0000-0000B2270000}"/>
    <cellStyle name="Normal 41 2 2 7 3 3" xfId="25237" xr:uid="{00000000-0005-0000-0000-0000AF620000}"/>
    <cellStyle name="Normal 41 2 2 7 5" xfId="20224" xr:uid="{00000000-0005-0000-0000-00001A4F0000}"/>
    <cellStyle name="Normal 41 2 2 8" xfId="11817" xr:uid="{00000000-0005-0000-0000-0000402E0000}"/>
    <cellStyle name="Normal 41 2 2 8 3" xfId="26912" xr:uid="{00000000-0005-0000-0000-00003A690000}"/>
    <cellStyle name="Normal 41 2 2 9" xfId="6796" xr:uid="{00000000-0005-0000-0000-0000A31A0000}"/>
    <cellStyle name="Normal 41 2 2 9 3" xfId="21895" xr:uid="{00000000-0005-0000-0000-0000A1550000}"/>
    <cellStyle name="Normal 41 2 3" xfId="1762" xr:uid="{00000000-0005-0000-0000-0000F7060000}"/>
    <cellStyle name="Normal 41 2 3 10" xfId="16934" xr:uid="{00000000-0005-0000-0000-000040420000}"/>
    <cellStyle name="Normal 41 2 3 2" xfId="1981" xr:uid="{00000000-0005-0000-0000-0000D2070000}"/>
    <cellStyle name="Normal 41 2 3 2 2" xfId="2402" xr:uid="{00000000-0005-0000-0000-000077090000}"/>
    <cellStyle name="Normal 41 2 3 2 2 2" xfId="3241" xr:uid="{00000000-0005-0000-0000-0000BE0C0000}"/>
    <cellStyle name="Normal 41 2 3 2 2 2 2" xfId="4930" xr:uid="{00000000-0005-0000-0000-000058130000}"/>
    <cellStyle name="Normal 41 2 3 2 2 2 2 2" xfId="15002" xr:uid="{00000000-0005-0000-0000-0000B13A0000}"/>
    <cellStyle name="Normal 41 2 3 2 2 2 2 2 3" xfId="30097" xr:uid="{00000000-0005-0000-0000-0000AB750000}"/>
    <cellStyle name="Normal 41 2 3 2 2 2 2 3" xfId="9982" xr:uid="{00000000-0005-0000-0000-000015270000}"/>
    <cellStyle name="Normal 41 2 3 2 2 2 2 3 3" xfId="25080" xr:uid="{00000000-0005-0000-0000-000012620000}"/>
    <cellStyle name="Normal 41 2 3 2 2 2 2 5" xfId="20067" xr:uid="{00000000-0005-0000-0000-00007D4E0000}"/>
    <cellStyle name="Normal 41 2 3 2 2 2 3" xfId="6621" xr:uid="{00000000-0005-0000-0000-0000F4190000}"/>
    <cellStyle name="Normal 41 2 3 2 2 2 3 2" xfId="16673" xr:uid="{00000000-0005-0000-0000-000038410000}"/>
    <cellStyle name="Normal 41 2 3 2 2 2 3 3" xfId="11653" xr:uid="{00000000-0005-0000-0000-00009C2D0000}"/>
    <cellStyle name="Normal 41 2 3 2 2 2 3 3 3" xfId="26751" xr:uid="{00000000-0005-0000-0000-000099680000}"/>
    <cellStyle name="Normal 41 2 3 2 2 2 3 5" xfId="21738" xr:uid="{00000000-0005-0000-0000-000004550000}"/>
    <cellStyle name="Normal 41 2 3 2 2 2 4" xfId="13331" xr:uid="{00000000-0005-0000-0000-00002A340000}"/>
    <cellStyle name="Normal 41 2 3 2 2 2 4 3" xfId="28426" xr:uid="{00000000-0005-0000-0000-0000246F0000}"/>
    <cellStyle name="Normal 41 2 3 2 2 2 5" xfId="8310" xr:uid="{00000000-0005-0000-0000-00008D200000}"/>
    <cellStyle name="Normal 41 2 3 2 2 2 5 3" xfId="23409" xr:uid="{00000000-0005-0000-0000-00008B5B0000}"/>
    <cellStyle name="Normal 41 2 3 2 2 2 7" xfId="18396" xr:uid="{00000000-0005-0000-0000-0000F6470000}"/>
    <cellStyle name="Normal 41 2 3 2 2 3" xfId="4093" xr:uid="{00000000-0005-0000-0000-000013100000}"/>
    <cellStyle name="Normal 41 2 3 2 2 3 2" xfId="14166" xr:uid="{00000000-0005-0000-0000-00006D370000}"/>
    <cellStyle name="Normal 41 2 3 2 2 3 2 3" xfId="29261" xr:uid="{00000000-0005-0000-0000-000067720000}"/>
    <cellStyle name="Normal 41 2 3 2 2 3 3" xfId="9146" xr:uid="{00000000-0005-0000-0000-0000D1230000}"/>
    <cellStyle name="Normal 41 2 3 2 2 3 3 3" xfId="24244" xr:uid="{00000000-0005-0000-0000-0000CE5E0000}"/>
    <cellStyle name="Normal 41 2 3 2 2 3 5" xfId="19231" xr:uid="{00000000-0005-0000-0000-0000394B0000}"/>
    <cellStyle name="Normal 41 2 3 2 2 4" xfId="5785" xr:uid="{00000000-0005-0000-0000-0000B0160000}"/>
    <cellStyle name="Normal 41 2 3 2 2 4 2" xfId="15837" xr:uid="{00000000-0005-0000-0000-0000F43D0000}"/>
    <cellStyle name="Normal 41 2 3 2 2 4 3" xfId="10817" xr:uid="{00000000-0005-0000-0000-0000582A0000}"/>
    <cellStyle name="Normal 41 2 3 2 2 4 3 3" xfId="25915" xr:uid="{00000000-0005-0000-0000-000055650000}"/>
    <cellStyle name="Normal 41 2 3 2 2 4 5" xfId="20902" xr:uid="{00000000-0005-0000-0000-0000C0510000}"/>
    <cellStyle name="Normal 41 2 3 2 2 5" xfId="12495" xr:uid="{00000000-0005-0000-0000-0000E6300000}"/>
    <cellStyle name="Normal 41 2 3 2 2 5 3" xfId="27590" xr:uid="{00000000-0005-0000-0000-0000E06B0000}"/>
    <cellStyle name="Normal 41 2 3 2 2 6" xfId="7474" xr:uid="{00000000-0005-0000-0000-0000491D0000}"/>
    <cellStyle name="Normal 41 2 3 2 2 6 3" xfId="22573" xr:uid="{00000000-0005-0000-0000-000047580000}"/>
    <cellStyle name="Normal 41 2 3 2 2 8" xfId="17560" xr:uid="{00000000-0005-0000-0000-0000B2440000}"/>
    <cellStyle name="Normal 41 2 3 2 3" xfId="2823" xr:uid="{00000000-0005-0000-0000-00001C0B0000}"/>
    <cellStyle name="Normal 41 2 3 2 3 2" xfId="4512" xr:uid="{00000000-0005-0000-0000-0000B6110000}"/>
    <cellStyle name="Normal 41 2 3 2 3 2 2" xfId="14584" xr:uid="{00000000-0005-0000-0000-00000F390000}"/>
    <cellStyle name="Normal 41 2 3 2 3 2 2 3" xfId="29679" xr:uid="{00000000-0005-0000-0000-000009740000}"/>
    <cellStyle name="Normal 41 2 3 2 3 2 3" xfId="9564" xr:uid="{00000000-0005-0000-0000-000073250000}"/>
    <cellStyle name="Normal 41 2 3 2 3 2 3 3" xfId="24662" xr:uid="{00000000-0005-0000-0000-000070600000}"/>
    <cellStyle name="Normal 41 2 3 2 3 2 5" xfId="19649" xr:uid="{00000000-0005-0000-0000-0000DB4C0000}"/>
    <cellStyle name="Normal 41 2 3 2 3 3" xfId="6203" xr:uid="{00000000-0005-0000-0000-000052180000}"/>
    <cellStyle name="Normal 41 2 3 2 3 3 2" xfId="16255" xr:uid="{00000000-0005-0000-0000-0000963F0000}"/>
    <cellStyle name="Normal 41 2 3 2 3 3 3" xfId="11235" xr:uid="{00000000-0005-0000-0000-0000FA2B0000}"/>
    <cellStyle name="Normal 41 2 3 2 3 3 3 3" xfId="26333" xr:uid="{00000000-0005-0000-0000-0000F7660000}"/>
    <cellStyle name="Normal 41 2 3 2 3 3 5" xfId="21320" xr:uid="{00000000-0005-0000-0000-000062530000}"/>
    <cellStyle name="Normal 41 2 3 2 3 4" xfId="12913" xr:uid="{00000000-0005-0000-0000-000088320000}"/>
    <cellStyle name="Normal 41 2 3 2 3 4 3" xfId="28008" xr:uid="{00000000-0005-0000-0000-0000826D0000}"/>
    <cellStyle name="Normal 41 2 3 2 3 5" xfId="7892" xr:uid="{00000000-0005-0000-0000-0000EB1E0000}"/>
    <cellStyle name="Normal 41 2 3 2 3 5 3" xfId="22991" xr:uid="{00000000-0005-0000-0000-0000E9590000}"/>
    <cellStyle name="Normal 41 2 3 2 3 7" xfId="17978" xr:uid="{00000000-0005-0000-0000-000054460000}"/>
    <cellStyle name="Normal 41 2 3 2 4" xfId="3675" xr:uid="{00000000-0005-0000-0000-0000710E0000}"/>
    <cellStyle name="Normal 41 2 3 2 4 2" xfId="13748" xr:uid="{00000000-0005-0000-0000-0000CB350000}"/>
    <cellStyle name="Normal 41 2 3 2 4 2 3" xfId="28843" xr:uid="{00000000-0005-0000-0000-0000C5700000}"/>
    <cellStyle name="Normal 41 2 3 2 4 3" xfId="8728" xr:uid="{00000000-0005-0000-0000-00002F220000}"/>
    <cellStyle name="Normal 41 2 3 2 4 3 3" xfId="23826" xr:uid="{00000000-0005-0000-0000-00002C5D0000}"/>
    <cellStyle name="Normal 41 2 3 2 4 5" xfId="18813" xr:uid="{00000000-0005-0000-0000-000097490000}"/>
    <cellStyle name="Normal 41 2 3 2 5" xfId="5367" xr:uid="{00000000-0005-0000-0000-00000E150000}"/>
    <cellStyle name="Normal 41 2 3 2 5 2" xfId="15419" xr:uid="{00000000-0005-0000-0000-0000523C0000}"/>
    <cellStyle name="Normal 41 2 3 2 5 2 3" xfId="30514" xr:uid="{00000000-0005-0000-0000-00004C770000}"/>
    <cellStyle name="Normal 41 2 3 2 5 3" xfId="10399" xr:uid="{00000000-0005-0000-0000-0000B6280000}"/>
    <cellStyle name="Normal 41 2 3 2 5 3 3" xfId="25497" xr:uid="{00000000-0005-0000-0000-0000B3630000}"/>
    <cellStyle name="Normal 41 2 3 2 5 5" xfId="20484" xr:uid="{00000000-0005-0000-0000-00001E500000}"/>
    <cellStyle name="Normal 41 2 3 2 6" xfId="12077" xr:uid="{00000000-0005-0000-0000-0000442F0000}"/>
    <cellStyle name="Normal 41 2 3 2 6 3" xfId="27172" xr:uid="{00000000-0005-0000-0000-00003E6A0000}"/>
    <cellStyle name="Normal 41 2 3 2 7" xfId="7056" xr:uid="{00000000-0005-0000-0000-0000A71B0000}"/>
    <cellStyle name="Normal 41 2 3 2 7 3" xfId="22155" xr:uid="{00000000-0005-0000-0000-0000A5560000}"/>
    <cellStyle name="Normal 41 2 3 2 9" xfId="17142" xr:uid="{00000000-0005-0000-0000-000010430000}"/>
    <cellStyle name="Normal 41 2 3 3" xfId="2194" xr:uid="{00000000-0005-0000-0000-0000A7080000}"/>
    <cellStyle name="Normal 41 2 3 3 2" xfId="3033" xr:uid="{00000000-0005-0000-0000-0000EE0B0000}"/>
    <cellStyle name="Normal 41 2 3 3 2 2" xfId="4722" xr:uid="{00000000-0005-0000-0000-000088120000}"/>
    <cellStyle name="Normal 41 2 3 3 2 2 2" xfId="14794" xr:uid="{00000000-0005-0000-0000-0000E1390000}"/>
    <cellStyle name="Normal 41 2 3 3 2 2 2 3" xfId="29889" xr:uid="{00000000-0005-0000-0000-0000DB740000}"/>
    <cellStyle name="Normal 41 2 3 3 2 2 3" xfId="9774" xr:uid="{00000000-0005-0000-0000-000045260000}"/>
    <cellStyle name="Normal 41 2 3 3 2 2 3 3" xfId="24872" xr:uid="{00000000-0005-0000-0000-000042610000}"/>
    <cellStyle name="Normal 41 2 3 3 2 2 5" xfId="19859" xr:uid="{00000000-0005-0000-0000-0000AD4D0000}"/>
    <cellStyle name="Normal 41 2 3 3 2 3" xfId="6413" xr:uid="{00000000-0005-0000-0000-000024190000}"/>
    <cellStyle name="Normal 41 2 3 3 2 3 2" xfId="16465" xr:uid="{00000000-0005-0000-0000-000068400000}"/>
    <cellStyle name="Normal 41 2 3 3 2 3 3" xfId="11445" xr:uid="{00000000-0005-0000-0000-0000CC2C0000}"/>
    <cellStyle name="Normal 41 2 3 3 2 3 3 3" xfId="26543" xr:uid="{00000000-0005-0000-0000-0000C9670000}"/>
    <cellStyle name="Normal 41 2 3 3 2 3 5" xfId="21530" xr:uid="{00000000-0005-0000-0000-000034540000}"/>
    <cellStyle name="Normal 41 2 3 3 2 4" xfId="13123" xr:uid="{00000000-0005-0000-0000-00005A330000}"/>
    <cellStyle name="Normal 41 2 3 3 2 4 3" xfId="28218" xr:uid="{00000000-0005-0000-0000-0000546E0000}"/>
    <cellStyle name="Normal 41 2 3 3 2 5" xfId="8102" xr:uid="{00000000-0005-0000-0000-0000BD1F0000}"/>
    <cellStyle name="Normal 41 2 3 3 2 5 3" xfId="23201" xr:uid="{00000000-0005-0000-0000-0000BB5A0000}"/>
    <cellStyle name="Normal 41 2 3 3 2 7" xfId="18188" xr:uid="{00000000-0005-0000-0000-000026470000}"/>
    <cellStyle name="Normal 41 2 3 3 3" xfId="3885" xr:uid="{00000000-0005-0000-0000-0000430F0000}"/>
    <cellStyle name="Normal 41 2 3 3 3 2" xfId="13958" xr:uid="{00000000-0005-0000-0000-00009D360000}"/>
    <cellStyle name="Normal 41 2 3 3 3 2 3" xfId="29053" xr:uid="{00000000-0005-0000-0000-000097710000}"/>
    <cellStyle name="Normal 41 2 3 3 3 3" xfId="8938" xr:uid="{00000000-0005-0000-0000-000001230000}"/>
    <cellStyle name="Normal 41 2 3 3 3 3 3" xfId="24036" xr:uid="{00000000-0005-0000-0000-0000FE5D0000}"/>
    <cellStyle name="Normal 41 2 3 3 3 5" xfId="19023" xr:uid="{00000000-0005-0000-0000-0000694A0000}"/>
    <cellStyle name="Normal 41 2 3 3 4" xfId="5577" xr:uid="{00000000-0005-0000-0000-0000E0150000}"/>
    <cellStyle name="Normal 41 2 3 3 4 2" xfId="15629" xr:uid="{00000000-0005-0000-0000-0000243D0000}"/>
    <cellStyle name="Normal 41 2 3 3 4 2 3" xfId="30724" xr:uid="{00000000-0005-0000-0000-00001E780000}"/>
    <cellStyle name="Normal 41 2 3 3 4 3" xfId="10609" xr:uid="{00000000-0005-0000-0000-000088290000}"/>
    <cellStyle name="Normal 41 2 3 3 4 3 3" xfId="25707" xr:uid="{00000000-0005-0000-0000-000085640000}"/>
    <cellStyle name="Normal 41 2 3 3 4 5" xfId="20694" xr:uid="{00000000-0005-0000-0000-0000F0500000}"/>
    <cellStyle name="Normal 41 2 3 3 5" xfId="12287" xr:uid="{00000000-0005-0000-0000-000016300000}"/>
    <cellStyle name="Normal 41 2 3 3 5 3" xfId="27382" xr:uid="{00000000-0005-0000-0000-0000106B0000}"/>
    <cellStyle name="Normal 41 2 3 3 6" xfId="7266" xr:uid="{00000000-0005-0000-0000-0000791C0000}"/>
    <cellStyle name="Normal 41 2 3 3 6 3" xfId="22365" xr:uid="{00000000-0005-0000-0000-000077570000}"/>
    <cellStyle name="Normal 41 2 3 3 8" xfId="17352" xr:uid="{00000000-0005-0000-0000-0000E2430000}"/>
    <cellStyle name="Normal 41 2 3 4" xfId="2615" xr:uid="{00000000-0005-0000-0000-00004C0A0000}"/>
    <cellStyle name="Normal 41 2 3 4 2" xfId="4304" xr:uid="{00000000-0005-0000-0000-0000E6100000}"/>
    <cellStyle name="Normal 41 2 3 4 2 2" xfId="14376" xr:uid="{00000000-0005-0000-0000-00003F380000}"/>
    <cellStyle name="Normal 41 2 3 4 2 2 3" xfId="29471" xr:uid="{00000000-0005-0000-0000-000039730000}"/>
    <cellStyle name="Normal 41 2 3 4 2 3" xfId="9356" xr:uid="{00000000-0005-0000-0000-0000A3240000}"/>
    <cellStyle name="Normal 41 2 3 4 2 3 3" xfId="24454" xr:uid="{00000000-0005-0000-0000-0000A05F0000}"/>
    <cellStyle name="Normal 41 2 3 4 2 5" xfId="19441" xr:uid="{00000000-0005-0000-0000-00000B4C0000}"/>
    <cellStyle name="Normal 41 2 3 4 3" xfId="5995" xr:uid="{00000000-0005-0000-0000-000082170000}"/>
    <cellStyle name="Normal 41 2 3 4 3 2" xfId="16047" xr:uid="{00000000-0005-0000-0000-0000C63E0000}"/>
    <cellStyle name="Normal 41 2 3 4 3 3" xfId="11027" xr:uid="{00000000-0005-0000-0000-00002A2B0000}"/>
    <cellStyle name="Normal 41 2 3 4 3 3 3" xfId="26125" xr:uid="{00000000-0005-0000-0000-000027660000}"/>
    <cellStyle name="Normal 41 2 3 4 3 5" xfId="21112" xr:uid="{00000000-0005-0000-0000-000092520000}"/>
    <cellStyle name="Normal 41 2 3 4 4" xfId="12705" xr:uid="{00000000-0005-0000-0000-0000B8310000}"/>
    <cellStyle name="Normal 41 2 3 4 4 3" xfId="27800" xr:uid="{00000000-0005-0000-0000-0000B26C0000}"/>
    <cellStyle name="Normal 41 2 3 4 5" xfId="7684" xr:uid="{00000000-0005-0000-0000-00001B1E0000}"/>
    <cellStyle name="Normal 41 2 3 4 5 3" xfId="22783" xr:uid="{00000000-0005-0000-0000-000019590000}"/>
    <cellStyle name="Normal 41 2 3 4 7" xfId="17770" xr:uid="{00000000-0005-0000-0000-000084450000}"/>
    <cellStyle name="Normal 41 2 3 5" xfId="3467" xr:uid="{00000000-0005-0000-0000-0000A10D0000}"/>
    <cellStyle name="Normal 41 2 3 5 2" xfId="13540" xr:uid="{00000000-0005-0000-0000-0000FB340000}"/>
    <cellStyle name="Normal 41 2 3 5 2 3" xfId="28635" xr:uid="{00000000-0005-0000-0000-0000F56F0000}"/>
    <cellStyle name="Normal 41 2 3 5 3" xfId="8520" xr:uid="{00000000-0005-0000-0000-00005F210000}"/>
    <cellStyle name="Normal 41 2 3 5 3 3" xfId="23618" xr:uid="{00000000-0005-0000-0000-00005C5C0000}"/>
    <cellStyle name="Normal 41 2 3 5 5" xfId="18605" xr:uid="{00000000-0005-0000-0000-0000C7480000}"/>
    <cellStyle name="Normal 41 2 3 6" xfId="5159" xr:uid="{00000000-0005-0000-0000-00003E140000}"/>
    <cellStyle name="Normal 41 2 3 6 2" xfId="15211" xr:uid="{00000000-0005-0000-0000-0000823B0000}"/>
    <cellStyle name="Normal 41 2 3 6 2 3" xfId="30306" xr:uid="{00000000-0005-0000-0000-00007C760000}"/>
    <cellStyle name="Normal 41 2 3 6 3" xfId="10191" xr:uid="{00000000-0005-0000-0000-0000E6270000}"/>
    <cellStyle name="Normal 41 2 3 6 3 3" xfId="25289" xr:uid="{00000000-0005-0000-0000-0000E3620000}"/>
    <cellStyle name="Normal 41 2 3 6 5" xfId="20276" xr:uid="{00000000-0005-0000-0000-00004E4F0000}"/>
    <cellStyle name="Normal 41 2 3 7" xfId="11869" xr:uid="{00000000-0005-0000-0000-0000742E0000}"/>
    <cellStyle name="Normal 41 2 3 7 3" xfId="26964" xr:uid="{00000000-0005-0000-0000-00006E690000}"/>
    <cellStyle name="Normal 41 2 3 8" xfId="6848" xr:uid="{00000000-0005-0000-0000-0000D71A0000}"/>
    <cellStyle name="Normal 41 2 3 8 3" xfId="21947" xr:uid="{00000000-0005-0000-0000-0000D5550000}"/>
    <cellStyle name="Normal 41 2 4" xfId="1875" xr:uid="{00000000-0005-0000-0000-000068070000}"/>
    <cellStyle name="Normal 41 2 4 2" xfId="2298" xr:uid="{00000000-0005-0000-0000-00000F090000}"/>
    <cellStyle name="Normal 41 2 4 2 2" xfId="3137" xr:uid="{00000000-0005-0000-0000-0000560C0000}"/>
    <cellStyle name="Normal 41 2 4 2 2 2" xfId="4826" xr:uid="{00000000-0005-0000-0000-0000F0120000}"/>
    <cellStyle name="Normal 41 2 4 2 2 2 2" xfId="14898" xr:uid="{00000000-0005-0000-0000-0000493A0000}"/>
    <cellStyle name="Normal 41 2 4 2 2 2 2 3" xfId="29993" xr:uid="{00000000-0005-0000-0000-000043750000}"/>
    <cellStyle name="Normal 41 2 4 2 2 2 3" xfId="9878" xr:uid="{00000000-0005-0000-0000-0000AD260000}"/>
    <cellStyle name="Normal 41 2 4 2 2 2 3 3" xfId="24976" xr:uid="{00000000-0005-0000-0000-0000AA610000}"/>
    <cellStyle name="Normal 41 2 4 2 2 2 5" xfId="19963" xr:uid="{00000000-0005-0000-0000-0000154E0000}"/>
    <cellStyle name="Normal 41 2 4 2 2 3" xfId="6517" xr:uid="{00000000-0005-0000-0000-00008C190000}"/>
    <cellStyle name="Normal 41 2 4 2 2 3 2" xfId="16569" xr:uid="{00000000-0005-0000-0000-0000D0400000}"/>
    <cellStyle name="Normal 41 2 4 2 2 3 3" xfId="11549" xr:uid="{00000000-0005-0000-0000-0000342D0000}"/>
    <cellStyle name="Normal 41 2 4 2 2 3 3 3" xfId="26647" xr:uid="{00000000-0005-0000-0000-000031680000}"/>
    <cellStyle name="Normal 41 2 4 2 2 3 5" xfId="21634" xr:uid="{00000000-0005-0000-0000-00009C540000}"/>
    <cellStyle name="Normal 41 2 4 2 2 4" xfId="13227" xr:uid="{00000000-0005-0000-0000-0000C2330000}"/>
    <cellStyle name="Normal 41 2 4 2 2 4 3" xfId="28322" xr:uid="{00000000-0005-0000-0000-0000BC6E0000}"/>
    <cellStyle name="Normal 41 2 4 2 2 5" xfId="8206" xr:uid="{00000000-0005-0000-0000-000025200000}"/>
    <cellStyle name="Normal 41 2 4 2 2 5 3" xfId="23305" xr:uid="{00000000-0005-0000-0000-0000235B0000}"/>
    <cellStyle name="Normal 41 2 4 2 2 7" xfId="18292" xr:uid="{00000000-0005-0000-0000-00008E470000}"/>
    <cellStyle name="Normal 41 2 4 2 3" xfId="3989" xr:uid="{00000000-0005-0000-0000-0000AB0F0000}"/>
    <cellStyle name="Normal 41 2 4 2 3 2" xfId="14062" xr:uid="{00000000-0005-0000-0000-000005370000}"/>
    <cellStyle name="Normal 41 2 4 2 3 2 3" xfId="29157" xr:uid="{00000000-0005-0000-0000-0000FF710000}"/>
    <cellStyle name="Normal 41 2 4 2 3 3" xfId="9042" xr:uid="{00000000-0005-0000-0000-000069230000}"/>
    <cellStyle name="Normal 41 2 4 2 3 3 3" xfId="24140" xr:uid="{00000000-0005-0000-0000-0000665E0000}"/>
    <cellStyle name="Normal 41 2 4 2 3 5" xfId="19127" xr:uid="{00000000-0005-0000-0000-0000D14A0000}"/>
    <cellStyle name="Normal 41 2 4 2 4" xfId="5681" xr:uid="{00000000-0005-0000-0000-000048160000}"/>
    <cellStyle name="Normal 41 2 4 2 4 2" xfId="15733" xr:uid="{00000000-0005-0000-0000-00008C3D0000}"/>
    <cellStyle name="Normal 41 2 4 2 4 2 3" xfId="30828" xr:uid="{00000000-0005-0000-0000-000086780000}"/>
    <cellStyle name="Normal 41 2 4 2 4 3" xfId="10713" xr:uid="{00000000-0005-0000-0000-0000F0290000}"/>
    <cellStyle name="Normal 41 2 4 2 4 3 3" xfId="25811" xr:uid="{00000000-0005-0000-0000-0000ED640000}"/>
    <cellStyle name="Normal 41 2 4 2 4 5" xfId="20798" xr:uid="{00000000-0005-0000-0000-000058510000}"/>
    <cellStyle name="Normal 41 2 4 2 5" xfId="12391" xr:uid="{00000000-0005-0000-0000-00007E300000}"/>
    <cellStyle name="Normal 41 2 4 2 5 3" xfId="27486" xr:uid="{00000000-0005-0000-0000-0000786B0000}"/>
    <cellStyle name="Normal 41 2 4 2 6" xfId="7370" xr:uid="{00000000-0005-0000-0000-0000E11C0000}"/>
    <cellStyle name="Normal 41 2 4 2 6 3" xfId="22469" xr:uid="{00000000-0005-0000-0000-0000DF570000}"/>
    <cellStyle name="Normal 41 2 4 2 8" xfId="17456" xr:uid="{00000000-0005-0000-0000-00004A440000}"/>
    <cellStyle name="Normal 41 2 4 3" xfId="2719" xr:uid="{00000000-0005-0000-0000-0000B40A0000}"/>
    <cellStyle name="Normal 41 2 4 3 2" xfId="4408" xr:uid="{00000000-0005-0000-0000-00004E110000}"/>
    <cellStyle name="Normal 41 2 4 3 2 2" xfId="14480" xr:uid="{00000000-0005-0000-0000-0000A7380000}"/>
    <cellStyle name="Normal 41 2 4 3 2 2 3" xfId="29575" xr:uid="{00000000-0005-0000-0000-0000A1730000}"/>
    <cellStyle name="Normal 41 2 4 3 2 3" xfId="9460" xr:uid="{00000000-0005-0000-0000-00000B250000}"/>
    <cellStyle name="Normal 41 2 4 3 2 3 3" xfId="24558" xr:uid="{00000000-0005-0000-0000-000008600000}"/>
    <cellStyle name="Normal 41 2 4 3 2 5" xfId="19545" xr:uid="{00000000-0005-0000-0000-0000734C0000}"/>
    <cellStyle name="Normal 41 2 4 3 3" xfId="6099" xr:uid="{00000000-0005-0000-0000-0000EA170000}"/>
    <cellStyle name="Normal 41 2 4 3 3 2" xfId="16151" xr:uid="{00000000-0005-0000-0000-00002E3F0000}"/>
    <cellStyle name="Normal 41 2 4 3 3 3" xfId="11131" xr:uid="{00000000-0005-0000-0000-0000922B0000}"/>
    <cellStyle name="Normal 41 2 4 3 3 3 3" xfId="26229" xr:uid="{00000000-0005-0000-0000-00008F660000}"/>
    <cellStyle name="Normal 41 2 4 3 3 5" xfId="21216" xr:uid="{00000000-0005-0000-0000-0000FA520000}"/>
    <cellStyle name="Normal 41 2 4 3 4" xfId="12809" xr:uid="{00000000-0005-0000-0000-000020320000}"/>
    <cellStyle name="Normal 41 2 4 3 4 3" xfId="27904" xr:uid="{00000000-0005-0000-0000-00001A6D0000}"/>
    <cellStyle name="Normal 41 2 4 3 5" xfId="7788" xr:uid="{00000000-0005-0000-0000-0000831E0000}"/>
    <cellStyle name="Normal 41 2 4 3 5 3" xfId="22887" xr:uid="{00000000-0005-0000-0000-000081590000}"/>
    <cellStyle name="Normal 41 2 4 3 7" xfId="17874" xr:uid="{00000000-0005-0000-0000-0000EC450000}"/>
    <cellStyle name="Normal 41 2 4 4" xfId="3571" xr:uid="{00000000-0005-0000-0000-0000090E0000}"/>
    <cellStyle name="Normal 41 2 4 4 2" xfId="13644" xr:uid="{00000000-0005-0000-0000-000063350000}"/>
    <cellStyle name="Normal 41 2 4 4 2 3" xfId="28739" xr:uid="{00000000-0005-0000-0000-00005D700000}"/>
    <cellStyle name="Normal 41 2 4 4 3" xfId="8624" xr:uid="{00000000-0005-0000-0000-0000C7210000}"/>
    <cellStyle name="Normal 41 2 4 4 3 3" xfId="23722" xr:uid="{00000000-0005-0000-0000-0000C45C0000}"/>
    <cellStyle name="Normal 41 2 4 4 5" xfId="18709" xr:uid="{00000000-0005-0000-0000-00002F490000}"/>
    <cellStyle name="Normal 41 2 4 5" xfId="5263" xr:uid="{00000000-0005-0000-0000-0000A6140000}"/>
    <cellStyle name="Normal 41 2 4 5 2" xfId="15315" xr:uid="{00000000-0005-0000-0000-0000EA3B0000}"/>
    <cellStyle name="Normal 41 2 4 5 2 3" xfId="30410" xr:uid="{00000000-0005-0000-0000-0000E4760000}"/>
    <cellStyle name="Normal 41 2 4 5 3" xfId="10295" xr:uid="{00000000-0005-0000-0000-00004E280000}"/>
    <cellStyle name="Normal 41 2 4 5 3 3" xfId="25393" xr:uid="{00000000-0005-0000-0000-00004B630000}"/>
    <cellStyle name="Normal 41 2 4 5 5" xfId="20380" xr:uid="{00000000-0005-0000-0000-0000B64F0000}"/>
    <cellStyle name="Normal 41 2 4 6" xfId="11973" xr:uid="{00000000-0005-0000-0000-0000DC2E0000}"/>
    <cellStyle name="Normal 41 2 4 6 3" xfId="27068" xr:uid="{00000000-0005-0000-0000-0000D6690000}"/>
    <cellStyle name="Normal 41 2 4 7" xfId="6952" xr:uid="{00000000-0005-0000-0000-00003F1B0000}"/>
    <cellStyle name="Normal 41 2 4 7 3" xfId="22051" xr:uid="{00000000-0005-0000-0000-00003D560000}"/>
    <cellStyle name="Normal 41 2 4 9" xfId="17038" xr:uid="{00000000-0005-0000-0000-0000A8420000}"/>
    <cellStyle name="Normal 41 2 5" xfId="2088" xr:uid="{00000000-0005-0000-0000-00003D080000}"/>
    <cellStyle name="Normal 41 2 5 2" xfId="2929" xr:uid="{00000000-0005-0000-0000-0000860B0000}"/>
    <cellStyle name="Normal 41 2 5 2 2" xfId="4618" xr:uid="{00000000-0005-0000-0000-000020120000}"/>
    <cellStyle name="Normal 41 2 5 2 2 2" xfId="14690" xr:uid="{00000000-0005-0000-0000-000079390000}"/>
    <cellStyle name="Normal 41 2 5 2 2 2 3" xfId="29785" xr:uid="{00000000-0005-0000-0000-000073740000}"/>
    <cellStyle name="Normal 41 2 5 2 2 3" xfId="9670" xr:uid="{00000000-0005-0000-0000-0000DD250000}"/>
    <cellStyle name="Normal 41 2 5 2 2 3 3" xfId="24768" xr:uid="{00000000-0005-0000-0000-0000DA600000}"/>
    <cellStyle name="Normal 41 2 5 2 2 5" xfId="19755" xr:uid="{00000000-0005-0000-0000-0000454D0000}"/>
    <cellStyle name="Normal 41 2 5 2 3" xfId="6309" xr:uid="{00000000-0005-0000-0000-0000BC180000}"/>
    <cellStyle name="Normal 41 2 5 2 3 2" xfId="16361" xr:uid="{00000000-0005-0000-0000-000000400000}"/>
    <cellStyle name="Normal 41 2 5 2 3 3" xfId="11341" xr:uid="{00000000-0005-0000-0000-0000642C0000}"/>
    <cellStyle name="Normal 41 2 5 2 3 3 3" xfId="26439" xr:uid="{00000000-0005-0000-0000-000061670000}"/>
    <cellStyle name="Normal 41 2 5 2 3 5" xfId="21426" xr:uid="{00000000-0005-0000-0000-0000CC530000}"/>
    <cellStyle name="Normal 41 2 5 2 4" xfId="13019" xr:uid="{00000000-0005-0000-0000-0000F2320000}"/>
    <cellStyle name="Normal 41 2 5 2 4 3" xfId="28114" xr:uid="{00000000-0005-0000-0000-0000EC6D0000}"/>
    <cellStyle name="Normal 41 2 5 2 5" xfId="7998" xr:uid="{00000000-0005-0000-0000-0000551F0000}"/>
    <cellStyle name="Normal 41 2 5 2 5 3" xfId="23097" xr:uid="{00000000-0005-0000-0000-0000535A0000}"/>
    <cellStyle name="Normal 41 2 5 2 7" xfId="18084" xr:uid="{00000000-0005-0000-0000-0000BE460000}"/>
    <cellStyle name="Normal 41 2 5 3" xfId="3781" xr:uid="{00000000-0005-0000-0000-0000DB0E0000}"/>
    <cellStyle name="Normal 41 2 5 3 2" xfId="13854" xr:uid="{00000000-0005-0000-0000-000035360000}"/>
    <cellStyle name="Normal 41 2 5 3 2 3" xfId="28949" xr:uid="{00000000-0005-0000-0000-00002F710000}"/>
    <cellStyle name="Normal 41 2 5 3 3" xfId="8834" xr:uid="{00000000-0005-0000-0000-000099220000}"/>
    <cellStyle name="Normal 41 2 5 3 3 3" xfId="23932" xr:uid="{00000000-0005-0000-0000-0000965D0000}"/>
    <cellStyle name="Normal 41 2 5 3 5" xfId="18919" xr:uid="{00000000-0005-0000-0000-0000014A0000}"/>
    <cellStyle name="Normal 41 2 5 4" xfId="5473" xr:uid="{00000000-0005-0000-0000-000078150000}"/>
    <cellStyle name="Normal 41 2 5 4 2" xfId="15525" xr:uid="{00000000-0005-0000-0000-0000BC3C0000}"/>
    <cellStyle name="Normal 41 2 5 4 2 3" xfId="30620" xr:uid="{00000000-0005-0000-0000-0000B6770000}"/>
    <cellStyle name="Normal 41 2 5 4 3" xfId="10505" xr:uid="{00000000-0005-0000-0000-000020290000}"/>
    <cellStyle name="Normal 41 2 5 4 3 3" xfId="25603" xr:uid="{00000000-0005-0000-0000-00001D640000}"/>
    <cellStyle name="Normal 41 2 5 4 5" xfId="20590" xr:uid="{00000000-0005-0000-0000-000088500000}"/>
    <cellStyle name="Normal 41 2 5 5" xfId="12183" xr:uid="{00000000-0005-0000-0000-0000AE2F0000}"/>
    <cellStyle name="Normal 41 2 5 5 3" xfId="27278" xr:uid="{00000000-0005-0000-0000-0000A86A0000}"/>
    <cellStyle name="Normal 41 2 5 6" xfId="7162" xr:uid="{00000000-0005-0000-0000-0000111C0000}"/>
    <cellStyle name="Normal 41 2 5 6 3" xfId="22261" xr:uid="{00000000-0005-0000-0000-00000F570000}"/>
    <cellStyle name="Normal 41 2 5 8" xfId="17248" xr:uid="{00000000-0005-0000-0000-00007A430000}"/>
    <cellStyle name="Normal 41 2 6" xfId="2509" xr:uid="{00000000-0005-0000-0000-0000E2090000}"/>
    <cellStyle name="Normal 41 2 6 2" xfId="4200" xr:uid="{00000000-0005-0000-0000-00007E100000}"/>
    <cellStyle name="Normal 41 2 6 2 2" xfId="14272" xr:uid="{00000000-0005-0000-0000-0000D7370000}"/>
    <cellStyle name="Normal 41 2 6 2 2 3" xfId="29367" xr:uid="{00000000-0005-0000-0000-0000D1720000}"/>
    <cellStyle name="Normal 41 2 6 2 3" xfId="9252" xr:uid="{00000000-0005-0000-0000-00003B240000}"/>
    <cellStyle name="Normal 41 2 6 2 3 3" xfId="24350" xr:uid="{00000000-0005-0000-0000-0000385F0000}"/>
    <cellStyle name="Normal 41 2 6 2 5" xfId="19337" xr:uid="{00000000-0005-0000-0000-0000A34B0000}"/>
    <cellStyle name="Normal 41 2 6 3" xfId="5891" xr:uid="{00000000-0005-0000-0000-00001A170000}"/>
    <cellStyle name="Normal 41 2 6 3 2" xfId="15943" xr:uid="{00000000-0005-0000-0000-00005E3E0000}"/>
    <cellStyle name="Normal 41 2 6 3 3" xfId="10923" xr:uid="{00000000-0005-0000-0000-0000C22A0000}"/>
    <cellStyle name="Normal 41 2 6 3 3 3" xfId="26021" xr:uid="{00000000-0005-0000-0000-0000BF650000}"/>
    <cellStyle name="Normal 41 2 6 3 5" xfId="21008" xr:uid="{00000000-0005-0000-0000-00002A520000}"/>
    <cellStyle name="Normal 41 2 6 4" xfId="12601" xr:uid="{00000000-0005-0000-0000-000050310000}"/>
    <cellStyle name="Normal 41 2 6 4 3" xfId="27696" xr:uid="{00000000-0005-0000-0000-00004A6C0000}"/>
    <cellStyle name="Normal 41 2 6 5" xfId="7580" xr:uid="{00000000-0005-0000-0000-0000B31D0000}"/>
    <cellStyle name="Normal 41 2 6 5 3" xfId="22679" xr:uid="{00000000-0005-0000-0000-0000B1580000}"/>
    <cellStyle name="Normal 41 2 6 7" xfId="17666" xr:uid="{00000000-0005-0000-0000-00001C450000}"/>
    <cellStyle name="Normal 41 2 7" xfId="3359" xr:uid="{00000000-0005-0000-0000-0000350D0000}"/>
    <cellStyle name="Normal 41 2 7 2" xfId="13436" xr:uid="{00000000-0005-0000-0000-000093340000}"/>
    <cellStyle name="Normal 41 2 7 2 3" xfId="28531" xr:uid="{00000000-0005-0000-0000-00008D6F0000}"/>
    <cellStyle name="Normal 41 2 7 3" xfId="8416" xr:uid="{00000000-0005-0000-0000-0000F7200000}"/>
    <cellStyle name="Normal 41 2 7 3 3" xfId="23514" xr:uid="{00000000-0005-0000-0000-0000F45B0000}"/>
    <cellStyle name="Normal 41 2 7 5" xfId="18501" xr:uid="{00000000-0005-0000-0000-00005F480000}"/>
    <cellStyle name="Normal 41 2 8" xfId="5052" xr:uid="{00000000-0005-0000-0000-0000D3130000}"/>
    <cellStyle name="Normal 41 2 8 2" xfId="15107" xr:uid="{00000000-0005-0000-0000-00001A3B0000}"/>
    <cellStyle name="Normal 41 2 8 2 3" xfId="30202" xr:uid="{00000000-0005-0000-0000-000014760000}"/>
    <cellStyle name="Normal 41 2 8 3" xfId="10087" xr:uid="{00000000-0005-0000-0000-00007E270000}"/>
    <cellStyle name="Normal 41 2 8 3 3" xfId="25185" xr:uid="{00000000-0005-0000-0000-00007B620000}"/>
    <cellStyle name="Normal 41 2 8 5" xfId="20172" xr:uid="{00000000-0005-0000-0000-0000E64E0000}"/>
    <cellStyle name="Normal 41 2 9" xfId="11763" xr:uid="{00000000-0005-0000-0000-00000A2E0000}"/>
    <cellStyle name="Normal 41 2 9 3" xfId="26860" xr:uid="{00000000-0005-0000-0000-000006690000}"/>
    <cellStyle name="Normal 42" xfId="950" xr:uid="{00000000-0005-0000-0000-0000C8030000}"/>
    <cellStyle name="Normal 42 2" xfId="1422" xr:uid="{00000000-0005-0000-0000-0000A2050000}"/>
    <cellStyle name="Normal 42 2 10" xfId="6743" xr:uid="{00000000-0005-0000-0000-00006E1A0000}"/>
    <cellStyle name="Normal 42 2 10 3" xfId="21844" xr:uid="{00000000-0005-0000-0000-00006E550000}"/>
    <cellStyle name="Normal 42 2 12" xfId="16829" xr:uid="{00000000-0005-0000-0000-0000D7410000}"/>
    <cellStyle name="Normal 42 2 2" xfId="1709" xr:uid="{00000000-0005-0000-0000-0000C2060000}"/>
    <cellStyle name="Normal 42 2 2 11" xfId="16883" xr:uid="{00000000-0005-0000-0000-00000D420000}"/>
    <cellStyle name="Normal 42 2 2 2" xfId="1817" xr:uid="{00000000-0005-0000-0000-00002E070000}"/>
    <cellStyle name="Normal 42 2 2 2 10" xfId="16987" xr:uid="{00000000-0005-0000-0000-000075420000}"/>
    <cellStyle name="Normal 42 2 2 2 2" xfId="2034" xr:uid="{00000000-0005-0000-0000-000007080000}"/>
    <cellStyle name="Normal 42 2 2 2 2 2" xfId="2455" xr:uid="{00000000-0005-0000-0000-0000AC090000}"/>
    <cellStyle name="Normal 42 2 2 2 2 2 2" xfId="3294" xr:uid="{00000000-0005-0000-0000-0000F30C0000}"/>
    <cellStyle name="Normal 42 2 2 2 2 2 2 2" xfId="4983" xr:uid="{00000000-0005-0000-0000-00008D130000}"/>
    <cellStyle name="Normal 42 2 2 2 2 2 2 2 2" xfId="15055" xr:uid="{00000000-0005-0000-0000-0000E63A0000}"/>
    <cellStyle name="Normal 42 2 2 2 2 2 2 2 2 3" xfId="30150" xr:uid="{00000000-0005-0000-0000-0000E0750000}"/>
    <cellStyle name="Normal 42 2 2 2 2 2 2 2 3" xfId="10035" xr:uid="{00000000-0005-0000-0000-00004A270000}"/>
    <cellStyle name="Normal 42 2 2 2 2 2 2 2 3 3" xfId="25133" xr:uid="{00000000-0005-0000-0000-000047620000}"/>
    <cellStyle name="Normal 42 2 2 2 2 2 2 2 5" xfId="20120" xr:uid="{00000000-0005-0000-0000-0000B24E0000}"/>
    <cellStyle name="Normal 42 2 2 2 2 2 2 3" xfId="6674" xr:uid="{00000000-0005-0000-0000-0000291A0000}"/>
    <cellStyle name="Normal 42 2 2 2 2 2 2 3 2" xfId="16726" xr:uid="{00000000-0005-0000-0000-00006D410000}"/>
    <cellStyle name="Normal 42 2 2 2 2 2 2 3 3" xfId="11706" xr:uid="{00000000-0005-0000-0000-0000D12D0000}"/>
    <cellStyle name="Normal 42 2 2 2 2 2 2 3 3 3" xfId="26804" xr:uid="{00000000-0005-0000-0000-0000CE680000}"/>
    <cellStyle name="Normal 42 2 2 2 2 2 2 3 5" xfId="21791" xr:uid="{00000000-0005-0000-0000-000039550000}"/>
    <cellStyle name="Normal 42 2 2 2 2 2 2 4" xfId="13384" xr:uid="{00000000-0005-0000-0000-00005F340000}"/>
    <cellStyle name="Normal 42 2 2 2 2 2 2 4 3" xfId="28479" xr:uid="{00000000-0005-0000-0000-0000596F0000}"/>
    <cellStyle name="Normal 42 2 2 2 2 2 2 5" xfId="8363" xr:uid="{00000000-0005-0000-0000-0000C2200000}"/>
    <cellStyle name="Normal 42 2 2 2 2 2 2 5 3" xfId="23462" xr:uid="{00000000-0005-0000-0000-0000C05B0000}"/>
    <cellStyle name="Normal 42 2 2 2 2 2 2 7" xfId="18449" xr:uid="{00000000-0005-0000-0000-00002B480000}"/>
    <cellStyle name="Normal 42 2 2 2 2 2 3" xfId="4146" xr:uid="{00000000-0005-0000-0000-000048100000}"/>
    <cellStyle name="Normal 42 2 2 2 2 2 3 2" xfId="14219" xr:uid="{00000000-0005-0000-0000-0000A2370000}"/>
    <cellStyle name="Normal 42 2 2 2 2 2 3 2 3" xfId="29314" xr:uid="{00000000-0005-0000-0000-00009C720000}"/>
    <cellStyle name="Normal 42 2 2 2 2 2 3 3" xfId="9199" xr:uid="{00000000-0005-0000-0000-000006240000}"/>
    <cellStyle name="Normal 42 2 2 2 2 2 3 3 3" xfId="24297" xr:uid="{00000000-0005-0000-0000-0000035F0000}"/>
    <cellStyle name="Normal 42 2 2 2 2 2 3 5" xfId="19284" xr:uid="{00000000-0005-0000-0000-00006E4B0000}"/>
    <cellStyle name="Normal 42 2 2 2 2 2 4" xfId="5838" xr:uid="{00000000-0005-0000-0000-0000E5160000}"/>
    <cellStyle name="Normal 42 2 2 2 2 2 4 2" xfId="15890" xr:uid="{00000000-0005-0000-0000-0000293E0000}"/>
    <cellStyle name="Normal 42 2 2 2 2 2 4 3" xfId="10870" xr:uid="{00000000-0005-0000-0000-00008D2A0000}"/>
    <cellStyle name="Normal 42 2 2 2 2 2 4 3 3" xfId="25968" xr:uid="{00000000-0005-0000-0000-00008A650000}"/>
    <cellStyle name="Normal 42 2 2 2 2 2 4 5" xfId="20955" xr:uid="{00000000-0005-0000-0000-0000F5510000}"/>
    <cellStyle name="Normal 42 2 2 2 2 2 5" xfId="12548" xr:uid="{00000000-0005-0000-0000-00001B310000}"/>
    <cellStyle name="Normal 42 2 2 2 2 2 5 3" xfId="27643" xr:uid="{00000000-0005-0000-0000-0000156C0000}"/>
    <cellStyle name="Normal 42 2 2 2 2 2 6" xfId="7527" xr:uid="{00000000-0005-0000-0000-00007E1D0000}"/>
    <cellStyle name="Normal 42 2 2 2 2 2 6 3" xfId="22626" xr:uid="{00000000-0005-0000-0000-00007C580000}"/>
    <cellStyle name="Normal 42 2 2 2 2 2 8" xfId="17613" xr:uid="{00000000-0005-0000-0000-0000E7440000}"/>
    <cellStyle name="Normal 42 2 2 2 2 3" xfId="2876" xr:uid="{00000000-0005-0000-0000-0000510B0000}"/>
    <cellStyle name="Normal 42 2 2 2 2 3 2" xfId="4565" xr:uid="{00000000-0005-0000-0000-0000EB110000}"/>
    <cellStyle name="Normal 42 2 2 2 2 3 2 2" xfId="14637" xr:uid="{00000000-0005-0000-0000-000044390000}"/>
    <cellStyle name="Normal 42 2 2 2 2 3 2 2 3" xfId="29732" xr:uid="{00000000-0005-0000-0000-00003E740000}"/>
    <cellStyle name="Normal 42 2 2 2 2 3 2 3" xfId="9617" xr:uid="{00000000-0005-0000-0000-0000A8250000}"/>
    <cellStyle name="Normal 42 2 2 2 2 3 2 3 3" xfId="24715" xr:uid="{00000000-0005-0000-0000-0000A5600000}"/>
    <cellStyle name="Normal 42 2 2 2 2 3 2 5" xfId="19702" xr:uid="{00000000-0005-0000-0000-0000104D0000}"/>
    <cellStyle name="Normal 42 2 2 2 2 3 3" xfId="6256" xr:uid="{00000000-0005-0000-0000-000087180000}"/>
    <cellStyle name="Normal 42 2 2 2 2 3 3 2" xfId="16308" xr:uid="{00000000-0005-0000-0000-0000CB3F0000}"/>
    <cellStyle name="Normal 42 2 2 2 2 3 3 3" xfId="11288" xr:uid="{00000000-0005-0000-0000-00002F2C0000}"/>
    <cellStyle name="Normal 42 2 2 2 2 3 3 3 3" xfId="26386" xr:uid="{00000000-0005-0000-0000-00002C670000}"/>
    <cellStyle name="Normal 42 2 2 2 2 3 3 5" xfId="21373" xr:uid="{00000000-0005-0000-0000-000097530000}"/>
    <cellStyle name="Normal 42 2 2 2 2 3 4" xfId="12966" xr:uid="{00000000-0005-0000-0000-0000BD320000}"/>
    <cellStyle name="Normal 42 2 2 2 2 3 4 3" xfId="28061" xr:uid="{00000000-0005-0000-0000-0000B76D0000}"/>
    <cellStyle name="Normal 42 2 2 2 2 3 5" xfId="7945" xr:uid="{00000000-0005-0000-0000-0000201F0000}"/>
    <cellStyle name="Normal 42 2 2 2 2 3 5 3" xfId="23044" xr:uid="{00000000-0005-0000-0000-00001E5A0000}"/>
    <cellStyle name="Normal 42 2 2 2 2 3 7" xfId="18031" xr:uid="{00000000-0005-0000-0000-000089460000}"/>
    <cellStyle name="Normal 42 2 2 2 2 4" xfId="3728" xr:uid="{00000000-0005-0000-0000-0000A60E0000}"/>
    <cellStyle name="Normal 42 2 2 2 2 4 2" xfId="13801" xr:uid="{00000000-0005-0000-0000-000000360000}"/>
    <cellStyle name="Normal 42 2 2 2 2 4 2 3" xfId="28896" xr:uid="{00000000-0005-0000-0000-0000FA700000}"/>
    <cellStyle name="Normal 42 2 2 2 2 4 3" xfId="8781" xr:uid="{00000000-0005-0000-0000-000064220000}"/>
    <cellStyle name="Normal 42 2 2 2 2 4 3 3" xfId="23879" xr:uid="{00000000-0005-0000-0000-0000615D0000}"/>
    <cellStyle name="Normal 42 2 2 2 2 4 5" xfId="18866" xr:uid="{00000000-0005-0000-0000-0000CC490000}"/>
    <cellStyle name="Normal 42 2 2 2 2 5" xfId="5420" xr:uid="{00000000-0005-0000-0000-000043150000}"/>
    <cellStyle name="Normal 42 2 2 2 2 5 2" xfId="15472" xr:uid="{00000000-0005-0000-0000-0000873C0000}"/>
    <cellStyle name="Normal 42 2 2 2 2 5 2 3" xfId="30567" xr:uid="{00000000-0005-0000-0000-000081770000}"/>
    <cellStyle name="Normal 42 2 2 2 2 5 3" xfId="10452" xr:uid="{00000000-0005-0000-0000-0000EB280000}"/>
    <cellStyle name="Normal 42 2 2 2 2 5 3 3" xfId="25550" xr:uid="{00000000-0005-0000-0000-0000E8630000}"/>
    <cellStyle name="Normal 42 2 2 2 2 5 5" xfId="20537" xr:uid="{00000000-0005-0000-0000-000053500000}"/>
    <cellStyle name="Normal 42 2 2 2 2 6" xfId="12130" xr:uid="{00000000-0005-0000-0000-0000792F0000}"/>
    <cellStyle name="Normal 42 2 2 2 2 6 3" xfId="27225" xr:uid="{00000000-0005-0000-0000-0000736A0000}"/>
    <cellStyle name="Normal 42 2 2 2 2 7" xfId="7109" xr:uid="{00000000-0005-0000-0000-0000DC1B0000}"/>
    <cellStyle name="Normal 42 2 2 2 2 7 3" xfId="22208" xr:uid="{00000000-0005-0000-0000-0000DA560000}"/>
    <cellStyle name="Normal 42 2 2 2 2 9" xfId="17195" xr:uid="{00000000-0005-0000-0000-000045430000}"/>
    <cellStyle name="Normal 42 2 2 2 3" xfId="2247" xr:uid="{00000000-0005-0000-0000-0000DC080000}"/>
    <cellStyle name="Normal 42 2 2 2 3 2" xfId="3086" xr:uid="{00000000-0005-0000-0000-0000230C0000}"/>
    <cellStyle name="Normal 42 2 2 2 3 2 2" xfId="4775" xr:uid="{00000000-0005-0000-0000-0000BD120000}"/>
    <cellStyle name="Normal 42 2 2 2 3 2 2 2" xfId="14847" xr:uid="{00000000-0005-0000-0000-0000163A0000}"/>
    <cellStyle name="Normal 42 2 2 2 3 2 2 2 3" xfId="29942" xr:uid="{00000000-0005-0000-0000-000010750000}"/>
    <cellStyle name="Normal 42 2 2 2 3 2 2 3" xfId="9827" xr:uid="{00000000-0005-0000-0000-00007A260000}"/>
    <cellStyle name="Normal 42 2 2 2 3 2 2 3 3" xfId="24925" xr:uid="{00000000-0005-0000-0000-000077610000}"/>
    <cellStyle name="Normal 42 2 2 2 3 2 2 5" xfId="19912" xr:uid="{00000000-0005-0000-0000-0000E24D0000}"/>
    <cellStyle name="Normal 42 2 2 2 3 2 3" xfId="6466" xr:uid="{00000000-0005-0000-0000-000059190000}"/>
    <cellStyle name="Normal 42 2 2 2 3 2 3 2" xfId="16518" xr:uid="{00000000-0005-0000-0000-00009D400000}"/>
    <cellStyle name="Normal 42 2 2 2 3 2 3 3" xfId="11498" xr:uid="{00000000-0005-0000-0000-0000012D0000}"/>
    <cellStyle name="Normal 42 2 2 2 3 2 3 3 3" xfId="26596" xr:uid="{00000000-0005-0000-0000-0000FE670000}"/>
    <cellStyle name="Normal 42 2 2 2 3 2 3 5" xfId="21583" xr:uid="{00000000-0005-0000-0000-000069540000}"/>
    <cellStyle name="Normal 42 2 2 2 3 2 4" xfId="13176" xr:uid="{00000000-0005-0000-0000-00008F330000}"/>
    <cellStyle name="Normal 42 2 2 2 3 2 4 3" xfId="28271" xr:uid="{00000000-0005-0000-0000-0000896E0000}"/>
    <cellStyle name="Normal 42 2 2 2 3 2 5" xfId="8155" xr:uid="{00000000-0005-0000-0000-0000F21F0000}"/>
    <cellStyle name="Normal 42 2 2 2 3 2 5 3" xfId="23254" xr:uid="{00000000-0005-0000-0000-0000F05A0000}"/>
    <cellStyle name="Normal 42 2 2 2 3 2 7" xfId="18241" xr:uid="{00000000-0005-0000-0000-00005B470000}"/>
    <cellStyle name="Normal 42 2 2 2 3 3" xfId="3938" xr:uid="{00000000-0005-0000-0000-0000780F0000}"/>
    <cellStyle name="Normal 42 2 2 2 3 3 2" xfId="14011" xr:uid="{00000000-0005-0000-0000-0000D2360000}"/>
    <cellStyle name="Normal 42 2 2 2 3 3 2 3" xfId="29106" xr:uid="{00000000-0005-0000-0000-0000CC710000}"/>
    <cellStyle name="Normal 42 2 2 2 3 3 3" xfId="8991" xr:uid="{00000000-0005-0000-0000-000036230000}"/>
    <cellStyle name="Normal 42 2 2 2 3 3 3 3" xfId="24089" xr:uid="{00000000-0005-0000-0000-0000335E0000}"/>
    <cellStyle name="Normal 42 2 2 2 3 3 5" xfId="19076" xr:uid="{00000000-0005-0000-0000-00009E4A0000}"/>
    <cellStyle name="Normal 42 2 2 2 3 4" xfId="5630" xr:uid="{00000000-0005-0000-0000-000015160000}"/>
    <cellStyle name="Normal 42 2 2 2 3 4 2" xfId="15682" xr:uid="{00000000-0005-0000-0000-0000593D0000}"/>
    <cellStyle name="Normal 42 2 2 2 3 4 2 3" xfId="30777" xr:uid="{00000000-0005-0000-0000-000053780000}"/>
    <cellStyle name="Normal 42 2 2 2 3 4 3" xfId="10662" xr:uid="{00000000-0005-0000-0000-0000BD290000}"/>
    <cellStyle name="Normal 42 2 2 2 3 4 3 3" xfId="25760" xr:uid="{00000000-0005-0000-0000-0000BA640000}"/>
    <cellStyle name="Normal 42 2 2 2 3 4 5" xfId="20747" xr:uid="{00000000-0005-0000-0000-000025510000}"/>
    <cellStyle name="Normal 42 2 2 2 3 5" xfId="12340" xr:uid="{00000000-0005-0000-0000-00004B300000}"/>
    <cellStyle name="Normal 42 2 2 2 3 5 3" xfId="27435" xr:uid="{00000000-0005-0000-0000-0000456B0000}"/>
    <cellStyle name="Normal 42 2 2 2 3 6" xfId="7319" xr:uid="{00000000-0005-0000-0000-0000AE1C0000}"/>
    <cellStyle name="Normal 42 2 2 2 3 6 3" xfId="22418" xr:uid="{00000000-0005-0000-0000-0000AC570000}"/>
    <cellStyle name="Normal 42 2 2 2 3 8" xfId="17405" xr:uid="{00000000-0005-0000-0000-000017440000}"/>
    <cellStyle name="Normal 42 2 2 2 4" xfId="2668" xr:uid="{00000000-0005-0000-0000-0000810A0000}"/>
    <cellStyle name="Normal 42 2 2 2 4 2" xfId="4357" xr:uid="{00000000-0005-0000-0000-00001B110000}"/>
    <cellStyle name="Normal 42 2 2 2 4 2 2" xfId="14429" xr:uid="{00000000-0005-0000-0000-000074380000}"/>
    <cellStyle name="Normal 42 2 2 2 4 2 2 3" xfId="29524" xr:uid="{00000000-0005-0000-0000-00006E730000}"/>
    <cellStyle name="Normal 42 2 2 2 4 2 3" xfId="9409" xr:uid="{00000000-0005-0000-0000-0000D8240000}"/>
    <cellStyle name="Normal 42 2 2 2 4 2 3 3" xfId="24507" xr:uid="{00000000-0005-0000-0000-0000D55F0000}"/>
    <cellStyle name="Normal 42 2 2 2 4 2 5" xfId="19494" xr:uid="{00000000-0005-0000-0000-0000404C0000}"/>
    <cellStyle name="Normal 42 2 2 2 4 3" xfId="6048" xr:uid="{00000000-0005-0000-0000-0000B7170000}"/>
    <cellStyle name="Normal 42 2 2 2 4 3 2" xfId="16100" xr:uid="{00000000-0005-0000-0000-0000FB3E0000}"/>
    <cellStyle name="Normal 42 2 2 2 4 3 3" xfId="11080" xr:uid="{00000000-0005-0000-0000-00005F2B0000}"/>
    <cellStyle name="Normal 42 2 2 2 4 3 3 3" xfId="26178" xr:uid="{00000000-0005-0000-0000-00005C660000}"/>
    <cellStyle name="Normal 42 2 2 2 4 3 5" xfId="21165" xr:uid="{00000000-0005-0000-0000-0000C7520000}"/>
    <cellStyle name="Normal 42 2 2 2 4 4" xfId="12758" xr:uid="{00000000-0005-0000-0000-0000ED310000}"/>
    <cellStyle name="Normal 42 2 2 2 4 4 3" xfId="27853" xr:uid="{00000000-0005-0000-0000-0000E76C0000}"/>
    <cellStyle name="Normal 42 2 2 2 4 5" xfId="7737" xr:uid="{00000000-0005-0000-0000-0000501E0000}"/>
    <cellStyle name="Normal 42 2 2 2 4 5 3" xfId="22836" xr:uid="{00000000-0005-0000-0000-00004E590000}"/>
    <cellStyle name="Normal 42 2 2 2 4 7" xfId="17823" xr:uid="{00000000-0005-0000-0000-0000B9450000}"/>
    <cellStyle name="Normal 42 2 2 2 5" xfId="3520" xr:uid="{00000000-0005-0000-0000-0000D60D0000}"/>
    <cellStyle name="Normal 42 2 2 2 5 2" xfId="13593" xr:uid="{00000000-0005-0000-0000-000030350000}"/>
    <cellStyle name="Normal 42 2 2 2 5 2 3" xfId="28688" xr:uid="{00000000-0005-0000-0000-00002A700000}"/>
    <cellStyle name="Normal 42 2 2 2 5 3" xfId="8573" xr:uid="{00000000-0005-0000-0000-000094210000}"/>
    <cellStyle name="Normal 42 2 2 2 5 3 3" xfId="23671" xr:uid="{00000000-0005-0000-0000-0000915C0000}"/>
    <cellStyle name="Normal 42 2 2 2 5 5" xfId="18658" xr:uid="{00000000-0005-0000-0000-0000FC480000}"/>
    <cellStyle name="Normal 42 2 2 2 6" xfId="5212" xr:uid="{00000000-0005-0000-0000-000073140000}"/>
    <cellStyle name="Normal 42 2 2 2 6 2" xfId="15264" xr:uid="{00000000-0005-0000-0000-0000B73B0000}"/>
    <cellStyle name="Normal 42 2 2 2 6 2 3" xfId="30359" xr:uid="{00000000-0005-0000-0000-0000B1760000}"/>
    <cellStyle name="Normal 42 2 2 2 6 3" xfId="10244" xr:uid="{00000000-0005-0000-0000-00001B280000}"/>
    <cellStyle name="Normal 42 2 2 2 6 3 3" xfId="25342" xr:uid="{00000000-0005-0000-0000-000018630000}"/>
    <cellStyle name="Normal 42 2 2 2 6 5" xfId="20329" xr:uid="{00000000-0005-0000-0000-0000834F0000}"/>
    <cellStyle name="Normal 42 2 2 2 7" xfId="11922" xr:uid="{00000000-0005-0000-0000-0000A92E0000}"/>
    <cellStyle name="Normal 42 2 2 2 7 3" xfId="27017" xr:uid="{00000000-0005-0000-0000-0000A3690000}"/>
    <cellStyle name="Normal 42 2 2 2 8" xfId="6901" xr:uid="{00000000-0005-0000-0000-00000C1B0000}"/>
    <cellStyle name="Normal 42 2 2 2 8 3" xfId="22000" xr:uid="{00000000-0005-0000-0000-00000A560000}"/>
    <cellStyle name="Normal 42 2 2 3" xfId="1930" xr:uid="{00000000-0005-0000-0000-00009F070000}"/>
    <cellStyle name="Normal 42 2 2 3 2" xfId="2351" xr:uid="{00000000-0005-0000-0000-000044090000}"/>
    <cellStyle name="Normal 42 2 2 3 2 2" xfId="3190" xr:uid="{00000000-0005-0000-0000-00008B0C0000}"/>
    <cellStyle name="Normal 42 2 2 3 2 2 2" xfId="4879" xr:uid="{00000000-0005-0000-0000-000025130000}"/>
    <cellStyle name="Normal 42 2 2 3 2 2 2 2" xfId="14951" xr:uid="{00000000-0005-0000-0000-00007E3A0000}"/>
    <cellStyle name="Normal 42 2 2 3 2 2 2 2 3" xfId="30046" xr:uid="{00000000-0005-0000-0000-000078750000}"/>
    <cellStyle name="Normal 42 2 2 3 2 2 2 3" xfId="9931" xr:uid="{00000000-0005-0000-0000-0000E2260000}"/>
    <cellStyle name="Normal 42 2 2 3 2 2 2 3 3" xfId="25029" xr:uid="{00000000-0005-0000-0000-0000DF610000}"/>
    <cellStyle name="Normal 42 2 2 3 2 2 2 5" xfId="20016" xr:uid="{00000000-0005-0000-0000-00004A4E0000}"/>
    <cellStyle name="Normal 42 2 2 3 2 2 3" xfId="6570" xr:uid="{00000000-0005-0000-0000-0000C1190000}"/>
    <cellStyle name="Normal 42 2 2 3 2 2 3 2" xfId="16622" xr:uid="{00000000-0005-0000-0000-000005410000}"/>
    <cellStyle name="Normal 42 2 2 3 2 2 3 3" xfId="11602" xr:uid="{00000000-0005-0000-0000-0000692D0000}"/>
    <cellStyle name="Normal 42 2 2 3 2 2 3 3 3" xfId="26700" xr:uid="{00000000-0005-0000-0000-000066680000}"/>
    <cellStyle name="Normal 42 2 2 3 2 2 3 5" xfId="21687" xr:uid="{00000000-0005-0000-0000-0000D1540000}"/>
    <cellStyle name="Normal 42 2 2 3 2 2 4" xfId="13280" xr:uid="{00000000-0005-0000-0000-0000F7330000}"/>
    <cellStyle name="Normal 42 2 2 3 2 2 4 3" xfId="28375" xr:uid="{00000000-0005-0000-0000-0000F16E0000}"/>
    <cellStyle name="Normal 42 2 2 3 2 2 5" xfId="8259" xr:uid="{00000000-0005-0000-0000-00005A200000}"/>
    <cellStyle name="Normal 42 2 2 3 2 2 5 3" xfId="23358" xr:uid="{00000000-0005-0000-0000-0000585B0000}"/>
    <cellStyle name="Normal 42 2 2 3 2 2 7" xfId="18345" xr:uid="{00000000-0005-0000-0000-0000C3470000}"/>
    <cellStyle name="Normal 42 2 2 3 2 3" xfId="4042" xr:uid="{00000000-0005-0000-0000-0000E00F0000}"/>
    <cellStyle name="Normal 42 2 2 3 2 3 2" xfId="14115" xr:uid="{00000000-0005-0000-0000-00003A370000}"/>
    <cellStyle name="Normal 42 2 2 3 2 3 2 3" xfId="29210" xr:uid="{00000000-0005-0000-0000-000034720000}"/>
    <cellStyle name="Normal 42 2 2 3 2 3 3" xfId="9095" xr:uid="{00000000-0005-0000-0000-00009E230000}"/>
    <cellStyle name="Normal 42 2 2 3 2 3 3 3" xfId="24193" xr:uid="{00000000-0005-0000-0000-00009B5E0000}"/>
    <cellStyle name="Normal 42 2 2 3 2 3 5" xfId="19180" xr:uid="{00000000-0005-0000-0000-0000064B0000}"/>
    <cellStyle name="Normal 42 2 2 3 2 4" xfId="5734" xr:uid="{00000000-0005-0000-0000-00007D160000}"/>
    <cellStyle name="Normal 42 2 2 3 2 4 2" xfId="15786" xr:uid="{00000000-0005-0000-0000-0000C13D0000}"/>
    <cellStyle name="Normal 42 2 2 3 2 4 2 3" xfId="30881" xr:uid="{00000000-0005-0000-0000-0000BB780000}"/>
    <cellStyle name="Normal 42 2 2 3 2 4 3" xfId="10766" xr:uid="{00000000-0005-0000-0000-0000252A0000}"/>
    <cellStyle name="Normal 42 2 2 3 2 4 3 3" xfId="25864" xr:uid="{00000000-0005-0000-0000-000022650000}"/>
    <cellStyle name="Normal 42 2 2 3 2 4 5" xfId="20851" xr:uid="{00000000-0005-0000-0000-00008D510000}"/>
    <cellStyle name="Normal 42 2 2 3 2 5" xfId="12444" xr:uid="{00000000-0005-0000-0000-0000B3300000}"/>
    <cellStyle name="Normal 42 2 2 3 2 5 3" xfId="27539" xr:uid="{00000000-0005-0000-0000-0000AD6B0000}"/>
    <cellStyle name="Normal 42 2 2 3 2 6" xfId="7423" xr:uid="{00000000-0005-0000-0000-0000161D0000}"/>
    <cellStyle name="Normal 42 2 2 3 2 6 3" xfId="22522" xr:uid="{00000000-0005-0000-0000-000014580000}"/>
    <cellStyle name="Normal 42 2 2 3 2 8" xfId="17509" xr:uid="{00000000-0005-0000-0000-00007F440000}"/>
    <cellStyle name="Normal 42 2 2 3 3" xfId="2772" xr:uid="{00000000-0005-0000-0000-0000E90A0000}"/>
    <cellStyle name="Normal 42 2 2 3 3 2" xfId="4461" xr:uid="{00000000-0005-0000-0000-000083110000}"/>
    <cellStyle name="Normal 42 2 2 3 3 2 2" xfId="14533" xr:uid="{00000000-0005-0000-0000-0000DC380000}"/>
    <cellStyle name="Normal 42 2 2 3 3 2 2 3" xfId="29628" xr:uid="{00000000-0005-0000-0000-0000D6730000}"/>
    <cellStyle name="Normal 42 2 2 3 3 2 3" xfId="9513" xr:uid="{00000000-0005-0000-0000-000040250000}"/>
    <cellStyle name="Normal 42 2 2 3 3 2 3 3" xfId="24611" xr:uid="{00000000-0005-0000-0000-00003D600000}"/>
    <cellStyle name="Normal 42 2 2 3 3 2 5" xfId="19598" xr:uid="{00000000-0005-0000-0000-0000A84C0000}"/>
    <cellStyle name="Normal 42 2 2 3 3 3" xfId="6152" xr:uid="{00000000-0005-0000-0000-00001F180000}"/>
    <cellStyle name="Normal 42 2 2 3 3 3 2" xfId="16204" xr:uid="{00000000-0005-0000-0000-0000633F0000}"/>
    <cellStyle name="Normal 42 2 2 3 3 3 3" xfId="11184" xr:uid="{00000000-0005-0000-0000-0000C72B0000}"/>
    <cellStyle name="Normal 42 2 2 3 3 3 3 3" xfId="26282" xr:uid="{00000000-0005-0000-0000-0000C4660000}"/>
    <cellStyle name="Normal 42 2 2 3 3 3 5" xfId="21269" xr:uid="{00000000-0005-0000-0000-00002F530000}"/>
    <cellStyle name="Normal 42 2 2 3 3 4" xfId="12862" xr:uid="{00000000-0005-0000-0000-000055320000}"/>
    <cellStyle name="Normal 42 2 2 3 3 4 3" xfId="27957" xr:uid="{00000000-0005-0000-0000-00004F6D0000}"/>
    <cellStyle name="Normal 42 2 2 3 3 5" xfId="7841" xr:uid="{00000000-0005-0000-0000-0000B81E0000}"/>
    <cellStyle name="Normal 42 2 2 3 3 5 3" xfId="22940" xr:uid="{00000000-0005-0000-0000-0000B6590000}"/>
    <cellStyle name="Normal 42 2 2 3 3 7" xfId="17927" xr:uid="{00000000-0005-0000-0000-000021460000}"/>
    <cellStyle name="Normal 42 2 2 3 4" xfId="3624" xr:uid="{00000000-0005-0000-0000-00003E0E0000}"/>
    <cellStyle name="Normal 42 2 2 3 4 2" xfId="13697" xr:uid="{00000000-0005-0000-0000-000098350000}"/>
    <cellStyle name="Normal 42 2 2 3 4 2 3" xfId="28792" xr:uid="{00000000-0005-0000-0000-000092700000}"/>
    <cellStyle name="Normal 42 2 2 3 4 3" xfId="8677" xr:uid="{00000000-0005-0000-0000-0000FC210000}"/>
    <cellStyle name="Normal 42 2 2 3 4 3 3" xfId="23775" xr:uid="{00000000-0005-0000-0000-0000F95C0000}"/>
    <cellStyle name="Normal 42 2 2 3 4 5" xfId="18762" xr:uid="{00000000-0005-0000-0000-000064490000}"/>
    <cellStyle name="Normal 42 2 2 3 5" xfId="5316" xr:uid="{00000000-0005-0000-0000-0000DB140000}"/>
    <cellStyle name="Normal 42 2 2 3 5 2" xfId="15368" xr:uid="{00000000-0005-0000-0000-00001F3C0000}"/>
    <cellStyle name="Normal 42 2 2 3 5 2 3" xfId="30463" xr:uid="{00000000-0005-0000-0000-000019770000}"/>
    <cellStyle name="Normal 42 2 2 3 5 3" xfId="10348" xr:uid="{00000000-0005-0000-0000-000083280000}"/>
    <cellStyle name="Normal 42 2 2 3 5 3 3" xfId="25446" xr:uid="{00000000-0005-0000-0000-000080630000}"/>
    <cellStyle name="Normal 42 2 2 3 5 5" xfId="20433" xr:uid="{00000000-0005-0000-0000-0000EB4F0000}"/>
    <cellStyle name="Normal 42 2 2 3 6" xfId="12026" xr:uid="{00000000-0005-0000-0000-0000112F0000}"/>
    <cellStyle name="Normal 42 2 2 3 6 3" xfId="27121" xr:uid="{00000000-0005-0000-0000-00000B6A0000}"/>
    <cellStyle name="Normal 42 2 2 3 7" xfId="7005" xr:uid="{00000000-0005-0000-0000-0000741B0000}"/>
    <cellStyle name="Normal 42 2 2 3 7 3" xfId="22104" xr:uid="{00000000-0005-0000-0000-000072560000}"/>
    <cellStyle name="Normal 42 2 2 3 9" xfId="17091" xr:uid="{00000000-0005-0000-0000-0000DD420000}"/>
    <cellStyle name="Normal 42 2 2 4" xfId="2143" xr:uid="{00000000-0005-0000-0000-000074080000}"/>
    <cellStyle name="Normal 42 2 2 4 2" xfId="2982" xr:uid="{00000000-0005-0000-0000-0000BB0B0000}"/>
    <cellStyle name="Normal 42 2 2 4 2 2" xfId="4671" xr:uid="{00000000-0005-0000-0000-000055120000}"/>
    <cellStyle name="Normal 42 2 2 4 2 2 2" xfId="14743" xr:uid="{00000000-0005-0000-0000-0000AE390000}"/>
    <cellStyle name="Normal 42 2 2 4 2 2 2 3" xfId="29838" xr:uid="{00000000-0005-0000-0000-0000A8740000}"/>
    <cellStyle name="Normal 42 2 2 4 2 2 3" xfId="9723" xr:uid="{00000000-0005-0000-0000-000012260000}"/>
    <cellStyle name="Normal 42 2 2 4 2 2 3 3" xfId="24821" xr:uid="{00000000-0005-0000-0000-00000F610000}"/>
    <cellStyle name="Normal 42 2 2 4 2 2 5" xfId="19808" xr:uid="{00000000-0005-0000-0000-00007A4D0000}"/>
    <cellStyle name="Normal 42 2 2 4 2 3" xfId="6362" xr:uid="{00000000-0005-0000-0000-0000F1180000}"/>
    <cellStyle name="Normal 42 2 2 4 2 3 2" xfId="16414" xr:uid="{00000000-0005-0000-0000-000035400000}"/>
    <cellStyle name="Normal 42 2 2 4 2 3 3" xfId="11394" xr:uid="{00000000-0005-0000-0000-0000992C0000}"/>
    <cellStyle name="Normal 42 2 2 4 2 3 3 3" xfId="26492" xr:uid="{00000000-0005-0000-0000-000096670000}"/>
    <cellStyle name="Normal 42 2 2 4 2 3 5" xfId="21479" xr:uid="{00000000-0005-0000-0000-000001540000}"/>
    <cellStyle name="Normal 42 2 2 4 2 4" xfId="13072" xr:uid="{00000000-0005-0000-0000-000027330000}"/>
    <cellStyle name="Normal 42 2 2 4 2 4 3" xfId="28167" xr:uid="{00000000-0005-0000-0000-0000216E0000}"/>
    <cellStyle name="Normal 42 2 2 4 2 5" xfId="8051" xr:uid="{00000000-0005-0000-0000-00008A1F0000}"/>
    <cellStyle name="Normal 42 2 2 4 2 5 3" xfId="23150" xr:uid="{00000000-0005-0000-0000-0000885A0000}"/>
    <cellStyle name="Normal 42 2 2 4 2 7" xfId="18137" xr:uid="{00000000-0005-0000-0000-0000F3460000}"/>
    <cellStyle name="Normal 42 2 2 4 3" xfId="3834" xr:uid="{00000000-0005-0000-0000-0000100F0000}"/>
    <cellStyle name="Normal 42 2 2 4 3 2" xfId="13907" xr:uid="{00000000-0005-0000-0000-00006A360000}"/>
    <cellStyle name="Normal 42 2 2 4 3 2 3" xfId="29002" xr:uid="{00000000-0005-0000-0000-000064710000}"/>
    <cellStyle name="Normal 42 2 2 4 3 3" xfId="8887" xr:uid="{00000000-0005-0000-0000-0000CE220000}"/>
    <cellStyle name="Normal 42 2 2 4 3 3 3" xfId="23985" xr:uid="{00000000-0005-0000-0000-0000CB5D0000}"/>
    <cellStyle name="Normal 42 2 2 4 3 5" xfId="18972" xr:uid="{00000000-0005-0000-0000-0000364A0000}"/>
    <cellStyle name="Normal 42 2 2 4 4" xfId="5526" xr:uid="{00000000-0005-0000-0000-0000AD150000}"/>
    <cellStyle name="Normal 42 2 2 4 4 2" xfId="15578" xr:uid="{00000000-0005-0000-0000-0000F13C0000}"/>
    <cellStyle name="Normal 42 2 2 4 4 2 3" xfId="30673" xr:uid="{00000000-0005-0000-0000-0000EB770000}"/>
    <cellStyle name="Normal 42 2 2 4 4 3" xfId="10558" xr:uid="{00000000-0005-0000-0000-000055290000}"/>
    <cellStyle name="Normal 42 2 2 4 4 3 3" xfId="25656" xr:uid="{00000000-0005-0000-0000-000052640000}"/>
    <cellStyle name="Normal 42 2 2 4 4 5" xfId="20643" xr:uid="{00000000-0005-0000-0000-0000BD500000}"/>
    <cellStyle name="Normal 42 2 2 4 5" xfId="12236" xr:uid="{00000000-0005-0000-0000-0000E32F0000}"/>
    <cellStyle name="Normal 42 2 2 4 5 3" xfId="27331" xr:uid="{00000000-0005-0000-0000-0000DD6A0000}"/>
    <cellStyle name="Normal 42 2 2 4 6" xfId="7215" xr:uid="{00000000-0005-0000-0000-0000461C0000}"/>
    <cellStyle name="Normal 42 2 2 4 6 3" xfId="22314" xr:uid="{00000000-0005-0000-0000-000044570000}"/>
    <cellStyle name="Normal 42 2 2 4 8" xfId="17301" xr:uid="{00000000-0005-0000-0000-0000AF430000}"/>
    <cellStyle name="Normal 42 2 2 5" xfId="2564" xr:uid="{00000000-0005-0000-0000-0000190A0000}"/>
    <cellStyle name="Normal 42 2 2 5 2" xfId="4253" xr:uid="{00000000-0005-0000-0000-0000B3100000}"/>
    <cellStyle name="Normal 42 2 2 5 2 2" xfId="14325" xr:uid="{00000000-0005-0000-0000-00000C380000}"/>
    <cellStyle name="Normal 42 2 2 5 2 2 3" xfId="29420" xr:uid="{00000000-0005-0000-0000-000006730000}"/>
    <cellStyle name="Normal 42 2 2 5 2 3" xfId="9305" xr:uid="{00000000-0005-0000-0000-000070240000}"/>
    <cellStyle name="Normal 42 2 2 5 2 3 3" xfId="24403" xr:uid="{00000000-0005-0000-0000-00006D5F0000}"/>
    <cellStyle name="Normal 42 2 2 5 2 5" xfId="19390" xr:uid="{00000000-0005-0000-0000-0000D84B0000}"/>
    <cellStyle name="Normal 42 2 2 5 3" xfId="5944" xr:uid="{00000000-0005-0000-0000-00004F170000}"/>
    <cellStyle name="Normal 42 2 2 5 3 2" xfId="15996" xr:uid="{00000000-0005-0000-0000-0000933E0000}"/>
    <cellStyle name="Normal 42 2 2 5 3 3" xfId="10976" xr:uid="{00000000-0005-0000-0000-0000F72A0000}"/>
    <cellStyle name="Normal 42 2 2 5 3 3 3" xfId="26074" xr:uid="{00000000-0005-0000-0000-0000F4650000}"/>
    <cellStyle name="Normal 42 2 2 5 3 5" xfId="21061" xr:uid="{00000000-0005-0000-0000-00005F520000}"/>
    <cellStyle name="Normal 42 2 2 5 4" xfId="12654" xr:uid="{00000000-0005-0000-0000-000085310000}"/>
    <cellStyle name="Normal 42 2 2 5 4 3" xfId="27749" xr:uid="{00000000-0005-0000-0000-00007F6C0000}"/>
    <cellStyle name="Normal 42 2 2 5 5" xfId="7633" xr:uid="{00000000-0005-0000-0000-0000E81D0000}"/>
    <cellStyle name="Normal 42 2 2 5 5 3" xfId="22732" xr:uid="{00000000-0005-0000-0000-0000E6580000}"/>
    <cellStyle name="Normal 42 2 2 5 7" xfId="17719" xr:uid="{00000000-0005-0000-0000-000051450000}"/>
    <cellStyle name="Normal 42 2 2 6" xfId="3416" xr:uid="{00000000-0005-0000-0000-00006E0D0000}"/>
    <cellStyle name="Normal 42 2 2 6 2" xfId="13489" xr:uid="{00000000-0005-0000-0000-0000C8340000}"/>
    <cellStyle name="Normal 42 2 2 6 2 3" xfId="28584" xr:uid="{00000000-0005-0000-0000-0000C26F0000}"/>
    <cellStyle name="Normal 42 2 2 6 3" xfId="8469" xr:uid="{00000000-0005-0000-0000-00002C210000}"/>
    <cellStyle name="Normal 42 2 2 6 3 3" xfId="23567" xr:uid="{00000000-0005-0000-0000-0000295C0000}"/>
    <cellStyle name="Normal 42 2 2 6 5" xfId="18554" xr:uid="{00000000-0005-0000-0000-000094480000}"/>
    <cellStyle name="Normal 42 2 2 7" xfId="5108" xr:uid="{00000000-0005-0000-0000-00000B140000}"/>
    <cellStyle name="Normal 42 2 2 7 2" xfId="15160" xr:uid="{00000000-0005-0000-0000-00004F3B0000}"/>
    <cellStyle name="Normal 42 2 2 7 2 3" xfId="30255" xr:uid="{00000000-0005-0000-0000-000049760000}"/>
    <cellStyle name="Normal 42 2 2 7 3" xfId="10140" xr:uid="{00000000-0005-0000-0000-0000B3270000}"/>
    <cellStyle name="Normal 42 2 2 7 3 3" xfId="25238" xr:uid="{00000000-0005-0000-0000-0000B0620000}"/>
    <cellStyle name="Normal 42 2 2 7 5" xfId="20225" xr:uid="{00000000-0005-0000-0000-00001B4F0000}"/>
    <cellStyle name="Normal 42 2 2 8" xfId="11818" xr:uid="{00000000-0005-0000-0000-0000412E0000}"/>
    <cellStyle name="Normal 42 2 2 8 3" xfId="26913" xr:uid="{00000000-0005-0000-0000-00003B690000}"/>
    <cellStyle name="Normal 42 2 2 9" xfId="6797" xr:uid="{00000000-0005-0000-0000-0000A41A0000}"/>
    <cellStyle name="Normal 42 2 2 9 3" xfId="21896" xr:uid="{00000000-0005-0000-0000-0000A2550000}"/>
    <cellStyle name="Normal 42 2 3" xfId="1763" xr:uid="{00000000-0005-0000-0000-0000F8060000}"/>
    <cellStyle name="Normal 42 2 3 10" xfId="16935" xr:uid="{00000000-0005-0000-0000-000041420000}"/>
    <cellStyle name="Normal 42 2 3 2" xfId="1982" xr:uid="{00000000-0005-0000-0000-0000D3070000}"/>
    <cellStyle name="Normal 42 2 3 2 2" xfId="2403" xr:uid="{00000000-0005-0000-0000-000078090000}"/>
    <cellStyle name="Normal 42 2 3 2 2 2" xfId="3242" xr:uid="{00000000-0005-0000-0000-0000BF0C0000}"/>
    <cellStyle name="Normal 42 2 3 2 2 2 2" xfId="4931" xr:uid="{00000000-0005-0000-0000-000059130000}"/>
    <cellStyle name="Normal 42 2 3 2 2 2 2 2" xfId="15003" xr:uid="{00000000-0005-0000-0000-0000B23A0000}"/>
    <cellStyle name="Normal 42 2 3 2 2 2 2 2 3" xfId="30098" xr:uid="{00000000-0005-0000-0000-0000AC750000}"/>
    <cellStyle name="Normal 42 2 3 2 2 2 2 3" xfId="9983" xr:uid="{00000000-0005-0000-0000-000016270000}"/>
    <cellStyle name="Normal 42 2 3 2 2 2 2 3 3" xfId="25081" xr:uid="{00000000-0005-0000-0000-000013620000}"/>
    <cellStyle name="Normal 42 2 3 2 2 2 2 5" xfId="20068" xr:uid="{00000000-0005-0000-0000-00007E4E0000}"/>
    <cellStyle name="Normal 42 2 3 2 2 2 3" xfId="6622" xr:uid="{00000000-0005-0000-0000-0000F5190000}"/>
    <cellStyle name="Normal 42 2 3 2 2 2 3 2" xfId="16674" xr:uid="{00000000-0005-0000-0000-000039410000}"/>
    <cellStyle name="Normal 42 2 3 2 2 2 3 3" xfId="11654" xr:uid="{00000000-0005-0000-0000-00009D2D0000}"/>
    <cellStyle name="Normal 42 2 3 2 2 2 3 3 3" xfId="26752" xr:uid="{00000000-0005-0000-0000-00009A680000}"/>
    <cellStyle name="Normal 42 2 3 2 2 2 3 5" xfId="21739" xr:uid="{00000000-0005-0000-0000-000005550000}"/>
    <cellStyle name="Normal 42 2 3 2 2 2 4" xfId="13332" xr:uid="{00000000-0005-0000-0000-00002B340000}"/>
    <cellStyle name="Normal 42 2 3 2 2 2 4 3" xfId="28427" xr:uid="{00000000-0005-0000-0000-0000256F0000}"/>
    <cellStyle name="Normal 42 2 3 2 2 2 5" xfId="8311" xr:uid="{00000000-0005-0000-0000-00008E200000}"/>
    <cellStyle name="Normal 42 2 3 2 2 2 5 3" xfId="23410" xr:uid="{00000000-0005-0000-0000-00008C5B0000}"/>
    <cellStyle name="Normal 42 2 3 2 2 2 7" xfId="18397" xr:uid="{00000000-0005-0000-0000-0000F7470000}"/>
    <cellStyle name="Normal 42 2 3 2 2 3" xfId="4094" xr:uid="{00000000-0005-0000-0000-000014100000}"/>
    <cellStyle name="Normal 42 2 3 2 2 3 2" xfId="14167" xr:uid="{00000000-0005-0000-0000-00006E370000}"/>
    <cellStyle name="Normal 42 2 3 2 2 3 2 3" xfId="29262" xr:uid="{00000000-0005-0000-0000-000068720000}"/>
    <cellStyle name="Normal 42 2 3 2 2 3 3" xfId="9147" xr:uid="{00000000-0005-0000-0000-0000D2230000}"/>
    <cellStyle name="Normal 42 2 3 2 2 3 3 3" xfId="24245" xr:uid="{00000000-0005-0000-0000-0000CF5E0000}"/>
    <cellStyle name="Normal 42 2 3 2 2 3 5" xfId="19232" xr:uid="{00000000-0005-0000-0000-00003A4B0000}"/>
    <cellStyle name="Normal 42 2 3 2 2 4" xfId="5786" xr:uid="{00000000-0005-0000-0000-0000B1160000}"/>
    <cellStyle name="Normal 42 2 3 2 2 4 2" xfId="15838" xr:uid="{00000000-0005-0000-0000-0000F53D0000}"/>
    <cellStyle name="Normal 42 2 3 2 2 4 3" xfId="10818" xr:uid="{00000000-0005-0000-0000-0000592A0000}"/>
    <cellStyle name="Normal 42 2 3 2 2 4 3 3" xfId="25916" xr:uid="{00000000-0005-0000-0000-000056650000}"/>
    <cellStyle name="Normal 42 2 3 2 2 4 5" xfId="20903" xr:uid="{00000000-0005-0000-0000-0000C1510000}"/>
    <cellStyle name="Normal 42 2 3 2 2 5" xfId="12496" xr:uid="{00000000-0005-0000-0000-0000E7300000}"/>
    <cellStyle name="Normal 42 2 3 2 2 5 3" xfId="27591" xr:uid="{00000000-0005-0000-0000-0000E16B0000}"/>
    <cellStyle name="Normal 42 2 3 2 2 6" xfId="7475" xr:uid="{00000000-0005-0000-0000-00004A1D0000}"/>
    <cellStyle name="Normal 42 2 3 2 2 6 3" xfId="22574" xr:uid="{00000000-0005-0000-0000-000048580000}"/>
    <cellStyle name="Normal 42 2 3 2 2 8" xfId="17561" xr:uid="{00000000-0005-0000-0000-0000B3440000}"/>
    <cellStyle name="Normal 42 2 3 2 3" xfId="2824" xr:uid="{00000000-0005-0000-0000-00001D0B0000}"/>
    <cellStyle name="Normal 42 2 3 2 3 2" xfId="4513" xr:uid="{00000000-0005-0000-0000-0000B7110000}"/>
    <cellStyle name="Normal 42 2 3 2 3 2 2" xfId="14585" xr:uid="{00000000-0005-0000-0000-000010390000}"/>
    <cellStyle name="Normal 42 2 3 2 3 2 2 3" xfId="29680" xr:uid="{00000000-0005-0000-0000-00000A740000}"/>
    <cellStyle name="Normal 42 2 3 2 3 2 3" xfId="9565" xr:uid="{00000000-0005-0000-0000-000074250000}"/>
    <cellStyle name="Normal 42 2 3 2 3 2 3 3" xfId="24663" xr:uid="{00000000-0005-0000-0000-000071600000}"/>
    <cellStyle name="Normal 42 2 3 2 3 2 5" xfId="19650" xr:uid="{00000000-0005-0000-0000-0000DC4C0000}"/>
    <cellStyle name="Normal 42 2 3 2 3 3" xfId="6204" xr:uid="{00000000-0005-0000-0000-000053180000}"/>
    <cellStyle name="Normal 42 2 3 2 3 3 2" xfId="16256" xr:uid="{00000000-0005-0000-0000-0000973F0000}"/>
    <cellStyle name="Normal 42 2 3 2 3 3 3" xfId="11236" xr:uid="{00000000-0005-0000-0000-0000FB2B0000}"/>
    <cellStyle name="Normal 42 2 3 2 3 3 3 3" xfId="26334" xr:uid="{00000000-0005-0000-0000-0000F8660000}"/>
    <cellStyle name="Normal 42 2 3 2 3 3 5" xfId="21321" xr:uid="{00000000-0005-0000-0000-000063530000}"/>
    <cellStyle name="Normal 42 2 3 2 3 4" xfId="12914" xr:uid="{00000000-0005-0000-0000-000089320000}"/>
    <cellStyle name="Normal 42 2 3 2 3 4 3" xfId="28009" xr:uid="{00000000-0005-0000-0000-0000836D0000}"/>
    <cellStyle name="Normal 42 2 3 2 3 5" xfId="7893" xr:uid="{00000000-0005-0000-0000-0000EC1E0000}"/>
    <cellStyle name="Normal 42 2 3 2 3 5 3" xfId="22992" xr:uid="{00000000-0005-0000-0000-0000EA590000}"/>
    <cellStyle name="Normal 42 2 3 2 3 7" xfId="17979" xr:uid="{00000000-0005-0000-0000-000055460000}"/>
    <cellStyle name="Normal 42 2 3 2 4" xfId="3676" xr:uid="{00000000-0005-0000-0000-0000720E0000}"/>
    <cellStyle name="Normal 42 2 3 2 4 2" xfId="13749" xr:uid="{00000000-0005-0000-0000-0000CC350000}"/>
    <cellStyle name="Normal 42 2 3 2 4 2 3" xfId="28844" xr:uid="{00000000-0005-0000-0000-0000C6700000}"/>
    <cellStyle name="Normal 42 2 3 2 4 3" xfId="8729" xr:uid="{00000000-0005-0000-0000-000030220000}"/>
    <cellStyle name="Normal 42 2 3 2 4 3 3" xfId="23827" xr:uid="{00000000-0005-0000-0000-00002D5D0000}"/>
    <cellStyle name="Normal 42 2 3 2 4 5" xfId="18814" xr:uid="{00000000-0005-0000-0000-000098490000}"/>
    <cellStyle name="Normal 42 2 3 2 5" xfId="5368" xr:uid="{00000000-0005-0000-0000-00000F150000}"/>
    <cellStyle name="Normal 42 2 3 2 5 2" xfId="15420" xr:uid="{00000000-0005-0000-0000-0000533C0000}"/>
    <cellStyle name="Normal 42 2 3 2 5 2 3" xfId="30515" xr:uid="{00000000-0005-0000-0000-00004D770000}"/>
    <cellStyle name="Normal 42 2 3 2 5 3" xfId="10400" xr:uid="{00000000-0005-0000-0000-0000B7280000}"/>
    <cellStyle name="Normal 42 2 3 2 5 3 3" xfId="25498" xr:uid="{00000000-0005-0000-0000-0000B4630000}"/>
    <cellStyle name="Normal 42 2 3 2 5 5" xfId="20485" xr:uid="{00000000-0005-0000-0000-00001F500000}"/>
    <cellStyle name="Normal 42 2 3 2 6" xfId="12078" xr:uid="{00000000-0005-0000-0000-0000452F0000}"/>
    <cellStyle name="Normal 42 2 3 2 6 3" xfId="27173" xr:uid="{00000000-0005-0000-0000-00003F6A0000}"/>
    <cellStyle name="Normal 42 2 3 2 7" xfId="7057" xr:uid="{00000000-0005-0000-0000-0000A81B0000}"/>
    <cellStyle name="Normal 42 2 3 2 7 3" xfId="22156" xr:uid="{00000000-0005-0000-0000-0000A6560000}"/>
    <cellStyle name="Normal 42 2 3 2 9" xfId="17143" xr:uid="{00000000-0005-0000-0000-000011430000}"/>
    <cellStyle name="Normal 42 2 3 3" xfId="2195" xr:uid="{00000000-0005-0000-0000-0000A8080000}"/>
    <cellStyle name="Normal 42 2 3 3 2" xfId="3034" xr:uid="{00000000-0005-0000-0000-0000EF0B0000}"/>
    <cellStyle name="Normal 42 2 3 3 2 2" xfId="4723" xr:uid="{00000000-0005-0000-0000-000089120000}"/>
    <cellStyle name="Normal 42 2 3 3 2 2 2" xfId="14795" xr:uid="{00000000-0005-0000-0000-0000E2390000}"/>
    <cellStyle name="Normal 42 2 3 3 2 2 2 3" xfId="29890" xr:uid="{00000000-0005-0000-0000-0000DC740000}"/>
    <cellStyle name="Normal 42 2 3 3 2 2 3" xfId="9775" xr:uid="{00000000-0005-0000-0000-000046260000}"/>
    <cellStyle name="Normal 42 2 3 3 2 2 3 3" xfId="24873" xr:uid="{00000000-0005-0000-0000-000043610000}"/>
    <cellStyle name="Normal 42 2 3 3 2 2 5" xfId="19860" xr:uid="{00000000-0005-0000-0000-0000AE4D0000}"/>
    <cellStyle name="Normal 42 2 3 3 2 3" xfId="6414" xr:uid="{00000000-0005-0000-0000-000025190000}"/>
    <cellStyle name="Normal 42 2 3 3 2 3 2" xfId="16466" xr:uid="{00000000-0005-0000-0000-000069400000}"/>
    <cellStyle name="Normal 42 2 3 3 2 3 3" xfId="11446" xr:uid="{00000000-0005-0000-0000-0000CD2C0000}"/>
    <cellStyle name="Normal 42 2 3 3 2 3 3 3" xfId="26544" xr:uid="{00000000-0005-0000-0000-0000CA670000}"/>
    <cellStyle name="Normal 42 2 3 3 2 3 5" xfId="21531" xr:uid="{00000000-0005-0000-0000-000035540000}"/>
    <cellStyle name="Normal 42 2 3 3 2 4" xfId="13124" xr:uid="{00000000-0005-0000-0000-00005B330000}"/>
    <cellStyle name="Normal 42 2 3 3 2 4 3" xfId="28219" xr:uid="{00000000-0005-0000-0000-0000556E0000}"/>
    <cellStyle name="Normal 42 2 3 3 2 5" xfId="8103" xr:uid="{00000000-0005-0000-0000-0000BE1F0000}"/>
    <cellStyle name="Normal 42 2 3 3 2 5 3" xfId="23202" xr:uid="{00000000-0005-0000-0000-0000BC5A0000}"/>
    <cellStyle name="Normal 42 2 3 3 2 7" xfId="18189" xr:uid="{00000000-0005-0000-0000-000027470000}"/>
    <cellStyle name="Normal 42 2 3 3 3" xfId="3886" xr:uid="{00000000-0005-0000-0000-0000440F0000}"/>
    <cellStyle name="Normal 42 2 3 3 3 2" xfId="13959" xr:uid="{00000000-0005-0000-0000-00009E360000}"/>
    <cellStyle name="Normal 42 2 3 3 3 2 3" xfId="29054" xr:uid="{00000000-0005-0000-0000-000098710000}"/>
    <cellStyle name="Normal 42 2 3 3 3 3" xfId="8939" xr:uid="{00000000-0005-0000-0000-000002230000}"/>
    <cellStyle name="Normal 42 2 3 3 3 3 3" xfId="24037" xr:uid="{00000000-0005-0000-0000-0000FF5D0000}"/>
    <cellStyle name="Normal 42 2 3 3 3 5" xfId="19024" xr:uid="{00000000-0005-0000-0000-00006A4A0000}"/>
    <cellStyle name="Normal 42 2 3 3 4" xfId="5578" xr:uid="{00000000-0005-0000-0000-0000E1150000}"/>
    <cellStyle name="Normal 42 2 3 3 4 2" xfId="15630" xr:uid="{00000000-0005-0000-0000-0000253D0000}"/>
    <cellStyle name="Normal 42 2 3 3 4 2 3" xfId="30725" xr:uid="{00000000-0005-0000-0000-00001F780000}"/>
    <cellStyle name="Normal 42 2 3 3 4 3" xfId="10610" xr:uid="{00000000-0005-0000-0000-000089290000}"/>
    <cellStyle name="Normal 42 2 3 3 4 3 3" xfId="25708" xr:uid="{00000000-0005-0000-0000-000086640000}"/>
    <cellStyle name="Normal 42 2 3 3 4 5" xfId="20695" xr:uid="{00000000-0005-0000-0000-0000F1500000}"/>
    <cellStyle name="Normal 42 2 3 3 5" xfId="12288" xr:uid="{00000000-0005-0000-0000-000017300000}"/>
    <cellStyle name="Normal 42 2 3 3 5 3" xfId="27383" xr:uid="{00000000-0005-0000-0000-0000116B0000}"/>
    <cellStyle name="Normal 42 2 3 3 6" xfId="7267" xr:uid="{00000000-0005-0000-0000-00007A1C0000}"/>
    <cellStyle name="Normal 42 2 3 3 6 3" xfId="22366" xr:uid="{00000000-0005-0000-0000-000078570000}"/>
    <cellStyle name="Normal 42 2 3 3 8" xfId="17353" xr:uid="{00000000-0005-0000-0000-0000E3430000}"/>
    <cellStyle name="Normal 42 2 3 4" xfId="2616" xr:uid="{00000000-0005-0000-0000-00004D0A0000}"/>
    <cellStyle name="Normal 42 2 3 4 2" xfId="4305" xr:uid="{00000000-0005-0000-0000-0000E7100000}"/>
    <cellStyle name="Normal 42 2 3 4 2 2" xfId="14377" xr:uid="{00000000-0005-0000-0000-000040380000}"/>
    <cellStyle name="Normal 42 2 3 4 2 2 3" xfId="29472" xr:uid="{00000000-0005-0000-0000-00003A730000}"/>
    <cellStyle name="Normal 42 2 3 4 2 3" xfId="9357" xr:uid="{00000000-0005-0000-0000-0000A4240000}"/>
    <cellStyle name="Normal 42 2 3 4 2 3 3" xfId="24455" xr:uid="{00000000-0005-0000-0000-0000A15F0000}"/>
    <cellStyle name="Normal 42 2 3 4 2 5" xfId="19442" xr:uid="{00000000-0005-0000-0000-00000C4C0000}"/>
    <cellStyle name="Normal 42 2 3 4 3" xfId="5996" xr:uid="{00000000-0005-0000-0000-000083170000}"/>
    <cellStyle name="Normal 42 2 3 4 3 2" xfId="16048" xr:uid="{00000000-0005-0000-0000-0000C73E0000}"/>
    <cellStyle name="Normal 42 2 3 4 3 3" xfId="11028" xr:uid="{00000000-0005-0000-0000-00002B2B0000}"/>
    <cellStyle name="Normal 42 2 3 4 3 3 3" xfId="26126" xr:uid="{00000000-0005-0000-0000-000028660000}"/>
    <cellStyle name="Normal 42 2 3 4 3 5" xfId="21113" xr:uid="{00000000-0005-0000-0000-000093520000}"/>
    <cellStyle name="Normal 42 2 3 4 4" xfId="12706" xr:uid="{00000000-0005-0000-0000-0000B9310000}"/>
    <cellStyle name="Normal 42 2 3 4 4 3" xfId="27801" xr:uid="{00000000-0005-0000-0000-0000B36C0000}"/>
    <cellStyle name="Normal 42 2 3 4 5" xfId="7685" xr:uid="{00000000-0005-0000-0000-00001C1E0000}"/>
    <cellStyle name="Normal 42 2 3 4 5 3" xfId="22784" xr:uid="{00000000-0005-0000-0000-00001A590000}"/>
    <cellStyle name="Normal 42 2 3 4 7" xfId="17771" xr:uid="{00000000-0005-0000-0000-000085450000}"/>
    <cellStyle name="Normal 42 2 3 5" xfId="3468" xr:uid="{00000000-0005-0000-0000-0000A20D0000}"/>
    <cellStyle name="Normal 42 2 3 5 2" xfId="13541" xr:uid="{00000000-0005-0000-0000-0000FC340000}"/>
    <cellStyle name="Normal 42 2 3 5 2 3" xfId="28636" xr:uid="{00000000-0005-0000-0000-0000F66F0000}"/>
    <cellStyle name="Normal 42 2 3 5 3" xfId="8521" xr:uid="{00000000-0005-0000-0000-000060210000}"/>
    <cellStyle name="Normal 42 2 3 5 3 3" xfId="23619" xr:uid="{00000000-0005-0000-0000-00005D5C0000}"/>
    <cellStyle name="Normal 42 2 3 5 5" xfId="18606" xr:uid="{00000000-0005-0000-0000-0000C8480000}"/>
    <cellStyle name="Normal 42 2 3 6" xfId="5160" xr:uid="{00000000-0005-0000-0000-00003F140000}"/>
    <cellStyle name="Normal 42 2 3 6 2" xfId="15212" xr:uid="{00000000-0005-0000-0000-0000833B0000}"/>
    <cellStyle name="Normal 42 2 3 6 2 3" xfId="30307" xr:uid="{00000000-0005-0000-0000-00007D760000}"/>
    <cellStyle name="Normal 42 2 3 6 3" xfId="10192" xr:uid="{00000000-0005-0000-0000-0000E7270000}"/>
    <cellStyle name="Normal 42 2 3 6 3 3" xfId="25290" xr:uid="{00000000-0005-0000-0000-0000E4620000}"/>
    <cellStyle name="Normal 42 2 3 6 5" xfId="20277" xr:uid="{00000000-0005-0000-0000-00004F4F0000}"/>
    <cellStyle name="Normal 42 2 3 7" xfId="11870" xr:uid="{00000000-0005-0000-0000-0000752E0000}"/>
    <cellStyle name="Normal 42 2 3 7 3" xfId="26965" xr:uid="{00000000-0005-0000-0000-00006F690000}"/>
    <cellStyle name="Normal 42 2 3 8" xfId="6849" xr:uid="{00000000-0005-0000-0000-0000D81A0000}"/>
    <cellStyle name="Normal 42 2 3 8 3" xfId="21948" xr:uid="{00000000-0005-0000-0000-0000D6550000}"/>
    <cellStyle name="Normal 42 2 4" xfId="1876" xr:uid="{00000000-0005-0000-0000-000069070000}"/>
    <cellStyle name="Normal 42 2 4 2" xfId="2299" xr:uid="{00000000-0005-0000-0000-000010090000}"/>
    <cellStyle name="Normal 42 2 4 2 2" xfId="3138" xr:uid="{00000000-0005-0000-0000-0000570C0000}"/>
    <cellStyle name="Normal 42 2 4 2 2 2" xfId="4827" xr:uid="{00000000-0005-0000-0000-0000F1120000}"/>
    <cellStyle name="Normal 42 2 4 2 2 2 2" xfId="14899" xr:uid="{00000000-0005-0000-0000-00004A3A0000}"/>
    <cellStyle name="Normal 42 2 4 2 2 2 2 3" xfId="29994" xr:uid="{00000000-0005-0000-0000-000044750000}"/>
    <cellStyle name="Normal 42 2 4 2 2 2 3" xfId="9879" xr:uid="{00000000-0005-0000-0000-0000AE260000}"/>
    <cellStyle name="Normal 42 2 4 2 2 2 3 3" xfId="24977" xr:uid="{00000000-0005-0000-0000-0000AB610000}"/>
    <cellStyle name="Normal 42 2 4 2 2 2 5" xfId="19964" xr:uid="{00000000-0005-0000-0000-0000164E0000}"/>
    <cellStyle name="Normal 42 2 4 2 2 3" xfId="6518" xr:uid="{00000000-0005-0000-0000-00008D190000}"/>
    <cellStyle name="Normal 42 2 4 2 2 3 2" xfId="16570" xr:uid="{00000000-0005-0000-0000-0000D1400000}"/>
    <cellStyle name="Normal 42 2 4 2 2 3 3" xfId="11550" xr:uid="{00000000-0005-0000-0000-0000352D0000}"/>
    <cellStyle name="Normal 42 2 4 2 2 3 3 3" xfId="26648" xr:uid="{00000000-0005-0000-0000-000032680000}"/>
    <cellStyle name="Normal 42 2 4 2 2 3 5" xfId="21635" xr:uid="{00000000-0005-0000-0000-00009D540000}"/>
    <cellStyle name="Normal 42 2 4 2 2 4" xfId="13228" xr:uid="{00000000-0005-0000-0000-0000C3330000}"/>
    <cellStyle name="Normal 42 2 4 2 2 4 3" xfId="28323" xr:uid="{00000000-0005-0000-0000-0000BD6E0000}"/>
    <cellStyle name="Normal 42 2 4 2 2 5" xfId="8207" xr:uid="{00000000-0005-0000-0000-000026200000}"/>
    <cellStyle name="Normal 42 2 4 2 2 5 3" xfId="23306" xr:uid="{00000000-0005-0000-0000-0000245B0000}"/>
    <cellStyle name="Normal 42 2 4 2 2 7" xfId="18293" xr:uid="{00000000-0005-0000-0000-00008F470000}"/>
    <cellStyle name="Normal 42 2 4 2 3" xfId="3990" xr:uid="{00000000-0005-0000-0000-0000AC0F0000}"/>
    <cellStyle name="Normal 42 2 4 2 3 2" xfId="14063" xr:uid="{00000000-0005-0000-0000-000006370000}"/>
    <cellStyle name="Normal 42 2 4 2 3 2 3" xfId="29158" xr:uid="{00000000-0005-0000-0000-000000720000}"/>
    <cellStyle name="Normal 42 2 4 2 3 3" xfId="9043" xr:uid="{00000000-0005-0000-0000-00006A230000}"/>
    <cellStyle name="Normal 42 2 4 2 3 3 3" xfId="24141" xr:uid="{00000000-0005-0000-0000-0000675E0000}"/>
    <cellStyle name="Normal 42 2 4 2 3 5" xfId="19128" xr:uid="{00000000-0005-0000-0000-0000D24A0000}"/>
    <cellStyle name="Normal 42 2 4 2 4" xfId="5682" xr:uid="{00000000-0005-0000-0000-000049160000}"/>
    <cellStyle name="Normal 42 2 4 2 4 2" xfId="15734" xr:uid="{00000000-0005-0000-0000-00008D3D0000}"/>
    <cellStyle name="Normal 42 2 4 2 4 2 3" xfId="30829" xr:uid="{00000000-0005-0000-0000-000087780000}"/>
    <cellStyle name="Normal 42 2 4 2 4 3" xfId="10714" xr:uid="{00000000-0005-0000-0000-0000F1290000}"/>
    <cellStyle name="Normal 42 2 4 2 4 3 3" xfId="25812" xr:uid="{00000000-0005-0000-0000-0000EE640000}"/>
    <cellStyle name="Normal 42 2 4 2 4 5" xfId="20799" xr:uid="{00000000-0005-0000-0000-000059510000}"/>
    <cellStyle name="Normal 42 2 4 2 5" xfId="12392" xr:uid="{00000000-0005-0000-0000-00007F300000}"/>
    <cellStyle name="Normal 42 2 4 2 5 3" xfId="27487" xr:uid="{00000000-0005-0000-0000-0000796B0000}"/>
    <cellStyle name="Normal 42 2 4 2 6" xfId="7371" xr:uid="{00000000-0005-0000-0000-0000E21C0000}"/>
    <cellStyle name="Normal 42 2 4 2 6 3" xfId="22470" xr:uid="{00000000-0005-0000-0000-0000E0570000}"/>
    <cellStyle name="Normal 42 2 4 2 8" xfId="17457" xr:uid="{00000000-0005-0000-0000-00004B440000}"/>
    <cellStyle name="Normal 42 2 4 3" xfId="2720" xr:uid="{00000000-0005-0000-0000-0000B50A0000}"/>
    <cellStyle name="Normal 42 2 4 3 2" xfId="4409" xr:uid="{00000000-0005-0000-0000-00004F110000}"/>
    <cellStyle name="Normal 42 2 4 3 2 2" xfId="14481" xr:uid="{00000000-0005-0000-0000-0000A8380000}"/>
    <cellStyle name="Normal 42 2 4 3 2 2 3" xfId="29576" xr:uid="{00000000-0005-0000-0000-0000A2730000}"/>
    <cellStyle name="Normal 42 2 4 3 2 3" xfId="9461" xr:uid="{00000000-0005-0000-0000-00000C250000}"/>
    <cellStyle name="Normal 42 2 4 3 2 3 3" xfId="24559" xr:uid="{00000000-0005-0000-0000-000009600000}"/>
    <cellStyle name="Normal 42 2 4 3 2 5" xfId="19546" xr:uid="{00000000-0005-0000-0000-0000744C0000}"/>
    <cellStyle name="Normal 42 2 4 3 3" xfId="6100" xr:uid="{00000000-0005-0000-0000-0000EB170000}"/>
    <cellStyle name="Normal 42 2 4 3 3 2" xfId="16152" xr:uid="{00000000-0005-0000-0000-00002F3F0000}"/>
    <cellStyle name="Normal 42 2 4 3 3 3" xfId="11132" xr:uid="{00000000-0005-0000-0000-0000932B0000}"/>
    <cellStyle name="Normal 42 2 4 3 3 3 3" xfId="26230" xr:uid="{00000000-0005-0000-0000-000090660000}"/>
    <cellStyle name="Normal 42 2 4 3 3 5" xfId="21217" xr:uid="{00000000-0005-0000-0000-0000FB520000}"/>
    <cellStyle name="Normal 42 2 4 3 4" xfId="12810" xr:uid="{00000000-0005-0000-0000-000021320000}"/>
    <cellStyle name="Normal 42 2 4 3 4 3" xfId="27905" xr:uid="{00000000-0005-0000-0000-00001B6D0000}"/>
    <cellStyle name="Normal 42 2 4 3 5" xfId="7789" xr:uid="{00000000-0005-0000-0000-0000841E0000}"/>
    <cellStyle name="Normal 42 2 4 3 5 3" xfId="22888" xr:uid="{00000000-0005-0000-0000-000082590000}"/>
    <cellStyle name="Normal 42 2 4 3 7" xfId="17875" xr:uid="{00000000-0005-0000-0000-0000ED450000}"/>
    <cellStyle name="Normal 42 2 4 4" xfId="3572" xr:uid="{00000000-0005-0000-0000-00000A0E0000}"/>
    <cellStyle name="Normal 42 2 4 4 2" xfId="13645" xr:uid="{00000000-0005-0000-0000-000064350000}"/>
    <cellStyle name="Normal 42 2 4 4 2 3" xfId="28740" xr:uid="{00000000-0005-0000-0000-00005E700000}"/>
    <cellStyle name="Normal 42 2 4 4 3" xfId="8625" xr:uid="{00000000-0005-0000-0000-0000C8210000}"/>
    <cellStyle name="Normal 42 2 4 4 3 3" xfId="23723" xr:uid="{00000000-0005-0000-0000-0000C55C0000}"/>
    <cellStyle name="Normal 42 2 4 4 5" xfId="18710" xr:uid="{00000000-0005-0000-0000-000030490000}"/>
    <cellStyle name="Normal 42 2 4 5" xfId="5264" xr:uid="{00000000-0005-0000-0000-0000A7140000}"/>
    <cellStyle name="Normal 42 2 4 5 2" xfId="15316" xr:uid="{00000000-0005-0000-0000-0000EB3B0000}"/>
    <cellStyle name="Normal 42 2 4 5 2 3" xfId="30411" xr:uid="{00000000-0005-0000-0000-0000E5760000}"/>
    <cellStyle name="Normal 42 2 4 5 3" xfId="10296" xr:uid="{00000000-0005-0000-0000-00004F280000}"/>
    <cellStyle name="Normal 42 2 4 5 3 3" xfId="25394" xr:uid="{00000000-0005-0000-0000-00004C630000}"/>
    <cellStyle name="Normal 42 2 4 5 5" xfId="20381" xr:uid="{00000000-0005-0000-0000-0000B74F0000}"/>
    <cellStyle name="Normal 42 2 4 6" xfId="11974" xr:uid="{00000000-0005-0000-0000-0000DD2E0000}"/>
    <cellStyle name="Normal 42 2 4 6 3" xfId="27069" xr:uid="{00000000-0005-0000-0000-0000D7690000}"/>
    <cellStyle name="Normal 42 2 4 7" xfId="6953" xr:uid="{00000000-0005-0000-0000-0000401B0000}"/>
    <cellStyle name="Normal 42 2 4 7 3" xfId="22052" xr:uid="{00000000-0005-0000-0000-00003E560000}"/>
    <cellStyle name="Normal 42 2 4 9" xfId="17039" xr:uid="{00000000-0005-0000-0000-0000A9420000}"/>
    <cellStyle name="Normal 42 2 5" xfId="2089" xr:uid="{00000000-0005-0000-0000-00003E080000}"/>
    <cellStyle name="Normal 42 2 5 2" xfId="2930" xr:uid="{00000000-0005-0000-0000-0000870B0000}"/>
    <cellStyle name="Normal 42 2 5 2 2" xfId="4619" xr:uid="{00000000-0005-0000-0000-000021120000}"/>
    <cellStyle name="Normal 42 2 5 2 2 2" xfId="14691" xr:uid="{00000000-0005-0000-0000-00007A390000}"/>
    <cellStyle name="Normal 42 2 5 2 2 2 3" xfId="29786" xr:uid="{00000000-0005-0000-0000-000074740000}"/>
    <cellStyle name="Normal 42 2 5 2 2 3" xfId="9671" xr:uid="{00000000-0005-0000-0000-0000DE250000}"/>
    <cellStyle name="Normal 42 2 5 2 2 3 3" xfId="24769" xr:uid="{00000000-0005-0000-0000-0000DB600000}"/>
    <cellStyle name="Normal 42 2 5 2 2 5" xfId="19756" xr:uid="{00000000-0005-0000-0000-0000464D0000}"/>
    <cellStyle name="Normal 42 2 5 2 3" xfId="6310" xr:uid="{00000000-0005-0000-0000-0000BD180000}"/>
    <cellStyle name="Normal 42 2 5 2 3 2" xfId="16362" xr:uid="{00000000-0005-0000-0000-000001400000}"/>
    <cellStyle name="Normal 42 2 5 2 3 3" xfId="11342" xr:uid="{00000000-0005-0000-0000-0000652C0000}"/>
    <cellStyle name="Normal 42 2 5 2 3 3 3" xfId="26440" xr:uid="{00000000-0005-0000-0000-000062670000}"/>
    <cellStyle name="Normal 42 2 5 2 3 5" xfId="21427" xr:uid="{00000000-0005-0000-0000-0000CD530000}"/>
    <cellStyle name="Normal 42 2 5 2 4" xfId="13020" xr:uid="{00000000-0005-0000-0000-0000F3320000}"/>
    <cellStyle name="Normal 42 2 5 2 4 3" xfId="28115" xr:uid="{00000000-0005-0000-0000-0000ED6D0000}"/>
    <cellStyle name="Normal 42 2 5 2 5" xfId="7999" xr:uid="{00000000-0005-0000-0000-0000561F0000}"/>
    <cellStyle name="Normal 42 2 5 2 5 3" xfId="23098" xr:uid="{00000000-0005-0000-0000-0000545A0000}"/>
    <cellStyle name="Normal 42 2 5 2 7" xfId="18085" xr:uid="{00000000-0005-0000-0000-0000BF460000}"/>
    <cellStyle name="Normal 42 2 5 3" xfId="3782" xr:uid="{00000000-0005-0000-0000-0000DC0E0000}"/>
    <cellStyle name="Normal 42 2 5 3 2" xfId="13855" xr:uid="{00000000-0005-0000-0000-000036360000}"/>
    <cellStyle name="Normal 42 2 5 3 2 3" xfId="28950" xr:uid="{00000000-0005-0000-0000-000030710000}"/>
    <cellStyle name="Normal 42 2 5 3 3" xfId="8835" xr:uid="{00000000-0005-0000-0000-00009A220000}"/>
    <cellStyle name="Normal 42 2 5 3 3 3" xfId="23933" xr:uid="{00000000-0005-0000-0000-0000975D0000}"/>
    <cellStyle name="Normal 42 2 5 3 5" xfId="18920" xr:uid="{00000000-0005-0000-0000-0000024A0000}"/>
    <cellStyle name="Normal 42 2 5 4" xfId="5474" xr:uid="{00000000-0005-0000-0000-000079150000}"/>
    <cellStyle name="Normal 42 2 5 4 2" xfId="15526" xr:uid="{00000000-0005-0000-0000-0000BD3C0000}"/>
    <cellStyle name="Normal 42 2 5 4 2 3" xfId="30621" xr:uid="{00000000-0005-0000-0000-0000B7770000}"/>
    <cellStyle name="Normal 42 2 5 4 3" xfId="10506" xr:uid="{00000000-0005-0000-0000-000021290000}"/>
    <cellStyle name="Normal 42 2 5 4 3 3" xfId="25604" xr:uid="{00000000-0005-0000-0000-00001E640000}"/>
    <cellStyle name="Normal 42 2 5 4 5" xfId="20591" xr:uid="{00000000-0005-0000-0000-000089500000}"/>
    <cellStyle name="Normal 42 2 5 5" xfId="12184" xr:uid="{00000000-0005-0000-0000-0000AF2F0000}"/>
    <cellStyle name="Normal 42 2 5 5 3" xfId="27279" xr:uid="{00000000-0005-0000-0000-0000A96A0000}"/>
    <cellStyle name="Normal 42 2 5 6" xfId="7163" xr:uid="{00000000-0005-0000-0000-0000121C0000}"/>
    <cellStyle name="Normal 42 2 5 6 3" xfId="22262" xr:uid="{00000000-0005-0000-0000-000010570000}"/>
    <cellStyle name="Normal 42 2 5 8" xfId="17249" xr:uid="{00000000-0005-0000-0000-00007B430000}"/>
    <cellStyle name="Normal 42 2 6" xfId="2510" xr:uid="{00000000-0005-0000-0000-0000E3090000}"/>
    <cellStyle name="Normal 42 2 6 2" xfId="4201" xr:uid="{00000000-0005-0000-0000-00007F100000}"/>
    <cellStyle name="Normal 42 2 6 2 2" xfId="14273" xr:uid="{00000000-0005-0000-0000-0000D8370000}"/>
    <cellStyle name="Normal 42 2 6 2 2 3" xfId="29368" xr:uid="{00000000-0005-0000-0000-0000D2720000}"/>
    <cellStyle name="Normal 42 2 6 2 3" xfId="9253" xr:uid="{00000000-0005-0000-0000-00003C240000}"/>
    <cellStyle name="Normal 42 2 6 2 3 3" xfId="24351" xr:uid="{00000000-0005-0000-0000-0000395F0000}"/>
    <cellStyle name="Normal 42 2 6 2 5" xfId="19338" xr:uid="{00000000-0005-0000-0000-0000A44B0000}"/>
    <cellStyle name="Normal 42 2 6 3" xfId="5892" xr:uid="{00000000-0005-0000-0000-00001B170000}"/>
    <cellStyle name="Normal 42 2 6 3 2" xfId="15944" xr:uid="{00000000-0005-0000-0000-00005F3E0000}"/>
    <cellStyle name="Normal 42 2 6 3 3" xfId="10924" xr:uid="{00000000-0005-0000-0000-0000C32A0000}"/>
    <cellStyle name="Normal 42 2 6 3 3 3" xfId="26022" xr:uid="{00000000-0005-0000-0000-0000C0650000}"/>
    <cellStyle name="Normal 42 2 6 3 5" xfId="21009" xr:uid="{00000000-0005-0000-0000-00002B520000}"/>
    <cellStyle name="Normal 42 2 6 4" xfId="12602" xr:uid="{00000000-0005-0000-0000-000051310000}"/>
    <cellStyle name="Normal 42 2 6 4 3" xfId="27697" xr:uid="{00000000-0005-0000-0000-00004B6C0000}"/>
    <cellStyle name="Normal 42 2 6 5" xfId="7581" xr:uid="{00000000-0005-0000-0000-0000B41D0000}"/>
    <cellStyle name="Normal 42 2 6 5 3" xfId="22680" xr:uid="{00000000-0005-0000-0000-0000B2580000}"/>
    <cellStyle name="Normal 42 2 6 7" xfId="17667" xr:uid="{00000000-0005-0000-0000-00001D450000}"/>
    <cellStyle name="Normal 42 2 7" xfId="3360" xr:uid="{00000000-0005-0000-0000-0000360D0000}"/>
    <cellStyle name="Normal 42 2 7 2" xfId="13437" xr:uid="{00000000-0005-0000-0000-000094340000}"/>
    <cellStyle name="Normal 42 2 7 2 3" xfId="28532" xr:uid="{00000000-0005-0000-0000-00008E6F0000}"/>
    <cellStyle name="Normal 42 2 7 3" xfId="8417" xr:uid="{00000000-0005-0000-0000-0000F8200000}"/>
    <cellStyle name="Normal 42 2 7 3 3" xfId="23515" xr:uid="{00000000-0005-0000-0000-0000F55B0000}"/>
    <cellStyle name="Normal 42 2 7 5" xfId="18502" xr:uid="{00000000-0005-0000-0000-000060480000}"/>
    <cellStyle name="Normal 42 2 8" xfId="5053" xr:uid="{00000000-0005-0000-0000-0000D4130000}"/>
    <cellStyle name="Normal 42 2 8 2" xfId="15108" xr:uid="{00000000-0005-0000-0000-00001B3B0000}"/>
    <cellStyle name="Normal 42 2 8 2 3" xfId="30203" xr:uid="{00000000-0005-0000-0000-000015760000}"/>
    <cellStyle name="Normal 42 2 8 3" xfId="10088" xr:uid="{00000000-0005-0000-0000-00007F270000}"/>
    <cellStyle name="Normal 42 2 8 3 3" xfId="25186" xr:uid="{00000000-0005-0000-0000-00007C620000}"/>
    <cellStyle name="Normal 42 2 8 5" xfId="20173" xr:uid="{00000000-0005-0000-0000-0000E74E0000}"/>
    <cellStyle name="Normal 42 2 9" xfId="11764" xr:uid="{00000000-0005-0000-0000-00000B2E0000}"/>
    <cellStyle name="Normal 42 2 9 3" xfId="26861" xr:uid="{00000000-0005-0000-0000-000007690000}"/>
    <cellStyle name="Normal 43" xfId="951" xr:uid="{00000000-0005-0000-0000-0000C9030000}"/>
    <cellStyle name="Normal 43 2" xfId="1423" xr:uid="{00000000-0005-0000-0000-0000A3050000}"/>
    <cellStyle name="Normal 43 2 10" xfId="6744" xr:uid="{00000000-0005-0000-0000-00006F1A0000}"/>
    <cellStyle name="Normal 43 2 10 3" xfId="21845" xr:uid="{00000000-0005-0000-0000-00006F550000}"/>
    <cellStyle name="Normal 43 2 12" xfId="16830" xr:uid="{00000000-0005-0000-0000-0000D8410000}"/>
    <cellStyle name="Normal 43 2 2" xfId="1710" xr:uid="{00000000-0005-0000-0000-0000C3060000}"/>
    <cellStyle name="Normal 43 2 2 11" xfId="16884" xr:uid="{00000000-0005-0000-0000-00000E420000}"/>
    <cellStyle name="Normal 43 2 2 2" xfId="1818" xr:uid="{00000000-0005-0000-0000-00002F070000}"/>
    <cellStyle name="Normal 43 2 2 2 10" xfId="16988" xr:uid="{00000000-0005-0000-0000-000076420000}"/>
    <cellStyle name="Normal 43 2 2 2 2" xfId="2035" xr:uid="{00000000-0005-0000-0000-000008080000}"/>
    <cellStyle name="Normal 43 2 2 2 2 2" xfId="2456" xr:uid="{00000000-0005-0000-0000-0000AD090000}"/>
    <cellStyle name="Normal 43 2 2 2 2 2 2" xfId="3295" xr:uid="{00000000-0005-0000-0000-0000F40C0000}"/>
    <cellStyle name="Normal 43 2 2 2 2 2 2 2" xfId="4984" xr:uid="{00000000-0005-0000-0000-00008E130000}"/>
    <cellStyle name="Normal 43 2 2 2 2 2 2 2 2" xfId="15056" xr:uid="{00000000-0005-0000-0000-0000E73A0000}"/>
    <cellStyle name="Normal 43 2 2 2 2 2 2 2 2 3" xfId="30151" xr:uid="{00000000-0005-0000-0000-0000E1750000}"/>
    <cellStyle name="Normal 43 2 2 2 2 2 2 2 3" xfId="10036" xr:uid="{00000000-0005-0000-0000-00004B270000}"/>
    <cellStyle name="Normal 43 2 2 2 2 2 2 2 3 3" xfId="25134" xr:uid="{00000000-0005-0000-0000-000048620000}"/>
    <cellStyle name="Normal 43 2 2 2 2 2 2 2 5" xfId="20121" xr:uid="{00000000-0005-0000-0000-0000B34E0000}"/>
    <cellStyle name="Normal 43 2 2 2 2 2 2 3" xfId="6675" xr:uid="{00000000-0005-0000-0000-00002A1A0000}"/>
    <cellStyle name="Normal 43 2 2 2 2 2 2 3 2" xfId="16727" xr:uid="{00000000-0005-0000-0000-00006E410000}"/>
    <cellStyle name="Normal 43 2 2 2 2 2 2 3 3" xfId="11707" xr:uid="{00000000-0005-0000-0000-0000D22D0000}"/>
    <cellStyle name="Normal 43 2 2 2 2 2 2 3 3 3" xfId="26805" xr:uid="{00000000-0005-0000-0000-0000CF680000}"/>
    <cellStyle name="Normal 43 2 2 2 2 2 2 3 5" xfId="21792" xr:uid="{00000000-0005-0000-0000-00003A550000}"/>
    <cellStyle name="Normal 43 2 2 2 2 2 2 4" xfId="13385" xr:uid="{00000000-0005-0000-0000-000060340000}"/>
    <cellStyle name="Normal 43 2 2 2 2 2 2 4 3" xfId="28480" xr:uid="{00000000-0005-0000-0000-00005A6F0000}"/>
    <cellStyle name="Normal 43 2 2 2 2 2 2 5" xfId="8364" xr:uid="{00000000-0005-0000-0000-0000C3200000}"/>
    <cellStyle name="Normal 43 2 2 2 2 2 2 5 3" xfId="23463" xr:uid="{00000000-0005-0000-0000-0000C15B0000}"/>
    <cellStyle name="Normal 43 2 2 2 2 2 2 7" xfId="18450" xr:uid="{00000000-0005-0000-0000-00002C480000}"/>
    <cellStyle name="Normal 43 2 2 2 2 2 3" xfId="4147" xr:uid="{00000000-0005-0000-0000-000049100000}"/>
    <cellStyle name="Normal 43 2 2 2 2 2 3 2" xfId="14220" xr:uid="{00000000-0005-0000-0000-0000A3370000}"/>
    <cellStyle name="Normal 43 2 2 2 2 2 3 2 3" xfId="29315" xr:uid="{00000000-0005-0000-0000-00009D720000}"/>
    <cellStyle name="Normal 43 2 2 2 2 2 3 3" xfId="9200" xr:uid="{00000000-0005-0000-0000-000007240000}"/>
    <cellStyle name="Normal 43 2 2 2 2 2 3 3 3" xfId="24298" xr:uid="{00000000-0005-0000-0000-0000045F0000}"/>
    <cellStyle name="Normal 43 2 2 2 2 2 3 5" xfId="19285" xr:uid="{00000000-0005-0000-0000-00006F4B0000}"/>
    <cellStyle name="Normal 43 2 2 2 2 2 4" xfId="5839" xr:uid="{00000000-0005-0000-0000-0000E6160000}"/>
    <cellStyle name="Normal 43 2 2 2 2 2 4 2" xfId="15891" xr:uid="{00000000-0005-0000-0000-00002A3E0000}"/>
    <cellStyle name="Normal 43 2 2 2 2 2 4 3" xfId="10871" xr:uid="{00000000-0005-0000-0000-00008E2A0000}"/>
    <cellStyle name="Normal 43 2 2 2 2 2 4 3 3" xfId="25969" xr:uid="{00000000-0005-0000-0000-00008B650000}"/>
    <cellStyle name="Normal 43 2 2 2 2 2 4 5" xfId="20956" xr:uid="{00000000-0005-0000-0000-0000F6510000}"/>
    <cellStyle name="Normal 43 2 2 2 2 2 5" xfId="12549" xr:uid="{00000000-0005-0000-0000-00001C310000}"/>
    <cellStyle name="Normal 43 2 2 2 2 2 5 3" xfId="27644" xr:uid="{00000000-0005-0000-0000-0000166C0000}"/>
    <cellStyle name="Normal 43 2 2 2 2 2 6" xfId="7528" xr:uid="{00000000-0005-0000-0000-00007F1D0000}"/>
    <cellStyle name="Normal 43 2 2 2 2 2 6 3" xfId="22627" xr:uid="{00000000-0005-0000-0000-00007D580000}"/>
    <cellStyle name="Normal 43 2 2 2 2 2 8" xfId="17614" xr:uid="{00000000-0005-0000-0000-0000E8440000}"/>
    <cellStyle name="Normal 43 2 2 2 2 3" xfId="2877" xr:uid="{00000000-0005-0000-0000-0000520B0000}"/>
    <cellStyle name="Normal 43 2 2 2 2 3 2" xfId="4566" xr:uid="{00000000-0005-0000-0000-0000EC110000}"/>
    <cellStyle name="Normal 43 2 2 2 2 3 2 2" xfId="14638" xr:uid="{00000000-0005-0000-0000-000045390000}"/>
    <cellStyle name="Normal 43 2 2 2 2 3 2 2 3" xfId="29733" xr:uid="{00000000-0005-0000-0000-00003F740000}"/>
    <cellStyle name="Normal 43 2 2 2 2 3 2 3" xfId="9618" xr:uid="{00000000-0005-0000-0000-0000A9250000}"/>
    <cellStyle name="Normal 43 2 2 2 2 3 2 3 3" xfId="24716" xr:uid="{00000000-0005-0000-0000-0000A6600000}"/>
    <cellStyle name="Normal 43 2 2 2 2 3 2 5" xfId="19703" xr:uid="{00000000-0005-0000-0000-0000114D0000}"/>
    <cellStyle name="Normal 43 2 2 2 2 3 3" xfId="6257" xr:uid="{00000000-0005-0000-0000-000088180000}"/>
    <cellStyle name="Normal 43 2 2 2 2 3 3 2" xfId="16309" xr:uid="{00000000-0005-0000-0000-0000CC3F0000}"/>
    <cellStyle name="Normal 43 2 2 2 2 3 3 3" xfId="11289" xr:uid="{00000000-0005-0000-0000-0000302C0000}"/>
    <cellStyle name="Normal 43 2 2 2 2 3 3 3 3" xfId="26387" xr:uid="{00000000-0005-0000-0000-00002D670000}"/>
    <cellStyle name="Normal 43 2 2 2 2 3 3 5" xfId="21374" xr:uid="{00000000-0005-0000-0000-000098530000}"/>
    <cellStyle name="Normal 43 2 2 2 2 3 4" xfId="12967" xr:uid="{00000000-0005-0000-0000-0000BE320000}"/>
    <cellStyle name="Normal 43 2 2 2 2 3 4 3" xfId="28062" xr:uid="{00000000-0005-0000-0000-0000B86D0000}"/>
    <cellStyle name="Normal 43 2 2 2 2 3 5" xfId="7946" xr:uid="{00000000-0005-0000-0000-0000211F0000}"/>
    <cellStyle name="Normal 43 2 2 2 2 3 5 3" xfId="23045" xr:uid="{00000000-0005-0000-0000-00001F5A0000}"/>
    <cellStyle name="Normal 43 2 2 2 2 3 7" xfId="18032" xr:uid="{00000000-0005-0000-0000-00008A460000}"/>
    <cellStyle name="Normal 43 2 2 2 2 4" xfId="3729" xr:uid="{00000000-0005-0000-0000-0000A70E0000}"/>
    <cellStyle name="Normal 43 2 2 2 2 4 2" xfId="13802" xr:uid="{00000000-0005-0000-0000-000001360000}"/>
    <cellStyle name="Normal 43 2 2 2 2 4 2 3" xfId="28897" xr:uid="{00000000-0005-0000-0000-0000FB700000}"/>
    <cellStyle name="Normal 43 2 2 2 2 4 3" xfId="8782" xr:uid="{00000000-0005-0000-0000-000065220000}"/>
    <cellStyle name="Normal 43 2 2 2 2 4 3 3" xfId="23880" xr:uid="{00000000-0005-0000-0000-0000625D0000}"/>
    <cellStyle name="Normal 43 2 2 2 2 4 5" xfId="18867" xr:uid="{00000000-0005-0000-0000-0000CD490000}"/>
    <cellStyle name="Normal 43 2 2 2 2 5" xfId="5421" xr:uid="{00000000-0005-0000-0000-000044150000}"/>
    <cellStyle name="Normal 43 2 2 2 2 5 2" xfId="15473" xr:uid="{00000000-0005-0000-0000-0000883C0000}"/>
    <cellStyle name="Normal 43 2 2 2 2 5 2 3" xfId="30568" xr:uid="{00000000-0005-0000-0000-000082770000}"/>
    <cellStyle name="Normal 43 2 2 2 2 5 3" xfId="10453" xr:uid="{00000000-0005-0000-0000-0000EC280000}"/>
    <cellStyle name="Normal 43 2 2 2 2 5 3 3" xfId="25551" xr:uid="{00000000-0005-0000-0000-0000E9630000}"/>
    <cellStyle name="Normal 43 2 2 2 2 5 5" xfId="20538" xr:uid="{00000000-0005-0000-0000-000054500000}"/>
    <cellStyle name="Normal 43 2 2 2 2 6" xfId="12131" xr:uid="{00000000-0005-0000-0000-00007A2F0000}"/>
    <cellStyle name="Normal 43 2 2 2 2 6 3" xfId="27226" xr:uid="{00000000-0005-0000-0000-0000746A0000}"/>
    <cellStyle name="Normal 43 2 2 2 2 7" xfId="7110" xr:uid="{00000000-0005-0000-0000-0000DD1B0000}"/>
    <cellStyle name="Normal 43 2 2 2 2 7 3" xfId="22209" xr:uid="{00000000-0005-0000-0000-0000DB560000}"/>
    <cellStyle name="Normal 43 2 2 2 2 9" xfId="17196" xr:uid="{00000000-0005-0000-0000-000046430000}"/>
    <cellStyle name="Normal 43 2 2 2 3" xfId="2248" xr:uid="{00000000-0005-0000-0000-0000DD080000}"/>
    <cellStyle name="Normal 43 2 2 2 3 2" xfId="3087" xr:uid="{00000000-0005-0000-0000-0000240C0000}"/>
    <cellStyle name="Normal 43 2 2 2 3 2 2" xfId="4776" xr:uid="{00000000-0005-0000-0000-0000BE120000}"/>
    <cellStyle name="Normal 43 2 2 2 3 2 2 2" xfId="14848" xr:uid="{00000000-0005-0000-0000-0000173A0000}"/>
    <cellStyle name="Normal 43 2 2 2 3 2 2 2 3" xfId="29943" xr:uid="{00000000-0005-0000-0000-000011750000}"/>
    <cellStyle name="Normal 43 2 2 2 3 2 2 3" xfId="9828" xr:uid="{00000000-0005-0000-0000-00007B260000}"/>
    <cellStyle name="Normal 43 2 2 2 3 2 2 3 3" xfId="24926" xr:uid="{00000000-0005-0000-0000-000078610000}"/>
    <cellStyle name="Normal 43 2 2 2 3 2 2 5" xfId="19913" xr:uid="{00000000-0005-0000-0000-0000E34D0000}"/>
    <cellStyle name="Normal 43 2 2 2 3 2 3" xfId="6467" xr:uid="{00000000-0005-0000-0000-00005A190000}"/>
    <cellStyle name="Normal 43 2 2 2 3 2 3 2" xfId="16519" xr:uid="{00000000-0005-0000-0000-00009E400000}"/>
    <cellStyle name="Normal 43 2 2 2 3 2 3 3" xfId="11499" xr:uid="{00000000-0005-0000-0000-0000022D0000}"/>
    <cellStyle name="Normal 43 2 2 2 3 2 3 3 3" xfId="26597" xr:uid="{00000000-0005-0000-0000-0000FF670000}"/>
    <cellStyle name="Normal 43 2 2 2 3 2 3 5" xfId="21584" xr:uid="{00000000-0005-0000-0000-00006A540000}"/>
    <cellStyle name="Normal 43 2 2 2 3 2 4" xfId="13177" xr:uid="{00000000-0005-0000-0000-000090330000}"/>
    <cellStyle name="Normal 43 2 2 2 3 2 4 3" xfId="28272" xr:uid="{00000000-0005-0000-0000-00008A6E0000}"/>
    <cellStyle name="Normal 43 2 2 2 3 2 5" xfId="8156" xr:uid="{00000000-0005-0000-0000-0000F31F0000}"/>
    <cellStyle name="Normal 43 2 2 2 3 2 5 3" xfId="23255" xr:uid="{00000000-0005-0000-0000-0000F15A0000}"/>
    <cellStyle name="Normal 43 2 2 2 3 2 7" xfId="18242" xr:uid="{00000000-0005-0000-0000-00005C470000}"/>
    <cellStyle name="Normal 43 2 2 2 3 3" xfId="3939" xr:uid="{00000000-0005-0000-0000-0000790F0000}"/>
    <cellStyle name="Normal 43 2 2 2 3 3 2" xfId="14012" xr:uid="{00000000-0005-0000-0000-0000D3360000}"/>
    <cellStyle name="Normal 43 2 2 2 3 3 2 3" xfId="29107" xr:uid="{00000000-0005-0000-0000-0000CD710000}"/>
    <cellStyle name="Normal 43 2 2 2 3 3 3" xfId="8992" xr:uid="{00000000-0005-0000-0000-000037230000}"/>
    <cellStyle name="Normal 43 2 2 2 3 3 3 3" xfId="24090" xr:uid="{00000000-0005-0000-0000-0000345E0000}"/>
    <cellStyle name="Normal 43 2 2 2 3 3 5" xfId="19077" xr:uid="{00000000-0005-0000-0000-00009F4A0000}"/>
    <cellStyle name="Normal 43 2 2 2 3 4" xfId="5631" xr:uid="{00000000-0005-0000-0000-000016160000}"/>
    <cellStyle name="Normal 43 2 2 2 3 4 2" xfId="15683" xr:uid="{00000000-0005-0000-0000-00005A3D0000}"/>
    <cellStyle name="Normal 43 2 2 2 3 4 2 3" xfId="30778" xr:uid="{00000000-0005-0000-0000-000054780000}"/>
    <cellStyle name="Normal 43 2 2 2 3 4 3" xfId="10663" xr:uid="{00000000-0005-0000-0000-0000BE290000}"/>
    <cellStyle name="Normal 43 2 2 2 3 4 3 3" xfId="25761" xr:uid="{00000000-0005-0000-0000-0000BB640000}"/>
    <cellStyle name="Normal 43 2 2 2 3 4 5" xfId="20748" xr:uid="{00000000-0005-0000-0000-000026510000}"/>
    <cellStyle name="Normal 43 2 2 2 3 5" xfId="12341" xr:uid="{00000000-0005-0000-0000-00004C300000}"/>
    <cellStyle name="Normal 43 2 2 2 3 5 3" xfId="27436" xr:uid="{00000000-0005-0000-0000-0000466B0000}"/>
    <cellStyle name="Normal 43 2 2 2 3 6" xfId="7320" xr:uid="{00000000-0005-0000-0000-0000AF1C0000}"/>
    <cellStyle name="Normal 43 2 2 2 3 6 3" xfId="22419" xr:uid="{00000000-0005-0000-0000-0000AD570000}"/>
    <cellStyle name="Normal 43 2 2 2 3 8" xfId="17406" xr:uid="{00000000-0005-0000-0000-000018440000}"/>
    <cellStyle name="Normal 43 2 2 2 4" xfId="2669" xr:uid="{00000000-0005-0000-0000-0000820A0000}"/>
    <cellStyle name="Normal 43 2 2 2 4 2" xfId="4358" xr:uid="{00000000-0005-0000-0000-00001C110000}"/>
    <cellStyle name="Normal 43 2 2 2 4 2 2" xfId="14430" xr:uid="{00000000-0005-0000-0000-000075380000}"/>
    <cellStyle name="Normal 43 2 2 2 4 2 2 3" xfId="29525" xr:uid="{00000000-0005-0000-0000-00006F730000}"/>
    <cellStyle name="Normal 43 2 2 2 4 2 3" xfId="9410" xr:uid="{00000000-0005-0000-0000-0000D9240000}"/>
    <cellStyle name="Normal 43 2 2 2 4 2 3 3" xfId="24508" xr:uid="{00000000-0005-0000-0000-0000D65F0000}"/>
    <cellStyle name="Normal 43 2 2 2 4 2 5" xfId="19495" xr:uid="{00000000-0005-0000-0000-0000414C0000}"/>
    <cellStyle name="Normal 43 2 2 2 4 3" xfId="6049" xr:uid="{00000000-0005-0000-0000-0000B8170000}"/>
    <cellStyle name="Normal 43 2 2 2 4 3 2" xfId="16101" xr:uid="{00000000-0005-0000-0000-0000FC3E0000}"/>
    <cellStyle name="Normal 43 2 2 2 4 3 3" xfId="11081" xr:uid="{00000000-0005-0000-0000-0000602B0000}"/>
    <cellStyle name="Normal 43 2 2 2 4 3 3 3" xfId="26179" xr:uid="{00000000-0005-0000-0000-00005D660000}"/>
    <cellStyle name="Normal 43 2 2 2 4 3 5" xfId="21166" xr:uid="{00000000-0005-0000-0000-0000C8520000}"/>
    <cellStyle name="Normal 43 2 2 2 4 4" xfId="12759" xr:uid="{00000000-0005-0000-0000-0000EE310000}"/>
    <cellStyle name="Normal 43 2 2 2 4 4 3" xfId="27854" xr:uid="{00000000-0005-0000-0000-0000E86C0000}"/>
    <cellStyle name="Normal 43 2 2 2 4 5" xfId="7738" xr:uid="{00000000-0005-0000-0000-0000511E0000}"/>
    <cellStyle name="Normal 43 2 2 2 4 5 3" xfId="22837" xr:uid="{00000000-0005-0000-0000-00004F590000}"/>
    <cellStyle name="Normal 43 2 2 2 4 7" xfId="17824" xr:uid="{00000000-0005-0000-0000-0000BA450000}"/>
    <cellStyle name="Normal 43 2 2 2 5" xfId="3521" xr:uid="{00000000-0005-0000-0000-0000D70D0000}"/>
    <cellStyle name="Normal 43 2 2 2 5 2" xfId="13594" xr:uid="{00000000-0005-0000-0000-000031350000}"/>
    <cellStyle name="Normal 43 2 2 2 5 2 3" xfId="28689" xr:uid="{00000000-0005-0000-0000-00002B700000}"/>
    <cellStyle name="Normal 43 2 2 2 5 3" xfId="8574" xr:uid="{00000000-0005-0000-0000-000095210000}"/>
    <cellStyle name="Normal 43 2 2 2 5 3 3" xfId="23672" xr:uid="{00000000-0005-0000-0000-0000925C0000}"/>
    <cellStyle name="Normal 43 2 2 2 5 5" xfId="18659" xr:uid="{00000000-0005-0000-0000-0000FD480000}"/>
    <cellStyle name="Normal 43 2 2 2 6" xfId="5213" xr:uid="{00000000-0005-0000-0000-000074140000}"/>
    <cellStyle name="Normal 43 2 2 2 6 2" xfId="15265" xr:uid="{00000000-0005-0000-0000-0000B83B0000}"/>
    <cellStyle name="Normal 43 2 2 2 6 2 3" xfId="30360" xr:uid="{00000000-0005-0000-0000-0000B2760000}"/>
    <cellStyle name="Normal 43 2 2 2 6 3" xfId="10245" xr:uid="{00000000-0005-0000-0000-00001C280000}"/>
    <cellStyle name="Normal 43 2 2 2 6 3 3" xfId="25343" xr:uid="{00000000-0005-0000-0000-000019630000}"/>
    <cellStyle name="Normal 43 2 2 2 6 5" xfId="20330" xr:uid="{00000000-0005-0000-0000-0000844F0000}"/>
    <cellStyle name="Normal 43 2 2 2 7" xfId="11923" xr:uid="{00000000-0005-0000-0000-0000AA2E0000}"/>
    <cellStyle name="Normal 43 2 2 2 7 3" xfId="27018" xr:uid="{00000000-0005-0000-0000-0000A4690000}"/>
    <cellStyle name="Normal 43 2 2 2 8" xfId="6902" xr:uid="{00000000-0005-0000-0000-00000D1B0000}"/>
    <cellStyle name="Normal 43 2 2 2 8 3" xfId="22001" xr:uid="{00000000-0005-0000-0000-00000B560000}"/>
    <cellStyle name="Normal 43 2 2 3" xfId="1931" xr:uid="{00000000-0005-0000-0000-0000A0070000}"/>
    <cellStyle name="Normal 43 2 2 3 2" xfId="2352" xr:uid="{00000000-0005-0000-0000-000045090000}"/>
    <cellStyle name="Normal 43 2 2 3 2 2" xfId="3191" xr:uid="{00000000-0005-0000-0000-00008C0C0000}"/>
    <cellStyle name="Normal 43 2 2 3 2 2 2" xfId="4880" xr:uid="{00000000-0005-0000-0000-000026130000}"/>
    <cellStyle name="Normal 43 2 2 3 2 2 2 2" xfId="14952" xr:uid="{00000000-0005-0000-0000-00007F3A0000}"/>
    <cellStyle name="Normal 43 2 2 3 2 2 2 2 3" xfId="30047" xr:uid="{00000000-0005-0000-0000-000079750000}"/>
    <cellStyle name="Normal 43 2 2 3 2 2 2 3" xfId="9932" xr:uid="{00000000-0005-0000-0000-0000E3260000}"/>
    <cellStyle name="Normal 43 2 2 3 2 2 2 3 3" xfId="25030" xr:uid="{00000000-0005-0000-0000-0000E0610000}"/>
    <cellStyle name="Normal 43 2 2 3 2 2 2 5" xfId="20017" xr:uid="{00000000-0005-0000-0000-00004B4E0000}"/>
    <cellStyle name="Normal 43 2 2 3 2 2 3" xfId="6571" xr:uid="{00000000-0005-0000-0000-0000C2190000}"/>
    <cellStyle name="Normal 43 2 2 3 2 2 3 2" xfId="16623" xr:uid="{00000000-0005-0000-0000-000006410000}"/>
    <cellStyle name="Normal 43 2 2 3 2 2 3 3" xfId="11603" xr:uid="{00000000-0005-0000-0000-00006A2D0000}"/>
    <cellStyle name="Normal 43 2 2 3 2 2 3 3 3" xfId="26701" xr:uid="{00000000-0005-0000-0000-000067680000}"/>
    <cellStyle name="Normal 43 2 2 3 2 2 3 5" xfId="21688" xr:uid="{00000000-0005-0000-0000-0000D2540000}"/>
    <cellStyle name="Normal 43 2 2 3 2 2 4" xfId="13281" xr:uid="{00000000-0005-0000-0000-0000F8330000}"/>
    <cellStyle name="Normal 43 2 2 3 2 2 4 3" xfId="28376" xr:uid="{00000000-0005-0000-0000-0000F26E0000}"/>
    <cellStyle name="Normal 43 2 2 3 2 2 5" xfId="8260" xr:uid="{00000000-0005-0000-0000-00005B200000}"/>
    <cellStyle name="Normal 43 2 2 3 2 2 5 3" xfId="23359" xr:uid="{00000000-0005-0000-0000-0000595B0000}"/>
    <cellStyle name="Normal 43 2 2 3 2 2 7" xfId="18346" xr:uid="{00000000-0005-0000-0000-0000C4470000}"/>
    <cellStyle name="Normal 43 2 2 3 2 3" xfId="4043" xr:uid="{00000000-0005-0000-0000-0000E10F0000}"/>
    <cellStyle name="Normal 43 2 2 3 2 3 2" xfId="14116" xr:uid="{00000000-0005-0000-0000-00003B370000}"/>
    <cellStyle name="Normal 43 2 2 3 2 3 2 3" xfId="29211" xr:uid="{00000000-0005-0000-0000-000035720000}"/>
    <cellStyle name="Normal 43 2 2 3 2 3 3" xfId="9096" xr:uid="{00000000-0005-0000-0000-00009F230000}"/>
    <cellStyle name="Normal 43 2 2 3 2 3 3 3" xfId="24194" xr:uid="{00000000-0005-0000-0000-00009C5E0000}"/>
    <cellStyle name="Normal 43 2 2 3 2 3 5" xfId="19181" xr:uid="{00000000-0005-0000-0000-0000074B0000}"/>
    <cellStyle name="Normal 43 2 2 3 2 4" xfId="5735" xr:uid="{00000000-0005-0000-0000-00007E160000}"/>
    <cellStyle name="Normal 43 2 2 3 2 4 2" xfId="15787" xr:uid="{00000000-0005-0000-0000-0000C23D0000}"/>
    <cellStyle name="Normal 43 2 2 3 2 4 2 3" xfId="30882" xr:uid="{00000000-0005-0000-0000-0000BC780000}"/>
    <cellStyle name="Normal 43 2 2 3 2 4 3" xfId="10767" xr:uid="{00000000-0005-0000-0000-0000262A0000}"/>
    <cellStyle name="Normal 43 2 2 3 2 4 3 3" xfId="25865" xr:uid="{00000000-0005-0000-0000-000023650000}"/>
    <cellStyle name="Normal 43 2 2 3 2 4 5" xfId="20852" xr:uid="{00000000-0005-0000-0000-00008E510000}"/>
    <cellStyle name="Normal 43 2 2 3 2 5" xfId="12445" xr:uid="{00000000-0005-0000-0000-0000B4300000}"/>
    <cellStyle name="Normal 43 2 2 3 2 5 3" xfId="27540" xr:uid="{00000000-0005-0000-0000-0000AE6B0000}"/>
    <cellStyle name="Normal 43 2 2 3 2 6" xfId="7424" xr:uid="{00000000-0005-0000-0000-0000171D0000}"/>
    <cellStyle name="Normal 43 2 2 3 2 6 3" xfId="22523" xr:uid="{00000000-0005-0000-0000-000015580000}"/>
    <cellStyle name="Normal 43 2 2 3 2 8" xfId="17510" xr:uid="{00000000-0005-0000-0000-000080440000}"/>
    <cellStyle name="Normal 43 2 2 3 3" xfId="2773" xr:uid="{00000000-0005-0000-0000-0000EA0A0000}"/>
    <cellStyle name="Normal 43 2 2 3 3 2" xfId="4462" xr:uid="{00000000-0005-0000-0000-000084110000}"/>
    <cellStyle name="Normal 43 2 2 3 3 2 2" xfId="14534" xr:uid="{00000000-0005-0000-0000-0000DD380000}"/>
    <cellStyle name="Normal 43 2 2 3 3 2 2 3" xfId="29629" xr:uid="{00000000-0005-0000-0000-0000D7730000}"/>
    <cellStyle name="Normal 43 2 2 3 3 2 3" xfId="9514" xr:uid="{00000000-0005-0000-0000-000041250000}"/>
    <cellStyle name="Normal 43 2 2 3 3 2 3 3" xfId="24612" xr:uid="{00000000-0005-0000-0000-00003E600000}"/>
    <cellStyle name="Normal 43 2 2 3 3 2 5" xfId="19599" xr:uid="{00000000-0005-0000-0000-0000A94C0000}"/>
    <cellStyle name="Normal 43 2 2 3 3 3" xfId="6153" xr:uid="{00000000-0005-0000-0000-000020180000}"/>
    <cellStyle name="Normal 43 2 2 3 3 3 2" xfId="16205" xr:uid="{00000000-0005-0000-0000-0000643F0000}"/>
    <cellStyle name="Normal 43 2 2 3 3 3 3" xfId="11185" xr:uid="{00000000-0005-0000-0000-0000C82B0000}"/>
    <cellStyle name="Normal 43 2 2 3 3 3 3 3" xfId="26283" xr:uid="{00000000-0005-0000-0000-0000C5660000}"/>
    <cellStyle name="Normal 43 2 2 3 3 3 5" xfId="21270" xr:uid="{00000000-0005-0000-0000-000030530000}"/>
    <cellStyle name="Normal 43 2 2 3 3 4" xfId="12863" xr:uid="{00000000-0005-0000-0000-000056320000}"/>
    <cellStyle name="Normal 43 2 2 3 3 4 3" xfId="27958" xr:uid="{00000000-0005-0000-0000-0000506D0000}"/>
    <cellStyle name="Normal 43 2 2 3 3 5" xfId="7842" xr:uid="{00000000-0005-0000-0000-0000B91E0000}"/>
    <cellStyle name="Normal 43 2 2 3 3 5 3" xfId="22941" xr:uid="{00000000-0005-0000-0000-0000B7590000}"/>
    <cellStyle name="Normal 43 2 2 3 3 7" xfId="17928" xr:uid="{00000000-0005-0000-0000-000022460000}"/>
    <cellStyle name="Normal 43 2 2 3 4" xfId="3625" xr:uid="{00000000-0005-0000-0000-00003F0E0000}"/>
    <cellStyle name="Normal 43 2 2 3 4 2" xfId="13698" xr:uid="{00000000-0005-0000-0000-000099350000}"/>
    <cellStyle name="Normal 43 2 2 3 4 2 3" xfId="28793" xr:uid="{00000000-0005-0000-0000-000093700000}"/>
    <cellStyle name="Normal 43 2 2 3 4 3" xfId="8678" xr:uid="{00000000-0005-0000-0000-0000FD210000}"/>
    <cellStyle name="Normal 43 2 2 3 4 3 3" xfId="23776" xr:uid="{00000000-0005-0000-0000-0000FA5C0000}"/>
    <cellStyle name="Normal 43 2 2 3 4 5" xfId="18763" xr:uid="{00000000-0005-0000-0000-000065490000}"/>
    <cellStyle name="Normal 43 2 2 3 5" xfId="5317" xr:uid="{00000000-0005-0000-0000-0000DC140000}"/>
    <cellStyle name="Normal 43 2 2 3 5 2" xfId="15369" xr:uid="{00000000-0005-0000-0000-0000203C0000}"/>
    <cellStyle name="Normal 43 2 2 3 5 2 3" xfId="30464" xr:uid="{00000000-0005-0000-0000-00001A770000}"/>
    <cellStyle name="Normal 43 2 2 3 5 3" xfId="10349" xr:uid="{00000000-0005-0000-0000-000084280000}"/>
    <cellStyle name="Normal 43 2 2 3 5 3 3" xfId="25447" xr:uid="{00000000-0005-0000-0000-000081630000}"/>
    <cellStyle name="Normal 43 2 2 3 5 5" xfId="20434" xr:uid="{00000000-0005-0000-0000-0000EC4F0000}"/>
    <cellStyle name="Normal 43 2 2 3 6" xfId="12027" xr:uid="{00000000-0005-0000-0000-0000122F0000}"/>
    <cellStyle name="Normal 43 2 2 3 6 3" xfId="27122" xr:uid="{00000000-0005-0000-0000-00000C6A0000}"/>
    <cellStyle name="Normal 43 2 2 3 7" xfId="7006" xr:uid="{00000000-0005-0000-0000-0000751B0000}"/>
    <cellStyle name="Normal 43 2 2 3 7 3" xfId="22105" xr:uid="{00000000-0005-0000-0000-000073560000}"/>
    <cellStyle name="Normal 43 2 2 3 9" xfId="17092" xr:uid="{00000000-0005-0000-0000-0000DE420000}"/>
    <cellStyle name="Normal 43 2 2 4" xfId="2144" xr:uid="{00000000-0005-0000-0000-000075080000}"/>
    <cellStyle name="Normal 43 2 2 4 2" xfId="2983" xr:uid="{00000000-0005-0000-0000-0000BC0B0000}"/>
    <cellStyle name="Normal 43 2 2 4 2 2" xfId="4672" xr:uid="{00000000-0005-0000-0000-000056120000}"/>
    <cellStyle name="Normal 43 2 2 4 2 2 2" xfId="14744" xr:uid="{00000000-0005-0000-0000-0000AF390000}"/>
    <cellStyle name="Normal 43 2 2 4 2 2 2 3" xfId="29839" xr:uid="{00000000-0005-0000-0000-0000A9740000}"/>
    <cellStyle name="Normal 43 2 2 4 2 2 3" xfId="9724" xr:uid="{00000000-0005-0000-0000-000013260000}"/>
    <cellStyle name="Normal 43 2 2 4 2 2 3 3" xfId="24822" xr:uid="{00000000-0005-0000-0000-000010610000}"/>
    <cellStyle name="Normal 43 2 2 4 2 2 5" xfId="19809" xr:uid="{00000000-0005-0000-0000-00007B4D0000}"/>
    <cellStyle name="Normal 43 2 2 4 2 3" xfId="6363" xr:uid="{00000000-0005-0000-0000-0000F2180000}"/>
    <cellStyle name="Normal 43 2 2 4 2 3 2" xfId="16415" xr:uid="{00000000-0005-0000-0000-000036400000}"/>
    <cellStyle name="Normal 43 2 2 4 2 3 3" xfId="11395" xr:uid="{00000000-0005-0000-0000-00009A2C0000}"/>
    <cellStyle name="Normal 43 2 2 4 2 3 3 3" xfId="26493" xr:uid="{00000000-0005-0000-0000-000097670000}"/>
    <cellStyle name="Normal 43 2 2 4 2 3 5" xfId="21480" xr:uid="{00000000-0005-0000-0000-000002540000}"/>
    <cellStyle name="Normal 43 2 2 4 2 4" xfId="13073" xr:uid="{00000000-0005-0000-0000-000028330000}"/>
    <cellStyle name="Normal 43 2 2 4 2 4 3" xfId="28168" xr:uid="{00000000-0005-0000-0000-0000226E0000}"/>
    <cellStyle name="Normal 43 2 2 4 2 5" xfId="8052" xr:uid="{00000000-0005-0000-0000-00008B1F0000}"/>
    <cellStyle name="Normal 43 2 2 4 2 5 3" xfId="23151" xr:uid="{00000000-0005-0000-0000-0000895A0000}"/>
    <cellStyle name="Normal 43 2 2 4 2 7" xfId="18138" xr:uid="{00000000-0005-0000-0000-0000F4460000}"/>
    <cellStyle name="Normal 43 2 2 4 3" xfId="3835" xr:uid="{00000000-0005-0000-0000-0000110F0000}"/>
    <cellStyle name="Normal 43 2 2 4 3 2" xfId="13908" xr:uid="{00000000-0005-0000-0000-00006B360000}"/>
    <cellStyle name="Normal 43 2 2 4 3 2 3" xfId="29003" xr:uid="{00000000-0005-0000-0000-000065710000}"/>
    <cellStyle name="Normal 43 2 2 4 3 3" xfId="8888" xr:uid="{00000000-0005-0000-0000-0000CF220000}"/>
    <cellStyle name="Normal 43 2 2 4 3 3 3" xfId="23986" xr:uid="{00000000-0005-0000-0000-0000CC5D0000}"/>
    <cellStyle name="Normal 43 2 2 4 3 5" xfId="18973" xr:uid="{00000000-0005-0000-0000-0000374A0000}"/>
    <cellStyle name="Normal 43 2 2 4 4" xfId="5527" xr:uid="{00000000-0005-0000-0000-0000AE150000}"/>
    <cellStyle name="Normal 43 2 2 4 4 2" xfId="15579" xr:uid="{00000000-0005-0000-0000-0000F23C0000}"/>
    <cellStyle name="Normal 43 2 2 4 4 2 3" xfId="30674" xr:uid="{00000000-0005-0000-0000-0000EC770000}"/>
    <cellStyle name="Normal 43 2 2 4 4 3" xfId="10559" xr:uid="{00000000-0005-0000-0000-000056290000}"/>
    <cellStyle name="Normal 43 2 2 4 4 3 3" xfId="25657" xr:uid="{00000000-0005-0000-0000-000053640000}"/>
    <cellStyle name="Normal 43 2 2 4 4 5" xfId="20644" xr:uid="{00000000-0005-0000-0000-0000BE500000}"/>
    <cellStyle name="Normal 43 2 2 4 5" xfId="12237" xr:uid="{00000000-0005-0000-0000-0000E42F0000}"/>
    <cellStyle name="Normal 43 2 2 4 5 3" xfId="27332" xr:uid="{00000000-0005-0000-0000-0000DE6A0000}"/>
    <cellStyle name="Normal 43 2 2 4 6" xfId="7216" xr:uid="{00000000-0005-0000-0000-0000471C0000}"/>
    <cellStyle name="Normal 43 2 2 4 6 3" xfId="22315" xr:uid="{00000000-0005-0000-0000-000045570000}"/>
    <cellStyle name="Normal 43 2 2 4 8" xfId="17302" xr:uid="{00000000-0005-0000-0000-0000B0430000}"/>
    <cellStyle name="Normal 43 2 2 5" xfId="2565" xr:uid="{00000000-0005-0000-0000-00001A0A0000}"/>
    <cellStyle name="Normal 43 2 2 5 2" xfId="4254" xr:uid="{00000000-0005-0000-0000-0000B4100000}"/>
    <cellStyle name="Normal 43 2 2 5 2 2" xfId="14326" xr:uid="{00000000-0005-0000-0000-00000D380000}"/>
    <cellStyle name="Normal 43 2 2 5 2 2 3" xfId="29421" xr:uid="{00000000-0005-0000-0000-000007730000}"/>
    <cellStyle name="Normal 43 2 2 5 2 3" xfId="9306" xr:uid="{00000000-0005-0000-0000-000071240000}"/>
    <cellStyle name="Normal 43 2 2 5 2 3 3" xfId="24404" xr:uid="{00000000-0005-0000-0000-00006E5F0000}"/>
    <cellStyle name="Normal 43 2 2 5 2 5" xfId="19391" xr:uid="{00000000-0005-0000-0000-0000D94B0000}"/>
    <cellStyle name="Normal 43 2 2 5 3" xfId="5945" xr:uid="{00000000-0005-0000-0000-000050170000}"/>
    <cellStyle name="Normal 43 2 2 5 3 2" xfId="15997" xr:uid="{00000000-0005-0000-0000-0000943E0000}"/>
    <cellStyle name="Normal 43 2 2 5 3 3" xfId="10977" xr:uid="{00000000-0005-0000-0000-0000F82A0000}"/>
    <cellStyle name="Normal 43 2 2 5 3 3 3" xfId="26075" xr:uid="{00000000-0005-0000-0000-0000F5650000}"/>
    <cellStyle name="Normal 43 2 2 5 3 5" xfId="21062" xr:uid="{00000000-0005-0000-0000-000060520000}"/>
    <cellStyle name="Normal 43 2 2 5 4" xfId="12655" xr:uid="{00000000-0005-0000-0000-000086310000}"/>
    <cellStyle name="Normal 43 2 2 5 4 3" xfId="27750" xr:uid="{00000000-0005-0000-0000-0000806C0000}"/>
    <cellStyle name="Normal 43 2 2 5 5" xfId="7634" xr:uid="{00000000-0005-0000-0000-0000E91D0000}"/>
    <cellStyle name="Normal 43 2 2 5 5 3" xfId="22733" xr:uid="{00000000-0005-0000-0000-0000E7580000}"/>
    <cellStyle name="Normal 43 2 2 5 7" xfId="17720" xr:uid="{00000000-0005-0000-0000-000052450000}"/>
    <cellStyle name="Normal 43 2 2 6" xfId="3417" xr:uid="{00000000-0005-0000-0000-00006F0D0000}"/>
    <cellStyle name="Normal 43 2 2 6 2" xfId="13490" xr:uid="{00000000-0005-0000-0000-0000C9340000}"/>
    <cellStyle name="Normal 43 2 2 6 2 3" xfId="28585" xr:uid="{00000000-0005-0000-0000-0000C36F0000}"/>
    <cellStyle name="Normal 43 2 2 6 3" xfId="8470" xr:uid="{00000000-0005-0000-0000-00002D210000}"/>
    <cellStyle name="Normal 43 2 2 6 3 3" xfId="23568" xr:uid="{00000000-0005-0000-0000-00002A5C0000}"/>
    <cellStyle name="Normal 43 2 2 6 5" xfId="18555" xr:uid="{00000000-0005-0000-0000-000095480000}"/>
    <cellStyle name="Normal 43 2 2 7" xfId="5109" xr:uid="{00000000-0005-0000-0000-00000C140000}"/>
    <cellStyle name="Normal 43 2 2 7 2" xfId="15161" xr:uid="{00000000-0005-0000-0000-0000503B0000}"/>
    <cellStyle name="Normal 43 2 2 7 2 3" xfId="30256" xr:uid="{00000000-0005-0000-0000-00004A760000}"/>
    <cellStyle name="Normal 43 2 2 7 3" xfId="10141" xr:uid="{00000000-0005-0000-0000-0000B4270000}"/>
    <cellStyle name="Normal 43 2 2 7 3 3" xfId="25239" xr:uid="{00000000-0005-0000-0000-0000B1620000}"/>
    <cellStyle name="Normal 43 2 2 7 5" xfId="20226" xr:uid="{00000000-0005-0000-0000-00001C4F0000}"/>
    <cellStyle name="Normal 43 2 2 8" xfId="11819" xr:uid="{00000000-0005-0000-0000-0000422E0000}"/>
    <cellStyle name="Normal 43 2 2 8 3" xfId="26914" xr:uid="{00000000-0005-0000-0000-00003C690000}"/>
    <cellStyle name="Normal 43 2 2 9" xfId="6798" xr:uid="{00000000-0005-0000-0000-0000A51A0000}"/>
    <cellStyle name="Normal 43 2 2 9 3" xfId="21897" xr:uid="{00000000-0005-0000-0000-0000A3550000}"/>
    <cellStyle name="Normal 43 2 3" xfId="1764" xr:uid="{00000000-0005-0000-0000-0000F9060000}"/>
    <cellStyle name="Normal 43 2 3 10" xfId="16936" xr:uid="{00000000-0005-0000-0000-000042420000}"/>
    <cellStyle name="Normal 43 2 3 2" xfId="1983" xr:uid="{00000000-0005-0000-0000-0000D4070000}"/>
    <cellStyle name="Normal 43 2 3 2 2" xfId="2404" xr:uid="{00000000-0005-0000-0000-000079090000}"/>
    <cellStyle name="Normal 43 2 3 2 2 2" xfId="3243" xr:uid="{00000000-0005-0000-0000-0000C00C0000}"/>
    <cellStyle name="Normal 43 2 3 2 2 2 2" xfId="4932" xr:uid="{00000000-0005-0000-0000-00005A130000}"/>
    <cellStyle name="Normal 43 2 3 2 2 2 2 2" xfId="15004" xr:uid="{00000000-0005-0000-0000-0000B33A0000}"/>
    <cellStyle name="Normal 43 2 3 2 2 2 2 2 3" xfId="30099" xr:uid="{00000000-0005-0000-0000-0000AD750000}"/>
    <cellStyle name="Normal 43 2 3 2 2 2 2 3" xfId="9984" xr:uid="{00000000-0005-0000-0000-000017270000}"/>
    <cellStyle name="Normal 43 2 3 2 2 2 2 3 3" xfId="25082" xr:uid="{00000000-0005-0000-0000-000014620000}"/>
    <cellStyle name="Normal 43 2 3 2 2 2 2 5" xfId="20069" xr:uid="{00000000-0005-0000-0000-00007F4E0000}"/>
    <cellStyle name="Normal 43 2 3 2 2 2 3" xfId="6623" xr:uid="{00000000-0005-0000-0000-0000F6190000}"/>
    <cellStyle name="Normal 43 2 3 2 2 2 3 2" xfId="16675" xr:uid="{00000000-0005-0000-0000-00003A410000}"/>
    <cellStyle name="Normal 43 2 3 2 2 2 3 3" xfId="11655" xr:uid="{00000000-0005-0000-0000-00009E2D0000}"/>
    <cellStyle name="Normal 43 2 3 2 2 2 3 3 3" xfId="26753" xr:uid="{00000000-0005-0000-0000-00009B680000}"/>
    <cellStyle name="Normal 43 2 3 2 2 2 3 5" xfId="21740" xr:uid="{00000000-0005-0000-0000-000006550000}"/>
    <cellStyle name="Normal 43 2 3 2 2 2 4" xfId="13333" xr:uid="{00000000-0005-0000-0000-00002C340000}"/>
    <cellStyle name="Normal 43 2 3 2 2 2 4 3" xfId="28428" xr:uid="{00000000-0005-0000-0000-0000266F0000}"/>
    <cellStyle name="Normal 43 2 3 2 2 2 5" xfId="8312" xr:uid="{00000000-0005-0000-0000-00008F200000}"/>
    <cellStyle name="Normal 43 2 3 2 2 2 5 3" xfId="23411" xr:uid="{00000000-0005-0000-0000-00008D5B0000}"/>
    <cellStyle name="Normal 43 2 3 2 2 2 7" xfId="18398" xr:uid="{00000000-0005-0000-0000-0000F8470000}"/>
    <cellStyle name="Normal 43 2 3 2 2 3" xfId="4095" xr:uid="{00000000-0005-0000-0000-000015100000}"/>
    <cellStyle name="Normal 43 2 3 2 2 3 2" xfId="14168" xr:uid="{00000000-0005-0000-0000-00006F370000}"/>
    <cellStyle name="Normal 43 2 3 2 2 3 2 3" xfId="29263" xr:uid="{00000000-0005-0000-0000-000069720000}"/>
    <cellStyle name="Normal 43 2 3 2 2 3 3" xfId="9148" xr:uid="{00000000-0005-0000-0000-0000D3230000}"/>
    <cellStyle name="Normal 43 2 3 2 2 3 3 3" xfId="24246" xr:uid="{00000000-0005-0000-0000-0000D05E0000}"/>
    <cellStyle name="Normal 43 2 3 2 2 3 5" xfId="19233" xr:uid="{00000000-0005-0000-0000-00003B4B0000}"/>
    <cellStyle name="Normal 43 2 3 2 2 4" xfId="5787" xr:uid="{00000000-0005-0000-0000-0000B2160000}"/>
    <cellStyle name="Normal 43 2 3 2 2 4 2" xfId="15839" xr:uid="{00000000-0005-0000-0000-0000F63D0000}"/>
    <cellStyle name="Normal 43 2 3 2 2 4 3" xfId="10819" xr:uid="{00000000-0005-0000-0000-00005A2A0000}"/>
    <cellStyle name="Normal 43 2 3 2 2 4 3 3" xfId="25917" xr:uid="{00000000-0005-0000-0000-000057650000}"/>
    <cellStyle name="Normal 43 2 3 2 2 4 5" xfId="20904" xr:uid="{00000000-0005-0000-0000-0000C2510000}"/>
    <cellStyle name="Normal 43 2 3 2 2 5" xfId="12497" xr:uid="{00000000-0005-0000-0000-0000E8300000}"/>
    <cellStyle name="Normal 43 2 3 2 2 5 3" xfId="27592" xr:uid="{00000000-0005-0000-0000-0000E26B0000}"/>
    <cellStyle name="Normal 43 2 3 2 2 6" xfId="7476" xr:uid="{00000000-0005-0000-0000-00004B1D0000}"/>
    <cellStyle name="Normal 43 2 3 2 2 6 3" xfId="22575" xr:uid="{00000000-0005-0000-0000-000049580000}"/>
    <cellStyle name="Normal 43 2 3 2 2 8" xfId="17562" xr:uid="{00000000-0005-0000-0000-0000B4440000}"/>
    <cellStyle name="Normal 43 2 3 2 3" xfId="2825" xr:uid="{00000000-0005-0000-0000-00001E0B0000}"/>
    <cellStyle name="Normal 43 2 3 2 3 2" xfId="4514" xr:uid="{00000000-0005-0000-0000-0000B8110000}"/>
    <cellStyle name="Normal 43 2 3 2 3 2 2" xfId="14586" xr:uid="{00000000-0005-0000-0000-000011390000}"/>
    <cellStyle name="Normal 43 2 3 2 3 2 2 3" xfId="29681" xr:uid="{00000000-0005-0000-0000-00000B740000}"/>
    <cellStyle name="Normal 43 2 3 2 3 2 3" xfId="9566" xr:uid="{00000000-0005-0000-0000-000075250000}"/>
    <cellStyle name="Normal 43 2 3 2 3 2 3 3" xfId="24664" xr:uid="{00000000-0005-0000-0000-000072600000}"/>
    <cellStyle name="Normal 43 2 3 2 3 2 5" xfId="19651" xr:uid="{00000000-0005-0000-0000-0000DD4C0000}"/>
    <cellStyle name="Normal 43 2 3 2 3 3" xfId="6205" xr:uid="{00000000-0005-0000-0000-000054180000}"/>
    <cellStyle name="Normal 43 2 3 2 3 3 2" xfId="16257" xr:uid="{00000000-0005-0000-0000-0000983F0000}"/>
    <cellStyle name="Normal 43 2 3 2 3 3 3" xfId="11237" xr:uid="{00000000-0005-0000-0000-0000FC2B0000}"/>
    <cellStyle name="Normal 43 2 3 2 3 3 3 3" xfId="26335" xr:uid="{00000000-0005-0000-0000-0000F9660000}"/>
    <cellStyle name="Normal 43 2 3 2 3 3 5" xfId="21322" xr:uid="{00000000-0005-0000-0000-000064530000}"/>
    <cellStyle name="Normal 43 2 3 2 3 4" xfId="12915" xr:uid="{00000000-0005-0000-0000-00008A320000}"/>
    <cellStyle name="Normal 43 2 3 2 3 4 3" xfId="28010" xr:uid="{00000000-0005-0000-0000-0000846D0000}"/>
    <cellStyle name="Normal 43 2 3 2 3 5" xfId="7894" xr:uid="{00000000-0005-0000-0000-0000ED1E0000}"/>
    <cellStyle name="Normal 43 2 3 2 3 5 3" xfId="22993" xr:uid="{00000000-0005-0000-0000-0000EB590000}"/>
    <cellStyle name="Normal 43 2 3 2 3 7" xfId="17980" xr:uid="{00000000-0005-0000-0000-000056460000}"/>
    <cellStyle name="Normal 43 2 3 2 4" xfId="3677" xr:uid="{00000000-0005-0000-0000-0000730E0000}"/>
    <cellStyle name="Normal 43 2 3 2 4 2" xfId="13750" xr:uid="{00000000-0005-0000-0000-0000CD350000}"/>
    <cellStyle name="Normal 43 2 3 2 4 2 3" xfId="28845" xr:uid="{00000000-0005-0000-0000-0000C7700000}"/>
    <cellStyle name="Normal 43 2 3 2 4 3" xfId="8730" xr:uid="{00000000-0005-0000-0000-000031220000}"/>
    <cellStyle name="Normal 43 2 3 2 4 3 3" xfId="23828" xr:uid="{00000000-0005-0000-0000-00002E5D0000}"/>
    <cellStyle name="Normal 43 2 3 2 4 5" xfId="18815" xr:uid="{00000000-0005-0000-0000-000099490000}"/>
    <cellStyle name="Normal 43 2 3 2 5" xfId="5369" xr:uid="{00000000-0005-0000-0000-000010150000}"/>
    <cellStyle name="Normal 43 2 3 2 5 2" xfId="15421" xr:uid="{00000000-0005-0000-0000-0000543C0000}"/>
    <cellStyle name="Normal 43 2 3 2 5 2 3" xfId="30516" xr:uid="{00000000-0005-0000-0000-00004E770000}"/>
    <cellStyle name="Normal 43 2 3 2 5 3" xfId="10401" xr:uid="{00000000-0005-0000-0000-0000B8280000}"/>
    <cellStyle name="Normal 43 2 3 2 5 3 3" xfId="25499" xr:uid="{00000000-0005-0000-0000-0000B5630000}"/>
    <cellStyle name="Normal 43 2 3 2 5 5" xfId="20486" xr:uid="{00000000-0005-0000-0000-000020500000}"/>
    <cellStyle name="Normal 43 2 3 2 6" xfId="12079" xr:uid="{00000000-0005-0000-0000-0000462F0000}"/>
    <cellStyle name="Normal 43 2 3 2 6 3" xfId="27174" xr:uid="{00000000-0005-0000-0000-0000406A0000}"/>
    <cellStyle name="Normal 43 2 3 2 7" xfId="7058" xr:uid="{00000000-0005-0000-0000-0000A91B0000}"/>
    <cellStyle name="Normal 43 2 3 2 7 3" xfId="22157" xr:uid="{00000000-0005-0000-0000-0000A7560000}"/>
    <cellStyle name="Normal 43 2 3 2 9" xfId="17144" xr:uid="{00000000-0005-0000-0000-000012430000}"/>
    <cellStyle name="Normal 43 2 3 3" xfId="2196" xr:uid="{00000000-0005-0000-0000-0000A9080000}"/>
    <cellStyle name="Normal 43 2 3 3 2" xfId="3035" xr:uid="{00000000-0005-0000-0000-0000F00B0000}"/>
    <cellStyle name="Normal 43 2 3 3 2 2" xfId="4724" xr:uid="{00000000-0005-0000-0000-00008A120000}"/>
    <cellStyle name="Normal 43 2 3 3 2 2 2" xfId="14796" xr:uid="{00000000-0005-0000-0000-0000E3390000}"/>
    <cellStyle name="Normal 43 2 3 3 2 2 2 3" xfId="29891" xr:uid="{00000000-0005-0000-0000-0000DD740000}"/>
    <cellStyle name="Normal 43 2 3 3 2 2 3" xfId="9776" xr:uid="{00000000-0005-0000-0000-000047260000}"/>
    <cellStyle name="Normal 43 2 3 3 2 2 3 3" xfId="24874" xr:uid="{00000000-0005-0000-0000-000044610000}"/>
    <cellStyle name="Normal 43 2 3 3 2 2 5" xfId="19861" xr:uid="{00000000-0005-0000-0000-0000AF4D0000}"/>
    <cellStyle name="Normal 43 2 3 3 2 3" xfId="6415" xr:uid="{00000000-0005-0000-0000-000026190000}"/>
    <cellStyle name="Normal 43 2 3 3 2 3 2" xfId="16467" xr:uid="{00000000-0005-0000-0000-00006A400000}"/>
    <cellStyle name="Normal 43 2 3 3 2 3 3" xfId="11447" xr:uid="{00000000-0005-0000-0000-0000CE2C0000}"/>
    <cellStyle name="Normal 43 2 3 3 2 3 3 3" xfId="26545" xr:uid="{00000000-0005-0000-0000-0000CB670000}"/>
    <cellStyle name="Normal 43 2 3 3 2 3 5" xfId="21532" xr:uid="{00000000-0005-0000-0000-000036540000}"/>
    <cellStyle name="Normal 43 2 3 3 2 4" xfId="13125" xr:uid="{00000000-0005-0000-0000-00005C330000}"/>
    <cellStyle name="Normal 43 2 3 3 2 4 3" xfId="28220" xr:uid="{00000000-0005-0000-0000-0000566E0000}"/>
    <cellStyle name="Normal 43 2 3 3 2 5" xfId="8104" xr:uid="{00000000-0005-0000-0000-0000BF1F0000}"/>
    <cellStyle name="Normal 43 2 3 3 2 5 3" xfId="23203" xr:uid="{00000000-0005-0000-0000-0000BD5A0000}"/>
    <cellStyle name="Normal 43 2 3 3 2 7" xfId="18190" xr:uid="{00000000-0005-0000-0000-000028470000}"/>
    <cellStyle name="Normal 43 2 3 3 3" xfId="3887" xr:uid="{00000000-0005-0000-0000-0000450F0000}"/>
    <cellStyle name="Normal 43 2 3 3 3 2" xfId="13960" xr:uid="{00000000-0005-0000-0000-00009F360000}"/>
    <cellStyle name="Normal 43 2 3 3 3 2 3" xfId="29055" xr:uid="{00000000-0005-0000-0000-000099710000}"/>
    <cellStyle name="Normal 43 2 3 3 3 3" xfId="8940" xr:uid="{00000000-0005-0000-0000-000003230000}"/>
    <cellStyle name="Normal 43 2 3 3 3 3 3" xfId="24038" xr:uid="{00000000-0005-0000-0000-0000005E0000}"/>
    <cellStyle name="Normal 43 2 3 3 3 5" xfId="19025" xr:uid="{00000000-0005-0000-0000-00006B4A0000}"/>
    <cellStyle name="Normal 43 2 3 3 4" xfId="5579" xr:uid="{00000000-0005-0000-0000-0000E2150000}"/>
    <cellStyle name="Normal 43 2 3 3 4 2" xfId="15631" xr:uid="{00000000-0005-0000-0000-0000263D0000}"/>
    <cellStyle name="Normal 43 2 3 3 4 2 3" xfId="30726" xr:uid="{00000000-0005-0000-0000-000020780000}"/>
    <cellStyle name="Normal 43 2 3 3 4 3" xfId="10611" xr:uid="{00000000-0005-0000-0000-00008A290000}"/>
    <cellStyle name="Normal 43 2 3 3 4 3 3" xfId="25709" xr:uid="{00000000-0005-0000-0000-000087640000}"/>
    <cellStyle name="Normal 43 2 3 3 4 5" xfId="20696" xr:uid="{00000000-0005-0000-0000-0000F2500000}"/>
    <cellStyle name="Normal 43 2 3 3 5" xfId="12289" xr:uid="{00000000-0005-0000-0000-000018300000}"/>
    <cellStyle name="Normal 43 2 3 3 5 3" xfId="27384" xr:uid="{00000000-0005-0000-0000-0000126B0000}"/>
    <cellStyle name="Normal 43 2 3 3 6" xfId="7268" xr:uid="{00000000-0005-0000-0000-00007B1C0000}"/>
    <cellStyle name="Normal 43 2 3 3 6 3" xfId="22367" xr:uid="{00000000-0005-0000-0000-000079570000}"/>
    <cellStyle name="Normal 43 2 3 3 8" xfId="17354" xr:uid="{00000000-0005-0000-0000-0000E4430000}"/>
    <cellStyle name="Normal 43 2 3 4" xfId="2617" xr:uid="{00000000-0005-0000-0000-00004E0A0000}"/>
    <cellStyle name="Normal 43 2 3 4 2" xfId="4306" xr:uid="{00000000-0005-0000-0000-0000E8100000}"/>
    <cellStyle name="Normal 43 2 3 4 2 2" xfId="14378" xr:uid="{00000000-0005-0000-0000-000041380000}"/>
    <cellStyle name="Normal 43 2 3 4 2 2 3" xfId="29473" xr:uid="{00000000-0005-0000-0000-00003B730000}"/>
    <cellStyle name="Normal 43 2 3 4 2 3" xfId="9358" xr:uid="{00000000-0005-0000-0000-0000A5240000}"/>
    <cellStyle name="Normal 43 2 3 4 2 3 3" xfId="24456" xr:uid="{00000000-0005-0000-0000-0000A25F0000}"/>
    <cellStyle name="Normal 43 2 3 4 2 5" xfId="19443" xr:uid="{00000000-0005-0000-0000-00000D4C0000}"/>
    <cellStyle name="Normal 43 2 3 4 3" xfId="5997" xr:uid="{00000000-0005-0000-0000-000084170000}"/>
    <cellStyle name="Normal 43 2 3 4 3 2" xfId="16049" xr:uid="{00000000-0005-0000-0000-0000C83E0000}"/>
    <cellStyle name="Normal 43 2 3 4 3 3" xfId="11029" xr:uid="{00000000-0005-0000-0000-00002C2B0000}"/>
    <cellStyle name="Normal 43 2 3 4 3 3 3" xfId="26127" xr:uid="{00000000-0005-0000-0000-000029660000}"/>
    <cellStyle name="Normal 43 2 3 4 3 5" xfId="21114" xr:uid="{00000000-0005-0000-0000-000094520000}"/>
    <cellStyle name="Normal 43 2 3 4 4" xfId="12707" xr:uid="{00000000-0005-0000-0000-0000BA310000}"/>
    <cellStyle name="Normal 43 2 3 4 4 3" xfId="27802" xr:uid="{00000000-0005-0000-0000-0000B46C0000}"/>
    <cellStyle name="Normal 43 2 3 4 5" xfId="7686" xr:uid="{00000000-0005-0000-0000-00001D1E0000}"/>
    <cellStyle name="Normal 43 2 3 4 5 3" xfId="22785" xr:uid="{00000000-0005-0000-0000-00001B590000}"/>
    <cellStyle name="Normal 43 2 3 4 7" xfId="17772" xr:uid="{00000000-0005-0000-0000-000086450000}"/>
    <cellStyle name="Normal 43 2 3 5" xfId="3469" xr:uid="{00000000-0005-0000-0000-0000A30D0000}"/>
    <cellStyle name="Normal 43 2 3 5 2" xfId="13542" xr:uid="{00000000-0005-0000-0000-0000FD340000}"/>
    <cellStyle name="Normal 43 2 3 5 2 3" xfId="28637" xr:uid="{00000000-0005-0000-0000-0000F76F0000}"/>
    <cellStyle name="Normal 43 2 3 5 3" xfId="8522" xr:uid="{00000000-0005-0000-0000-000061210000}"/>
    <cellStyle name="Normal 43 2 3 5 3 3" xfId="23620" xr:uid="{00000000-0005-0000-0000-00005E5C0000}"/>
    <cellStyle name="Normal 43 2 3 5 5" xfId="18607" xr:uid="{00000000-0005-0000-0000-0000C9480000}"/>
    <cellStyle name="Normal 43 2 3 6" xfId="5161" xr:uid="{00000000-0005-0000-0000-000040140000}"/>
    <cellStyle name="Normal 43 2 3 6 2" xfId="15213" xr:uid="{00000000-0005-0000-0000-0000843B0000}"/>
    <cellStyle name="Normal 43 2 3 6 2 3" xfId="30308" xr:uid="{00000000-0005-0000-0000-00007E760000}"/>
    <cellStyle name="Normal 43 2 3 6 3" xfId="10193" xr:uid="{00000000-0005-0000-0000-0000E8270000}"/>
    <cellStyle name="Normal 43 2 3 6 3 3" xfId="25291" xr:uid="{00000000-0005-0000-0000-0000E5620000}"/>
    <cellStyle name="Normal 43 2 3 6 5" xfId="20278" xr:uid="{00000000-0005-0000-0000-0000504F0000}"/>
    <cellStyle name="Normal 43 2 3 7" xfId="11871" xr:uid="{00000000-0005-0000-0000-0000762E0000}"/>
    <cellStyle name="Normal 43 2 3 7 3" xfId="26966" xr:uid="{00000000-0005-0000-0000-000070690000}"/>
    <cellStyle name="Normal 43 2 3 8" xfId="6850" xr:uid="{00000000-0005-0000-0000-0000D91A0000}"/>
    <cellStyle name="Normal 43 2 3 8 3" xfId="21949" xr:uid="{00000000-0005-0000-0000-0000D7550000}"/>
    <cellStyle name="Normal 43 2 4" xfId="1877" xr:uid="{00000000-0005-0000-0000-00006A070000}"/>
    <cellStyle name="Normal 43 2 4 2" xfId="2300" xr:uid="{00000000-0005-0000-0000-000011090000}"/>
    <cellStyle name="Normal 43 2 4 2 2" xfId="3139" xr:uid="{00000000-0005-0000-0000-0000580C0000}"/>
    <cellStyle name="Normal 43 2 4 2 2 2" xfId="4828" xr:uid="{00000000-0005-0000-0000-0000F2120000}"/>
    <cellStyle name="Normal 43 2 4 2 2 2 2" xfId="14900" xr:uid="{00000000-0005-0000-0000-00004B3A0000}"/>
    <cellStyle name="Normal 43 2 4 2 2 2 2 3" xfId="29995" xr:uid="{00000000-0005-0000-0000-000045750000}"/>
    <cellStyle name="Normal 43 2 4 2 2 2 3" xfId="9880" xr:uid="{00000000-0005-0000-0000-0000AF260000}"/>
    <cellStyle name="Normal 43 2 4 2 2 2 3 3" xfId="24978" xr:uid="{00000000-0005-0000-0000-0000AC610000}"/>
    <cellStyle name="Normal 43 2 4 2 2 2 5" xfId="19965" xr:uid="{00000000-0005-0000-0000-0000174E0000}"/>
    <cellStyle name="Normal 43 2 4 2 2 3" xfId="6519" xr:uid="{00000000-0005-0000-0000-00008E190000}"/>
    <cellStyle name="Normal 43 2 4 2 2 3 2" xfId="16571" xr:uid="{00000000-0005-0000-0000-0000D2400000}"/>
    <cellStyle name="Normal 43 2 4 2 2 3 3" xfId="11551" xr:uid="{00000000-0005-0000-0000-0000362D0000}"/>
    <cellStyle name="Normal 43 2 4 2 2 3 3 3" xfId="26649" xr:uid="{00000000-0005-0000-0000-000033680000}"/>
    <cellStyle name="Normal 43 2 4 2 2 3 5" xfId="21636" xr:uid="{00000000-0005-0000-0000-00009E540000}"/>
    <cellStyle name="Normal 43 2 4 2 2 4" xfId="13229" xr:uid="{00000000-0005-0000-0000-0000C4330000}"/>
    <cellStyle name="Normal 43 2 4 2 2 4 3" xfId="28324" xr:uid="{00000000-0005-0000-0000-0000BE6E0000}"/>
    <cellStyle name="Normal 43 2 4 2 2 5" xfId="8208" xr:uid="{00000000-0005-0000-0000-000027200000}"/>
    <cellStyle name="Normal 43 2 4 2 2 5 3" xfId="23307" xr:uid="{00000000-0005-0000-0000-0000255B0000}"/>
    <cellStyle name="Normal 43 2 4 2 2 7" xfId="18294" xr:uid="{00000000-0005-0000-0000-000090470000}"/>
    <cellStyle name="Normal 43 2 4 2 3" xfId="3991" xr:uid="{00000000-0005-0000-0000-0000AD0F0000}"/>
    <cellStyle name="Normal 43 2 4 2 3 2" xfId="14064" xr:uid="{00000000-0005-0000-0000-000007370000}"/>
    <cellStyle name="Normal 43 2 4 2 3 2 3" xfId="29159" xr:uid="{00000000-0005-0000-0000-000001720000}"/>
    <cellStyle name="Normal 43 2 4 2 3 3" xfId="9044" xr:uid="{00000000-0005-0000-0000-00006B230000}"/>
    <cellStyle name="Normal 43 2 4 2 3 3 3" xfId="24142" xr:uid="{00000000-0005-0000-0000-0000685E0000}"/>
    <cellStyle name="Normal 43 2 4 2 3 5" xfId="19129" xr:uid="{00000000-0005-0000-0000-0000D34A0000}"/>
    <cellStyle name="Normal 43 2 4 2 4" xfId="5683" xr:uid="{00000000-0005-0000-0000-00004A160000}"/>
    <cellStyle name="Normal 43 2 4 2 4 2" xfId="15735" xr:uid="{00000000-0005-0000-0000-00008E3D0000}"/>
    <cellStyle name="Normal 43 2 4 2 4 2 3" xfId="30830" xr:uid="{00000000-0005-0000-0000-000088780000}"/>
    <cellStyle name="Normal 43 2 4 2 4 3" xfId="10715" xr:uid="{00000000-0005-0000-0000-0000F2290000}"/>
    <cellStyle name="Normal 43 2 4 2 4 3 3" xfId="25813" xr:uid="{00000000-0005-0000-0000-0000EF640000}"/>
    <cellStyle name="Normal 43 2 4 2 4 5" xfId="20800" xr:uid="{00000000-0005-0000-0000-00005A510000}"/>
    <cellStyle name="Normal 43 2 4 2 5" xfId="12393" xr:uid="{00000000-0005-0000-0000-000080300000}"/>
    <cellStyle name="Normal 43 2 4 2 5 3" xfId="27488" xr:uid="{00000000-0005-0000-0000-00007A6B0000}"/>
    <cellStyle name="Normal 43 2 4 2 6" xfId="7372" xr:uid="{00000000-0005-0000-0000-0000E31C0000}"/>
    <cellStyle name="Normal 43 2 4 2 6 3" xfId="22471" xr:uid="{00000000-0005-0000-0000-0000E1570000}"/>
    <cellStyle name="Normal 43 2 4 2 8" xfId="17458" xr:uid="{00000000-0005-0000-0000-00004C440000}"/>
    <cellStyle name="Normal 43 2 4 3" xfId="2721" xr:uid="{00000000-0005-0000-0000-0000B60A0000}"/>
    <cellStyle name="Normal 43 2 4 3 2" xfId="4410" xr:uid="{00000000-0005-0000-0000-000050110000}"/>
    <cellStyle name="Normal 43 2 4 3 2 2" xfId="14482" xr:uid="{00000000-0005-0000-0000-0000A9380000}"/>
    <cellStyle name="Normal 43 2 4 3 2 2 3" xfId="29577" xr:uid="{00000000-0005-0000-0000-0000A3730000}"/>
    <cellStyle name="Normal 43 2 4 3 2 3" xfId="9462" xr:uid="{00000000-0005-0000-0000-00000D250000}"/>
    <cellStyle name="Normal 43 2 4 3 2 3 3" xfId="24560" xr:uid="{00000000-0005-0000-0000-00000A600000}"/>
    <cellStyle name="Normal 43 2 4 3 2 5" xfId="19547" xr:uid="{00000000-0005-0000-0000-0000754C0000}"/>
    <cellStyle name="Normal 43 2 4 3 3" xfId="6101" xr:uid="{00000000-0005-0000-0000-0000EC170000}"/>
    <cellStyle name="Normal 43 2 4 3 3 2" xfId="16153" xr:uid="{00000000-0005-0000-0000-0000303F0000}"/>
    <cellStyle name="Normal 43 2 4 3 3 3" xfId="11133" xr:uid="{00000000-0005-0000-0000-0000942B0000}"/>
    <cellStyle name="Normal 43 2 4 3 3 3 3" xfId="26231" xr:uid="{00000000-0005-0000-0000-000091660000}"/>
    <cellStyle name="Normal 43 2 4 3 3 5" xfId="21218" xr:uid="{00000000-0005-0000-0000-0000FC520000}"/>
    <cellStyle name="Normal 43 2 4 3 4" xfId="12811" xr:uid="{00000000-0005-0000-0000-000022320000}"/>
    <cellStyle name="Normal 43 2 4 3 4 3" xfId="27906" xr:uid="{00000000-0005-0000-0000-00001C6D0000}"/>
    <cellStyle name="Normal 43 2 4 3 5" xfId="7790" xr:uid="{00000000-0005-0000-0000-0000851E0000}"/>
    <cellStyle name="Normal 43 2 4 3 5 3" xfId="22889" xr:uid="{00000000-0005-0000-0000-000083590000}"/>
    <cellStyle name="Normal 43 2 4 3 7" xfId="17876" xr:uid="{00000000-0005-0000-0000-0000EE450000}"/>
    <cellStyle name="Normal 43 2 4 4" xfId="3573" xr:uid="{00000000-0005-0000-0000-00000B0E0000}"/>
    <cellStyle name="Normal 43 2 4 4 2" xfId="13646" xr:uid="{00000000-0005-0000-0000-000065350000}"/>
    <cellStyle name="Normal 43 2 4 4 2 3" xfId="28741" xr:uid="{00000000-0005-0000-0000-00005F700000}"/>
    <cellStyle name="Normal 43 2 4 4 3" xfId="8626" xr:uid="{00000000-0005-0000-0000-0000C9210000}"/>
    <cellStyle name="Normal 43 2 4 4 3 3" xfId="23724" xr:uid="{00000000-0005-0000-0000-0000C65C0000}"/>
    <cellStyle name="Normal 43 2 4 4 5" xfId="18711" xr:uid="{00000000-0005-0000-0000-000031490000}"/>
    <cellStyle name="Normal 43 2 4 5" xfId="5265" xr:uid="{00000000-0005-0000-0000-0000A8140000}"/>
    <cellStyle name="Normal 43 2 4 5 2" xfId="15317" xr:uid="{00000000-0005-0000-0000-0000EC3B0000}"/>
    <cellStyle name="Normal 43 2 4 5 2 3" xfId="30412" xr:uid="{00000000-0005-0000-0000-0000E6760000}"/>
    <cellStyle name="Normal 43 2 4 5 3" xfId="10297" xr:uid="{00000000-0005-0000-0000-000050280000}"/>
    <cellStyle name="Normal 43 2 4 5 3 3" xfId="25395" xr:uid="{00000000-0005-0000-0000-00004D630000}"/>
    <cellStyle name="Normal 43 2 4 5 5" xfId="20382" xr:uid="{00000000-0005-0000-0000-0000B84F0000}"/>
    <cellStyle name="Normal 43 2 4 6" xfId="11975" xr:uid="{00000000-0005-0000-0000-0000DE2E0000}"/>
    <cellStyle name="Normal 43 2 4 6 3" xfId="27070" xr:uid="{00000000-0005-0000-0000-0000D8690000}"/>
    <cellStyle name="Normal 43 2 4 7" xfId="6954" xr:uid="{00000000-0005-0000-0000-0000411B0000}"/>
    <cellStyle name="Normal 43 2 4 7 3" xfId="22053" xr:uid="{00000000-0005-0000-0000-00003F560000}"/>
    <cellStyle name="Normal 43 2 4 9" xfId="17040" xr:uid="{00000000-0005-0000-0000-0000AA420000}"/>
    <cellStyle name="Normal 43 2 5" xfId="2090" xr:uid="{00000000-0005-0000-0000-00003F080000}"/>
    <cellStyle name="Normal 43 2 5 2" xfId="2931" xr:uid="{00000000-0005-0000-0000-0000880B0000}"/>
    <cellStyle name="Normal 43 2 5 2 2" xfId="4620" xr:uid="{00000000-0005-0000-0000-000022120000}"/>
    <cellStyle name="Normal 43 2 5 2 2 2" xfId="14692" xr:uid="{00000000-0005-0000-0000-00007B390000}"/>
    <cellStyle name="Normal 43 2 5 2 2 2 3" xfId="29787" xr:uid="{00000000-0005-0000-0000-000075740000}"/>
    <cellStyle name="Normal 43 2 5 2 2 3" xfId="9672" xr:uid="{00000000-0005-0000-0000-0000DF250000}"/>
    <cellStyle name="Normal 43 2 5 2 2 3 3" xfId="24770" xr:uid="{00000000-0005-0000-0000-0000DC600000}"/>
    <cellStyle name="Normal 43 2 5 2 2 5" xfId="19757" xr:uid="{00000000-0005-0000-0000-0000474D0000}"/>
    <cellStyle name="Normal 43 2 5 2 3" xfId="6311" xr:uid="{00000000-0005-0000-0000-0000BE180000}"/>
    <cellStyle name="Normal 43 2 5 2 3 2" xfId="16363" xr:uid="{00000000-0005-0000-0000-000002400000}"/>
    <cellStyle name="Normal 43 2 5 2 3 3" xfId="11343" xr:uid="{00000000-0005-0000-0000-0000662C0000}"/>
    <cellStyle name="Normal 43 2 5 2 3 3 3" xfId="26441" xr:uid="{00000000-0005-0000-0000-000063670000}"/>
    <cellStyle name="Normal 43 2 5 2 3 5" xfId="21428" xr:uid="{00000000-0005-0000-0000-0000CE530000}"/>
    <cellStyle name="Normal 43 2 5 2 4" xfId="13021" xr:uid="{00000000-0005-0000-0000-0000F4320000}"/>
    <cellStyle name="Normal 43 2 5 2 4 3" xfId="28116" xr:uid="{00000000-0005-0000-0000-0000EE6D0000}"/>
    <cellStyle name="Normal 43 2 5 2 5" xfId="8000" xr:uid="{00000000-0005-0000-0000-0000571F0000}"/>
    <cellStyle name="Normal 43 2 5 2 5 3" xfId="23099" xr:uid="{00000000-0005-0000-0000-0000555A0000}"/>
    <cellStyle name="Normal 43 2 5 2 7" xfId="18086" xr:uid="{00000000-0005-0000-0000-0000C0460000}"/>
    <cellStyle name="Normal 43 2 5 3" xfId="3783" xr:uid="{00000000-0005-0000-0000-0000DD0E0000}"/>
    <cellStyle name="Normal 43 2 5 3 2" xfId="13856" xr:uid="{00000000-0005-0000-0000-000037360000}"/>
    <cellStyle name="Normal 43 2 5 3 2 3" xfId="28951" xr:uid="{00000000-0005-0000-0000-000031710000}"/>
    <cellStyle name="Normal 43 2 5 3 3" xfId="8836" xr:uid="{00000000-0005-0000-0000-00009B220000}"/>
    <cellStyle name="Normal 43 2 5 3 3 3" xfId="23934" xr:uid="{00000000-0005-0000-0000-0000985D0000}"/>
    <cellStyle name="Normal 43 2 5 3 5" xfId="18921" xr:uid="{00000000-0005-0000-0000-0000034A0000}"/>
    <cellStyle name="Normal 43 2 5 4" xfId="5475" xr:uid="{00000000-0005-0000-0000-00007A150000}"/>
    <cellStyle name="Normal 43 2 5 4 2" xfId="15527" xr:uid="{00000000-0005-0000-0000-0000BE3C0000}"/>
    <cellStyle name="Normal 43 2 5 4 2 3" xfId="30622" xr:uid="{00000000-0005-0000-0000-0000B8770000}"/>
    <cellStyle name="Normal 43 2 5 4 3" xfId="10507" xr:uid="{00000000-0005-0000-0000-000022290000}"/>
    <cellStyle name="Normal 43 2 5 4 3 3" xfId="25605" xr:uid="{00000000-0005-0000-0000-00001F640000}"/>
    <cellStyle name="Normal 43 2 5 4 5" xfId="20592" xr:uid="{00000000-0005-0000-0000-00008A500000}"/>
    <cellStyle name="Normal 43 2 5 5" xfId="12185" xr:uid="{00000000-0005-0000-0000-0000B02F0000}"/>
    <cellStyle name="Normal 43 2 5 5 3" xfId="27280" xr:uid="{00000000-0005-0000-0000-0000AA6A0000}"/>
    <cellStyle name="Normal 43 2 5 6" xfId="7164" xr:uid="{00000000-0005-0000-0000-0000131C0000}"/>
    <cellStyle name="Normal 43 2 5 6 3" xfId="22263" xr:uid="{00000000-0005-0000-0000-000011570000}"/>
    <cellStyle name="Normal 43 2 5 8" xfId="17250" xr:uid="{00000000-0005-0000-0000-00007C430000}"/>
    <cellStyle name="Normal 43 2 6" xfId="2511" xr:uid="{00000000-0005-0000-0000-0000E4090000}"/>
    <cellStyle name="Normal 43 2 6 2" xfId="4202" xr:uid="{00000000-0005-0000-0000-000080100000}"/>
    <cellStyle name="Normal 43 2 6 2 2" xfId="14274" xr:uid="{00000000-0005-0000-0000-0000D9370000}"/>
    <cellStyle name="Normal 43 2 6 2 2 3" xfId="29369" xr:uid="{00000000-0005-0000-0000-0000D3720000}"/>
    <cellStyle name="Normal 43 2 6 2 3" xfId="9254" xr:uid="{00000000-0005-0000-0000-00003D240000}"/>
    <cellStyle name="Normal 43 2 6 2 3 3" xfId="24352" xr:uid="{00000000-0005-0000-0000-00003A5F0000}"/>
    <cellStyle name="Normal 43 2 6 2 5" xfId="19339" xr:uid="{00000000-0005-0000-0000-0000A54B0000}"/>
    <cellStyle name="Normal 43 2 6 3" xfId="5893" xr:uid="{00000000-0005-0000-0000-00001C170000}"/>
    <cellStyle name="Normal 43 2 6 3 2" xfId="15945" xr:uid="{00000000-0005-0000-0000-0000603E0000}"/>
    <cellStyle name="Normal 43 2 6 3 3" xfId="10925" xr:uid="{00000000-0005-0000-0000-0000C42A0000}"/>
    <cellStyle name="Normal 43 2 6 3 3 3" xfId="26023" xr:uid="{00000000-0005-0000-0000-0000C1650000}"/>
    <cellStyle name="Normal 43 2 6 3 5" xfId="21010" xr:uid="{00000000-0005-0000-0000-00002C520000}"/>
    <cellStyle name="Normal 43 2 6 4" xfId="12603" xr:uid="{00000000-0005-0000-0000-000052310000}"/>
    <cellStyle name="Normal 43 2 6 4 3" xfId="27698" xr:uid="{00000000-0005-0000-0000-00004C6C0000}"/>
    <cellStyle name="Normal 43 2 6 5" xfId="7582" xr:uid="{00000000-0005-0000-0000-0000B51D0000}"/>
    <cellStyle name="Normal 43 2 6 5 3" xfId="22681" xr:uid="{00000000-0005-0000-0000-0000B3580000}"/>
    <cellStyle name="Normal 43 2 6 7" xfId="17668" xr:uid="{00000000-0005-0000-0000-00001E450000}"/>
    <cellStyle name="Normal 43 2 7" xfId="3361" xr:uid="{00000000-0005-0000-0000-0000370D0000}"/>
    <cellStyle name="Normal 43 2 7 2" xfId="13438" xr:uid="{00000000-0005-0000-0000-000095340000}"/>
    <cellStyle name="Normal 43 2 7 2 3" xfId="28533" xr:uid="{00000000-0005-0000-0000-00008F6F0000}"/>
    <cellStyle name="Normal 43 2 7 3" xfId="8418" xr:uid="{00000000-0005-0000-0000-0000F9200000}"/>
    <cellStyle name="Normal 43 2 7 3 3" xfId="23516" xr:uid="{00000000-0005-0000-0000-0000F65B0000}"/>
    <cellStyle name="Normal 43 2 7 5" xfId="18503" xr:uid="{00000000-0005-0000-0000-000061480000}"/>
    <cellStyle name="Normal 43 2 8" xfId="5054" xr:uid="{00000000-0005-0000-0000-0000D5130000}"/>
    <cellStyle name="Normal 43 2 8 2" xfId="15109" xr:uid="{00000000-0005-0000-0000-00001C3B0000}"/>
    <cellStyle name="Normal 43 2 8 2 3" xfId="30204" xr:uid="{00000000-0005-0000-0000-000016760000}"/>
    <cellStyle name="Normal 43 2 8 3" xfId="10089" xr:uid="{00000000-0005-0000-0000-000080270000}"/>
    <cellStyle name="Normal 43 2 8 3 3" xfId="25187" xr:uid="{00000000-0005-0000-0000-00007D620000}"/>
    <cellStyle name="Normal 43 2 8 5" xfId="20174" xr:uid="{00000000-0005-0000-0000-0000E84E0000}"/>
    <cellStyle name="Normal 43 2 9" xfId="11765" xr:uid="{00000000-0005-0000-0000-00000C2E0000}"/>
    <cellStyle name="Normal 43 2 9 3" xfId="26862" xr:uid="{00000000-0005-0000-0000-000008690000}"/>
    <cellStyle name="Normal 44" xfId="952" xr:uid="{00000000-0005-0000-0000-0000CA030000}"/>
    <cellStyle name="Normal 44 2" xfId="1424" xr:uid="{00000000-0005-0000-0000-0000A4050000}"/>
    <cellStyle name="Normal 44 2 10" xfId="6745" xr:uid="{00000000-0005-0000-0000-0000701A0000}"/>
    <cellStyle name="Normal 44 2 10 3" xfId="21846" xr:uid="{00000000-0005-0000-0000-000070550000}"/>
    <cellStyle name="Normal 44 2 12" xfId="16831" xr:uid="{00000000-0005-0000-0000-0000D9410000}"/>
    <cellStyle name="Normal 44 2 2" xfId="1711" xr:uid="{00000000-0005-0000-0000-0000C4060000}"/>
    <cellStyle name="Normal 44 2 2 11" xfId="16885" xr:uid="{00000000-0005-0000-0000-00000F420000}"/>
    <cellStyle name="Normal 44 2 2 2" xfId="1819" xr:uid="{00000000-0005-0000-0000-000030070000}"/>
    <cellStyle name="Normal 44 2 2 2 10" xfId="16989" xr:uid="{00000000-0005-0000-0000-000077420000}"/>
    <cellStyle name="Normal 44 2 2 2 2" xfId="2036" xr:uid="{00000000-0005-0000-0000-000009080000}"/>
    <cellStyle name="Normal 44 2 2 2 2 2" xfId="2457" xr:uid="{00000000-0005-0000-0000-0000AE090000}"/>
    <cellStyle name="Normal 44 2 2 2 2 2 2" xfId="3296" xr:uid="{00000000-0005-0000-0000-0000F50C0000}"/>
    <cellStyle name="Normal 44 2 2 2 2 2 2 2" xfId="4985" xr:uid="{00000000-0005-0000-0000-00008F130000}"/>
    <cellStyle name="Normal 44 2 2 2 2 2 2 2 2" xfId="15057" xr:uid="{00000000-0005-0000-0000-0000E83A0000}"/>
    <cellStyle name="Normal 44 2 2 2 2 2 2 2 2 3" xfId="30152" xr:uid="{00000000-0005-0000-0000-0000E2750000}"/>
    <cellStyle name="Normal 44 2 2 2 2 2 2 2 3" xfId="10037" xr:uid="{00000000-0005-0000-0000-00004C270000}"/>
    <cellStyle name="Normal 44 2 2 2 2 2 2 2 3 3" xfId="25135" xr:uid="{00000000-0005-0000-0000-000049620000}"/>
    <cellStyle name="Normal 44 2 2 2 2 2 2 2 5" xfId="20122" xr:uid="{00000000-0005-0000-0000-0000B44E0000}"/>
    <cellStyle name="Normal 44 2 2 2 2 2 2 3" xfId="6676" xr:uid="{00000000-0005-0000-0000-00002B1A0000}"/>
    <cellStyle name="Normal 44 2 2 2 2 2 2 3 2" xfId="16728" xr:uid="{00000000-0005-0000-0000-00006F410000}"/>
    <cellStyle name="Normal 44 2 2 2 2 2 2 3 3" xfId="11708" xr:uid="{00000000-0005-0000-0000-0000D32D0000}"/>
    <cellStyle name="Normal 44 2 2 2 2 2 2 3 3 3" xfId="26806" xr:uid="{00000000-0005-0000-0000-0000D0680000}"/>
    <cellStyle name="Normal 44 2 2 2 2 2 2 3 5" xfId="21793" xr:uid="{00000000-0005-0000-0000-00003B550000}"/>
    <cellStyle name="Normal 44 2 2 2 2 2 2 4" xfId="13386" xr:uid="{00000000-0005-0000-0000-000061340000}"/>
    <cellStyle name="Normal 44 2 2 2 2 2 2 4 3" xfId="28481" xr:uid="{00000000-0005-0000-0000-00005B6F0000}"/>
    <cellStyle name="Normal 44 2 2 2 2 2 2 5" xfId="8365" xr:uid="{00000000-0005-0000-0000-0000C4200000}"/>
    <cellStyle name="Normal 44 2 2 2 2 2 2 5 3" xfId="23464" xr:uid="{00000000-0005-0000-0000-0000C25B0000}"/>
    <cellStyle name="Normal 44 2 2 2 2 2 2 7" xfId="18451" xr:uid="{00000000-0005-0000-0000-00002D480000}"/>
    <cellStyle name="Normal 44 2 2 2 2 2 3" xfId="4148" xr:uid="{00000000-0005-0000-0000-00004A100000}"/>
    <cellStyle name="Normal 44 2 2 2 2 2 3 2" xfId="14221" xr:uid="{00000000-0005-0000-0000-0000A4370000}"/>
    <cellStyle name="Normal 44 2 2 2 2 2 3 2 3" xfId="29316" xr:uid="{00000000-0005-0000-0000-00009E720000}"/>
    <cellStyle name="Normal 44 2 2 2 2 2 3 3" xfId="9201" xr:uid="{00000000-0005-0000-0000-000008240000}"/>
    <cellStyle name="Normal 44 2 2 2 2 2 3 3 3" xfId="24299" xr:uid="{00000000-0005-0000-0000-0000055F0000}"/>
    <cellStyle name="Normal 44 2 2 2 2 2 3 5" xfId="19286" xr:uid="{00000000-0005-0000-0000-0000704B0000}"/>
    <cellStyle name="Normal 44 2 2 2 2 2 4" xfId="5840" xr:uid="{00000000-0005-0000-0000-0000E7160000}"/>
    <cellStyle name="Normal 44 2 2 2 2 2 4 2" xfId="15892" xr:uid="{00000000-0005-0000-0000-00002B3E0000}"/>
    <cellStyle name="Normal 44 2 2 2 2 2 4 3" xfId="10872" xr:uid="{00000000-0005-0000-0000-00008F2A0000}"/>
    <cellStyle name="Normal 44 2 2 2 2 2 4 3 3" xfId="25970" xr:uid="{00000000-0005-0000-0000-00008C650000}"/>
    <cellStyle name="Normal 44 2 2 2 2 2 4 5" xfId="20957" xr:uid="{00000000-0005-0000-0000-0000F7510000}"/>
    <cellStyle name="Normal 44 2 2 2 2 2 5" xfId="12550" xr:uid="{00000000-0005-0000-0000-00001D310000}"/>
    <cellStyle name="Normal 44 2 2 2 2 2 5 3" xfId="27645" xr:uid="{00000000-0005-0000-0000-0000176C0000}"/>
    <cellStyle name="Normal 44 2 2 2 2 2 6" xfId="7529" xr:uid="{00000000-0005-0000-0000-0000801D0000}"/>
    <cellStyle name="Normal 44 2 2 2 2 2 6 3" xfId="22628" xr:uid="{00000000-0005-0000-0000-00007E580000}"/>
    <cellStyle name="Normal 44 2 2 2 2 2 8" xfId="17615" xr:uid="{00000000-0005-0000-0000-0000E9440000}"/>
    <cellStyle name="Normal 44 2 2 2 2 3" xfId="2878" xr:uid="{00000000-0005-0000-0000-0000530B0000}"/>
    <cellStyle name="Normal 44 2 2 2 2 3 2" xfId="4567" xr:uid="{00000000-0005-0000-0000-0000ED110000}"/>
    <cellStyle name="Normal 44 2 2 2 2 3 2 2" xfId="14639" xr:uid="{00000000-0005-0000-0000-000046390000}"/>
    <cellStyle name="Normal 44 2 2 2 2 3 2 2 3" xfId="29734" xr:uid="{00000000-0005-0000-0000-000040740000}"/>
    <cellStyle name="Normal 44 2 2 2 2 3 2 3" xfId="9619" xr:uid="{00000000-0005-0000-0000-0000AA250000}"/>
    <cellStyle name="Normal 44 2 2 2 2 3 2 3 3" xfId="24717" xr:uid="{00000000-0005-0000-0000-0000A7600000}"/>
    <cellStyle name="Normal 44 2 2 2 2 3 2 5" xfId="19704" xr:uid="{00000000-0005-0000-0000-0000124D0000}"/>
    <cellStyle name="Normal 44 2 2 2 2 3 3" xfId="6258" xr:uid="{00000000-0005-0000-0000-000089180000}"/>
    <cellStyle name="Normal 44 2 2 2 2 3 3 2" xfId="16310" xr:uid="{00000000-0005-0000-0000-0000CD3F0000}"/>
    <cellStyle name="Normal 44 2 2 2 2 3 3 3" xfId="11290" xr:uid="{00000000-0005-0000-0000-0000312C0000}"/>
    <cellStyle name="Normal 44 2 2 2 2 3 3 3 3" xfId="26388" xr:uid="{00000000-0005-0000-0000-00002E670000}"/>
    <cellStyle name="Normal 44 2 2 2 2 3 3 5" xfId="21375" xr:uid="{00000000-0005-0000-0000-000099530000}"/>
    <cellStyle name="Normal 44 2 2 2 2 3 4" xfId="12968" xr:uid="{00000000-0005-0000-0000-0000BF320000}"/>
    <cellStyle name="Normal 44 2 2 2 2 3 4 3" xfId="28063" xr:uid="{00000000-0005-0000-0000-0000B96D0000}"/>
    <cellStyle name="Normal 44 2 2 2 2 3 5" xfId="7947" xr:uid="{00000000-0005-0000-0000-0000221F0000}"/>
    <cellStyle name="Normal 44 2 2 2 2 3 5 3" xfId="23046" xr:uid="{00000000-0005-0000-0000-0000205A0000}"/>
    <cellStyle name="Normal 44 2 2 2 2 3 7" xfId="18033" xr:uid="{00000000-0005-0000-0000-00008B460000}"/>
    <cellStyle name="Normal 44 2 2 2 2 4" xfId="3730" xr:uid="{00000000-0005-0000-0000-0000A80E0000}"/>
    <cellStyle name="Normal 44 2 2 2 2 4 2" xfId="13803" xr:uid="{00000000-0005-0000-0000-000002360000}"/>
    <cellStyle name="Normal 44 2 2 2 2 4 2 3" xfId="28898" xr:uid="{00000000-0005-0000-0000-0000FC700000}"/>
    <cellStyle name="Normal 44 2 2 2 2 4 3" xfId="8783" xr:uid="{00000000-0005-0000-0000-000066220000}"/>
    <cellStyle name="Normal 44 2 2 2 2 4 3 3" xfId="23881" xr:uid="{00000000-0005-0000-0000-0000635D0000}"/>
    <cellStyle name="Normal 44 2 2 2 2 4 5" xfId="18868" xr:uid="{00000000-0005-0000-0000-0000CE490000}"/>
    <cellStyle name="Normal 44 2 2 2 2 5" xfId="5422" xr:uid="{00000000-0005-0000-0000-000045150000}"/>
    <cellStyle name="Normal 44 2 2 2 2 5 2" xfId="15474" xr:uid="{00000000-0005-0000-0000-0000893C0000}"/>
    <cellStyle name="Normal 44 2 2 2 2 5 2 3" xfId="30569" xr:uid="{00000000-0005-0000-0000-000083770000}"/>
    <cellStyle name="Normal 44 2 2 2 2 5 3" xfId="10454" xr:uid="{00000000-0005-0000-0000-0000ED280000}"/>
    <cellStyle name="Normal 44 2 2 2 2 5 3 3" xfId="25552" xr:uid="{00000000-0005-0000-0000-0000EA630000}"/>
    <cellStyle name="Normal 44 2 2 2 2 5 5" xfId="20539" xr:uid="{00000000-0005-0000-0000-000055500000}"/>
    <cellStyle name="Normal 44 2 2 2 2 6" xfId="12132" xr:uid="{00000000-0005-0000-0000-00007B2F0000}"/>
    <cellStyle name="Normal 44 2 2 2 2 6 3" xfId="27227" xr:uid="{00000000-0005-0000-0000-0000756A0000}"/>
    <cellStyle name="Normal 44 2 2 2 2 7" xfId="7111" xr:uid="{00000000-0005-0000-0000-0000DE1B0000}"/>
    <cellStyle name="Normal 44 2 2 2 2 7 3" xfId="22210" xr:uid="{00000000-0005-0000-0000-0000DC560000}"/>
    <cellStyle name="Normal 44 2 2 2 2 9" xfId="17197" xr:uid="{00000000-0005-0000-0000-000047430000}"/>
    <cellStyle name="Normal 44 2 2 2 3" xfId="2249" xr:uid="{00000000-0005-0000-0000-0000DE080000}"/>
    <cellStyle name="Normal 44 2 2 2 3 2" xfId="3088" xr:uid="{00000000-0005-0000-0000-0000250C0000}"/>
    <cellStyle name="Normal 44 2 2 2 3 2 2" xfId="4777" xr:uid="{00000000-0005-0000-0000-0000BF120000}"/>
    <cellStyle name="Normal 44 2 2 2 3 2 2 2" xfId="14849" xr:uid="{00000000-0005-0000-0000-0000183A0000}"/>
    <cellStyle name="Normal 44 2 2 2 3 2 2 2 3" xfId="29944" xr:uid="{00000000-0005-0000-0000-000012750000}"/>
    <cellStyle name="Normal 44 2 2 2 3 2 2 3" xfId="9829" xr:uid="{00000000-0005-0000-0000-00007C260000}"/>
    <cellStyle name="Normal 44 2 2 2 3 2 2 3 3" xfId="24927" xr:uid="{00000000-0005-0000-0000-000079610000}"/>
    <cellStyle name="Normal 44 2 2 2 3 2 2 5" xfId="19914" xr:uid="{00000000-0005-0000-0000-0000E44D0000}"/>
    <cellStyle name="Normal 44 2 2 2 3 2 3" xfId="6468" xr:uid="{00000000-0005-0000-0000-00005B190000}"/>
    <cellStyle name="Normal 44 2 2 2 3 2 3 2" xfId="16520" xr:uid="{00000000-0005-0000-0000-00009F400000}"/>
    <cellStyle name="Normal 44 2 2 2 3 2 3 3" xfId="11500" xr:uid="{00000000-0005-0000-0000-0000032D0000}"/>
    <cellStyle name="Normal 44 2 2 2 3 2 3 3 3" xfId="26598" xr:uid="{00000000-0005-0000-0000-000000680000}"/>
    <cellStyle name="Normal 44 2 2 2 3 2 3 5" xfId="21585" xr:uid="{00000000-0005-0000-0000-00006B540000}"/>
    <cellStyle name="Normal 44 2 2 2 3 2 4" xfId="13178" xr:uid="{00000000-0005-0000-0000-000091330000}"/>
    <cellStyle name="Normal 44 2 2 2 3 2 4 3" xfId="28273" xr:uid="{00000000-0005-0000-0000-00008B6E0000}"/>
    <cellStyle name="Normal 44 2 2 2 3 2 5" xfId="8157" xr:uid="{00000000-0005-0000-0000-0000F41F0000}"/>
    <cellStyle name="Normal 44 2 2 2 3 2 5 3" xfId="23256" xr:uid="{00000000-0005-0000-0000-0000F25A0000}"/>
    <cellStyle name="Normal 44 2 2 2 3 2 7" xfId="18243" xr:uid="{00000000-0005-0000-0000-00005D470000}"/>
    <cellStyle name="Normal 44 2 2 2 3 3" xfId="3940" xr:uid="{00000000-0005-0000-0000-00007A0F0000}"/>
    <cellStyle name="Normal 44 2 2 2 3 3 2" xfId="14013" xr:uid="{00000000-0005-0000-0000-0000D4360000}"/>
    <cellStyle name="Normal 44 2 2 2 3 3 2 3" xfId="29108" xr:uid="{00000000-0005-0000-0000-0000CE710000}"/>
    <cellStyle name="Normal 44 2 2 2 3 3 3" xfId="8993" xr:uid="{00000000-0005-0000-0000-000038230000}"/>
    <cellStyle name="Normal 44 2 2 2 3 3 3 3" xfId="24091" xr:uid="{00000000-0005-0000-0000-0000355E0000}"/>
    <cellStyle name="Normal 44 2 2 2 3 3 5" xfId="19078" xr:uid="{00000000-0005-0000-0000-0000A04A0000}"/>
    <cellStyle name="Normal 44 2 2 2 3 4" xfId="5632" xr:uid="{00000000-0005-0000-0000-000017160000}"/>
    <cellStyle name="Normal 44 2 2 2 3 4 2" xfId="15684" xr:uid="{00000000-0005-0000-0000-00005B3D0000}"/>
    <cellStyle name="Normal 44 2 2 2 3 4 2 3" xfId="30779" xr:uid="{00000000-0005-0000-0000-000055780000}"/>
    <cellStyle name="Normal 44 2 2 2 3 4 3" xfId="10664" xr:uid="{00000000-0005-0000-0000-0000BF290000}"/>
    <cellStyle name="Normal 44 2 2 2 3 4 3 3" xfId="25762" xr:uid="{00000000-0005-0000-0000-0000BC640000}"/>
    <cellStyle name="Normal 44 2 2 2 3 4 5" xfId="20749" xr:uid="{00000000-0005-0000-0000-000027510000}"/>
    <cellStyle name="Normal 44 2 2 2 3 5" xfId="12342" xr:uid="{00000000-0005-0000-0000-00004D300000}"/>
    <cellStyle name="Normal 44 2 2 2 3 5 3" xfId="27437" xr:uid="{00000000-0005-0000-0000-0000476B0000}"/>
    <cellStyle name="Normal 44 2 2 2 3 6" xfId="7321" xr:uid="{00000000-0005-0000-0000-0000B01C0000}"/>
    <cellStyle name="Normal 44 2 2 2 3 6 3" xfId="22420" xr:uid="{00000000-0005-0000-0000-0000AE570000}"/>
    <cellStyle name="Normal 44 2 2 2 3 8" xfId="17407" xr:uid="{00000000-0005-0000-0000-000019440000}"/>
    <cellStyle name="Normal 44 2 2 2 4" xfId="2670" xr:uid="{00000000-0005-0000-0000-0000830A0000}"/>
    <cellStyle name="Normal 44 2 2 2 4 2" xfId="4359" xr:uid="{00000000-0005-0000-0000-00001D110000}"/>
    <cellStyle name="Normal 44 2 2 2 4 2 2" xfId="14431" xr:uid="{00000000-0005-0000-0000-000076380000}"/>
    <cellStyle name="Normal 44 2 2 2 4 2 2 3" xfId="29526" xr:uid="{00000000-0005-0000-0000-000070730000}"/>
    <cellStyle name="Normal 44 2 2 2 4 2 3" xfId="9411" xr:uid="{00000000-0005-0000-0000-0000DA240000}"/>
    <cellStyle name="Normal 44 2 2 2 4 2 3 3" xfId="24509" xr:uid="{00000000-0005-0000-0000-0000D75F0000}"/>
    <cellStyle name="Normal 44 2 2 2 4 2 5" xfId="19496" xr:uid="{00000000-0005-0000-0000-0000424C0000}"/>
    <cellStyle name="Normal 44 2 2 2 4 3" xfId="6050" xr:uid="{00000000-0005-0000-0000-0000B9170000}"/>
    <cellStyle name="Normal 44 2 2 2 4 3 2" xfId="16102" xr:uid="{00000000-0005-0000-0000-0000FD3E0000}"/>
    <cellStyle name="Normal 44 2 2 2 4 3 3" xfId="11082" xr:uid="{00000000-0005-0000-0000-0000612B0000}"/>
    <cellStyle name="Normal 44 2 2 2 4 3 3 3" xfId="26180" xr:uid="{00000000-0005-0000-0000-00005E660000}"/>
    <cellStyle name="Normal 44 2 2 2 4 3 5" xfId="21167" xr:uid="{00000000-0005-0000-0000-0000C9520000}"/>
    <cellStyle name="Normal 44 2 2 2 4 4" xfId="12760" xr:uid="{00000000-0005-0000-0000-0000EF310000}"/>
    <cellStyle name="Normal 44 2 2 2 4 4 3" xfId="27855" xr:uid="{00000000-0005-0000-0000-0000E96C0000}"/>
    <cellStyle name="Normal 44 2 2 2 4 5" xfId="7739" xr:uid="{00000000-0005-0000-0000-0000521E0000}"/>
    <cellStyle name="Normal 44 2 2 2 4 5 3" xfId="22838" xr:uid="{00000000-0005-0000-0000-000050590000}"/>
    <cellStyle name="Normal 44 2 2 2 4 7" xfId="17825" xr:uid="{00000000-0005-0000-0000-0000BB450000}"/>
    <cellStyle name="Normal 44 2 2 2 5" xfId="3522" xr:uid="{00000000-0005-0000-0000-0000D80D0000}"/>
    <cellStyle name="Normal 44 2 2 2 5 2" xfId="13595" xr:uid="{00000000-0005-0000-0000-000032350000}"/>
    <cellStyle name="Normal 44 2 2 2 5 2 3" xfId="28690" xr:uid="{00000000-0005-0000-0000-00002C700000}"/>
    <cellStyle name="Normal 44 2 2 2 5 3" xfId="8575" xr:uid="{00000000-0005-0000-0000-000096210000}"/>
    <cellStyle name="Normal 44 2 2 2 5 3 3" xfId="23673" xr:uid="{00000000-0005-0000-0000-0000935C0000}"/>
    <cellStyle name="Normal 44 2 2 2 5 5" xfId="18660" xr:uid="{00000000-0005-0000-0000-0000FE480000}"/>
    <cellStyle name="Normal 44 2 2 2 6" xfId="5214" xr:uid="{00000000-0005-0000-0000-000075140000}"/>
    <cellStyle name="Normal 44 2 2 2 6 2" xfId="15266" xr:uid="{00000000-0005-0000-0000-0000B93B0000}"/>
    <cellStyle name="Normal 44 2 2 2 6 2 3" xfId="30361" xr:uid="{00000000-0005-0000-0000-0000B3760000}"/>
    <cellStyle name="Normal 44 2 2 2 6 3" xfId="10246" xr:uid="{00000000-0005-0000-0000-00001D280000}"/>
    <cellStyle name="Normal 44 2 2 2 6 3 3" xfId="25344" xr:uid="{00000000-0005-0000-0000-00001A630000}"/>
    <cellStyle name="Normal 44 2 2 2 6 5" xfId="20331" xr:uid="{00000000-0005-0000-0000-0000854F0000}"/>
    <cellStyle name="Normal 44 2 2 2 7" xfId="11924" xr:uid="{00000000-0005-0000-0000-0000AB2E0000}"/>
    <cellStyle name="Normal 44 2 2 2 7 3" xfId="27019" xr:uid="{00000000-0005-0000-0000-0000A5690000}"/>
    <cellStyle name="Normal 44 2 2 2 8" xfId="6903" xr:uid="{00000000-0005-0000-0000-00000E1B0000}"/>
    <cellStyle name="Normal 44 2 2 2 8 3" xfId="22002" xr:uid="{00000000-0005-0000-0000-00000C560000}"/>
    <cellStyle name="Normal 44 2 2 3" xfId="1932" xr:uid="{00000000-0005-0000-0000-0000A1070000}"/>
    <cellStyle name="Normal 44 2 2 3 2" xfId="2353" xr:uid="{00000000-0005-0000-0000-000046090000}"/>
    <cellStyle name="Normal 44 2 2 3 2 2" xfId="3192" xr:uid="{00000000-0005-0000-0000-00008D0C0000}"/>
    <cellStyle name="Normal 44 2 2 3 2 2 2" xfId="4881" xr:uid="{00000000-0005-0000-0000-000027130000}"/>
    <cellStyle name="Normal 44 2 2 3 2 2 2 2" xfId="14953" xr:uid="{00000000-0005-0000-0000-0000803A0000}"/>
    <cellStyle name="Normal 44 2 2 3 2 2 2 2 3" xfId="30048" xr:uid="{00000000-0005-0000-0000-00007A750000}"/>
    <cellStyle name="Normal 44 2 2 3 2 2 2 3" xfId="9933" xr:uid="{00000000-0005-0000-0000-0000E4260000}"/>
    <cellStyle name="Normal 44 2 2 3 2 2 2 3 3" xfId="25031" xr:uid="{00000000-0005-0000-0000-0000E1610000}"/>
    <cellStyle name="Normal 44 2 2 3 2 2 2 5" xfId="20018" xr:uid="{00000000-0005-0000-0000-00004C4E0000}"/>
    <cellStyle name="Normal 44 2 2 3 2 2 3" xfId="6572" xr:uid="{00000000-0005-0000-0000-0000C3190000}"/>
    <cellStyle name="Normal 44 2 2 3 2 2 3 2" xfId="16624" xr:uid="{00000000-0005-0000-0000-000007410000}"/>
    <cellStyle name="Normal 44 2 2 3 2 2 3 3" xfId="11604" xr:uid="{00000000-0005-0000-0000-00006B2D0000}"/>
    <cellStyle name="Normal 44 2 2 3 2 2 3 3 3" xfId="26702" xr:uid="{00000000-0005-0000-0000-000068680000}"/>
    <cellStyle name="Normal 44 2 2 3 2 2 3 5" xfId="21689" xr:uid="{00000000-0005-0000-0000-0000D3540000}"/>
    <cellStyle name="Normal 44 2 2 3 2 2 4" xfId="13282" xr:uid="{00000000-0005-0000-0000-0000F9330000}"/>
    <cellStyle name="Normal 44 2 2 3 2 2 4 3" xfId="28377" xr:uid="{00000000-0005-0000-0000-0000F36E0000}"/>
    <cellStyle name="Normal 44 2 2 3 2 2 5" xfId="8261" xr:uid="{00000000-0005-0000-0000-00005C200000}"/>
    <cellStyle name="Normal 44 2 2 3 2 2 5 3" xfId="23360" xr:uid="{00000000-0005-0000-0000-00005A5B0000}"/>
    <cellStyle name="Normal 44 2 2 3 2 2 7" xfId="18347" xr:uid="{00000000-0005-0000-0000-0000C5470000}"/>
    <cellStyle name="Normal 44 2 2 3 2 3" xfId="4044" xr:uid="{00000000-0005-0000-0000-0000E20F0000}"/>
    <cellStyle name="Normal 44 2 2 3 2 3 2" xfId="14117" xr:uid="{00000000-0005-0000-0000-00003C370000}"/>
    <cellStyle name="Normal 44 2 2 3 2 3 2 3" xfId="29212" xr:uid="{00000000-0005-0000-0000-000036720000}"/>
    <cellStyle name="Normal 44 2 2 3 2 3 3" xfId="9097" xr:uid="{00000000-0005-0000-0000-0000A0230000}"/>
    <cellStyle name="Normal 44 2 2 3 2 3 3 3" xfId="24195" xr:uid="{00000000-0005-0000-0000-00009D5E0000}"/>
    <cellStyle name="Normal 44 2 2 3 2 3 5" xfId="19182" xr:uid="{00000000-0005-0000-0000-0000084B0000}"/>
    <cellStyle name="Normal 44 2 2 3 2 4" xfId="5736" xr:uid="{00000000-0005-0000-0000-00007F160000}"/>
    <cellStyle name="Normal 44 2 2 3 2 4 2" xfId="15788" xr:uid="{00000000-0005-0000-0000-0000C33D0000}"/>
    <cellStyle name="Normal 44 2 2 3 2 4 2 3" xfId="30883" xr:uid="{00000000-0005-0000-0000-0000BD780000}"/>
    <cellStyle name="Normal 44 2 2 3 2 4 3" xfId="10768" xr:uid="{00000000-0005-0000-0000-0000272A0000}"/>
    <cellStyle name="Normal 44 2 2 3 2 4 3 3" xfId="25866" xr:uid="{00000000-0005-0000-0000-000024650000}"/>
    <cellStyle name="Normal 44 2 2 3 2 4 5" xfId="20853" xr:uid="{00000000-0005-0000-0000-00008F510000}"/>
    <cellStyle name="Normal 44 2 2 3 2 5" xfId="12446" xr:uid="{00000000-0005-0000-0000-0000B5300000}"/>
    <cellStyle name="Normal 44 2 2 3 2 5 3" xfId="27541" xr:uid="{00000000-0005-0000-0000-0000AF6B0000}"/>
    <cellStyle name="Normal 44 2 2 3 2 6" xfId="7425" xr:uid="{00000000-0005-0000-0000-0000181D0000}"/>
    <cellStyle name="Normal 44 2 2 3 2 6 3" xfId="22524" xr:uid="{00000000-0005-0000-0000-000016580000}"/>
    <cellStyle name="Normal 44 2 2 3 2 8" xfId="17511" xr:uid="{00000000-0005-0000-0000-000081440000}"/>
    <cellStyle name="Normal 44 2 2 3 3" xfId="2774" xr:uid="{00000000-0005-0000-0000-0000EB0A0000}"/>
    <cellStyle name="Normal 44 2 2 3 3 2" xfId="4463" xr:uid="{00000000-0005-0000-0000-000085110000}"/>
    <cellStyle name="Normal 44 2 2 3 3 2 2" xfId="14535" xr:uid="{00000000-0005-0000-0000-0000DE380000}"/>
    <cellStyle name="Normal 44 2 2 3 3 2 2 3" xfId="29630" xr:uid="{00000000-0005-0000-0000-0000D8730000}"/>
    <cellStyle name="Normal 44 2 2 3 3 2 3" xfId="9515" xr:uid="{00000000-0005-0000-0000-000042250000}"/>
    <cellStyle name="Normal 44 2 2 3 3 2 3 3" xfId="24613" xr:uid="{00000000-0005-0000-0000-00003F600000}"/>
    <cellStyle name="Normal 44 2 2 3 3 2 5" xfId="19600" xr:uid="{00000000-0005-0000-0000-0000AA4C0000}"/>
    <cellStyle name="Normal 44 2 2 3 3 3" xfId="6154" xr:uid="{00000000-0005-0000-0000-000021180000}"/>
    <cellStyle name="Normal 44 2 2 3 3 3 2" xfId="16206" xr:uid="{00000000-0005-0000-0000-0000653F0000}"/>
    <cellStyle name="Normal 44 2 2 3 3 3 3" xfId="11186" xr:uid="{00000000-0005-0000-0000-0000C92B0000}"/>
    <cellStyle name="Normal 44 2 2 3 3 3 3 3" xfId="26284" xr:uid="{00000000-0005-0000-0000-0000C6660000}"/>
    <cellStyle name="Normal 44 2 2 3 3 3 5" xfId="21271" xr:uid="{00000000-0005-0000-0000-000031530000}"/>
    <cellStyle name="Normal 44 2 2 3 3 4" xfId="12864" xr:uid="{00000000-0005-0000-0000-000057320000}"/>
    <cellStyle name="Normal 44 2 2 3 3 4 3" xfId="27959" xr:uid="{00000000-0005-0000-0000-0000516D0000}"/>
    <cellStyle name="Normal 44 2 2 3 3 5" xfId="7843" xr:uid="{00000000-0005-0000-0000-0000BA1E0000}"/>
    <cellStyle name="Normal 44 2 2 3 3 5 3" xfId="22942" xr:uid="{00000000-0005-0000-0000-0000B8590000}"/>
    <cellStyle name="Normal 44 2 2 3 3 7" xfId="17929" xr:uid="{00000000-0005-0000-0000-000023460000}"/>
    <cellStyle name="Normal 44 2 2 3 4" xfId="3626" xr:uid="{00000000-0005-0000-0000-0000400E0000}"/>
    <cellStyle name="Normal 44 2 2 3 4 2" xfId="13699" xr:uid="{00000000-0005-0000-0000-00009A350000}"/>
    <cellStyle name="Normal 44 2 2 3 4 2 3" xfId="28794" xr:uid="{00000000-0005-0000-0000-000094700000}"/>
    <cellStyle name="Normal 44 2 2 3 4 3" xfId="8679" xr:uid="{00000000-0005-0000-0000-0000FE210000}"/>
    <cellStyle name="Normal 44 2 2 3 4 3 3" xfId="23777" xr:uid="{00000000-0005-0000-0000-0000FB5C0000}"/>
    <cellStyle name="Normal 44 2 2 3 4 5" xfId="18764" xr:uid="{00000000-0005-0000-0000-000066490000}"/>
    <cellStyle name="Normal 44 2 2 3 5" xfId="5318" xr:uid="{00000000-0005-0000-0000-0000DD140000}"/>
    <cellStyle name="Normal 44 2 2 3 5 2" xfId="15370" xr:uid="{00000000-0005-0000-0000-0000213C0000}"/>
    <cellStyle name="Normal 44 2 2 3 5 2 3" xfId="30465" xr:uid="{00000000-0005-0000-0000-00001B770000}"/>
    <cellStyle name="Normal 44 2 2 3 5 3" xfId="10350" xr:uid="{00000000-0005-0000-0000-000085280000}"/>
    <cellStyle name="Normal 44 2 2 3 5 3 3" xfId="25448" xr:uid="{00000000-0005-0000-0000-000082630000}"/>
    <cellStyle name="Normal 44 2 2 3 5 5" xfId="20435" xr:uid="{00000000-0005-0000-0000-0000ED4F0000}"/>
    <cellStyle name="Normal 44 2 2 3 6" xfId="12028" xr:uid="{00000000-0005-0000-0000-0000132F0000}"/>
    <cellStyle name="Normal 44 2 2 3 6 3" xfId="27123" xr:uid="{00000000-0005-0000-0000-00000D6A0000}"/>
    <cellStyle name="Normal 44 2 2 3 7" xfId="7007" xr:uid="{00000000-0005-0000-0000-0000761B0000}"/>
    <cellStyle name="Normal 44 2 2 3 7 3" xfId="22106" xr:uid="{00000000-0005-0000-0000-000074560000}"/>
    <cellStyle name="Normal 44 2 2 3 9" xfId="17093" xr:uid="{00000000-0005-0000-0000-0000DF420000}"/>
    <cellStyle name="Normal 44 2 2 4" xfId="2145" xr:uid="{00000000-0005-0000-0000-000076080000}"/>
    <cellStyle name="Normal 44 2 2 4 2" xfId="2984" xr:uid="{00000000-0005-0000-0000-0000BD0B0000}"/>
    <cellStyle name="Normal 44 2 2 4 2 2" xfId="4673" xr:uid="{00000000-0005-0000-0000-000057120000}"/>
    <cellStyle name="Normal 44 2 2 4 2 2 2" xfId="14745" xr:uid="{00000000-0005-0000-0000-0000B0390000}"/>
    <cellStyle name="Normal 44 2 2 4 2 2 2 3" xfId="29840" xr:uid="{00000000-0005-0000-0000-0000AA740000}"/>
    <cellStyle name="Normal 44 2 2 4 2 2 3" xfId="9725" xr:uid="{00000000-0005-0000-0000-000014260000}"/>
    <cellStyle name="Normal 44 2 2 4 2 2 3 3" xfId="24823" xr:uid="{00000000-0005-0000-0000-000011610000}"/>
    <cellStyle name="Normal 44 2 2 4 2 2 5" xfId="19810" xr:uid="{00000000-0005-0000-0000-00007C4D0000}"/>
    <cellStyle name="Normal 44 2 2 4 2 3" xfId="6364" xr:uid="{00000000-0005-0000-0000-0000F3180000}"/>
    <cellStyle name="Normal 44 2 2 4 2 3 2" xfId="16416" xr:uid="{00000000-0005-0000-0000-000037400000}"/>
    <cellStyle name="Normal 44 2 2 4 2 3 3" xfId="11396" xr:uid="{00000000-0005-0000-0000-00009B2C0000}"/>
    <cellStyle name="Normal 44 2 2 4 2 3 3 3" xfId="26494" xr:uid="{00000000-0005-0000-0000-000098670000}"/>
    <cellStyle name="Normal 44 2 2 4 2 3 5" xfId="21481" xr:uid="{00000000-0005-0000-0000-000003540000}"/>
    <cellStyle name="Normal 44 2 2 4 2 4" xfId="13074" xr:uid="{00000000-0005-0000-0000-000029330000}"/>
    <cellStyle name="Normal 44 2 2 4 2 4 3" xfId="28169" xr:uid="{00000000-0005-0000-0000-0000236E0000}"/>
    <cellStyle name="Normal 44 2 2 4 2 5" xfId="8053" xr:uid="{00000000-0005-0000-0000-00008C1F0000}"/>
    <cellStyle name="Normal 44 2 2 4 2 5 3" xfId="23152" xr:uid="{00000000-0005-0000-0000-00008A5A0000}"/>
    <cellStyle name="Normal 44 2 2 4 2 7" xfId="18139" xr:uid="{00000000-0005-0000-0000-0000F5460000}"/>
    <cellStyle name="Normal 44 2 2 4 3" xfId="3836" xr:uid="{00000000-0005-0000-0000-0000120F0000}"/>
    <cellStyle name="Normal 44 2 2 4 3 2" xfId="13909" xr:uid="{00000000-0005-0000-0000-00006C360000}"/>
    <cellStyle name="Normal 44 2 2 4 3 2 3" xfId="29004" xr:uid="{00000000-0005-0000-0000-000066710000}"/>
    <cellStyle name="Normal 44 2 2 4 3 3" xfId="8889" xr:uid="{00000000-0005-0000-0000-0000D0220000}"/>
    <cellStyle name="Normal 44 2 2 4 3 3 3" xfId="23987" xr:uid="{00000000-0005-0000-0000-0000CD5D0000}"/>
    <cellStyle name="Normal 44 2 2 4 3 5" xfId="18974" xr:uid="{00000000-0005-0000-0000-0000384A0000}"/>
    <cellStyle name="Normal 44 2 2 4 4" xfId="5528" xr:uid="{00000000-0005-0000-0000-0000AF150000}"/>
    <cellStyle name="Normal 44 2 2 4 4 2" xfId="15580" xr:uid="{00000000-0005-0000-0000-0000F33C0000}"/>
    <cellStyle name="Normal 44 2 2 4 4 2 3" xfId="30675" xr:uid="{00000000-0005-0000-0000-0000ED770000}"/>
    <cellStyle name="Normal 44 2 2 4 4 3" xfId="10560" xr:uid="{00000000-0005-0000-0000-000057290000}"/>
    <cellStyle name="Normal 44 2 2 4 4 3 3" xfId="25658" xr:uid="{00000000-0005-0000-0000-000054640000}"/>
    <cellStyle name="Normal 44 2 2 4 4 5" xfId="20645" xr:uid="{00000000-0005-0000-0000-0000BF500000}"/>
    <cellStyle name="Normal 44 2 2 4 5" xfId="12238" xr:uid="{00000000-0005-0000-0000-0000E52F0000}"/>
    <cellStyle name="Normal 44 2 2 4 5 3" xfId="27333" xr:uid="{00000000-0005-0000-0000-0000DF6A0000}"/>
    <cellStyle name="Normal 44 2 2 4 6" xfId="7217" xr:uid="{00000000-0005-0000-0000-0000481C0000}"/>
    <cellStyle name="Normal 44 2 2 4 6 3" xfId="22316" xr:uid="{00000000-0005-0000-0000-000046570000}"/>
    <cellStyle name="Normal 44 2 2 4 8" xfId="17303" xr:uid="{00000000-0005-0000-0000-0000B1430000}"/>
    <cellStyle name="Normal 44 2 2 5" xfId="2566" xr:uid="{00000000-0005-0000-0000-00001B0A0000}"/>
    <cellStyle name="Normal 44 2 2 5 2" xfId="4255" xr:uid="{00000000-0005-0000-0000-0000B5100000}"/>
    <cellStyle name="Normal 44 2 2 5 2 2" xfId="14327" xr:uid="{00000000-0005-0000-0000-00000E380000}"/>
    <cellStyle name="Normal 44 2 2 5 2 2 3" xfId="29422" xr:uid="{00000000-0005-0000-0000-000008730000}"/>
    <cellStyle name="Normal 44 2 2 5 2 3" xfId="9307" xr:uid="{00000000-0005-0000-0000-000072240000}"/>
    <cellStyle name="Normal 44 2 2 5 2 3 3" xfId="24405" xr:uid="{00000000-0005-0000-0000-00006F5F0000}"/>
    <cellStyle name="Normal 44 2 2 5 2 5" xfId="19392" xr:uid="{00000000-0005-0000-0000-0000DA4B0000}"/>
    <cellStyle name="Normal 44 2 2 5 3" xfId="5946" xr:uid="{00000000-0005-0000-0000-000051170000}"/>
    <cellStyle name="Normal 44 2 2 5 3 2" xfId="15998" xr:uid="{00000000-0005-0000-0000-0000953E0000}"/>
    <cellStyle name="Normal 44 2 2 5 3 3" xfId="10978" xr:uid="{00000000-0005-0000-0000-0000F92A0000}"/>
    <cellStyle name="Normal 44 2 2 5 3 3 3" xfId="26076" xr:uid="{00000000-0005-0000-0000-0000F6650000}"/>
    <cellStyle name="Normal 44 2 2 5 3 5" xfId="21063" xr:uid="{00000000-0005-0000-0000-000061520000}"/>
    <cellStyle name="Normal 44 2 2 5 4" xfId="12656" xr:uid="{00000000-0005-0000-0000-000087310000}"/>
    <cellStyle name="Normal 44 2 2 5 4 3" xfId="27751" xr:uid="{00000000-0005-0000-0000-0000816C0000}"/>
    <cellStyle name="Normal 44 2 2 5 5" xfId="7635" xr:uid="{00000000-0005-0000-0000-0000EA1D0000}"/>
    <cellStyle name="Normal 44 2 2 5 5 3" xfId="22734" xr:uid="{00000000-0005-0000-0000-0000E8580000}"/>
    <cellStyle name="Normal 44 2 2 5 7" xfId="17721" xr:uid="{00000000-0005-0000-0000-000053450000}"/>
    <cellStyle name="Normal 44 2 2 6" xfId="3418" xr:uid="{00000000-0005-0000-0000-0000700D0000}"/>
    <cellStyle name="Normal 44 2 2 6 2" xfId="13491" xr:uid="{00000000-0005-0000-0000-0000CA340000}"/>
    <cellStyle name="Normal 44 2 2 6 2 3" xfId="28586" xr:uid="{00000000-0005-0000-0000-0000C46F0000}"/>
    <cellStyle name="Normal 44 2 2 6 3" xfId="8471" xr:uid="{00000000-0005-0000-0000-00002E210000}"/>
    <cellStyle name="Normal 44 2 2 6 3 3" xfId="23569" xr:uid="{00000000-0005-0000-0000-00002B5C0000}"/>
    <cellStyle name="Normal 44 2 2 6 5" xfId="18556" xr:uid="{00000000-0005-0000-0000-000096480000}"/>
    <cellStyle name="Normal 44 2 2 7" xfId="5110" xr:uid="{00000000-0005-0000-0000-00000D140000}"/>
    <cellStyle name="Normal 44 2 2 7 2" xfId="15162" xr:uid="{00000000-0005-0000-0000-0000513B0000}"/>
    <cellStyle name="Normal 44 2 2 7 2 3" xfId="30257" xr:uid="{00000000-0005-0000-0000-00004B760000}"/>
    <cellStyle name="Normal 44 2 2 7 3" xfId="10142" xr:uid="{00000000-0005-0000-0000-0000B5270000}"/>
    <cellStyle name="Normal 44 2 2 7 3 3" xfId="25240" xr:uid="{00000000-0005-0000-0000-0000B2620000}"/>
    <cellStyle name="Normal 44 2 2 7 5" xfId="20227" xr:uid="{00000000-0005-0000-0000-00001D4F0000}"/>
    <cellStyle name="Normal 44 2 2 8" xfId="11820" xr:uid="{00000000-0005-0000-0000-0000432E0000}"/>
    <cellStyle name="Normal 44 2 2 8 3" xfId="26915" xr:uid="{00000000-0005-0000-0000-00003D690000}"/>
    <cellStyle name="Normal 44 2 2 9" xfId="6799" xr:uid="{00000000-0005-0000-0000-0000A61A0000}"/>
    <cellStyle name="Normal 44 2 2 9 3" xfId="21898" xr:uid="{00000000-0005-0000-0000-0000A4550000}"/>
    <cellStyle name="Normal 44 2 3" xfId="1765" xr:uid="{00000000-0005-0000-0000-0000FA060000}"/>
    <cellStyle name="Normal 44 2 3 10" xfId="16937" xr:uid="{00000000-0005-0000-0000-000043420000}"/>
    <cellStyle name="Normal 44 2 3 2" xfId="1984" xr:uid="{00000000-0005-0000-0000-0000D5070000}"/>
    <cellStyle name="Normal 44 2 3 2 2" xfId="2405" xr:uid="{00000000-0005-0000-0000-00007A090000}"/>
    <cellStyle name="Normal 44 2 3 2 2 2" xfId="3244" xr:uid="{00000000-0005-0000-0000-0000C10C0000}"/>
    <cellStyle name="Normal 44 2 3 2 2 2 2" xfId="4933" xr:uid="{00000000-0005-0000-0000-00005B130000}"/>
    <cellStyle name="Normal 44 2 3 2 2 2 2 2" xfId="15005" xr:uid="{00000000-0005-0000-0000-0000B43A0000}"/>
    <cellStyle name="Normal 44 2 3 2 2 2 2 2 3" xfId="30100" xr:uid="{00000000-0005-0000-0000-0000AE750000}"/>
    <cellStyle name="Normal 44 2 3 2 2 2 2 3" xfId="9985" xr:uid="{00000000-0005-0000-0000-000018270000}"/>
    <cellStyle name="Normal 44 2 3 2 2 2 2 3 3" xfId="25083" xr:uid="{00000000-0005-0000-0000-000015620000}"/>
    <cellStyle name="Normal 44 2 3 2 2 2 2 5" xfId="20070" xr:uid="{00000000-0005-0000-0000-0000804E0000}"/>
    <cellStyle name="Normal 44 2 3 2 2 2 3" xfId="6624" xr:uid="{00000000-0005-0000-0000-0000F7190000}"/>
    <cellStyle name="Normal 44 2 3 2 2 2 3 2" xfId="16676" xr:uid="{00000000-0005-0000-0000-00003B410000}"/>
    <cellStyle name="Normal 44 2 3 2 2 2 3 3" xfId="11656" xr:uid="{00000000-0005-0000-0000-00009F2D0000}"/>
    <cellStyle name="Normal 44 2 3 2 2 2 3 3 3" xfId="26754" xr:uid="{00000000-0005-0000-0000-00009C680000}"/>
    <cellStyle name="Normal 44 2 3 2 2 2 3 5" xfId="21741" xr:uid="{00000000-0005-0000-0000-000007550000}"/>
    <cellStyle name="Normal 44 2 3 2 2 2 4" xfId="13334" xr:uid="{00000000-0005-0000-0000-00002D340000}"/>
    <cellStyle name="Normal 44 2 3 2 2 2 4 3" xfId="28429" xr:uid="{00000000-0005-0000-0000-0000276F0000}"/>
    <cellStyle name="Normal 44 2 3 2 2 2 5" xfId="8313" xr:uid="{00000000-0005-0000-0000-000090200000}"/>
    <cellStyle name="Normal 44 2 3 2 2 2 5 3" xfId="23412" xr:uid="{00000000-0005-0000-0000-00008E5B0000}"/>
    <cellStyle name="Normal 44 2 3 2 2 2 7" xfId="18399" xr:uid="{00000000-0005-0000-0000-0000F9470000}"/>
    <cellStyle name="Normal 44 2 3 2 2 3" xfId="4096" xr:uid="{00000000-0005-0000-0000-000016100000}"/>
    <cellStyle name="Normal 44 2 3 2 2 3 2" xfId="14169" xr:uid="{00000000-0005-0000-0000-000070370000}"/>
    <cellStyle name="Normal 44 2 3 2 2 3 2 3" xfId="29264" xr:uid="{00000000-0005-0000-0000-00006A720000}"/>
    <cellStyle name="Normal 44 2 3 2 2 3 3" xfId="9149" xr:uid="{00000000-0005-0000-0000-0000D4230000}"/>
    <cellStyle name="Normal 44 2 3 2 2 3 3 3" xfId="24247" xr:uid="{00000000-0005-0000-0000-0000D15E0000}"/>
    <cellStyle name="Normal 44 2 3 2 2 3 5" xfId="19234" xr:uid="{00000000-0005-0000-0000-00003C4B0000}"/>
    <cellStyle name="Normal 44 2 3 2 2 4" xfId="5788" xr:uid="{00000000-0005-0000-0000-0000B3160000}"/>
    <cellStyle name="Normal 44 2 3 2 2 4 2" xfId="15840" xr:uid="{00000000-0005-0000-0000-0000F73D0000}"/>
    <cellStyle name="Normal 44 2 3 2 2 4 3" xfId="10820" xr:uid="{00000000-0005-0000-0000-00005B2A0000}"/>
    <cellStyle name="Normal 44 2 3 2 2 4 3 3" xfId="25918" xr:uid="{00000000-0005-0000-0000-000058650000}"/>
    <cellStyle name="Normal 44 2 3 2 2 4 5" xfId="20905" xr:uid="{00000000-0005-0000-0000-0000C3510000}"/>
    <cellStyle name="Normal 44 2 3 2 2 5" xfId="12498" xr:uid="{00000000-0005-0000-0000-0000E9300000}"/>
    <cellStyle name="Normal 44 2 3 2 2 5 3" xfId="27593" xr:uid="{00000000-0005-0000-0000-0000E36B0000}"/>
    <cellStyle name="Normal 44 2 3 2 2 6" xfId="7477" xr:uid="{00000000-0005-0000-0000-00004C1D0000}"/>
    <cellStyle name="Normal 44 2 3 2 2 6 3" xfId="22576" xr:uid="{00000000-0005-0000-0000-00004A580000}"/>
    <cellStyle name="Normal 44 2 3 2 2 8" xfId="17563" xr:uid="{00000000-0005-0000-0000-0000B5440000}"/>
    <cellStyle name="Normal 44 2 3 2 3" xfId="2826" xr:uid="{00000000-0005-0000-0000-00001F0B0000}"/>
    <cellStyle name="Normal 44 2 3 2 3 2" xfId="4515" xr:uid="{00000000-0005-0000-0000-0000B9110000}"/>
    <cellStyle name="Normal 44 2 3 2 3 2 2" xfId="14587" xr:uid="{00000000-0005-0000-0000-000012390000}"/>
    <cellStyle name="Normal 44 2 3 2 3 2 2 3" xfId="29682" xr:uid="{00000000-0005-0000-0000-00000C740000}"/>
    <cellStyle name="Normal 44 2 3 2 3 2 3" xfId="9567" xr:uid="{00000000-0005-0000-0000-000076250000}"/>
    <cellStyle name="Normal 44 2 3 2 3 2 3 3" xfId="24665" xr:uid="{00000000-0005-0000-0000-000073600000}"/>
    <cellStyle name="Normal 44 2 3 2 3 2 5" xfId="19652" xr:uid="{00000000-0005-0000-0000-0000DE4C0000}"/>
    <cellStyle name="Normal 44 2 3 2 3 3" xfId="6206" xr:uid="{00000000-0005-0000-0000-000055180000}"/>
    <cellStyle name="Normal 44 2 3 2 3 3 2" xfId="16258" xr:uid="{00000000-0005-0000-0000-0000993F0000}"/>
    <cellStyle name="Normal 44 2 3 2 3 3 3" xfId="11238" xr:uid="{00000000-0005-0000-0000-0000FD2B0000}"/>
    <cellStyle name="Normal 44 2 3 2 3 3 3 3" xfId="26336" xr:uid="{00000000-0005-0000-0000-0000FA660000}"/>
    <cellStyle name="Normal 44 2 3 2 3 3 5" xfId="21323" xr:uid="{00000000-0005-0000-0000-000065530000}"/>
    <cellStyle name="Normal 44 2 3 2 3 4" xfId="12916" xr:uid="{00000000-0005-0000-0000-00008B320000}"/>
    <cellStyle name="Normal 44 2 3 2 3 4 3" xfId="28011" xr:uid="{00000000-0005-0000-0000-0000856D0000}"/>
    <cellStyle name="Normal 44 2 3 2 3 5" xfId="7895" xr:uid="{00000000-0005-0000-0000-0000EE1E0000}"/>
    <cellStyle name="Normal 44 2 3 2 3 5 3" xfId="22994" xr:uid="{00000000-0005-0000-0000-0000EC590000}"/>
    <cellStyle name="Normal 44 2 3 2 3 7" xfId="17981" xr:uid="{00000000-0005-0000-0000-000057460000}"/>
    <cellStyle name="Normal 44 2 3 2 4" xfId="3678" xr:uid="{00000000-0005-0000-0000-0000740E0000}"/>
    <cellStyle name="Normal 44 2 3 2 4 2" xfId="13751" xr:uid="{00000000-0005-0000-0000-0000CE350000}"/>
    <cellStyle name="Normal 44 2 3 2 4 2 3" xfId="28846" xr:uid="{00000000-0005-0000-0000-0000C8700000}"/>
    <cellStyle name="Normal 44 2 3 2 4 3" xfId="8731" xr:uid="{00000000-0005-0000-0000-000032220000}"/>
    <cellStyle name="Normal 44 2 3 2 4 3 3" xfId="23829" xr:uid="{00000000-0005-0000-0000-00002F5D0000}"/>
    <cellStyle name="Normal 44 2 3 2 4 5" xfId="18816" xr:uid="{00000000-0005-0000-0000-00009A490000}"/>
    <cellStyle name="Normal 44 2 3 2 5" xfId="5370" xr:uid="{00000000-0005-0000-0000-000011150000}"/>
    <cellStyle name="Normal 44 2 3 2 5 2" xfId="15422" xr:uid="{00000000-0005-0000-0000-0000553C0000}"/>
    <cellStyle name="Normal 44 2 3 2 5 2 3" xfId="30517" xr:uid="{00000000-0005-0000-0000-00004F770000}"/>
    <cellStyle name="Normal 44 2 3 2 5 3" xfId="10402" xr:uid="{00000000-0005-0000-0000-0000B9280000}"/>
    <cellStyle name="Normal 44 2 3 2 5 3 3" xfId="25500" xr:uid="{00000000-0005-0000-0000-0000B6630000}"/>
    <cellStyle name="Normal 44 2 3 2 5 5" xfId="20487" xr:uid="{00000000-0005-0000-0000-000021500000}"/>
    <cellStyle name="Normal 44 2 3 2 6" xfId="12080" xr:uid="{00000000-0005-0000-0000-0000472F0000}"/>
    <cellStyle name="Normal 44 2 3 2 6 3" xfId="27175" xr:uid="{00000000-0005-0000-0000-0000416A0000}"/>
    <cellStyle name="Normal 44 2 3 2 7" xfId="7059" xr:uid="{00000000-0005-0000-0000-0000AA1B0000}"/>
    <cellStyle name="Normal 44 2 3 2 7 3" xfId="22158" xr:uid="{00000000-0005-0000-0000-0000A8560000}"/>
    <cellStyle name="Normal 44 2 3 2 9" xfId="17145" xr:uid="{00000000-0005-0000-0000-000013430000}"/>
    <cellStyle name="Normal 44 2 3 3" xfId="2197" xr:uid="{00000000-0005-0000-0000-0000AA080000}"/>
    <cellStyle name="Normal 44 2 3 3 2" xfId="3036" xr:uid="{00000000-0005-0000-0000-0000F10B0000}"/>
    <cellStyle name="Normal 44 2 3 3 2 2" xfId="4725" xr:uid="{00000000-0005-0000-0000-00008B120000}"/>
    <cellStyle name="Normal 44 2 3 3 2 2 2" xfId="14797" xr:uid="{00000000-0005-0000-0000-0000E4390000}"/>
    <cellStyle name="Normal 44 2 3 3 2 2 2 3" xfId="29892" xr:uid="{00000000-0005-0000-0000-0000DE740000}"/>
    <cellStyle name="Normal 44 2 3 3 2 2 3" xfId="9777" xr:uid="{00000000-0005-0000-0000-000048260000}"/>
    <cellStyle name="Normal 44 2 3 3 2 2 3 3" xfId="24875" xr:uid="{00000000-0005-0000-0000-000045610000}"/>
    <cellStyle name="Normal 44 2 3 3 2 2 5" xfId="19862" xr:uid="{00000000-0005-0000-0000-0000B04D0000}"/>
    <cellStyle name="Normal 44 2 3 3 2 3" xfId="6416" xr:uid="{00000000-0005-0000-0000-000027190000}"/>
    <cellStyle name="Normal 44 2 3 3 2 3 2" xfId="16468" xr:uid="{00000000-0005-0000-0000-00006B400000}"/>
    <cellStyle name="Normal 44 2 3 3 2 3 3" xfId="11448" xr:uid="{00000000-0005-0000-0000-0000CF2C0000}"/>
    <cellStyle name="Normal 44 2 3 3 2 3 3 3" xfId="26546" xr:uid="{00000000-0005-0000-0000-0000CC670000}"/>
    <cellStyle name="Normal 44 2 3 3 2 3 5" xfId="21533" xr:uid="{00000000-0005-0000-0000-000037540000}"/>
    <cellStyle name="Normal 44 2 3 3 2 4" xfId="13126" xr:uid="{00000000-0005-0000-0000-00005D330000}"/>
    <cellStyle name="Normal 44 2 3 3 2 4 3" xfId="28221" xr:uid="{00000000-0005-0000-0000-0000576E0000}"/>
    <cellStyle name="Normal 44 2 3 3 2 5" xfId="8105" xr:uid="{00000000-0005-0000-0000-0000C01F0000}"/>
    <cellStyle name="Normal 44 2 3 3 2 5 3" xfId="23204" xr:uid="{00000000-0005-0000-0000-0000BE5A0000}"/>
    <cellStyle name="Normal 44 2 3 3 2 7" xfId="18191" xr:uid="{00000000-0005-0000-0000-000029470000}"/>
    <cellStyle name="Normal 44 2 3 3 3" xfId="3888" xr:uid="{00000000-0005-0000-0000-0000460F0000}"/>
    <cellStyle name="Normal 44 2 3 3 3 2" xfId="13961" xr:uid="{00000000-0005-0000-0000-0000A0360000}"/>
    <cellStyle name="Normal 44 2 3 3 3 2 3" xfId="29056" xr:uid="{00000000-0005-0000-0000-00009A710000}"/>
    <cellStyle name="Normal 44 2 3 3 3 3" xfId="8941" xr:uid="{00000000-0005-0000-0000-000004230000}"/>
    <cellStyle name="Normal 44 2 3 3 3 3 3" xfId="24039" xr:uid="{00000000-0005-0000-0000-0000015E0000}"/>
    <cellStyle name="Normal 44 2 3 3 3 5" xfId="19026" xr:uid="{00000000-0005-0000-0000-00006C4A0000}"/>
    <cellStyle name="Normal 44 2 3 3 4" xfId="5580" xr:uid="{00000000-0005-0000-0000-0000E3150000}"/>
    <cellStyle name="Normal 44 2 3 3 4 2" xfId="15632" xr:uid="{00000000-0005-0000-0000-0000273D0000}"/>
    <cellStyle name="Normal 44 2 3 3 4 2 3" xfId="30727" xr:uid="{00000000-0005-0000-0000-000021780000}"/>
    <cellStyle name="Normal 44 2 3 3 4 3" xfId="10612" xr:uid="{00000000-0005-0000-0000-00008B290000}"/>
    <cellStyle name="Normal 44 2 3 3 4 3 3" xfId="25710" xr:uid="{00000000-0005-0000-0000-000088640000}"/>
    <cellStyle name="Normal 44 2 3 3 4 5" xfId="20697" xr:uid="{00000000-0005-0000-0000-0000F3500000}"/>
    <cellStyle name="Normal 44 2 3 3 5" xfId="12290" xr:uid="{00000000-0005-0000-0000-000019300000}"/>
    <cellStyle name="Normal 44 2 3 3 5 3" xfId="27385" xr:uid="{00000000-0005-0000-0000-0000136B0000}"/>
    <cellStyle name="Normal 44 2 3 3 6" xfId="7269" xr:uid="{00000000-0005-0000-0000-00007C1C0000}"/>
    <cellStyle name="Normal 44 2 3 3 6 3" xfId="22368" xr:uid="{00000000-0005-0000-0000-00007A570000}"/>
    <cellStyle name="Normal 44 2 3 3 8" xfId="17355" xr:uid="{00000000-0005-0000-0000-0000E5430000}"/>
    <cellStyle name="Normal 44 2 3 4" xfId="2618" xr:uid="{00000000-0005-0000-0000-00004F0A0000}"/>
    <cellStyle name="Normal 44 2 3 4 2" xfId="4307" xr:uid="{00000000-0005-0000-0000-0000E9100000}"/>
    <cellStyle name="Normal 44 2 3 4 2 2" xfId="14379" xr:uid="{00000000-0005-0000-0000-000042380000}"/>
    <cellStyle name="Normal 44 2 3 4 2 2 3" xfId="29474" xr:uid="{00000000-0005-0000-0000-00003C730000}"/>
    <cellStyle name="Normal 44 2 3 4 2 3" xfId="9359" xr:uid="{00000000-0005-0000-0000-0000A6240000}"/>
    <cellStyle name="Normal 44 2 3 4 2 3 3" xfId="24457" xr:uid="{00000000-0005-0000-0000-0000A35F0000}"/>
    <cellStyle name="Normal 44 2 3 4 2 5" xfId="19444" xr:uid="{00000000-0005-0000-0000-00000E4C0000}"/>
    <cellStyle name="Normal 44 2 3 4 3" xfId="5998" xr:uid="{00000000-0005-0000-0000-000085170000}"/>
    <cellStyle name="Normal 44 2 3 4 3 2" xfId="16050" xr:uid="{00000000-0005-0000-0000-0000C93E0000}"/>
    <cellStyle name="Normal 44 2 3 4 3 3" xfId="11030" xr:uid="{00000000-0005-0000-0000-00002D2B0000}"/>
    <cellStyle name="Normal 44 2 3 4 3 3 3" xfId="26128" xr:uid="{00000000-0005-0000-0000-00002A660000}"/>
    <cellStyle name="Normal 44 2 3 4 3 5" xfId="21115" xr:uid="{00000000-0005-0000-0000-000095520000}"/>
    <cellStyle name="Normal 44 2 3 4 4" xfId="12708" xr:uid="{00000000-0005-0000-0000-0000BB310000}"/>
    <cellStyle name="Normal 44 2 3 4 4 3" xfId="27803" xr:uid="{00000000-0005-0000-0000-0000B56C0000}"/>
    <cellStyle name="Normal 44 2 3 4 5" xfId="7687" xr:uid="{00000000-0005-0000-0000-00001E1E0000}"/>
    <cellStyle name="Normal 44 2 3 4 5 3" xfId="22786" xr:uid="{00000000-0005-0000-0000-00001C590000}"/>
    <cellStyle name="Normal 44 2 3 4 7" xfId="17773" xr:uid="{00000000-0005-0000-0000-000087450000}"/>
    <cellStyle name="Normal 44 2 3 5" xfId="3470" xr:uid="{00000000-0005-0000-0000-0000A40D0000}"/>
    <cellStyle name="Normal 44 2 3 5 2" xfId="13543" xr:uid="{00000000-0005-0000-0000-0000FE340000}"/>
    <cellStyle name="Normal 44 2 3 5 2 3" xfId="28638" xr:uid="{00000000-0005-0000-0000-0000F86F0000}"/>
    <cellStyle name="Normal 44 2 3 5 3" xfId="8523" xr:uid="{00000000-0005-0000-0000-000062210000}"/>
    <cellStyle name="Normal 44 2 3 5 3 3" xfId="23621" xr:uid="{00000000-0005-0000-0000-00005F5C0000}"/>
    <cellStyle name="Normal 44 2 3 5 5" xfId="18608" xr:uid="{00000000-0005-0000-0000-0000CA480000}"/>
    <cellStyle name="Normal 44 2 3 6" xfId="5162" xr:uid="{00000000-0005-0000-0000-000041140000}"/>
    <cellStyle name="Normal 44 2 3 6 2" xfId="15214" xr:uid="{00000000-0005-0000-0000-0000853B0000}"/>
    <cellStyle name="Normal 44 2 3 6 2 3" xfId="30309" xr:uid="{00000000-0005-0000-0000-00007F760000}"/>
    <cellStyle name="Normal 44 2 3 6 3" xfId="10194" xr:uid="{00000000-0005-0000-0000-0000E9270000}"/>
    <cellStyle name="Normal 44 2 3 6 3 3" xfId="25292" xr:uid="{00000000-0005-0000-0000-0000E6620000}"/>
    <cellStyle name="Normal 44 2 3 6 5" xfId="20279" xr:uid="{00000000-0005-0000-0000-0000514F0000}"/>
    <cellStyle name="Normal 44 2 3 7" xfId="11872" xr:uid="{00000000-0005-0000-0000-0000772E0000}"/>
    <cellStyle name="Normal 44 2 3 7 3" xfId="26967" xr:uid="{00000000-0005-0000-0000-000071690000}"/>
    <cellStyle name="Normal 44 2 3 8" xfId="6851" xr:uid="{00000000-0005-0000-0000-0000DA1A0000}"/>
    <cellStyle name="Normal 44 2 3 8 3" xfId="21950" xr:uid="{00000000-0005-0000-0000-0000D8550000}"/>
    <cellStyle name="Normal 44 2 4" xfId="1878" xr:uid="{00000000-0005-0000-0000-00006B070000}"/>
    <cellStyle name="Normal 44 2 4 2" xfId="2301" xr:uid="{00000000-0005-0000-0000-000012090000}"/>
    <cellStyle name="Normal 44 2 4 2 2" xfId="3140" xr:uid="{00000000-0005-0000-0000-0000590C0000}"/>
    <cellStyle name="Normal 44 2 4 2 2 2" xfId="4829" xr:uid="{00000000-0005-0000-0000-0000F3120000}"/>
    <cellStyle name="Normal 44 2 4 2 2 2 2" xfId="14901" xr:uid="{00000000-0005-0000-0000-00004C3A0000}"/>
    <cellStyle name="Normal 44 2 4 2 2 2 2 3" xfId="29996" xr:uid="{00000000-0005-0000-0000-000046750000}"/>
    <cellStyle name="Normal 44 2 4 2 2 2 3" xfId="9881" xr:uid="{00000000-0005-0000-0000-0000B0260000}"/>
    <cellStyle name="Normal 44 2 4 2 2 2 3 3" xfId="24979" xr:uid="{00000000-0005-0000-0000-0000AD610000}"/>
    <cellStyle name="Normal 44 2 4 2 2 2 5" xfId="19966" xr:uid="{00000000-0005-0000-0000-0000184E0000}"/>
    <cellStyle name="Normal 44 2 4 2 2 3" xfId="6520" xr:uid="{00000000-0005-0000-0000-00008F190000}"/>
    <cellStyle name="Normal 44 2 4 2 2 3 2" xfId="16572" xr:uid="{00000000-0005-0000-0000-0000D3400000}"/>
    <cellStyle name="Normal 44 2 4 2 2 3 3" xfId="11552" xr:uid="{00000000-0005-0000-0000-0000372D0000}"/>
    <cellStyle name="Normal 44 2 4 2 2 3 3 3" xfId="26650" xr:uid="{00000000-0005-0000-0000-000034680000}"/>
    <cellStyle name="Normal 44 2 4 2 2 3 5" xfId="21637" xr:uid="{00000000-0005-0000-0000-00009F540000}"/>
    <cellStyle name="Normal 44 2 4 2 2 4" xfId="13230" xr:uid="{00000000-0005-0000-0000-0000C5330000}"/>
    <cellStyle name="Normal 44 2 4 2 2 4 3" xfId="28325" xr:uid="{00000000-0005-0000-0000-0000BF6E0000}"/>
    <cellStyle name="Normal 44 2 4 2 2 5" xfId="8209" xr:uid="{00000000-0005-0000-0000-000028200000}"/>
    <cellStyle name="Normal 44 2 4 2 2 5 3" xfId="23308" xr:uid="{00000000-0005-0000-0000-0000265B0000}"/>
    <cellStyle name="Normal 44 2 4 2 2 7" xfId="18295" xr:uid="{00000000-0005-0000-0000-000091470000}"/>
    <cellStyle name="Normal 44 2 4 2 3" xfId="3992" xr:uid="{00000000-0005-0000-0000-0000AE0F0000}"/>
    <cellStyle name="Normal 44 2 4 2 3 2" xfId="14065" xr:uid="{00000000-0005-0000-0000-000008370000}"/>
    <cellStyle name="Normal 44 2 4 2 3 2 3" xfId="29160" xr:uid="{00000000-0005-0000-0000-000002720000}"/>
    <cellStyle name="Normal 44 2 4 2 3 3" xfId="9045" xr:uid="{00000000-0005-0000-0000-00006C230000}"/>
    <cellStyle name="Normal 44 2 4 2 3 3 3" xfId="24143" xr:uid="{00000000-0005-0000-0000-0000695E0000}"/>
    <cellStyle name="Normal 44 2 4 2 3 5" xfId="19130" xr:uid="{00000000-0005-0000-0000-0000D44A0000}"/>
    <cellStyle name="Normal 44 2 4 2 4" xfId="5684" xr:uid="{00000000-0005-0000-0000-00004B160000}"/>
    <cellStyle name="Normal 44 2 4 2 4 2" xfId="15736" xr:uid="{00000000-0005-0000-0000-00008F3D0000}"/>
    <cellStyle name="Normal 44 2 4 2 4 2 3" xfId="30831" xr:uid="{00000000-0005-0000-0000-000089780000}"/>
    <cellStyle name="Normal 44 2 4 2 4 3" xfId="10716" xr:uid="{00000000-0005-0000-0000-0000F3290000}"/>
    <cellStyle name="Normal 44 2 4 2 4 3 3" xfId="25814" xr:uid="{00000000-0005-0000-0000-0000F0640000}"/>
    <cellStyle name="Normal 44 2 4 2 4 5" xfId="20801" xr:uid="{00000000-0005-0000-0000-00005B510000}"/>
    <cellStyle name="Normal 44 2 4 2 5" xfId="12394" xr:uid="{00000000-0005-0000-0000-000081300000}"/>
    <cellStyle name="Normal 44 2 4 2 5 3" xfId="27489" xr:uid="{00000000-0005-0000-0000-00007B6B0000}"/>
    <cellStyle name="Normal 44 2 4 2 6" xfId="7373" xr:uid="{00000000-0005-0000-0000-0000E41C0000}"/>
    <cellStyle name="Normal 44 2 4 2 6 3" xfId="22472" xr:uid="{00000000-0005-0000-0000-0000E2570000}"/>
    <cellStyle name="Normal 44 2 4 2 8" xfId="17459" xr:uid="{00000000-0005-0000-0000-00004D440000}"/>
    <cellStyle name="Normal 44 2 4 3" xfId="2722" xr:uid="{00000000-0005-0000-0000-0000B70A0000}"/>
    <cellStyle name="Normal 44 2 4 3 2" xfId="4411" xr:uid="{00000000-0005-0000-0000-000051110000}"/>
    <cellStyle name="Normal 44 2 4 3 2 2" xfId="14483" xr:uid="{00000000-0005-0000-0000-0000AA380000}"/>
    <cellStyle name="Normal 44 2 4 3 2 2 3" xfId="29578" xr:uid="{00000000-0005-0000-0000-0000A4730000}"/>
    <cellStyle name="Normal 44 2 4 3 2 3" xfId="9463" xr:uid="{00000000-0005-0000-0000-00000E250000}"/>
    <cellStyle name="Normal 44 2 4 3 2 3 3" xfId="24561" xr:uid="{00000000-0005-0000-0000-00000B600000}"/>
    <cellStyle name="Normal 44 2 4 3 2 5" xfId="19548" xr:uid="{00000000-0005-0000-0000-0000764C0000}"/>
    <cellStyle name="Normal 44 2 4 3 3" xfId="6102" xr:uid="{00000000-0005-0000-0000-0000ED170000}"/>
    <cellStyle name="Normal 44 2 4 3 3 2" xfId="16154" xr:uid="{00000000-0005-0000-0000-0000313F0000}"/>
    <cellStyle name="Normal 44 2 4 3 3 3" xfId="11134" xr:uid="{00000000-0005-0000-0000-0000952B0000}"/>
    <cellStyle name="Normal 44 2 4 3 3 3 3" xfId="26232" xr:uid="{00000000-0005-0000-0000-000092660000}"/>
    <cellStyle name="Normal 44 2 4 3 3 5" xfId="21219" xr:uid="{00000000-0005-0000-0000-0000FD520000}"/>
    <cellStyle name="Normal 44 2 4 3 4" xfId="12812" xr:uid="{00000000-0005-0000-0000-000023320000}"/>
    <cellStyle name="Normal 44 2 4 3 4 3" xfId="27907" xr:uid="{00000000-0005-0000-0000-00001D6D0000}"/>
    <cellStyle name="Normal 44 2 4 3 5" xfId="7791" xr:uid="{00000000-0005-0000-0000-0000861E0000}"/>
    <cellStyle name="Normal 44 2 4 3 5 3" xfId="22890" xr:uid="{00000000-0005-0000-0000-000084590000}"/>
    <cellStyle name="Normal 44 2 4 3 7" xfId="17877" xr:uid="{00000000-0005-0000-0000-0000EF450000}"/>
    <cellStyle name="Normal 44 2 4 4" xfId="3574" xr:uid="{00000000-0005-0000-0000-00000C0E0000}"/>
    <cellStyle name="Normal 44 2 4 4 2" xfId="13647" xr:uid="{00000000-0005-0000-0000-000066350000}"/>
    <cellStyle name="Normal 44 2 4 4 2 3" xfId="28742" xr:uid="{00000000-0005-0000-0000-000060700000}"/>
    <cellStyle name="Normal 44 2 4 4 3" xfId="8627" xr:uid="{00000000-0005-0000-0000-0000CA210000}"/>
    <cellStyle name="Normal 44 2 4 4 3 3" xfId="23725" xr:uid="{00000000-0005-0000-0000-0000C75C0000}"/>
    <cellStyle name="Normal 44 2 4 4 5" xfId="18712" xr:uid="{00000000-0005-0000-0000-000032490000}"/>
    <cellStyle name="Normal 44 2 4 5" xfId="5266" xr:uid="{00000000-0005-0000-0000-0000A9140000}"/>
    <cellStyle name="Normal 44 2 4 5 2" xfId="15318" xr:uid="{00000000-0005-0000-0000-0000ED3B0000}"/>
    <cellStyle name="Normal 44 2 4 5 2 3" xfId="30413" xr:uid="{00000000-0005-0000-0000-0000E7760000}"/>
    <cellStyle name="Normal 44 2 4 5 3" xfId="10298" xr:uid="{00000000-0005-0000-0000-000051280000}"/>
    <cellStyle name="Normal 44 2 4 5 3 3" xfId="25396" xr:uid="{00000000-0005-0000-0000-00004E630000}"/>
    <cellStyle name="Normal 44 2 4 5 5" xfId="20383" xr:uid="{00000000-0005-0000-0000-0000B94F0000}"/>
    <cellStyle name="Normal 44 2 4 6" xfId="11976" xr:uid="{00000000-0005-0000-0000-0000DF2E0000}"/>
    <cellStyle name="Normal 44 2 4 6 3" xfId="27071" xr:uid="{00000000-0005-0000-0000-0000D9690000}"/>
    <cellStyle name="Normal 44 2 4 7" xfId="6955" xr:uid="{00000000-0005-0000-0000-0000421B0000}"/>
    <cellStyle name="Normal 44 2 4 7 3" xfId="22054" xr:uid="{00000000-0005-0000-0000-000040560000}"/>
    <cellStyle name="Normal 44 2 4 9" xfId="17041" xr:uid="{00000000-0005-0000-0000-0000AB420000}"/>
    <cellStyle name="Normal 44 2 5" xfId="2091" xr:uid="{00000000-0005-0000-0000-000040080000}"/>
    <cellStyle name="Normal 44 2 5 2" xfId="2932" xr:uid="{00000000-0005-0000-0000-0000890B0000}"/>
    <cellStyle name="Normal 44 2 5 2 2" xfId="4621" xr:uid="{00000000-0005-0000-0000-000023120000}"/>
    <cellStyle name="Normal 44 2 5 2 2 2" xfId="14693" xr:uid="{00000000-0005-0000-0000-00007C390000}"/>
    <cellStyle name="Normal 44 2 5 2 2 2 3" xfId="29788" xr:uid="{00000000-0005-0000-0000-000076740000}"/>
    <cellStyle name="Normal 44 2 5 2 2 3" xfId="9673" xr:uid="{00000000-0005-0000-0000-0000E0250000}"/>
    <cellStyle name="Normal 44 2 5 2 2 3 3" xfId="24771" xr:uid="{00000000-0005-0000-0000-0000DD600000}"/>
    <cellStyle name="Normal 44 2 5 2 2 5" xfId="19758" xr:uid="{00000000-0005-0000-0000-0000484D0000}"/>
    <cellStyle name="Normal 44 2 5 2 3" xfId="6312" xr:uid="{00000000-0005-0000-0000-0000BF180000}"/>
    <cellStyle name="Normal 44 2 5 2 3 2" xfId="16364" xr:uid="{00000000-0005-0000-0000-000003400000}"/>
    <cellStyle name="Normal 44 2 5 2 3 3" xfId="11344" xr:uid="{00000000-0005-0000-0000-0000672C0000}"/>
    <cellStyle name="Normal 44 2 5 2 3 3 3" xfId="26442" xr:uid="{00000000-0005-0000-0000-000064670000}"/>
    <cellStyle name="Normal 44 2 5 2 3 5" xfId="21429" xr:uid="{00000000-0005-0000-0000-0000CF530000}"/>
    <cellStyle name="Normal 44 2 5 2 4" xfId="13022" xr:uid="{00000000-0005-0000-0000-0000F5320000}"/>
    <cellStyle name="Normal 44 2 5 2 4 3" xfId="28117" xr:uid="{00000000-0005-0000-0000-0000EF6D0000}"/>
    <cellStyle name="Normal 44 2 5 2 5" xfId="8001" xr:uid="{00000000-0005-0000-0000-0000581F0000}"/>
    <cellStyle name="Normal 44 2 5 2 5 3" xfId="23100" xr:uid="{00000000-0005-0000-0000-0000565A0000}"/>
    <cellStyle name="Normal 44 2 5 2 7" xfId="18087" xr:uid="{00000000-0005-0000-0000-0000C1460000}"/>
    <cellStyle name="Normal 44 2 5 3" xfId="3784" xr:uid="{00000000-0005-0000-0000-0000DE0E0000}"/>
    <cellStyle name="Normal 44 2 5 3 2" xfId="13857" xr:uid="{00000000-0005-0000-0000-000038360000}"/>
    <cellStyle name="Normal 44 2 5 3 2 3" xfId="28952" xr:uid="{00000000-0005-0000-0000-000032710000}"/>
    <cellStyle name="Normal 44 2 5 3 3" xfId="8837" xr:uid="{00000000-0005-0000-0000-00009C220000}"/>
    <cellStyle name="Normal 44 2 5 3 3 3" xfId="23935" xr:uid="{00000000-0005-0000-0000-0000995D0000}"/>
    <cellStyle name="Normal 44 2 5 3 5" xfId="18922" xr:uid="{00000000-0005-0000-0000-0000044A0000}"/>
    <cellStyle name="Normal 44 2 5 4" xfId="5476" xr:uid="{00000000-0005-0000-0000-00007B150000}"/>
    <cellStyle name="Normal 44 2 5 4 2" xfId="15528" xr:uid="{00000000-0005-0000-0000-0000BF3C0000}"/>
    <cellStyle name="Normal 44 2 5 4 2 3" xfId="30623" xr:uid="{00000000-0005-0000-0000-0000B9770000}"/>
    <cellStyle name="Normal 44 2 5 4 3" xfId="10508" xr:uid="{00000000-0005-0000-0000-000023290000}"/>
    <cellStyle name="Normal 44 2 5 4 3 3" xfId="25606" xr:uid="{00000000-0005-0000-0000-000020640000}"/>
    <cellStyle name="Normal 44 2 5 4 5" xfId="20593" xr:uid="{00000000-0005-0000-0000-00008B500000}"/>
    <cellStyle name="Normal 44 2 5 5" xfId="12186" xr:uid="{00000000-0005-0000-0000-0000B12F0000}"/>
    <cellStyle name="Normal 44 2 5 5 3" xfId="27281" xr:uid="{00000000-0005-0000-0000-0000AB6A0000}"/>
    <cellStyle name="Normal 44 2 5 6" xfId="7165" xr:uid="{00000000-0005-0000-0000-0000141C0000}"/>
    <cellStyle name="Normal 44 2 5 6 3" xfId="22264" xr:uid="{00000000-0005-0000-0000-000012570000}"/>
    <cellStyle name="Normal 44 2 5 8" xfId="17251" xr:uid="{00000000-0005-0000-0000-00007D430000}"/>
    <cellStyle name="Normal 44 2 6" xfId="2512" xr:uid="{00000000-0005-0000-0000-0000E5090000}"/>
    <cellStyle name="Normal 44 2 6 2" xfId="4203" xr:uid="{00000000-0005-0000-0000-000081100000}"/>
    <cellStyle name="Normal 44 2 6 2 2" xfId="14275" xr:uid="{00000000-0005-0000-0000-0000DA370000}"/>
    <cellStyle name="Normal 44 2 6 2 2 3" xfId="29370" xr:uid="{00000000-0005-0000-0000-0000D4720000}"/>
    <cellStyle name="Normal 44 2 6 2 3" xfId="9255" xr:uid="{00000000-0005-0000-0000-00003E240000}"/>
    <cellStyle name="Normal 44 2 6 2 3 3" xfId="24353" xr:uid="{00000000-0005-0000-0000-00003B5F0000}"/>
    <cellStyle name="Normal 44 2 6 2 5" xfId="19340" xr:uid="{00000000-0005-0000-0000-0000A64B0000}"/>
    <cellStyle name="Normal 44 2 6 3" xfId="5894" xr:uid="{00000000-0005-0000-0000-00001D170000}"/>
    <cellStyle name="Normal 44 2 6 3 2" xfId="15946" xr:uid="{00000000-0005-0000-0000-0000613E0000}"/>
    <cellStyle name="Normal 44 2 6 3 3" xfId="10926" xr:uid="{00000000-0005-0000-0000-0000C52A0000}"/>
    <cellStyle name="Normal 44 2 6 3 3 3" xfId="26024" xr:uid="{00000000-0005-0000-0000-0000C2650000}"/>
    <cellStyle name="Normal 44 2 6 3 5" xfId="21011" xr:uid="{00000000-0005-0000-0000-00002D520000}"/>
    <cellStyle name="Normal 44 2 6 4" xfId="12604" xr:uid="{00000000-0005-0000-0000-000053310000}"/>
    <cellStyle name="Normal 44 2 6 4 3" xfId="27699" xr:uid="{00000000-0005-0000-0000-00004D6C0000}"/>
    <cellStyle name="Normal 44 2 6 5" xfId="7583" xr:uid="{00000000-0005-0000-0000-0000B61D0000}"/>
    <cellStyle name="Normal 44 2 6 5 3" xfId="22682" xr:uid="{00000000-0005-0000-0000-0000B4580000}"/>
    <cellStyle name="Normal 44 2 6 7" xfId="17669" xr:uid="{00000000-0005-0000-0000-00001F450000}"/>
    <cellStyle name="Normal 44 2 7" xfId="3362" xr:uid="{00000000-0005-0000-0000-0000380D0000}"/>
    <cellStyle name="Normal 44 2 7 2" xfId="13439" xr:uid="{00000000-0005-0000-0000-000096340000}"/>
    <cellStyle name="Normal 44 2 7 2 3" xfId="28534" xr:uid="{00000000-0005-0000-0000-0000906F0000}"/>
    <cellStyle name="Normal 44 2 7 3" xfId="8419" xr:uid="{00000000-0005-0000-0000-0000FA200000}"/>
    <cellStyle name="Normal 44 2 7 3 3" xfId="23517" xr:uid="{00000000-0005-0000-0000-0000F75B0000}"/>
    <cellStyle name="Normal 44 2 7 5" xfId="18504" xr:uid="{00000000-0005-0000-0000-000062480000}"/>
    <cellStyle name="Normal 44 2 8" xfId="5055" xr:uid="{00000000-0005-0000-0000-0000D6130000}"/>
    <cellStyle name="Normal 44 2 8 2" xfId="15110" xr:uid="{00000000-0005-0000-0000-00001D3B0000}"/>
    <cellStyle name="Normal 44 2 8 2 3" xfId="30205" xr:uid="{00000000-0005-0000-0000-000017760000}"/>
    <cellStyle name="Normal 44 2 8 3" xfId="10090" xr:uid="{00000000-0005-0000-0000-000081270000}"/>
    <cellStyle name="Normal 44 2 8 3 3" xfId="25188" xr:uid="{00000000-0005-0000-0000-00007E620000}"/>
    <cellStyle name="Normal 44 2 8 5" xfId="20175" xr:uid="{00000000-0005-0000-0000-0000E94E0000}"/>
    <cellStyle name="Normal 44 2 9" xfId="11766" xr:uid="{00000000-0005-0000-0000-00000D2E0000}"/>
    <cellStyle name="Normal 44 2 9 3" xfId="26863" xr:uid="{00000000-0005-0000-0000-000009690000}"/>
    <cellStyle name="Normal 45" xfId="953" xr:uid="{00000000-0005-0000-0000-0000CB030000}"/>
    <cellStyle name="Normal 45 2" xfId="1425" xr:uid="{00000000-0005-0000-0000-0000A5050000}"/>
    <cellStyle name="Normal 45 2 10" xfId="6746" xr:uid="{00000000-0005-0000-0000-0000711A0000}"/>
    <cellStyle name="Normal 45 2 10 3" xfId="21847" xr:uid="{00000000-0005-0000-0000-000071550000}"/>
    <cellStyle name="Normal 45 2 12" xfId="16832" xr:uid="{00000000-0005-0000-0000-0000DA410000}"/>
    <cellStyle name="Normal 45 2 2" xfId="1712" xr:uid="{00000000-0005-0000-0000-0000C5060000}"/>
    <cellStyle name="Normal 45 2 2 11" xfId="16886" xr:uid="{00000000-0005-0000-0000-000010420000}"/>
    <cellStyle name="Normal 45 2 2 2" xfId="1820" xr:uid="{00000000-0005-0000-0000-000031070000}"/>
    <cellStyle name="Normal 45 2 2 2 10" xfId="16990" xr:uid="{00000000-0005-0000-0000-000078420000}"/>
    <cellStyle name="Normal 45 2 2 2 2" xfId="2037" xr:uid="{00000000-0005-0000-0000-00000A080000}"/>
    <cellStyle name="Normal 45 2 2 2 2 2" xfId="2458" xr:uid="{00000000-0005-0000-0000-0000AF090000}"/>
    <cellStyle name="Normal 45 2 2 2 2 2 2" xfId="3297" xr:uid="{00000000-0005-0000-0000-0000F60C0000}"/>
    <cellStyle name="Normal 45 2 2 2 2 2 2 2" xfId="4986" xr:uid="{00000000-0005-0000-0000-000090130000}"/>
    <cellStyle name="Normal 45 2 2 2 2 2 2 2 2" xfId="15058" xr:uid="{00000000-0005-0000-0000-0000E93A0000}"/>
    <cellStyle name="Normal 45 2 2 2 2 2 2 2 2 3" xfId="30153" xr:uid="{00000000-0005-0000-0000-0000E3750000}"/>
    <cellStyle name="Normal 45 2 2 2 2 2 2 2 3" xfId="10038" xr:uid="{00000000-0005-0000-0000-00004D270000}"/>
    <cellStyle name="Normal 45 2 2 2 2 2 2 2 3 3" xfId="25136" xr:uid="{00000000-0005-0000-0000-00004A620000}"/>
    <cellStyle name="Normal 45 2 2 2 2 2 2 2 5" xfId="20123" xr:uid="{00000000-0005-0000-0000-0000B54E0000}"/>
    <cellStyle name="Normal 45 2 2 2 2 2 2 3" xfId="6677" xr:uid="{00000000-0005-0000-0000-00002C1A0000}"/>
    <cellStyle name="Normal 45 2 2 2 2 2 2 3 2" xfId="16729" xr:uid="{00000000-0005-0000-0000-000070410000}"/>
    <cellStyle name="Normal 45 2 2 2 2 2 2 3 3" xfId="11709" xr:uid="{00000000-0005-0000-0000-0000D42D0000}"/>
    <cellStyle name="Normal 45 2 2 2 2 2 2 3 3 3" xfId="26807" xr:uid="{00000000-0005-0000-0000-0000D1680000}"/>
    <cellStyle name="Normal 45 2 2 2 2 2 2 3 5" xfId="21794" xr:uid="{00000000-0005-0000-0000-00003C550000}"/>
    <cellStyle name="Normal 45 2 2 2 2 2 2 4" xfId="13387" xr:uid="{00000000-0005-0000-0000-000062340000}"/>
    <cellStyle name="Normal 45 2 2 2 2 2 2 4 3" xfId="28482" xr:uid="{00000000-0005-0000-0000-00005C6F0000}"/>
    <cellStyle name="Normal 45 2 2 2 2 2 2 5" xfId="8366" xr:uid="{00000000-0005-0000-0000-0000C5200000}"/>
    <cellStyle name="Normal 45 2 2 2 2 2 2 5 3" xfId="23465" xr:uid="{00000000-0005-0000-0000-0000C35B0000}"/>
    <cellStyle name="Normal 45 2 2 2 2 2 2 7" xfId="18452" xr:uid="{00000000-0005-0000-0000-00002E480000}"/>
    <cellStyle name="Normal 45 2 2 2 2 2 3" xfId="4149" xr:uid="{00000000-0005-0000-0000-00004B100000}"/>
    <cellStyle name="Normal 45 2 2 2 2 2 3 2" xfId="14222" xr:uid="{00000000-0005-0000-0000-0000A5370000}"/>
    <cellStyle name="Normal 45 2 2 2 2 2 3 2 3" xfId="29317" xr:uid="{00000000-0005-0000-0000-00009F720000}"/>
    <cellStyle name="Normal 45 2 2 2 2 2 3 3" xfId="9202" xr:uid="{00000000-0005-0000-0000-000009240000}"/>
    <cellStyle name="Normal 45 2 2 2 2 2 3 3 3" xfId="24300" xr:uid="{00000000-0005-0000-0000-0000065F0000}"/>
    <cellStyle name="Normal 45 2 2 2 2 2 3 5" xfId="19287" xr:uid="{00000000-0005-0000-0000-0000714B0000}"/>
    <cellStyle name="Normal 45 2 2 2 2 2 4" xfId="5841" xr:uid="{00000000-0005-0000-0000-0000E8160000}"/>
    <cellStyle name="Normal 45 2 2 2 2 2 4 2" xfId="15893" xr:uid="{00000000-0005-0000-0000-00002C3E0000}"/>
    <cellStyle name="Normal 45 2 2 2 2 2 4 3" xfId="10873" xr:uid="{00000000-0005-0000-0000-0000902A0000}"/>
    <cellStyle name="Normal 45 2 2 2 2 2 4 3 3" xfId="25971" xr:uid="{00000000-0005-0000-0000-00008D650000}"/>
    <cellStyle name="Normal 45 2 2 2 2 2 4 5" xfId="20958" xr:uid="{00000000-0005-0000-0000-0000F8510000}"/>
    <cellStyle name="Normal 45 2 2 2 2 2 5" xfId="12551" xr:uid="{00000000-0005-0000-0000-00001E310000}"/>
    <cellStyle name="Normal 45 2 2 2 2 2 5 3" xfId="27646" xr:uid="{00000000-0005-0000-0000-0000186C0000}"/>
    <cellStyle name="Normal 45 2 2 2 2 2 6" xfId="7530" xr:uid="{00000000-0005-0000-0000-0000811D0000}"/>
    <cellStyle name="Normal 45 2 2 2 2 2 6 3" xfId="22629" xr:uid="{00000000-0005-0000-0000-00007F580000}"/>
    <cellStyle name="Normal 45 2 2 2 2 2 8" xfId="17616" xr:uid="{00000000-0005-0000-0000-0000EA440000}"/>
    <cellStyle name="Normal 45 2 2 2 2 3" xfId="2879" xr:uid="{00000000-0005-0000-0000-0000540B0000}"/>
    <cellStyle name="Normal 45 2 2 2 2 3 2" xfId="4568" xr:uid="{00000000-0005-0000-0000-0000EE110000}"/>
    <cellStyle name="Normal 45 2 2 2 2 3 2 2" xfId="14640" xr:uid="{00000000-0005-0000-0000-000047390000}"/>
    <cellStyle name="Normal 45 2 2 2 2 3 2 2 3" xfId="29735" xr:uid="{00000000-0005-0000-0000-000041740000}"/>
    <cellStyle name="Normal 45 2 2 2 2 3 2 3" xfId="9620" xr:uid="{00000000-0005-0000-0000-0000AB250000}"/>
    <cellStyle name="Normal 45 2 2 2 2 3 2 3 3" xfId="24718" xr:uid="{00000000-0005-0000-0000-0000A8600000}"/>
    <cellStyle name="Normal 45 2 2 2 2 3 2 5" xfId="19705" xr:uid="{00000000-0005-0000-0000-0000134D0000}"/>
    <cellStyle name="Normal 45 2 2 2 2 3 3" xfId="6259" xr:uid="{00000000-0005-0000-0000-00008A180000}"/>
    <cellStyle name="Normal 45 2 2 2 2 3 3 2" xfId="16311" xr:uid="{00000000-0005-0000-0000-0000CE3F0000}"/>
    <cellStyle name="Normal 45 2 2 2 2 3 3 3" xfId="11291" xr:uid="{00000000-0005-0000-0000-0000322C0000}"/>
    <cellStyle name="Normal 45 2 2 2 2 3 3 3 3" xfId="26389" xr:uid="{00000000-0005-0000-0000-00002F670000}"/>
    <cellStyle name="Normal 45 2 2 2 2 3 3 5" xfId="21376" xr:uid="{00000000-0005-0000-0000-00009A530000}"/>
    <cellStyle name="Normal 45 2 2 2 2 3 4" xfId="12969" xr:uid="{00000000-0005-0000-0000-0000C0320000}"/>
    <cellStyle name="Normal 45 2 2 2 2 3 4 3" xfId="28064" xr:uid="{00000000-0005-0000-0000-0000BA6D0000}"/>
    <cellStyle name="Normal 45 2 2 2 2 3 5" xfId="7948" xr:uid="{00000000-0005-0000-0000-0000231F0000}"/>
    <cellStyle name="Normal 45 2 2 2 2 3 5 3" xfId="23047" xr:uid="{00000000-0005-0000-0000-0000215A0000}"/>
    <cellStyle name="Normal 45 2 2 2 2 3 7" xfId="18034" xr:uid="{00000000-0005-0000-0000-00008C460000}"/>
    <cellStyle name="Normal 45 2 2 2 2 4" xfId="3731" xr:uid="{00000000-0005-0000-0000-0000A90E0000}"/>
    <cellStyle name="Normal 45 2 2 2 2 4 2" xfId="13804" xr:uid="{00000000-0005-0000-0000-000003360000}"/>
    <cellStyle name="Normal 45 2 2 2 2 4 2 3" xfId="28899" xr:uid="{00000000-0005-0000-0000-0000FD700000}"/>
    <cellStyle name="Normal 45 2 2 2 2 4 3" xfId="8784" xr:uid="{00000000-0005-0000-0000-000067220000}"/>
    <cellStyle name="Normal 45 2 2 2 2 4 3 3" xfId="23882" xr:uid="{00000000-0005-0000-0000-0000645D0000}"/>
    <cellStyle name="Normal 45 2 2 2 2 4 5" xfId="18869" xr:uid="{00000000-0005-0000-0000-0000CF490000}"/>
    <cellStyle name="Normal 45 2 2 2 2 5" xfId="5423" xr:uid="{00000000-0005-0000-0000-000046150000}"/>
    <cellStyle name="Normal 45 2 2 2 2 5 2" xfId="15475" xr:uid="{00000000-0005-0000-0000-00008A3C0000}"/>
    <cellStyle name="Normal 45 2 2 2 2 5 2 3" xfId="30570" xr:uid="{00000000-0005-0000-0000-000084770000}"/>
    <cellStyle name="Normal 45 2 2 2 2 5 3" xfId="10455" xr:uid="{00000000-0005-0000-0000-0000EE280000}"/>
    <cellStyle name="Normal 45 2 2 2 2 5 3 3" xfId="25553" xr:uid="{00000000-0005-0000-0000-0000EB630000}"/>
    <cellStyle name="Normal 45 2 2 2 2 5 5" xfId="20540" xr:uid="{00000000-0005-0000-0000-000056500000}"/>
    <cellStyle name="Normal 45 2 2 2 2 6" xfId="12133" xr:uid="{00000000-0005-0000-0000-00007C2F0000}"/>
    <cellStyle name="Normal 45 2 2 2 2 6 3" xfId="27228" xr:uid="{00000000-0005-0000-0000-0000766A0000}"/>
    <cellStyle name="Normal 45 2 2 2 2 7" xfId="7112" xr:uid="{00000000-0005-0000-0000-0000DF1B0000}"/>
    <cellStyle name="Normal 45 2 2 2 2 7 3" xfId="22211" xr:uid="{00000000-0005-0000-0000-0000DD560000}"/>
    <cellStyle name="Normal 45 2 2 2 2 9" xfId="17198" xr:uid="{00000000-0005-0000-0000-000048430000}"/>
    <cellStyle name="Normal 45 2 2 2 3" xfId="2250" xr:uid="{00000000-0005-0000-0000-0000DF080000}"/>
    <cellStyle name="Normal 45 2 2 2 3 2" xfId="3089" xr:uid="{00000000-0005-0000-0000-0000260C0000}"/>
    <cellStyle name="Normal 45 2 2 2 3 2 2" xfId="4778" xr:uid="{00000000-0005-0000-0000-0000C0120000}"/>
    <cellStyle name="Normal 45 2 2 2 3 2 2 2" xfId="14850" xr:uid="{00000000-0005-0000-0000-0000193A0000}"/>
    <cellStyle name="Normal 45 2 2 2 3 2 2 2 3" xfId="29945" xr:uid="{00000000-0005-0000-0000-000013750000}"/>
    <cellStyle name="Normal 45 2 2 2 3 2 2 3" xfId="9830" xr:uid="{00000000-0005-0000-0000-00007D260000}"/>
    <cellStyle name="Normal 45 2 2 2 3 2 2 3 3" xfId="24928" xr:uid="{00000000-0005-0000-0000-00007A610000}"/>
    <cellStyle name="Normal 45 2 2 2 3 2 2 5" xfId="19915" xr:uid="{00000000-0005-0000-0000-0000E54D0000}"/>
    <cellStyle name="Normal 45 2 2 2 3 2 3" xfId="6469" xr:uid="{00000000-0005-0000-0000-00005C190000}"/>
    <cellStyle name="Normal 45 2 2 2 3 2 3 2" xfId="16521" xr:uid="{00000000-0005-0000-0000-0000A0400000}"/>
    <cellStyle name="Normal 45 2 2 2 3 2 3 3" xfId="11501" xr:uid="{00000000-0005-0000-0000-0000042D0000}"/>
    <cellStyle name="Normal 45 2 2 2 3 2 3 3 3" xfId="26599" xr:uid="{00000000-0005-0000-0000-000001680000}"/>
    <cellStyle name="Normal 45 2 2 2 3 2 3 5" xfId="21586" xr:uid="{00000000-0005-0000-0000-00006C540000}"/>
    <cellStyle name="Normal 45 2 2 2 3 2 4" xfId="13179" xr:uid="{00000000-0005-0000-0000-000092330000}"/>
    <cellStyle name="Normal 45 2 2 2 3 2 4 3" xfId="28274" xr:uid="{00000000-0005-0000-0000-00008C6E0000}"/>
    <cellStyle name="Normal 45 2 2 2 3 2 5" xfId="8158" xr:uid="{00000000-0005-0000-0000-0000F51F0000}"/>
    <cellStyle name="Normal 45 2 2 2 3 2 5 3" xfId="23257" xr:uid="{00000000-0005-0000-0000-0000F35A0000}"/>
    <cellStyle name="Normal 45 2 2 2 3 2 7" xfId="18244" xr:uid="{00000000-0005-0000-0000-00005E470000}"/>
    <cellStyle name="Normal 45 2 2 2 3 3" xfId="3941" xr:uid="{00000000-0005-0000-0000-00007B0F0000}"/>
    <cellStyle name="Normal 45 2 2 2 3 3 2" xfId="14014" xr:uid="{00000000-0005-0000-0000-0000D5360000}"/>
    <cellStyle name="Normal 45 2 2 2 3 3 2 3" xfId="29109" xr:uid="{00000000-0005-0000-0000-0000CF710000}"/>
    <cellStyle name="Normal 45 2 2 2 3 3 3" xfId="8994" xr:uid="{00000000-0005-0000-0000-000039230000}"/>
    <cellStyle name="Normal 45 2 2 2 3 3 3 3" xfId="24092" xr:uid="{00000000-0005-0000-0000-0000365E0000}"/>
    <cellStyle name="Normal 45 2 2 2 3 3 5" xfId="19079" xr:uid="{00000000-0005-0000-0000-0000A14A0000}"/>
    <cellStyle name="Normal 45 2 2 2 3 4" xfId="5633" xr:uid="{00000000-0005-0000-0000-000018160000}"/>
    <cellStyle name="Normal 45 2 2 2 3 4 2" xfId="15685" xr:uid="{00000000-0005-0000-0000-00005C3D0000}"/>
    <cellStyle name="Normal 45 2 2 2 3 4 2 3" xfId="30780" xr:uid="{00000000-0005-0000-0000-000056780000}"/>
    <cellStyle name="Normal 45 2 2 2 3 4 3" xfId="10665" xr:uid="{00000000-0005-0000-0000-0000C0290000}"/>
    <cellStyle name="Normal 45 2 2 2 3 4 3 3" xfId="25763" xr:uid="{00000000-0005-0000-0000-0000BD640000}"/>
    <cellStyle name="Normal 45 2 2 2 3 4 5" xfId="20750" xr:uid="{00000000-0005-0000-0000-000028510000}"/>
    <cellStyle name="Normal 45 2 2 2 3 5" xfId="12343" xr:uid="{00000000-0005-0000-0000-00004E300000}"/>
    <cellStyle name="Normal 45 2 2 2 3 5 3" xfId="27438" xr:uid="{00000000-0005-0000-0000-0000486B0000}"/>
    <cellStyle name="Normal 45 2 2 2 3 6" xfId="7322" xr:uid="{00000000-0005-0000-0000-0000B11C0000}"/>
    <cellStyle name="Normal 45 2 2 2 3 6 3" xfId="22421" xr:uid="{00000000-0005-0000-0000-0000AF570000}"/>
    <cellStyle name="Normal 45 2 2 2 3 8" xfId="17408" xr:uid="{00000000-0005-0000-0000-00001A440000}"/>
    <cellStyle name="Normal 45 2 2 2 4" xfId="2671" xr:uid="{00000000-0005-0000-0000-0000840A0000}"/>
    <cellStyle name="Normal 45 2 2 2 4 2" xfId="4360" xr:uid="{00000000-0005-0000-0000-00001E110000}"/>
    <cellStyle name="Normal 45 2 2 2 4 2 2" xfId="14432" xr:uid="{00000000-0005-0000-0000-000077380000}"/>
    <cellStyle name="Normal 45 2 2 2 4 2 2 3" xfId="29527" xr:uid="{00000000-0005-0000-0000-000071730000}"/>
    <cellStyle name="Normal 45 2 2 2 4 2 3" xfId="9412" xr:uid="{00000000-0005-0000-0000-0000DB240000}"/>
    <cellStyle name="Normal 45 2 2 2 4 2 3 3" xfId="24510" xr:uid="{00000000-0005-0000-0000-0000D85F0000}"/>
    <cellStyle name="Normal 45 2 2 2 4 2 5" xfId="19497" xr:uid="{00000000-0005-0000-0000-0000434C0000}"/>
    <cellStyle name="Normal 45 2 2 2 4 3" xfId="6051" xr:uid="{00000000-0005-0000-0000-0000BA170000}"/>
    <cellStyle name="Normal 45 2 2 2 4 3 2" xfId="16103" xr:uid="{00000000-0005-0000-0000-0000FE3E0000}"/>
    <cellStyle name="Normal 45 2 2 2 4 3 3" xfId="11083" xr:uid="{00000000-0005-0000-0000-0000622B0000}"/>
    <cellStyle name="Normal 45 2 2 2 4 3 3 3" xfId="26181" xr:uid="{00000000-0005-0000-0000-00005F660000}"/>
    <cellStyle name="Normal 45 2 2 2 4 3 5" xfId="21168" xr:uid="{00000000-0005-0000-0000-0000CA520000}"/>
    <cellStyle name="Normal 45 2 2 2 4 4" xfId="12761" xr:uid="{00000000-0005-0000-0000-0000F0310000}"/>
    <cellStyle name="Normal 45 2 2 2 4 4 3" xfId="27856" xr:uid="{00000000-0005-0000-0000-0000EA6C0000}"/>
    <cellStyle name="Normal 45 2 2 2 4 5" xfId="7740" xr:uid="{00000000-0005-0000-0000-0000531E0000}"/>
    <cellStyle name="Normal 45 2 2 2 4 5 3" xfId="22839" xr:uid="{00000000-0005-0000-0000-000051590000}"/>
    <cellStyle name="Normal 45 2 2 2 4 7" xfId="17826" xr:uid="{00000000-0005-0000-0000-0000BC450000}"/>
    <cellStyle name="Normal 45 2 2 2 5" xfId="3523" xr:uid="{00000000-0005-0000-0000-0000D90D0000}"/>
    <cellStyle name="Normal 45 2 2 2 5 2" xfId="13596" xr:uid="{00000000-0005-0000-0000-000033350000}"/>
    <cellStyle name="Normal 45 2 2 2 5 2 3" xfId="28691" xr:uid="{00000000-0005-0000-0000-00002D700000}"/>
    <cellStyle name="Normal 45 2 2 2 5 3" xfId="8576" xr:uid="{00000000-0005-0000-0000-000097210000}"/>
    <cellStyle name="Normal 45 2 2 2 5 3 3" xfId="23674" xr:uid="{00000000-0005-0000-0000-0000945C0000}"/>
    <cellStyle name="Normal 45 2 2 2 5 5" xfId="18661" xr:uid="{00000000-0005-0000-0000-0000FF480000}"/>
    <cellStyle name="Normal 45 2 2 2 6" xfId="5215" xr:uid="{00000000-0005-0000-0000-000076140000}"/>
    <cellStyle name="Normal 45 2 2 2 6 2" xfId="15267" xr:uid="{00000000-0005-0000-0000-0000BA3B0000}"/>
    <cellStyle name="Normal 45 2 2 2 6 2 3" xfId="30362" xr:uid="{00000000-0005-0000-0000-0000B4760000}"/>
    <cellStyle name="Normal 45 2 2 2 6 3" xfId="10247" xr:uid="{00000000-0005-0000-0000-00001E280000}"/>
    <cellStyle name="Normal 45 2 2 2 6 3 3" xfId="25345" xr:uid="{00000000-0005-0000-0000-00001B630000}"/>
    <cellStyle name="Normal 45 2 2 2 6 5" xfId="20332" xr:uid="{00000000-0005-0000-0000-0000864F0000}"/>
    <cellStyle name="Normal 45 2 2 2 7" xfId="11925" xr:uid="{00000000-0005-0000-0000-0000AC2E0000}"/>
    <cellStyle name="Normal 45 2 2 2 7 3" xfId="27020" xr:uid="{00000000-0005-0000-0000-0000A6690000}"/>
    <cellStyle name="Normal 45 2 2 2 8" xfId="6904" xr:uid="{00000000-0005-0000-0000-00000F1B0000}"/>
    <cellStyle name="Normal 45 2 2 2 8 3" xfId="22003" xr:uid="{00000000-0005-0000-0000-00000D560000}"/>
    <cellStyle name="Normal 45 2 2 3" xfId="1933" xr:uid="{00000000-0005-0000-0000-0000A2070000}"/>
    <cellStyle name="Normal 45 2 2 3 2" xfId="2354" xr:uid="{00000000-0005-0000-0000-000047090000}"/>
    <cellStyle name="Normal 45 2 2 3 2 2" xfId="3193" xr:uid="{00000000-0005-0000-0000-00008E0C0000}"/>
    <cellStyle name="Normal 45 2 2 3 2 2 2" xfId="4882" xr:uid="{00000000-0005-0000-0000-000028130000}"/>
    <cellStyle name="Normal 45 2 2 3 2 2 2 2" xfId="14954" xr:uid="{00000000-0005-0000-0000-0000813A0000}"/>
    <cellStyle name="Normal 45 2 2 3 2 2 2 2 3" xfId="30049" xr:uid="{00000000-0005-0000-0000-00007B750000}"/>
    <cellStyle name="Normal 45 2 2 3 2 2 2 3" xfId="9934" xr:uid="{00000000-0005-0000-0000-0000E5260000}"/>
    <cellStyle name="Normal 45 2 2 3 2 2 2 3 3" xfId="25032" xr:uid="{00000000-0005-0000-0000-0000E2610000}"/>
    <cellStyle name="Normal 45 2 2 3 2 2 2 5" xfId="20019" xr:uid="{00000000-0005-0000-0000-00004D4E0000}"/>
    <cellStyle name="Normal 45 2 2 3 2 2 3" xfId="6573" xr:uid="{00000000-0005-0000-0000-0000C4190000}"/>
    <cellStyle name="Normal 45 2 2 3 2 2 3 2" xfId="16625" xr:uid="{00000000-0005-0000-0000-000008410000}"/>
    <cellStyle name="Normal 45 2 2 3 2 2 3 3" xfId="11605" xr:uid="{00000000-0005-0000-0000-00006C2D0000}"/>
    <cellStyle name="Normal 45 2 2 3 2 2 3 3 3" xfId="26703" xr:uid="{00000000-0005-0000-0000-000069680000}"/>
    <cellStyle name="Normal 45 2 2 3 2 2 3 5" xfId="21690" xr:uid="{00000000-0005-0000-0000-0000D4540000}"/>
    <cellStyle name="Normal 45 2 2 3 2 2 4" xfId="13283" xr:uid="{00000000-0005-0000-0000-0000FA330000}"/>
    <cellStyle name="Normal 45 2 2 3 2 2 4 3" xfId="28378" xr:uid="{00000000-0005-0000-0000-0000F46E0000}"/>
    <cellStyle name="Normal 45 2 2 3 2 2 5" xfId="8262" xr:uid="{00000000-0005-0000-0000-00005D200000}"/>
    <cellStyle name="Normal 45 2 2 3 2 2 5 3" xfId="23361" xr:uid="{00000000-0005-0000-0000-00005B5B0000}"/>
    <cellStyle name="Normal 45 2 2 3 2 2 7" xfId="18348" xr:uid="{00000000-0005-0000-0000-0000C6470000}"/>
    <cellStyle name="Normal 45 2 2 3 2 3" xfId="4045" xr:uid="{00000000-0005-0000-0000-0000E30F0000}"/>
    <cellStyle name="Normal 45 2 2 3 2 3 2" xfId="14118" xr:uid="{00000000-0005-0000-0000-00003D370000}"/>
    <cellStyle name="Normal 45 2 2 3 2 3 2 3" xfId="29213" xr:uid="{00000000-0005-0000-0000-000037720000}"/>
    <cellStyle name="Normal 45 2 2 3 2 3 3" xfId="9098" xr:uid="{00000000-0005-0000-0000-0000A1230000}"/>
    <cellStyle name="Normal 45 2 2 3 2 3 3 3" xfId="24196" xr:uid="{00000000-0005-0000-0000-00009E5E0000}"/>
    <cellStyle name="Normal 45 2 2 3 2 3 5" xfId="19183" xr:uid="{00000000-0005-0000-0000-0000094B0000}"/>
    <cellStyle name="Normal 45 2 2 3 2 4" xfId="5737" xr:uid="{00000000-0005-0000-0000-000080160000}"/>
    <cellStyle name="Normal 45 2 2 3 2 4 2" xfId="15789" xr:uid="{00000000-0005-0000-0000-0000C43D0000}"/>
    <cellStyle name="Normal 45 2 2 3 2 4 2 3" xfId="30884" xr:uid="{00000000-0005-0000-0000-0000BE780000}"/>
    <cellStyle name="Normal 45 2 2 3 2 4 3" xfId="10769" xr:uid="{00000000-0005-0000-0000-0000282A0000}"/>
    <cellStyle name="Normal 45 2 2 3 2 4 3 3" xfId="25867" xr:uid="{00000000-0005-0000-0000-000025650000}"/>
    <cellStyle name="Normal 45 2 2 3 2 4 5" xfId="20854" xr:uid="{00000000-0005-0000-0000-000090510000}"/>
    <cellStyle name="Normal 45 2 2 3 2 5" xfId="12447" xr:uid="{00000000-0005-0000-0000-0000B6300000}"/>
    <cellStyle name="Normal 45 2 2 3 2 5 3" xfId="27542" xr:uid="{00000000-0005-0000-0000-0000B06B0000}"/>
    <cellStyle name="Normal 45 2 2 3 2 6" xfId="7426" xr:uid="{00000000-0005-0000-0000-0000191D0000}"/>
    <cellStyle name="Normal 45 2 2 3 2 6 3" xfId="22525" xr:uid="{00000000-0005-0000-0000-000017580000}"/>
    <cellStyle name="Normal 45 2 2 3 2 8" xfId="17512" xr:uid="{00000000-0005-0000-0000-000082440000}"/>
    <cellStyle name="Normal 45 2 2 3 3" xfId="2775" xr:uid="{00000000-0005-0000-0000-0000EC0A0000}"/>
    <cellStyle name="Normal 45 2 2 3 3 2" xfId="4464" xr:uid="{00000000-0005-0000-0000-000086110000}"/>
    <cellStyle name="Normal 45 2 2 3 3 2 2" xfId="14536" xr:uid="{00000000-0005-0000-0000-0000DF380000}"/>
    <cellStyle name="Normal 45 2 2 3 3 2 2 3" xfId="29631" xr:uid="{00000000-0005-0000-0000-0000D9730000}"/>
    <cellStyle name="Normal 45 2 2 3 3 2 3" xfId="9516" xr:uid="{00000000-0005-0000-0000-000043250000}"/>
    <cellStyle name="Normal 45 2 2 3 3 2 3 3" xfId="24614" xr:uid="{00000000-0005-0000-0000-000040600000}"/>
    <cellStyle name="Normal 45 2 2 3 3 2 5" xfId="19601" xr:uid="{00000000-0005-0000-0000-0000AB4C0000}"/>
    <cellStyle name="Normal 45 2 2 3 3 3" xfId="6155" xr:uid="{00000000-0005-0000-0000-000022180000}"/>
    <cellStyle name="Normal 45 2 2 3 3 3 2" xfId="16207" xr:uid="{00000000-0005-0000-0000-0000663F0000}"/>
    <cellStyle name="Normal 45 2 2 3 3 3 3" xfId="11187" xr:uid="{00000000-0005-0000-0000-0000CA2B0000}"/>
    <cellStyle name="Normal 45 2 2 3 3 3 3 3" xfId="26285" xr:uid="{00000000-0005-0000-0000-0000C7660000}"/>
    <cellStyle name="Normal 45 2 2 3 3 3 5" xfId="21272" xr:uid="{00000000-0005-0000-0000-000032530000}"/>
    <cellStyle name="Normal 45 2 2 3 3 4" xfId="12865" xr:uid="{00000000-0005-0000-0000-000058320000}"/>
    <cellStyle name="Normal 45 2 2 3 3 4 3" xfId="27960" xr:uid="{00000000-0005-0000-0000-0000526D0000}"/>
    <cellStyle name="Normal 45 2 2 3 3 5" xfId="7844" xr:uid="{00000000-0005-0000-0000-0000BB1E0000}"/>
    <cellStyle name="Normal 45 2 2 3 3 5 3" xfId="22943" xr:uid="{00000000-0005-0000-0000-0000B9590000}"/>
    <cellStyle name="Normal 45 2 2 3 3 7" xfId="17930" xr:uid="{00000000-0005-0000-0000-000024460000}"/>
    <cellStyle name="Normal 45 2 2 3 4" xfId="3627" xr:uid="{00000000-0005-0000-0000-0000410E0000}"/>
    <cellStyle name="Normal 45 2 2 3 4 2" xfId="13700" xr:uid="{00000000-0005-0000-0000-00009B350000}"/>
    <cellStyle name="Normal 45 2 2 3 4 2 3" xfId="28795" xr:uid="{00000000-0005-0000-0000-000095700000}"/>
    <cellStyle name="Normal 45 2 2 3 4 3" xfId="8680" xr:uid="{00000000-0005-0000-0000-0000FF210000}"/>
    <cellStyle name="Normal 45 2 2 3 4 3 3" xfId="23778" xr:uid="{00000000-0005-0000-0000-0000FC5C0000}"/>
    <cellStyle name="Normal 45 2 2 3 4 5" xfId="18765" xr:uid="{00000000-0005-0000-0000-000067490000}"/>
    <cellStyle name="Normal 45 2 2 3 5" xfId="5319" xr:uid="{00000000-0005-0000-0000-0000DE140000}"/>
    <cellStyle name="Normal 45 2 2 3 5 2" xfId="15371" xr:uid="{00000000-0005-0000-0000-0000223C0000}"/>
    <cellStyle name="Normal 45 2 2 3 5 2 3" xfId="30466" xr:uid="{00000000-0005-0000-0000-00001C770000}"/>
    <cellStyle name="Normal 45 2 2 3 5 3" xfId="10351" xr:uid="{00000000-0005-0000-0000-000086280000}"/>
    <cellStyle name="Normal 45 2 2 3 5 3 3" xfId="25449" xr:uid="{00000000-0005-0000-0000-000083630000}"/>
    <cellStyle name="Normal 45 2 2 3 5 5" xfId="20436" xr:uid="{00000000-0005-0000-0000-0000EE4F0000}"/>
    <cellStyle name="Normal 45 2 2 3 6" xfId="12029" xr:uid="{00000000-0005-0000-0000-0000142F0000}"/>
    <cellStyle name="Normal 45 2 2 3 6 3" xfId="27124" xr:uid="{00000000-0005-0000-0000-00000E6A0000}"/>
    <cellStyle name="Normal 45 2 2 3 7" xfId="7008" xr:uid="{00000000-0005-0000-0000-0000771B0000}"/>
    <cellStyle name="Normal 45 2 2 3 7 3" xfId="22107" xr:uid="{00000000-0005-0000-0000-000075560000}"/>
    <cellStyle name="Normal 45 2 2 3 9" xfId="17094" xr:uid="{00000000-0005-0000-0000-0000E0420000}"/>
    <cellStyle name="Normal 45 2 2 4" xfId="2146" xr:uid="{00000000-0005-0000-0000-000077080000}"/>
    <cellStyle name="Normal 45 2 2 4 2" xfId="2985" xr:uid="{00000000-0005-0000-0000-0000BE0B0000}"/>
    <cellStyle name="Normal 45 2 2 4 2 2" xfId="4674" xr:uid="{00000000-0005-0000-0000-000058120000}"/>
    <cellStyle name="Normal 45 2 2 4 2 2 2" xfId="14746" xr:uid="{00000000-0005-0000-0000-0000B1390000}"/>
    <cellStyle name="Normal 45 2 2 4 2 2 2 3" xfId="29841" xr:uid="{00000000-0005-0000-0000-0000AB740000}"/>
    <cellStyle name="Normal 45 2 2 4 2 2 3" xfId="9726" xr:uid="{00000000-0005-0000-0000-000015260000}"/>
    <cellStyle name="Normal 45 2 2 4 2 2 3 3" xfId="24824" xr:uid="{00000000-0005-0000-0000-000012610000}"/>
    <cellStyle name="Normal 45 2 2 4 2 2 5" xfId="19811" xr:uid="{00000000-0005-0000-0000-00007D4D0000}"/>
    <cellStyle name="Normal 45 2 2 4 2 3" xfId="6365" xr:uid="{00000000-0005-0000-0000-0000F4180000}"/>
    <cellStyle name="Normal 45 2 2 4 2 3 2" xfId="16417" xr:uid="{00000000-0005-0000-0000-000038400000}"/>
    <cellStyle name="Normal 45 2 2 4 2 3 3" xfId="11397" xr:uid="{00000000-0005-0000-0000-00009C2C0000}"/>
    <cellStyle name="Normal 45 2 2 4 2 3 3 3" xfId="26495" xr:uid="{00000000-0005-0000-0000-000099670000}"/>
    <cellStyle name="Normal 45 2 2 4 2 3 5" xfId="21482" xr:uid="{00000000-0005-0000-0000-000004540000}"/>
    <cellStyle name="Normal 45 2 2 4 2 4" xfId="13075" xr:uid="{00000000-0005-0000-0000-00002A330000}"/>
    <cellStyle name="Normal 45 2 2 4 2 4 3" xfId="28170" xr:uid="{00000000-0005-0000-0000-0000246E0000}"/>
    <cellStyle name="Normal 45 2 2 4 2 5" xfId="8054" xr:uid="{00000000-0005-0000-0000-00008D1F0000}"/>
    <cellStyle name="Normal 45 2 2 4 2 5 3" xfId="23153" xr:uid="{00000000-0005-0000-0000-00008B5A0000}"/>
    <cellStyle name="Normal 45 2 2 4 2 7" xfId="18140" xr:uid="{00000000-0005-0000-0000-0000F6460000}"/>
    <cellStyle name="Normal 45 2 2 4 3" xfId="3837" xr:uid="{00000000-0005-0000-0000-0000130F0000}"/>
    <cellStyle name="Normal 45 2 2 4 3 2" xfId="13910" xr:uid="{00000000-0005-0000-0000-00006D360000}"/>
    <cellStyle name="Normal 45 2 2 4 3 2 3" xfId="29005" xr:uid="{00000000-0005-0000-0000-000067710000}"/>
    <cellStyle name="Normal 45 2 2 4 3 3" xfId="8890" xr:uid="{00000000-0005-0000-0000-0000D1220000}"/>
    <cellStyle name="Normal 45 2 2 4 3 3 3" xfId="23988" xr:uid="{00000000-0005-0000-0000-0000CE5D0000}"/>
    <cellStyle name="Normal 45 2 2 4 3 5" xfId="18975" xr:uid="{00000000-0005-0000-0000-0000394A0000}"/>
    <cellStyle name="Normal 45 2 2 4 4" xfId="5529" xr:uid="{00000000-0005-0000-0000-0000B0150000}"/>
    <cellStyle name="Normal 45 2 2 4 4 2" xfId="15581" xr:uid="{00000000-0005-0000-0000-0000F43C0000}"/>
    <cellStyle name="Normal 45 2 2 4 4 2 3" xfId="30676" xr:uid="{00000000-0005-0000-0000-0000EE770000}"/>
    <cellStyle name="Normal 45 2 2 4 4 3" xfId="10561" xr:uid="{00000000-0005-0000-0000-000058290000}"/>
    <cellStyle name="Normal 45 2 2 4 4 3 3" xfId="25659" xr:uid="{00000000-0005-0000-0000-000055640000}"/>
    <cellStyle name="Normal 45 2 2 4 4 5" xfId="20646" xr:uid="{00000000-0005-0000-0000-0000C0500000}"/>
    <cellStyle name="Normal 45 2 2 4 5" xfId="12239" xr:uid="{00000000-0005-0000-0000-0000E62F0000}"/>
    <cellStyle name="Normal 45 2 2 4 5 3" xfId="27334" xr:uid="{00000000-0005-0000-0000-0000E06A0000}"/>
    <cellStyle name="Normal 45 2 2 4 6" xfId="7218" xr:uid="{00000000-0005-0000-0000-0000491C0000}"/>
    <cellStyle name="Normal 45 2 2 4 6 3" xfId="22317" xr:uid="{00000000-0005-0000-0000-000047570000}"/>
    <cellStyle name="Normal 45 2 2 4 8" xfId="17304" xr:uid="{00000000-0005-0000-0000-0000B2430000}"/>
    <cellStyle name="Normal 45 2 2 5" xfId="2567" xr:uid="{00000000-0005-0000-0000-00001C0A0000}"/>
    <cellStyle name="Normal 45 2 2 5 2" xfId="4256" xr:uid="{00000000-0005-0000-0000-0000B6100000}"/>
    <cellStyle name="Normal 45 2 2 5 2 2" xfId="14328" xr:uid="{00000000-0005-0000-0000-00000F380000}"/>
    <cellStyle name="Normal 45 2 2 5 2 2 3" xfId="29423" xr:uid="{00000000-0005-0000-0000-000009730000}"/>
    <cellStyle name="Normal 45 2 2 5 2 3" xfId="9308" xr:uid="{00000000-0005-0000-0000-000073240000}"/>
    <cellStyle name="Normal 45 2 2 5 2 3 3" xfId="24406" xr:uid="{00000000-0005-0000-0000-0000705F0000}"/>
    <cellStyle name="Normal 45 2 2 5 2 5" xfId="19393" xr:uid="{00000000-0005-0000-0000-0000DB4B0000}"/>
    <cellStyle name="Normal 45 2 2 5 3" xfId="5947" xr:uid="{00000000-0005-0000-0000-000052170000}"/>
    <cellStyle name="Normal 45 2 2 5 3 2" xfId="15999" xr:uid="{00000000-0005-0000-0000-0000963E0000}"/>
    <cellStyle name="Normal 45 2 2 5 3 3" xfId="10979" xr:uid="{00000000-0005-0000-0000-0000FA2A0000}"/>
    <cellStyle name="Normal 45 2 2 5 3 3 3" xfId="26077" xr:uid="{00000000-0005-0000-0000-0000F7650000}"/>
    <cellStyle name="Normal 45 2 2 5 3 5" xfId="21064" xr:uid="{00000000-0005-0000-0000-000062520000}"/>
    <cellStyle name="Normal 45 2 2 5 4" xfId="12657" xr:uid="{00000000-0005-0000-0000-000088310000}"/>
    <cellStyle name="Normal 45 2 2 5 4 3" xfId="27752" xr:uid="{00000000-0005-0000-0000-0000826C0000}"/>
    <cellStyle name="Normal 45 2 2 5 5" xfId="7636" xr:uid="{00000000-0005-0000-0000-0000EB1D0000}"/>
    <cellStyle name="Normal 45 2 2 5 5 3" xfId="22735" xr:uid="{00000000-0005-0000-0000-0000E9580000}"/>
    <cellStyle name="Normal 45 2 2 5 7" xfId="17722" xr:uid="{00000000-0005-0000-0000-000054450000}"/>
    <cellStyle name="Normal 45 2 2 6" xfId="3419" xr:uid="{00000000-0005-0000-0000-0000710D0000}"/>
    <cellStyle name="Normal 45 2 2 6 2" xfId="13492" xr:uid="{00000000-0005-0000-0000-0000CB340000}"/>
    <cellStyle name="Normal 45 2 2 6 2 3" xfId="28587" xr:uid="{00000000-0005-0000-0000-0000C56F0000}"/>
    <cellStyle name="Normal 45 2 2 6 3" xfId="8472" xr:uid="{00000000-0005-0000-0000-00002F210000}"/>
    <cellStyle name="Normal 45 2 2 6 3 3" xfId="23570" xr:uid="{00000000-0005-0000-0000-00002C5C0000}"/>
    <cellStyle name="Normal 45 2 2 6 5" xfId="18557" xr:uid="{00000000-0005-0000-0000-000097480000}"/>
    <cellStyle name="Normal 45 2 2 7" xfId="5111" xr:uid="{00000000-0005-0000-0000-00000E140000}"/>
    <cellStyle name="Normal 45 2 2 7 2" xfId="15163" xr:uid="{00000000-0005-0000-0000-0000523B0000}"/>
    <cellStyle name="Normal 45 2 2 7 2 3" xfId="30258" xr:uid="{00000000-0005-0000-0000-00004C760000}"/>
    <cellStyle name="Normal 45 2 2 7 3" xfId="10143" xr:uid="{00000000-0005-0000-0000-0000B6270000}"/>
    <cellStyle name="Normal 45 2 2 7 3 3" xfId="25241" xr:uid="{00000000-0005-0000-0000-0000B3620000}"/>
    <cellStyle name="Normal 45 2 2 7 5" xfId="20228" xr:uid="{00000000-0005-0000-0000-00001E4F0000}"/>
    <cellStyle name="Normal 45 2 2 8" xfId="11821" xr:uid="{00000000-0005-0000-0000-0000442E0000}"/>
    <cellStyle name="Normal 45 2 2 8 3" xfId="26916" xr:uid="{00000000-0005-0000-0000-00003E690000}"/>
    <cellStyle name="Normal 45 2 2 9" xfId="6800" xr:uid="{00000000-0005-0000-0000-0000A71A0000}"/>
    <cellStyle name="Normal 45 2 2 9 3" xfId="21899" xr:uid="{00000000-0005-0000-0000-0000A5550000}"/>
    <cellStyle name="Normal 45 2 3" xfId="1766" xr:uid="{00000000-0005-0000-0000-0000FB060000}"/>
    <cellStyle name="Normal 45 2 3 10" xfId="16938" xr:uid="{00000000-0005-0000-0000-000044420000}"/>
    <cellStyle name="Normal 45 2 3 2" xfId="1985" xr:uid="{00000000-0005-0000-0000-0000D6070000}"/>
    <cellStyle name="Normal 45 2 3 2 2" xfId="2406" xr:uid="{00000000-0005-0000-0000-00007B090000}"/>
    <cellStyle name="Normal 45 2 3 2 2 2" xfId="3245" xr:uid="{00000000-0005-0000-0000-0000C20C0000}"/>
    <cellStyle name="Normal 45 2 3 2 2 2 2" xfId="4934" xr:uid="{00000000-0005-0000-0000-00005C130000}"/>
    <cellStyle name="Normal 45 2 3 2 2 2 2 2" xfId="15006" xr:uid="{00000000-0005-0000-0000-0000B53A0000}"/>
    <cellStyle name="Normal 45 2 3 2 2 2 2 2 3" xfId="30101" xr:uid="{00000000-0005-0000-0000-0000AF750000}"/>
    <cellStyle name="Normal 45 2 3 2 2 2 2 3" xfId="9986" xr:uid="{00000000-0005-0000-0000-000019270000}"/>
    <cellStyle name="Normal 45 2 3 2 2 2 2 3 3" xfId="25084" xr:uid="{00000000-0005-0000-0000-000016620000}"/>
    <cellStyle name="Normal 45 2 3 2 2 2 2 5" xfId="20071" xr:uid="{00000000-0005-0000-0000-0000814E0000}"/>
    <cellStyle name="Normal 45 2 3 2 2 2 3" xfId="6625" xr:uid="{00000000-0005-0000-0000-0000F8190000}"/>
    <cellStyle name="Normal 45 2 3 2 2 2 3 2" xfId="16677" xr:uid="{00000000-0005-0000-0000-00003C410000}"/>
    <cellStyle name="Normal 45 2 3 2 2 2 3 3" xfId="11657" xr:uid="{00000000-0005-0000-0000-0000A02D0000}"/>
    <cellStyle name="Normal 45 2 3 2 2 2 3 3 3" xfId="26755" xr:uid="{00000000-0005-0000-0000-00009D680000}"/>
    <cellStyle name="Normal 45 2 3 2 2 2 3 5" xfId="21742" xr:uid="{00000000-0005-0000-0000-000008550000}"/>
    <cellStyle name="Normal 45 2 3 2 2 2 4" xfId="13335" xr:uid="{00000000-0005-0000-0000-00002E340000}"/>
    <cellStyle name="Normal 45 2 3 2 2 2 4 3" xfId="28430" xr:uid="{00000000-0005-0000-0000-0000286F0000}"/>
    <cellStyle name="Normal 45 2 3 2 2 2 5" xfId="8314" xr:uid="{00000000-0005-0000-0000-000091200000}"/>
    <cellStyle name="Normal 45 2 3 2 2 2 5 3" xfId="23413" xr:uid="{00000000-0005-0000-0000-00008F5B0000}"/>
    <cellStyle name="Normal 45 2 3 2 2 2 7" xfId="18400" xr:uid="{00000000-0005-0000-0000-0000FA470000}"/>
    <cellStyle name="Normal 45 2 3 2 2 3" xfId="4097" xr:uid="{00000000-0005-0000-0000-000017100000}"/>
    <cellStyle name="Normal 45 2 3 2 2 3 2" xfId="14170" xr:uid="{00000000-0005-0000-0000-000071370000}"/>
    <cellStyle name="Normal 45 2 3 2 2 3 2 3" xfId="29265" xr:uid="{00000000-0005-0000-0000-00006B720000}"/>
    <cellStyle name="Normal 45 2 3 2 2 3 3" xfId="9150" xr:uid="{00000000-0005-0000-0000-0000D5230000}"/>
    <cellStyle name="Normal 45 2 3 2 2 3 3 3" xfId="24248" xr:uid="{00000000-0005-0000-0000-0000D25E0000}"/>
    <cellStyle name="Normal 45 2 3 2 2 3 5" xfId="19235" xr:uid="{00000000-0005-0000-0000-00003D4B0000}"/>
    <cellStyle name="Normal 45 2 3 2 2 4" xfId="5789" xr:uid="{00000000-0005-0000-0000-0000B4160000}"/>
    <cellStyle name="Normal 45 2 3 2 2 4 2" xfId="15841" xr:uid="{00000000-0005-0000-0000-0000F83D0000}"/>
    <cellStyle name="Normal 45 2 3 2 2 4 3" xfId="10821" xr:uid="{00000000-0005-0000-0000-00005C2A0000}"/>
    <cellStyle name="Normal 45 2 3 2 2 4 3 3" xfId="25919" xr:uid="{00000000-0005-0000-0000-000059650000}"/>
    <cellStyle name="Normal 45 2 3 2 2 4 5" xfId="20906" xr:uid="{00000000-0005-0000-0000-0000C4510000}"/>
    <cellStyle name="Normal 45 2 3 2 2 5" xfId="12499" xr:uid="{00000000-0005-0000-0000-0000EA300000}"/>
    <cellStyle name="Normal 45 2 3 2 2 5 3" xfId="27594" xr:uid="{00000000-0005-0000-0000-0000E46B0000}"/>
    <cellStyle name="Normal 45 2 3 2 2 6" xfId="7478" xr:uid="{00000000-0005-0000-0000-00004D1D0000}"/>
    <cellStyle name="Normal 45 2 3 2 2 6 3" xfId="22577" xr:uid="{00000000-0005-0000-0000-00004B580000}"/>
    <cellStyle name="Normal 45 2 3 2 2 8" xfId="17564" xr:uid="{00000000-0005-0000-0000-0000B6440000}"/>
    <cellStyle name="Normal 45 2 3 2 3" xfId="2827" xr:uid="{00000000-0005-0000-0000-0000200B0000}"/>
    <cellStyle name="Normal 45 2 3 2 3 2" xfId="4516" xr:uid="{00000000-0005-0000-0000-0000BA110000}"/>
    <cellStyle name="Normal 45 2 3 2 3 2 2" xfId="14588" xr:uid="{00000000-0005-0000-0000-000013390000}"/>
    <cellStyle name="Normal 45 2 3 2 3 2 2 3" xfId="29683" xr:uid="{00000000-0005-0000-0000-00000D740000}"/>
    <cellStyle name="Normal 45 2 3 2 3 2 3" xfId="9568" xr:uid="{00000000-0005-0000-0000-000077250000}"/>
    <cellStyle name="Normal 45 2 3 2 3 2 3 3" xfId="24666" xr:uid="{00000000-0005-0000-0000-000074600000}"/>
    <cellStyle name="Normal 45 2 3 2 3 2 5" xfId="19653" xr:uid="{00000000-0005-0000-0000-0000DF4C0000}"/>
    <cellStyle name="Normal 45 2 3 2 3 3" xfId="6207" xr:uid="{00000000-0005-0000-0000-000056180000}"/>
    <cellStyle name="Normal 45 2 3 2 3 3 2" xfId="16259" xr:uid="{00000000-0005-0000-0000-00009A3F0000}"/>
    <cellStyle name="Normal 45 2 3 2 3 3 3" xfId="11239" xr:uid="{00000000-0005-0000-0000-0000FE2B0000}"/>
    <cellStyle name="Normal 45 2 3 2 3 3 3 3" xfId="26337" xr:uid="{00000000-0005-0000-0000-0000FB660000}"/>
    <cellStyle name="Normal 45 2 3 2 3 3 5" xfId="21324" xr:uid="{00000000-0005-0000-0000-000066530000}"/>
    <cellStyle name="Normal 45 2 3 2 3 4" xfId="12917" xr:uid="{00000000-0005-0000-0000-00008C320000}"/>
    <cellStyle name="Normal 45 2 3 2 3 4 3" xfId="28012" xr:uid="{00000000-0005-0000-0000-0000866D0000}"/>
    <cellStyle name="Normal 45 2 3 2 3 5" xfId="7896" xr:uid="{00000000-0005-0000-0000-0000EF1E0000}"/>
    <cellStyle name="Normal 45 2 3 2 3 5 3" xfId="22995" xr:uid="{00000000-0005-0000-0000-0000ED590000}"/>
    <cellStyle name="Normal 45 2 3 2 3 7" xfId="17982" xr:uid="{00000000-0005-0000-0000-000058460000}"/>
    <cellStyle name="Normal 45 2 3 2 4" xfId="3679" xr:uid="{00000000-0005-0000-0000-0000750E0000}"/>
    <cellStyle name="Normal 45 2 3 2 4 2" xfId="13752" xr:uid="{00000000-0005-0000-0000-0000CF350000}"/>
    <cellStyle name="Normal 45 2 3 2 4 2 3" xfId="28847" xr:uid="{00000000-0005-0000-0000-0000C9700000}"/>
    <cellStyle name="Normal 45 2 3 2 4 3" xfId="8732" xr:uid="{00000000-0005-0000-0000-000033220000}"/>
    <cellStyle name="Normal 45 2 3 2 4 3 3" xfId="23830" xr:uid="{00000000-0005-0000-0000-0000305D0000}"/>
    <cellStyle name="Normal 45 2 3 2 4 5" xfId="18817" xr:uid="{00000000-0005-0000-0000-00009B490000}"/>
    <cellStyle name="Normal 45 2 3 2 5" xfId="5371" xr:uid="{00000000-0005-0000-0000-000012150000}"/>
    <cellStyle name="Normal 45 2 3 2 5 2" xfId="15423" xr:uid="{00000000-0005-0000-0000-0000563C0000}"/>
    <cellStyle name="Normal 45 2 3 2 5 2 3" xfId="30518" xr:uid="{00000000-0005-0000-0000-000050770000}"/>
    <cellStyle name="Normal 45 2 3 2 5 3" xfId="10403" xr:uid="{00000000-0005-0000-0000-0000BA280000}"/>
    <cellStyle name="Normal 45 2 3 2 5 3 3" xfId="25501" xr:uid="{00000000-0005-0000-0000-0000B7630000}"/>
    <cellStyle name="Normal 45 2 3 2 5 5" xfId="20488" xr:uid="{00000000-0005-0000-0000-000022500000}"/>
    <cellStyle name="Normal 45 2 3 2 6" xfId="12081" xr:uid="{00000000-0005-0000-0000-0000482F0000}"/>
    <cellStyle name="Normal 45 2 3 2 6 3" xfId="27176" xr:uid="{00000000-0005-0000-0000-0000426A0000}"/>
    <cellStyle name="Normal 45 2 3 2 7" xfId="7060" xr:uid="{00000000-0005-0000-0000-0000AB1B0000}"/>
    <cellStyle name="Normal 45 2 3 2 7 3" xfId="22159" xr:uid="{00000000-0005-0000-0000-0000A9560000}"/>
    <cellStyle name="Normal 45 2 3 2 9" xfId="17146" xr:uid="{00000000-0005-0000-0000-000014430000}"/>
    <cellStyle name="Normal 45 2 3 3" xfId="2198" xr:uid="{00000000-0005-0000-0000-0000AB080000}"/>
    <cellStyle name="Normal 45 2 3 3 2" xfId="3037" xr:uid="{00000000-0005-0000-0000-0000F20B0000}"/>
    <cellStyle name="Normal 45 2 3 3 2 2" xfId="4726" xr:uid="{00000000-0005-0000-0000-00008C120000}"/>
    <cellStyle name="Normal 45 2 3 3 2 2 2" xfId="14798" xr:uid="{00000000-0005-0000-0000-0000E5390000}"/>
    <cellStyle name="Normal 45 2 3 3 2 2 2 3" xfId="29893" xr:uid="{00000000-0005-0000-0000-0000DF740000}"/>
    <cellStyle name="Normal 45 2 3 3 2 2 3" xfId="9778" xr:uid="{00000000-0005-0000-0000-000049260000}"/>
    <cellStyle name="Normal 45 2 3 3 2 2 3 3" xfId="24876" xr:uid="{00000000-0005-0000-0000-000046610000}"/>
    <cellStyle name="Normal 45 2 3 3 2 2 5" xfId="19863" xr:uid="{00000000-0005-0000-0000-0000B14D0000}"/>
    <cellStyle name="Normal 45 2 3 3 2 3" xfId="6417" xr:uid="{00000000-0005-0000-0000-000028190000}"/>
    <cellStyle name="Normal 45 2 3 3 2 3 2" xfId="16469" xr:uid="{00000000-0005-0000-0000-00006C400000}"/>
    <cellStyle name="Normal 45 2 3 3 2 3 3" xfId="11449" xr:uid="{00000000-0005-0000-0000-0000D02C0000}"/>
    <cellStyle name="Normal 45 2 3 3 2 3 3 3" xfId="26547" xr:uid="{00000000-0005-0000-0000-0000CD670000}"/>
    <cellStyle name="Normal 45 2 3 3 2 3 5" xfId="21534" xr:uid="{00000000-0005-0000-0000-000038540000}"/>
    <cellStyle name="Normal 45 2 3 3 2 4" xfId="13127" xr:uid="{00000000-0005-0000-0000-00005E330000}"/>
    <cellStyle name="Normal 45 2 3 3 2 4 3" xfId="28222" xr:uid="{00000000-0005-0000-0000-0000586E0000}"/>
    <cellStyle name="Normal 45 2 3 3 2 5" xfId="8106" xr:uid="{00000000-0005-0000-0000-0000C11F0000}"/>
    <cellStyle name="Normal 45 2 3 3 2 5 3" xfId="23205" xr:uid="{00000000-0005-0000-0000-0000BF5A0000}"/>
    <cellStyle name="Normal 45 2 3 3 2 7" xfId="18192" xr:uid="{00000000-0005-0000-0000-00002A470000}"/>
    <cellStyle name="Normal 45 2 3 3 3" xfId="3889" xr:uid="{00000000-0005-0000-0000-0000470F0000}"/>
    <cellStyle name="Normal 45 2 3 3 3 2" xfId="13962" xr:uid="{00000000-0005-0000-0000-0000A1360000}"/>
    <cellStyle name="Normal 45 2 3 3 3 2 3" xfId="29057" xr:uid="{00000000-0005-0000-0000-00009B710000}"/>
    <cellStyle name="Normal 45 2 3 3 3 3" xfId="8942" xr:uid="{00000000-0005-0000-0000-000005230000}"/>
    <cellStyle name="Normal 45 2 3 3 3 3 3" xfId="24040" xr:uid="{00000000-0005-0000-0000-0000025E0000}"/>
    <cellStyle name="Normal 45 2 3 3 3 5" xfId="19027" xr:uid="{00000000-0005-0000-0000-00006D4A0000}"/>
    <cellStyle name="Normal 45 2 3 3 4" xfId="5581" xr:uid="{00000000-0005-0000-0000-0000E4150000}"/>
    <cellStyle name="Normal 45 2 3 3 4 2" xfId="15633" xr:uid="{00000000-0005-0000-0000-0000283D0000}"/>
    <cellStyle name="Normal 45 2 3 3 4 2 3" xfId="30728" xr:uid="{00000000-0005-0000-0000-000022780000}"/>
    <cellStyle name="Normal 45 2 3 3 4 3" xfId="10613" xr:uid="{00000000-0005-0000-0000-00008C290000}"/>
    <cellStyle name="Normal 45 2 3 3 4 3 3" xfId="25711" xr:uid="{00000000-0005-0000-0000-000089640000}"/>
    <cellStyle name="Normal 45 2 3 3 4 5" xfId="20698" xr:uid="{00000000-0005-0000-0000-0000F4500000}"/>
    <cellStyle name="Normal 45 2 3 3 5" xfId="12291" xr:uid="{00000000-0005-0000-0000-00001A300000}"/>
    <cellStyle name="Normal 45 2 3 3 5 3" xfId="27386" xr:uid="{00000000-0005-0000-0000-0000146B0000}"/>
    <cellStyle name="Normal 45 2 3 3 6" xfId="7270" xr:uid="{00000000-0005-0000-0000-00007D1C0000}"/>
    <cellStyle name="Normal 45 2 3 3 6 3" xfId="22369" xr:uid="{00000000-0005-0000-0000-00007B570000}"/>
    <cellStyle name="Normal 45 2 3 3 8" xfId="17356" xr:uid="{00000000-0005-0000-0000-0000E6430000}"/>
    <cellStyle name="Normal 45 2 3 4" xfId="2619" xr:uid="{00000000-0005-0000-0000-0000500A0000}"/>
    <cellStyle name="Normal 45 2 3 4 2" xfId="4308" xr:uid="{00000000-0005-0000-0000-0000EA100000}"/>
    <cellStyle name="Normal 45 2 3 4 2 2" xfId="14380" xr:uid="{00000000-0005-0000-0000-000043380000}"/>
    <cellStyle name="Normal 45 2 3 4 2 2 3" xfId="29475" xr:uid="{00000000-0005-0000-0000-00003D730000}"/>
    <cellStyle name="Normal 45 2 3 4 2 3" xfId="9360" xr:uid="{00000000-0005-0000-0000-0000A7240000}"/>
    <cellStyle name="Normal 45 2 3 4 2 3 3" xfId="24458" xr:uid="{00000000-0005-0000-0000-0000A45F0000}"/>
    <cellStyle name="Normal 45 2 3 4 2 5" xfId="19445" xr:uid="{00000000-0005-0000-0000-00000F4C0000}"/>
    <cellStyle name="Normal 45 2 3 4 3" xfId="5999" xr:uid="{00000000-0005-0000-0000-000086170000}"/>
    <cellStyle name="Normal 45 2 3 4 3 2" xfId="16051" xr:uid="{00000000-0005-0000-0000-0000CA3E0000}"/>
    <cellStyle name="Normal 45 2 3 4 3 3" xfId="11031" xr:uid="{00000000-0005-0000-0000-00002E2B0000}"/>
    <cellStyle name="Normal 45 2 3 4 3 3 3" xfId="26129" xr:uid="{00000000-0005-0000-0000-00002B660000}"/>
    <cellStyle name="Normal 45 2 3 4 3 5" xfId="21116" xr:uid="{00000000-0005-0000-0000-000096520000}"/>
    <cellStyle name="Normal 45 2 3 4 4" xfId="12709" xr:uid="{00000000-0005-0000-0000-0000BC310000}"/>
    <cellStyle name="Normal 45 2 3 4 4 3" xfId="27804" xr:uid="{00000000-0005-0000-0000-0000B66C0000}"/>
    <cellStyle name="Normal 45 2 3 4 5" xfId="7688" xr:uid="{00000000-0005-0000-0000-00001F1E0000}"/>
    <cellStyle name="Normal 45 2 3 4 5 3" xfId="22787" xr:uid="{00000000-0005-0000-0000-00001D590000}"/>
    <cellStyle name="Normal 45 2 3 4 7" xfId="17774" xr:uid="{00000000-0005-0000-0000-000088450000}"/>
    <cellStyle name="Normal 45 2 3 5" xfId="3471" xr:uid="{00000000-0005-0000-0000-0000A50D0000}"/>
    <cellStyle name="Normal 45 2 3 5 2" xfId="13544" xr:uid="{00000000-0005-0000-0000-0000FF340000}"/>
    <cellStyle name="Normal 45 2 3 5 2 3" xfId="28639" xr:uid="{00000000-0005-0000-0000-0000F96F0000}"/>
    <cellStyle name="Normal 45 2 3 5 3" xfId="8524" xr:uid="{00000000-0005-0000-0000-000063210000}"/>
    <cellStyle name="Normal 45 2 3 5 3 3" xfId="23622" xr:uid="{00000000-0005-0000-0000-0000605C0000}"/>
    <cellStyle name="Normal 45 2 3 5 5" xfId="18609" xr:uid="{00000000-0005-0000-0000-0000CB480000}"/>
    <cellStyle name="Normal 45 2 3 6" xfId="5163" xr:uid="{00000000-0005-0000-0000-000042140000}"/>
    <cellStyle name="Normal 45 2 3 6 2" xfId="15215" xr:uid="{00000000-0005-0000-0000-0000863B0000}"/>
    <cellStyle name="Normal 45 2 3 6 2 3" xfId="30310" xr:uid="{00000000-0005-0000-0000-000080760000}"/>
    <cellStyle name="Normal 45 2 3 6 3" xfId="10195" xr:uid="{00000000-0005-0000-0000-0000EA270000}"/>
    <cellStyle name="Normal 45 2 3 6 3 3" xfId="25293" xr:uid="{00000000-0005-0000-0000-0000E7620000}"/>
    <cellStyle name="Normal 45 2 3 6 5" xfId="20280" xr:uid="{00000000-0005-0000-0000-0000524F0000}"/>
    <cellStyle name="Normal 45 2 3 7" xfId="11873" xr:uid="{00000000-0005-0000-0000-0000782E0000}"/>
    <cellStyle name="Normal 45 2 3 7 3" xfId="26968" xr:uid="{00000000-0005-0000-0000-000072690000}"/>
    <cellStyle name="Normal 45 2 3 8" xfId="6852" xr:uid="{00000000-0005-0000-0000-0000DB1A0000}"/>
    <cellStyle name="Normal 45 2 3 8 3" xfId="21951" xr:uid="{00000000-0005-0000-0000-0000D9550000}"/>
    <cellStyle name="Normal 45 2 4" xfId="1879" xr:uid="{00000000-0005-0000-0000-00006C070000}"/>
    <cellStyle name="Normal 45 2 4 2" xfId="2302" xr:uid="{00000000-0005-0000-0000-000013090000}"/>
    <cellStyle name="Normal 45 2 4 2 2" xfId="3141" xr:uid="{00000000-0005-0000-0000-00005A0C0000}"/>
    <cellStyle name="Normal 45 2 4 2 2 2" xfId="4830" xr:uid="{00000000-0005-0000-0000-0000F4120000}"/>
    <cellStyle name="Normal 45 2 4 2 2 2 2" xfId="14902" xr:uid="{00000000-0005-0000-0000-00004D3A0000}"/>
    <cellStyle name="Normal 45 2 4 2 2 2 2 3" xfId="29997" xr:uid="{00000000-0005-0000-0000-000047750000}"/>
    <cellStyle name="Normal 45 2 4 2 2 2 3" xfId="9882" xr:uid="{00000000-0005-0000-0000-0000B1260000}"/>
    <cellStyle name="Normal 45 2 4 2 2 2 3 3" xfId="24980" xr:uid="{00000000-0005-0000-0000-0000AE610000}"/>
    <cellStyle name="Normal 45 2 4 2 2 2 5" xfId="19967" xr:uid="{00000000-0005-0000-0000-0000194E0000}"/>
    <cellStyle name="Normal 45 2 4 2 2 3" xfId="6521" xr:uid="{00000000-0005-0000-0000-000090190000}"/>
    <cellStyle name="Normal 45 2 4 2 2 3 2" xfId="16573" xr:uid="{00000000-0005-0000-0000-0000D4400000}"/>
    <cellStyle name="Normal 45 2 4 2 2 3 3" xfId="11553" xr:uid="{00000000-0005-0000-0000-0000382D0000}"/>
    <cellStyle name="Normal 45 2 4 2 2 3 3 3" xfId="26651" xr:uid="{00000000-0005-0000-0000-000035680000}"/>
    <cellStyle name="Normal 45 2 4 2 2 3 5" xfId="21638" xr:uid="{00000000-0005-0000-0000-0000A0540000}"/>
    <cellStyle name="Normal 45 2 4 2 2 4" xfId="13231" xr:uid="{00000000-0005-0000-0000-0000C6330000}"/>
    <cellStyle name="Normal 45 2 4 2 2 4 3" xfId="28326" xr:uid="{00000000-0005-0000-0000-0000C06E0000}"/>
    <cellStyle name="Normal 45 2 4 2 2 5" xfId="8210" xr:uid="{00000000-0005-0000-0000-000029200000}"/>
    <cellStyle name="Normal 45 2 4 2 2 5 3" xfId="23309" xr:uid="{00000000-0005-0000-0000-0000275B0000}"/>
    <cellStyle name="Normal 45 2 4 2 2 7" xfId="18296" xr:uid="{00000000-0005-0000-0000-000092470000}"/>
    <cellStyle name="Normal 45 2 4 2 3" xfId="3993" xr:uid="{00000000-0005-0000-0000-0000AF0F0000}"/>
    <cellStyle name="Normal 45 2 4 2 3 2" xfId="14066" xr:uid="{00000000-0005-0000-0000-000009370000}"/>
    <cellStyle name="Normal 45 2 4 2 3 2 3" xfId="29161" xr:uid="{00000000-0005-0000-0000-000003720000}"/>
    <cellStyle name="Normal 45 2 4 2 3 3" xfId="9046" xr:uid="{00000000-0005-0000-0000-00006D230000}"/>
    <cellStyle name="Normal 45 2 4 2 3 3 3" xfId="24144" xr:uid="{00000000-0005-0000-0000-00006A5E0000}"/>
    <cellStyle name="Normal 45 2 4 2 3 5" xfId="19131" xr:uid="{00000000-0005-0000-0000-0000D54A0000}"/>
    <cellStyle name="Normal 45 2 4 2 4" xfId="5685" xr:uid="{00000000-0005-0000-0000-00004C160000}"/>
    <cellStyle name="Normal 45 2 4 2 4 2" xfId="15737" xr:uid="{00000000-0005-0000-0000-0000903D0000}"/>
    <cellStyle name="Normal 45 2 4 2 4 2 3" xfId="30832" xr:uid="{00000000-0005-0000-0000-00008A780000}"/>
    <cellStyle name="Normal 45 2 4 2 4 3" xfId="10717" xr:uid="{00000000-0005-0000-0000-0000F4290000}"/>
    <cellStyle name="Normal 45 2 4 2 4 3 3" xfId="25815" xr:uid="{00000000-0005-0000-0000-0000F1640000}"/>
    <cellStyle name="Normal 45 2 4 2 4 5" xfId="20802" xr:uid="{00000000-0005-0000-0000-00005C510000}"/>
    <cellStyle name="Normal 45 2 4 2 5" xfId="12395" xr:uid="{00000000-0005-0000-0000-000082300000}"/>
    <cellStyle name="Normal 45 2 4 2 5 3" xfId="27490" xr:uid="{00000000-0005-0000-0000-00007C6B0000}"/>
    <cellStyle name="Normal 45 2 4 2 6" xfId="7374" xr:uid="{00000000-0005-0000-0000-0000E51C0000}"/>
    <cellStyle name="Normal 45 2 4 2 6 3" xfId="22473" xr:uid="{00000000-0005-0000-0000-0000E3570000}"/>
    <cellStyle name="Normal 45 2 4 2 8" xfId="17460" xr:uid="{00000000-0005-0000-0000-00004E440000}"/>
    <cellStyle name="Normal 45 2 4 3" xfId="2723" xr:uid="{00000000-0005-0000-0000-0000B80A0000}"/>
    <cellStyle name="Normal 45 2 4 3 2" xfId="4412" xr:uid="{00000000-0005-0000-0000-000052110000}"/>
    <cellStyle name="Normal 45 2 4 3 2 2" xfId="14484" xr:uid="{00000000-0005-0000-0000-0000AB380000}"/>
    <cellStyle name="Normal 45 2 4 3 2 2 3" xfId="29579" xr:uid="{00000000-0005-0000-0000-0000A5730000}"/>
    <cellStyle name="Normal 45 2 4 3 2 3" xfId="9464" xr:uid="{00000000-0005-0000-0000-00000F250000}"/>
    <cellStyle name="Normal 45 2 4 3 2 3 3" xfId="24562" xr:uid="{00000000-0005-0000-0000-00000C600000}"/>
    <cellStyle name="Normal 45 2 4 3 2 5" xfId="19549" xr:uid="{00000000-0005-0000-0000-0000774C0000}"/>
    <cellStyle name="Normal 45 2 4 3 3" xfId="6103" xr:uid="{00000000-0005-0000-0000-0000EE170000}"/>
    <cellStyle name="Normal 45 2 4 3 3 2" xfId="16155" xr:uid="{00000000-0005-0000-0000-0000323F0000}"/>
    <cellStyle name="Normal 45 2 4 3 3 3" xfId="11135" xr:uid="{00000000-0005-0000-0000-0000962B0000}"/>
    <cellStyle name="Normal 45 2 4 3 3 3 3" xfId="26233" xr:uid="{00000000-0005-0000-0000-000093660000}"/>
    <cellStyle name="Normal 45 2 4 3 3 5" xfId="21220" xr:uid="{00000000-0005-0000-0000-0000FE520000}"/>
    <cellStyle name="Normal 45 2 4 3 4" xfId="12813" xr:uid="{00000000-0005-0000-0000-000024320000}"/>
    <cellStyle name="Normal 45 2 4 3 4 3" xfId="27908" xr:uid="{00000000-0005-0000-0000-00001E6D0000}"/>
    <cellStyle name="Normal 45 2 4 3 5" xfId="7792" xr:uid="{00000000-0005-0000-0000-0000871E0000}"/>
    <cellStyle name="Normal 45 2 4 3 5 3" xfId="22891" xr:uid="{00000000-0005-0000-0000-000085590000}"/>
    <cellStyle name="Normal 45 2 4 3 7" xfId="17878" xr:uid="{00000000-0005-0000-0000-0000F0450000}"/>
    <cellStyle name="Normal 45 2 4 4" xfId="3575" xr:uid="{00000000-0005-0000-0000-00000D0E0000}"/>
    <cellStyle name="Normal 45 2 4 4 2" xfId="13648" xr:uid="{00000000-0005-0000-0000-000067350000}"/>
    <cellStyle name="Normal 45 2 4 4 2 3" xfId="28743" xr:uid="{00000000-0005-0000-0000-000061700000}"/>
    <cellStyle name="Normal 45 2 4 4 3" xfId="8628" xr:uid="{00000000-0005-0000-0000-0000CB210000}"/>
    <cellStyle name="Normal 45 2 4 4 3 3" xfId="23726" xr:uid="{00000000-0005-0000-0000-0000C85C0000}"/>
    <cellStyle name="Normal 45 2 4 4 5" xfId="18713" xr:uid="{00000000-0005-0000-0000-000033490000}"/>
    <cellStyle name="Normal 45 2 4 5" xfId="5267" xr:uid="{00000000-0005-0000-0000-0000AA140000}"/>
    <cellStyle name="Normal 45 2 4 5 2" xfId="15319" xr:uid="{00000000-0005-0000-0000-0000EE3B0000}"/>
    <cellStyle name="Normal 45 2 4 5 2 3" xfId="30414" xr:uid="{00000000-0005-0000-0000-0000E8760000}"/>
    <cellStyle name="Normal 45 2 4 5 3" xfId="10299" xr:uid="{00000000-0005-0000-0000-000052280000}"/>
    <cellStyle name="Normal 45 2 4 5 3 3" xfId="25397" xr:uid="{00000000-0005-0000-0000-00004F630000}"/>
    <cellStyle name="Normal 45 2 4 5 5" xfId="20384" xr:uid="{00000000-0005-0000-0000-0000BA4F0000}"/>
    <cellStyle name="Normal 45 2 4 6" xfId="11977" xr:uid="{00000000-0005-0000-0000-0000E02E0000}"/>
    <cellStyle name="Normal 45 2 4 6 3" xfId="27072" xr:uid="{00000000-0005-0000-0000-0000DA690000}"/>
    <cellStyle name="Normal 45 2 4 7" xfId="6956" xr:uid="{00000000-0005-0000-0000-0000431B0000}"/>
    <cellStyle name="Normal 45 2 4 7 3" xfId="22055" xr:uid="{00000000-0005-0000-0000-000041560000}"/>
    <cellStyle name="Normal 45 2 4 9" xfId="17042" xr:uid="{00000000-0005-0000-0000-0000AC420000}"/>
    <cellStyle name="Normal 45 2 5" xfId="2092" xr:uid="{00000000-0005-0000-0000-000041080000}"/>
    <cellStyle name="Normal 45 2 5 2" xfId="2933" xr:uid="{00000000-0005-0000-0000-00008A0B0000}"/>
    <cellStyle name="Normal 45 2 5 2 2" xfId="4622" xr:uid="{00000000-0005-0000-0000-000024120000}"/>
    <cellStyle name="Normal 45 2 5 2 2 2" xfId="14694" xr:uid="{00000000-0005-0000-0000-00007D390000}"/>
    <cellStyle name="Normal 45 2 5 2 2 2 3" xfId="29789" xr:uid="{00000000-0005-0000-0000-000077740000}"/>
    <cellStyle name="Normal 45 2 5 2 2 3" xfId="9674" xr:uid="{00000000-0005-0000-0000-0000E1250000}"/>
    <cellStyle name="Normal 45 2 5 2 2 3 3" xfId="24772" xr:uid="{00000000-0005-0000-0000-0000DE600000}"/>
    <cellStyle name="Normal 45 2 5 2 2 5" xfId="19759" xr:uid="{00000000-0005-0000-0000-0000494D0000}"/>
    <cellStyle name="Normal 45 2 5 2 3" xfId="6313" xr:uid="{00000000-0005-0000-0000-0000C0180000}"/>
    <cellStyle name="Normal 45 2 5 2 3 2" xfId="16365" xr:uid="{00000000-0005-0000-0000-000004400000}"/>
    <cellStyle name="Normal 45 2 5 2 3 3" xfId="11345" xr:uid="{00000000-0005-0000-0000-0000682C0000}"/>
    <cellStyle name="Normal 45 2 5 2 3 3 3" xfId="26443" xr:uid="{00000000-0005-0000-0000-000065670000}"/>
    <cellStyle name="Normal 45 2 5 2 3 5" xfId="21430" xr:uid="{00000000-0005-0000-0000-0000D0530000}"/>
    <cellStyle name="Normal 45 2 5 2 4" xfId="13023" xr:uid="{00000000-0005-0000-0000-0000F6320000}"/>
    <cellStyle name="Normal 45 2 5 2 4 3" xfId="28118" xr:uid="{00000000-0005-0000-0000-0000F06D0000}"/>
    <cellStyle name="Normal 45 2 5 2 5" xfId="8002" xr:uid="{00000000-0005-0000-0000-0000591F0000}"/>
    <cellStyle name="Normal 45 2 5 2 5 3" xfId="23101" xr:uid="{00000000-0005-0000-0000-0000575A0000}"/>
    <cellStyle name="Normal 45 2 5 2 7" xfId="18088" xr:uid="{00000000-0005-0000-0000-0000C2460000}"/>
    <cellStyle name="Normal 45 2 5 3" xfId="3785" xr:uid="{00000000-0005-0000-0000-0000DF0E0000}"/>
    <cellStyle name="Normal 45 2 5 3 2" xfId="13858" xr:uid="{00000000-0005-0000-0000-000039360000}"/>
    <cellStyle name="Normal 45 2 5 3 2 3" xfId="28953" xr:uid="{00000000-0005-0000-0000-000033710000}"/>
    <cellStyle name="Normal 45 2 5 3 3" xfId="8838" xr:uid="{00000000-0005-0000-0000-00009D220000}"/>
    <cellStyle name="Normal 45 2 5 3 3 3" xfId="23936" xr:uid="{00000000-0005-0000-0000-00009A5D0000}"/>
    <cellStyle name="Normal 45 2 5 3 5" xfId="18923" xr:uid="{00000000-0005-0000-0000-0000054A0000}"/>
    <cellStyle name="Normal 45 2 5 4" xfId="5477" xr:uid="{00000000-0005-0000-0000-00007C150000}"/>
    <cellStyle name="Normal 45 2 5 4 2" xfId="15529" xr:uid="{00000000-0005-0000-0000-0000C03C0000}"/>
    <cellStyle name="Normal 45 2 5 4 2 3" xfId="30624" xr:uid="{00000000-0005-0000-0000-0000BA770000}"/>
    <cellStyle name="Normal 45 2 5 4 3" xfId="10509" xr:uid="{00000000-0005-0000-0000-000024290000}"/>
    <cellStyle name="Normal 45 2 5 4 3 3" xfId="25607" xr:uid="{00000000-0005-0000-0000-000021640000}"/>
    <cellStyle name="Normal 45 2 5 4 5" xfId="20594" xr:uid="{00000000-0005-0000-0000-00008C500000}"/>
    <cellStyle name="Normal 45 2 5 5" xfId="12187" xr:uid="{00000000-0005-0000-0000-0000B22F0000}"/>
    <cellStyle name="Normal 45 2 5 5 3" xfId="27282" xr:uid="{00000000-0005-0000-0000-0000AC6A0000}"/>
    <cellStyle name="Normal 45 2 5 6" xfId="7166" xr:uid="{00000000-0005-0000-0000-0000151C0000}"/>
    <cellStyle name="Normal 45 2 5 6 3" xfId="22265" xr:uid="{00000000-0005-0000-0000-000013570000}"/>
    <cellStyle name="Normal 45 2 5 8" xfId="17252" xr:uid="{00000000-0005-0000-0000-00007E430000}"/>
    <cellStyle name="Normal 45 2 6" xfId="2513" xr:uid="{00000000-0005-0000-0000-0000E6090000}"/>
    <cellStyle name="Normal 45 2 6 2" xfId="4204" xr:uid="{00000000-0005-0000-0000-000082100000}"/>
    <cellStyle name="Normal 45 2 6 2 2" xfId="14276" xr:uid="{00000000-0005-0000-0000-0000DB370000}"/>
    <cellStyle name="Normal 45 2 6 2 2 3" xfId="29371" xr:uid="{00000000-0005-0000-0000-0000D5720000}"/>
    <cellStyle name="Normal 45 2 6 2 3" xfId="9256" xr:uid="{00000000-0005-0000-0000-00003F240000}"/>
    <cellStyle name="Normal 45 2 6 2 3 3" xfId="24354" xr:uid="{00000000-0005-0000-0000-00003C5F0000}"/>
    <cellStyle name="Normal 45 2 6 2 5" xfId="19341" xr:uid="{00000000-0005-0000-0000-0000A74B0000}"/>
    <cellStyle name="Normal 45 2 6 3" xfId="5895" xr:uid="{00000000-0005-0000-0000-00001E170000}"/>
    <cellStyle name="Normal 45 2 6 3 2" xfId="15947" xr:uid="{00000000-0005-0000-0000-0000623E0000}"/>
    <cellStyle name="Normal 45 2 6 3 3" xfId="10927" xr:uid="{00000000-0005-0000-0000-0000C62A0000}"/>
    <cellStyle name="Normal 45 2 6 3 3 3" xfId="26025" xr:uid="{00000000-0005-0000-0000-0000C3650000}"/>
    <cellStyle name="Normal 45 2 6 3 5" xfId="21012" xr:uid="{00000000-0005-0000-0000-00002E520000}"/>
    <cellStyle name="Normal 45 2 6 4" xfId="12605" xr:uid="{00000000-0005-0000-0000-000054310000}"/>
    <cellStyle name="Normal 45 2 6 4 3" xfId="27700" xr:uid="{00000000-0005-0000-0000-00004E6C0000}"/>
    <cellStyle name="Normal 45 2 6 5" xfId="7584" xr:uid="{00000000-0005-0000-0000-0000B71D0000}"/>
    <cellStyle name="Normal 45 2 6 5 3" xfId="22683" xr:uid="{00000000-0005-0000-0000-0000B5580000}"/>
    <cellStyle name="Normal 45 2 6 7" xfId="17670" xr:uid="{00000000-0005-0000-0000-000020450000}"/>
    <cellStyle name="Normal 45 2 7" xfId="3363" xr:uid="{00000000-0005-0000-0000-0000390D0000}"/>
    <cellStyle name="Normal 45 2 7 2" xfId="13440" xr:uid="{00000000-0005-0000-0000-000097340000}"/>
    <cellStyle name="Normal 45 2 7 2 3" xfId="28535" xr:uid="{00000000-0005-0000-0000-0000916F0000}"/>
    <cellStyle name="Normal 45 2 7 3" xfId="8420" xr:uid="{00000000-0005-0000-0000-0000FB200000}"/>
    <cellStyle name="Normal 45 2 7 3 3" xfId="23518" xr:uid="{00000000-0005-0000-0000-0000F85B0000}"/>
    <cellStyle name="Normal 45 2 7 5" xfId="18505" xr:uid="{00000000-0005-0000-0000-000063480000}"/>
    <cellStyle name="Normal 45 2 8" xfId="5056" xr:uid="{00000000-0005-0000-0000-0000D7130000}"/>
    <cellStyle name="Normal 45 2 8 2" xfId="15111" xr:uid="{00000000-0005-0000-0000-00001E3B0000}"/>
    <cellStyle name="Normal 45 2 8 2 3" xfId="30206" xr:uid="{00000000-0005-0000-0000-000018760000}"/>
    <cellStyle name="Normal 45 2 8 3" xfId="10091" xr:uid="{00000000-0005-0000-0000-000082270000}"/>
    <cellStyle name="Normal 45 2 8 3 3" xfId="25189" xr:uid="{00000000-0005-0000-0000-00007F620000}"/>
    <cellStyle name="Normal 45 2 8 5" xfId="20176" xr:uid="{00000000-0005-0000-0000-0000EA4E0000}"/>
    <cellStyle name="Normal 45 2 9" xfId="11767" xr:uid="{00000000-0005-0000-0000-00000E2E0000}"/>
    <cellStyle name="Normal 45 2 9 3" xfId="26864" xr:uid="{00000000-0005-0000-0000-00000A690000}"/>
    <cellStyle name="Normal 46" xfId="1025" xr:uid="{00000000-0005-0000-0000-000013040000}"/>
    <cellStyle name="Normal 46 2" xfId="1426" xr:uid="{00000000-0005-0000-0000-0000A6050000}"/>
    <cellStyle name="Normal 46 2 10" xfId="6747" xr:uid="{00000000-0005-0000-0000-0000721A0000}"/>
    <cellStyle name="Normal 46 2 10 3" xfId="21848" xr:uid="{00000000-0005-0000-0000-000072550000}"/>
    <cellStyle name="Normal 46 2 12" xfId="16833" xr:uid="{00000000-0005-0000-0000-0000DB410000}"/>
    <cellStyle name="Normal 46 2 2" xfId="1713" xr:uid="{00000000-0005-0000-0000-0000C6060000}"/>
    <cellStyle name="Normal 46 2 2 11" xfId="16887" xr:uid="{00000000-0005-0000-0000-000011420000}"/>
    <cellStyle name="Normal 46 2 2 2" xfId="1821" xr:uid="{00000000-0005-0000-0000-000032070000}"/>
    <cellStyle name="Normal 46 2 2 2 10" xfId="16991" xr:uid="{00000000-0005-0000-0000-000079420000}"/>
    <cellStyle name="Normal 46 2 2 2 2" xfId="2038" xr:uid="{00000000-0005-0000-0000-00000B080000}"/>
    <cellStyle name="Normal 46 2 2 2 2 2" xfId="2459" xr:uid="{00000000-0005-0000-0000-0000B0090000}"/>
    <cellStyle name="Normal 46 2 2 2 2 2 2" xfId="3298" xr:uid="{00000000-0005-0000-0000-0000F70C0000}"/>
    <cellStyle name="Normal 46 2 2 2 2 2 2 2" xfId="4987" xr:uid="{00000000-0005-0000-0000-000091130000}"/>
    <cellStyle name="Normal 46 2 2 2 2 2 2 2 2" xfId="15059" xr:uid="{00000000-0005-0000-0000-0000EA3A0000}"/>
    <cellStyle name="Normal 46 2 2 2 2 2 2 2 2 3" xfId="30154" xr:uid="{00000000-0005-0000-0000-0000E4750000}"/>
    <cellStyle name="Normal 46 2 2 2 2 2 2 2 3" xfId="10039" xr:uid="{00000000-0005-0000-0000-00004E270000}"/>
    <cellStyle name="Normal 46 2 2 2 2 2 2 2 3 3" xfId="25137" xr:uid="{00000000-0005-0000-0000-00004B620000}"/>
    <cellStyle name="Normal 46 2 2 2 2 2 2 2 5" xfId="20124" xr:uid="{00000000-0005-0000-0000-0000B64E0000}"/>
    <cellStyle name="Normal 46 2 2 2 2 2 2 3" xfId="6678" xr:uid="{00000000-0005-0000-0000-00002D1A0000}"/>
    <cellStyle name="Normal 46 2 2 2 2 2 2 3 2" xfId="16730" xr:uid="{00000000-0005-0000-0000-000071410000}"/>
    <cellStyle name="Normal 46 2 2 2 2 2 2 3 3" xfId="11710" xr:uid="{00000000-0005-0000-0000-0000D52D0000}"/>
    <cellStyle name="Normal 46 2 2 2 2 2 2 3 3 3" xfId="26808" xr:uid="{00000000-0005-0000-0000-0000D2680000}"/>
    <cellStyle name="Normal 46 2 2 2 2 2 2 3 5" xfId="21795" xr:uid="{00000000-0005-0000-0000-00003D550000}"/>
    <cellStyle name="Normal 46 2 2 2 2 2 2 4" xfId="13388" xr:uid="{00000000-0005-0000-0000-000063340000}"/>
    <cellStyle name="Normal 46 2 2 2 2 2 2 4 3" xfId="28483" xr:uid="{00000000-0005-0000-0000-00005D6F0000}"/>
    <cellStyle name="Normal 46 2 2 2 2 2 2 5" xfId="8367" xr:uid="{00000000-0005-0000-0000-0000C6200000}"/>
    <cellStyle name="Normal 46 2 2 2 2 2 2 5 3" xfId="23466" xr:uid="{00000000-0005-0000-0000-0000C45B0000}"/>
    <cellStyle name="Normal 46 2 2 2 2 2 2 7" xfId="18453" xr:uid="{00000000-0005-0000-0000-00002F480000}"/>
    <cellStyle name="Normal 46 2 2 2 2 2 3" xfId="4150" xr:uid="{00000000-0005-0000-0000-00004C100000}"/>
    <cellStyle name="Normal 46 2 2 2 2 2 3 2" xfId="14223" xr:uid="{00000000-0005-0000-0000-0000A6370000}"/>
    <cellStyle name="Normal 46 2 2 2 2 2 3 2 3" xfId="29318" xr:uid="{00000000-0005-0000-0000-0000A0720000}"/>
    <cellStyle name="Normal 46 2 2 2 2 2 3 3" xfId="9203" xr:uid="{00000000-0005-0000-0000-00000A240000}"/>
    <cellStyle name="Normal 46 2 2 2 2 2 3 3 3" xfId="24301" xr:uid="{00000000-0005-0000-0000-0000075F0000}"/>
    <cellStyle name="Normal 46 2 2 2 2 2 3 5" xfId="19288" xr:uid="{00000000-0005-0000-0000-0000724B0000}"/>
    <cellStyle name="Normal 46 2 2 2 2 2 4" xfId="5842" xr:uid="{00000000-0005-0000-0000-0000E9160000}"/>
    <cellStyle name="Normal 46 2 2 2 2 2 4 2" xfId="15894" xr:uid="{00000000-0005-0000-0000-00002D3E0000}"/>
    <cellStyle name="Normal 46 2 2 2 2 2 4 3" xfId="10874" xr:uid="{00000000-0005-0000-0000-0000912A0000}"/>
    <cellStyle name="Normal 46 2 2 2 2 2 4 3 3" xfId="25972" xr:uid="{00000000-0005-0000-0000-00008E650000}"/>
    <cellStyle name="Normal 46 2 2 2 2 2 4 5" xfId="20959" xr:uid="{00000000-0005-0000-0000-0000F9510000}"/>
    <cellStyle name="Normal 46 2 2 2 2 2 5" xfId="12552" xr:uid="{00000000-0005-0000-0000-00001F310000}"/>
    <cellStyle name="Normal 46 2 2 2 2 2 5 3" xfId="27647" xr:uid="{00000000-0005-0000-0000-0000196C0000}"/>
    <cellStyle name="Normal 46 2 2 2 2 2 6" xfId="7531" xr:uid="{00000000-0005-0000-0000-0000821D0000}"/>
    <cellStyle name="Normal 46 2 2 2 2 2 6 3" xfId="22630" xr:uid="{00000000-0005-0000-0000-000080580000}"/>
    <cellStyle name="Normal 46 2 2 2 2 2 8" xfId="17617" xr:uid="{00000000-0005-0000-0000-0000EB440000}"/>
    <cellStyle name="Normal 46 2 2 2 2 3" xfId="2880" xr:uid="{00000000-0005-0000-0000-0000550B0000}"/>
    <cellStyle name="Normal 46 2 2 2 2 3 2" xfId="4569" xr:uid="{00000000-0005-0000-0000-0000EF110000}"/>
    <cellStyle name="Normal 46 2 2 2 2 3 2 2" xfId="14641" xr:uid="{00000000-0005-0000-0000-000048390000}"/>
    <cellStyle name="Normal 46 2 2 2 2 3 2 2 3" xfId="29736" xr:uid="{00000000-0005-0000-0000-000042740000}"/>
    <cellStyle name="Normal 46 2 2 2 2 3 2 3" xfId="9621" xr:uid="{00000000-0005-0000-0000-0000AC250000}"/>
    <cellStyle name="Normal 46 2 2 2 2 3 2 3 3" xfId="24719" xr:uid="{00000000-0005-0000-0000-0000A9600000}"/>
    <cellStyle name="Normal 46 2 2 2 2 3 2 5" xfId="19706" xr:uid="{00000000-0005-0000-0000-0000144D0000}"/>
    <cellStyle name="Normal 46 2 2 2 2 3 3" xfId="6260" xr:uid="{00000000-0005-0000-0000-00008B180000}"/>
    <cellStyle name="Normal 46 2 2 2 2 3 3 2" xfId="16312" xr:uid="{00000000-0005-0000-0000-0000CF3F0000}"/>
    <cellStyle name="Normal 46 2 2 2 2 3 3 3" xfId="11292" xr:uid="{00000000-0005-0000-0000-0000332C0000}"/>
    <cellStyle name="Normal 46 2 2 2 2 3 3 3 3" xfId="26390" xr:uid="{00000000-0005-0000-0000-000030670000}"/>
    <cellStyle name="Normal 46 2 2 2 2 3 3 5" xfId="21377" xr:uid="{00000000-0005-0000-0000-00009B530000}"/>
    <cellStyle name="Normal 46 2 2 2 2 3 4" xfId="12970" xr:uid="{00000000-0005-0000-0000-0000C1320000}"/>
    <cellStyle name="Normal 46 2 2 2 2 3 4 3" xfId="28065" xr:uid="{00000000-0005-0000-0000-0000BB6D0000}"/>
    <cellStyle name="Normal 46 2 2 2 2 3 5" xfId="7949" xr:uid="{00000000-0005-0000-0000-0000241F0000}"/>
    <cellStyle name="Normal 46 2 2 2 2 3 5 3" xfId="23048" xr:uid="{00000000-0005-0000-0000-0000225A0000}"/>
    <cellStyle name="Normal 46 2 2 2 2 3 7" xfId="18035" xr:uid="{00000000-0005-0000-0000-00008D460000}"/>
    <cellStyle name="Normal 46 2 2 2 2 4" xfId="3732" xr:uid="{00000000-0005-0000-0000-0000AA0E0000}"/>
    <cellStyle name="Normal 46 2 2 2 2 4 2" xfId="13805" xr:uid="{00000000-0005-0000-0000-000004360000}"/>
    <cellStyle name="Normal 46 2 2 2 2 4 2 3" xfId="28900" xr:uid="{00000000-0005-0000-0000-0000FE700000}"/>
    <cellStyle name="Normal 46 2 2 2 2 4 3" xfId="8785" xr:uid="{00000000-0005-0000-0000-000068220000}"/>
    <cellStyle name="Normal 46 2 2 2 2 4 3 3" xfId="23883" xr:uid="{00000000-0005-0000-0000-0000655D0000}"/>
    <cellStyle name="Normal 46 2 2 2 2 4 5" xfId="18870" xr:uid="{00000000-0005-0000-0000-0000D0490000}"/>
    <cellStyle name="Normal 46 2 2 2 2 5" xfId="5424" xr:uid="{00000000-0005-0000-0000-000047150000}"/>
    <cellStyle name="Normal 46 2 2 2 2 5 2" xfId="15476" xr:uid="{00000000-0005-0000-0000-00008B3C0000}"/>
    <cellStyle name="Normal 46 2 2 2 2 5 2 3" xfId="30571" xr:uid="{00000000-0005-0000-0000-000085770000}"/>
    <cellStyle name="Normal 46 2 2 2 2 5 3" xfId="10456" xr:uid="{00000000-0005-0000-0000-0000EF280000}"/>
    <cellStyle name="Normal 46 2 2 2 2 5 3 3" xfId="25554" xr:uid="{00000000-0005-0000-0000-0000EC630000}"/>
    <cellStyle name="Normal 46 2 2 2 2 5 5" xfId="20541" xr:uid="{00000000-0005-0000-0000-000057500000}"/>
    <cellStyle name="Normal 46 2 2 2 2 6" xfId="12134" xr:uid="{00000000-0005-0000-0000-00007D2F0000}"/>
    <cellStyle name="Normal 46 2 2 2 2 6 3" xfId="27229" xr:uid="{00000000-0005-0000-0000-0000776A0000}"/>
    <cellStyle name="Normal 46 2 2 2 2 7" xfId="7113" xr:uid="{00000000-0005-0000-0000-0000E01B0000}"/>
    <cellStyle name="Normal 46 2 2 2 2 7 3" xfId="22212" xr:uid="{00000000-0005-0000-0000-0000DE560000}"/>
    <cellStyle name="Normal 46 2 2 2 2 9" xfId="17199" xr:uid="{00000000-0005-0000-0000-000049430000}"/>
    <cellStyle name="Normal 46 2 2 2 3" xfId="2251" xr:uid="{00000000-0005-0000-0000-0000E0080000}"/>
    <cellStyle name="Normal 46 2 2 2 3 2" xfId="3090" xr:uid="{00000000-0005-0000-0000-0000270C0000}"/>
    <cellStyle name="Normal 46 2 2 2 3 2 2" xfId="4779" xr:uid="{00000000-0005-0000-0000-0000C1120000}"/>
    <cellStyle name="Normal 46 2 2 2 3 2 2 2" xfId="14851" xr:uid="{00000000-0005-0000-0000-00001A3A0000}"/>
    <cellStyle name="Normal 46 2 2 2 3 2 2 2 3" xfId="29946" xr:uid="{00000000-0005-0000-0000-000014750000}"/>
    <cellStyle name="Normal 46 2 2 2 3 2 2 3" xfId="9831" xr:uid="{00000000-0005-0000-0000-00007E260000}"/>
    <cellStyle name="Normal 46 2 2 2 3 2 2 3 3" xfId="24929" xr:uid="{00000000-0005-0000-0000-00007B610000}"/>
    <cellStyle name="Normal 46 2 2 2 3 2 2 5" xfId="19916" xr:uid="{00000000-0005-0000-0000-0000E64D0000}"/>
    <cellStyle name="Normal 46 2 2 2 3 2 3" xfId="6470" xr:uid="{00000000-0005-0000-0000-00005D190000}"/>
    <cellStyle name="Normal 46 2 2 2 3 2 3 2" xfId="16522" xr:uid="{00000000-0005-0000-0000-0000A1400000}"/>
    <cellStyle name="Normal 46 2 2 2 3 2 3 3" xfId="11502" xr:uid="{00000000-0005-0000-0000-0000052D0000}"/>
    <cellStyle name="Normal 46 2 2 2 3 2 3 3 3" xfId="26600" xr:uid="{00000000-0005-0000-0000-000002680000}"/>
    <cellStyle name="Normal 46 2 2 2 3 2 3 5" xfId="21587" xr:uid="{00000000-0005-0000-0000-00006D540000}"/>
    <cellStyle name="Normal 46 2 2 2 3 2 4" xfId="13180" xr:uid="{00000000-0005-0000-0000-000093330000}"/>
    <cellStyle name="Normal 46 2 2 2 3 2 4 3" xfId="28275" xr:uid="{00000000-0005-0000-0000-00008D6E0000}"/>
    <cellStyle name="Normal 46 2 2 2 3 2 5" xfId="8159" xr:uid="{00000000-0005-0000-0000-0000F61F0000}"/>
    <cellStyle name="Normal 46 2 2 2 3 2 5 3" xfId="23258" xr:uid="{00000000-0005-0000-0000-0000F45A0000}"/>
    <cellStyle name="Normal 46 2 2 2 3 2 7" xfId="18245" xr:uid="{00000000-0005-0000-0000-00005F470000}"/>
    <cellStyle name="Normal 46 2 2 2 3 3" xfId="3942" xr:uid="{00000000-0005-0000-0000-00007C0F0000}"/>
    <cellStyle name="Normal 46 2 2 2 3 3 2" xfId="14015" xr:uid="{00000000-0005-0000-0000-0000D6360000}"/>
    <cellStyle name="Normal 46 2 2 2 3 3 2 3" xfId="29110" xr:uid="{00000000-0005-0000-0000-0000D0710000}"/>
    <cellStyle name="Normal 46 2 2 2 3 3 3" xfId="8995" xr:uid="{00000000-0005-0000-0000-00003A230000}"/>
    <cellStyle name="Normal 46 2 2 2 3 3 3 3" xfId="24093" xr:uid="{00000000-0005-0000-0000-0000375E0000}"/>
    <cellStyle name="Normal 46 2 2 2 3 3 5" xfId="19080" xr:uid="{00000000-0005-0000-0000-0000A24A0000}"/>
    <cellStyle name="Normal 46 2 2 2 3 4" xfId="5634" xr:uid="{00000000-0005-0000-0000-000019160000}"/>
    <cellStyle name="Normal 46 2 2 2 3 4 2" xfId="15686" xr:uid="{00000000-0005-0000-0000-00005D3D0000}"/>
    <cellStyle name="Normal 46 2 2 2 3 4 2 3" xfId="30781" xr:uid="{00000000-0005-0000-0000-000057780000}"/>
    <cellStyle name="Normal 46 2 2 2 3 4 3" xfId="10666" xr:uid="{00000000-0005-0000-0000-0000C1290000}"/>
    <cellStyle name="Normal 46 2 2 2 3 4 3 3" xfId="25764" xr:uid="{00000000-0005-0000-0000-0000BE640000}"/>
    <cellStyle name="Normal 46 2 2 2 3 4 5" xfId="20751" xr:uid="{00000000-0005-0000-0000-000029510000}"/>
    <cellStyle name="Normal 46 2 2 2 3 5" xfId="12344" xr:uid="{00000000-0005-0000-0000-00004F300000}"/>
    <cellStyle name="Normal 46 2 2 2 3 5 3" xfId="27439" xr:uid="{00000000-0005-0000-0000-0000496B0000}"/>
    <cellStyle name="Normal 46 2 2 2 3 6" xfId="7323" xr:uid="{00000000-0005-0000-0000-0000B21C0000}"/>
    <cellStyle name="Normal 46 2 2 2 3 6 3" xfId="22422" xr:uid="{00000000-0005-0000-0000-0000B0570000}"/>
    <cellStyle name="Normal 46 2 2 2 3 8" xfId="17409" xr:uid="{00000000-0005-0000-0000-00001B440000}"/>
    <cellStyle name="Normal 46 2 2 2 4" xfId="2672" xr:uid="{00000000-0005-0000-0000-0000850A0000}"/>
    <cellStyle name="Normal 46 2 2 2 4 2" xfId="4361" xr:uid="{00000000-0005-0000-0000-00001F110000}"/>
    <cellStyle name="Normal 46 2 2 2 4 2 2" xfId="14433" xr:uid="{00000000-0005-0000-0000-000078380000}"/>
    <cellStyle name="Normal 46 2 2 2 4 2 2 3" xfId="29528" xr:uid="{00000000-0005-0000-0000-000072730000}"/>
    <cellStyle name="Normal 46 2 2 2 4 2 3" xfId="9413" xr:uid="{00000000-0005-0000-0000-0000DC240000}"/>
    <cellStyle name="Normal 46 2 2 2 4 2 3 3" xfId="24511" xr:uid="{00000000-0005-0000-0000-0000D95F0000}"/>
    <cellStyle name="Normal 46 2 2 2 4 2 5" xfId="19498" xr:uid="{00000000-0005-0000-0000-0000444C0000}"/>
    <cellStyle name="Normal 46 2 2 2 4 3" xfId="6052" xr:uid="{00000000-0005-0000-0000-0000BB170000}"/>
    <cellStyle name="Normal 46 2 2 2 4 3 2" xfId="16104" xr:uid="{00000000-0005-0000-0000-0000FF3E0000}"/>
    <cellStyle name="Normal 46 2 2 2 4 3 3" xfId="11084" xr:uid="{00000000-0005-0000-0000-0000632B0000}"/>
    <cellStyle name="Normal 46 2 2 2 4 3 3 3" xfId="26182" xr:uid="{00000000-0005-0000-0000-000060660000}"/>
    <cellStyle name="Normal 46 2 2 2 4 3 5" xfId="21169" xr:uid="{00000000-0005-0000-0000-0000CB520000}"/>
    <cellStyle name="Normal 46 2 2 2 4 4" xfId="12762" xr:uid="{00000000-0005-0000-0000-0000F1310000}"/>
    <cellStyle name="Normal 46 2 2 2 4 4 3" xfId="27857" xr:uid="{00000000-0005-0000-0000-0000EB6C0000}"/>
    <cellStyle name="Normal 46 2 2 2 4 5" xfId="7741" xr:uid="{00000000-0005-0000-0000-0000541E0000}"/>
    <cellStyle name="Normal 46 2 2 2 4 5 3" xfId="22840" xr:uid="{00000000-0005-0000-0000-000052590000}"/>
    <cellStyle name="Normal 46 2 2 2 4 7" xfId="17827" xr:uid="{00000000-0005-0000-0000-0000BD450000}"/>
    <cellStyle name="Normal 46 2 2 2 5" xfId="3524" xr:uid="{00000000-0005-0000-0000-0000DA0D0000}"/>
    <cellStyle name="Normal 46 2 2 2 5 2" xfId="13597" xr:uid="{00000000-0005-0000-0000-000034350000}"/>
    <cellStyle name="Normal 46 2 2 2 5 2 3" xfId="28692" xr:uid="{00000000-0005-0000-0000-00002E700000}"/>
    <cellStyle name="Normal 46 2 2 2 5 3" xfId="8577" xr:uid="{00000000-0005-0000-0000-000098210000}"/>
    <cellStyle name="Normal 46 2 2 2 5 3 3" xfId="23675" xr:uid="{00000000-0005-0000-0000-0000955C0000}"/>
    <cellStyle name="Normal 46 2 2 2 5 5" xfId="18662" xr:uid="{00000000-0005-0000-0000-000000490000}"/>
    <cellStyle name="Normal 46 2 2 2 6" xfId="5216" xr:uid="{00000000-0005-0000-0000-000077140000}"/>
    <cellStyle name="Normal 46 2 2 2 6 2" xfId="15268" xr:uid="{00000000-0005-0000-0000-0000BB3B0000}"/>
    <cellStyle name="Normal 46 2 2 2 6 2 3" xfId="30363" xr:uid="{00000000-0005-0000-0000-0000B5760000}"/>
    <cellStyle name="Normal 46 2 2 2 6 3" xfId="10248" xr:uid="{00000000-0005-0000-0000-00001F280000}"/>
    <cellStyle name="Normal 46 2 2 2 6 3 3" xfId="25346" xr:uid="{00000000-0005-0000-0000-00001C630000}"/>
    <cellStyle name="Normal 46 2 2 2 6 5" xfId="20333" xr:uid="{00000000-0005-0000-0000-0000874F0000}"/>
    <cellStyle name="Normal 46 2 2 2 7" xfId="11926" xr:uid="{00000000-0005-0000-0000-0000AD2E0000}"/>
    <cellStyle name="Normal 46 2 2 2 7 3" xfId="27021" xr:uid="{00000000-0005-0000-0000-0000A7690000}"/>
    <cellStyle name="Normal 46 2 2 2 8" xfId="6905" xr:uid="{00000000-0005-0000-0000-0000101B0000}"/>
    <cellStyle name="Normal 46 2 2 2 8 3" xfId="22004" xr:uid="{00000000-0005-0000-0000-00000E560000}"/>
    <cellStyle name="Normal 46 2 2 3" xfId="1934" xr:uid="{00000000-0005-0000-0000-0000A3070000}"/>
    <cellStyle name="Normal 46 2 2 3 2" xfId="2355" xr:uid="{00000000-0005-0000-0000-000048090000}"/>
    <cellStyle name="Normal 46 2 2 3 2 2" xfId="3194" xr:uid="{00000000-0005-0000-0000-00008F0C0000}"/>
    <cellStyle name="Normal 46 2 2 3 2 2 2" xfId="4883" xr:uid="{00000000-0005-0000-0000-000029130000}"/>
    <cellStyle name="Normal 46 2 2 3 2 2 2 2" xfId="14955" xr:uid="{00000000-0005-0000-0000-0000823A0000}"/>
    <cellStyle name="Normal 46 2 2 3 2 2 2 2 3" xfId="30050" xr:uid="{00000000-0005-0000-0000-00007C750000}"/>
    <cellStyle name="Normal 46 2 2 3 2 2 2 3" xfId="9935" xr:uid="{00000000-0005-0000-0000-0000E6260000}"/>
    <cellStyle name="Normal 46 2 2 3 2 2 2 3 3" xfId="25033" xr:uid="{00000000-0005-0000-0000-0000E3610000}"/>
    <cellStyle name="Normal 46 2 2 3 2 2 2 5" xfId="20020" xr:uid="{00000000-0005-0000-0000-00004E4E0000}"/>
    <cellStyle name="Normal 46 2 2 3 2 2 3" xfId="6574" xr:uid="{00000000-0005-0000-0000-0000C5190000}"/>
    <cellStyle name="Normal 46 2 2 3 2 2 3 2" xfId="16626" xr:uid="{00000000-0005-0000-0000-000009410000}"/>
    <cellStyle name="Normal 46 2 2 3 2 2 3 3" xfId="11606" xr:uid="{00000000-0005-0000-0000-00006D2D0000}"/>
    <cellStyle name="Normal 46 2 2 3 2 2 3 3 3" xfId="26704" xr:uid="{00000000-0005-0000-0000-00006A680000}"/>
    <cellStyle name="Normal 46 2 2 3 2 2 3 5" xfId="21691" xr:uid="{00000000-0005-0000-0000-0000D5540000}"/>
    <cellStyle name="Normal 46 2 2 3 2 2 4" xfId="13284" xr:uid="{00000000-0005-0000-0000-0000FB330000}"/>
    <cellStyle name="Normal 46 2 2 3 2 2 4 3" xfId="28379" xr:uid="{00000000-0005-0000-0000-0000F56E0000}"/>
    <cellStyle name="Normal 46 2 2 3 2 2 5" xfId="8263" xr:uid="{00000000-0005-0000-0000-00005E200000}"/>
    <cellStyle name="Normal 46 2 2 3 2 2 5 3" xfId="23362" xr:uid="{00000000-0005-0000-0000-00005C5B0000}"/>
    <cellStyle name="Normal 46 2 2 3 2 2 7" xfId="18349" xr:uid="{00000000-0005-0000-0000-0000C7470000}"/>
    <cellStyle name="Normal 46 2 2 3 2 3" xfId="4046" xr:uid="{00000000-0005-0000-0000-0000E40F0000}"/>
    <cellStyle name="Normal 46 2 2 3 2 3 2" xfId="14119" xr:uid="{00000000-0005-0000-0000-00003E370000}"/>
    <cellStyle name="Normal 46 2 2 3 2 3 2 3" xfId="29214" xr:uid="{00000000-0005-0000-0000-000038720000}"/>
    <cellStyle name="Normal 46 2 2 3 2 3 3" xfId="9099" xr:uid="{00000000-0005-0000-0000-0000A2230000}"/>
    <cellStyle name="Normal 46 2 2 3 2 3 3 3" xfId="24197" xr:uid="{00000000-0005-0000-0000-00009F5E0000}"/>
    <cellStyle name="Normal 46 2 2 3 2 3 5" xfId="19184" xr:uid="{00000000-0005-0000-0000-00000A4B0000}"/>
    <cellStyle name="Normal 46 2 2 3 2 4" xfId="5738" xr:uid="{00000000-0005-0000-0000-000081160000}"/>
    <cellStyle name="Normal 46 2 2 3 2 4 2" xfId="15790" xr:uid="{00000000-0005-0000-0000-0000C53D0000}"/>
    <cellStyle name="Normal 46 2 2 3 2 4 2 3" xfId="30885" xr:uid="{00000000-0005-0000-0000-0000BF780000}"/>
    <cellStyle name="Normal 46 2 2 3 2 4 3" xfId="10770" xr:uid="{00000000-0005-0000-0000-0000292A0000}"/>
    <cellStyle name="Normal 46 2 2 3 2 4 3 3" xfId="25868" xr:uid="{00000000-0005-0000-0000-000026650000}"/>
    <cellStyle name="Normal 46 2 2 3 2 4 5" xfId="20855" xr:uid="{00000000-0005-0000-0000-000091510000}"/>
    <cellStyle name="Normal 46 2 2 3 2 5" xfId="12448" xr:uid="{00000000-0005-0000-0000-0000B7300000}"/>
    <cellStyle name="Normal 46 2 2 3 2 5 3" xfId="27543" xr:uid="{00000000-0005-0000-0000-0000B16B0000}"/>
    <cellStyle name="Normal 46 2 2 3 2 6" xfId="7427" xr:uid="{00000000-0005-0000-0000-00001A1D0000}"/>
    <cellStyle name="Normal 46 2 2 3 2 6 3" xfId="22526" xr:uid="{00000000-0005-0000-0000-000018580000}"/>
    <cellStyle name="Normal 46 2 2 3 2 8" xfId="17513" xr:uid="{00000000-0005-0000-0000-000083440000}"/>
    <cellStyle name="Normal 46 2 2 3 3" xfId="2776" xr:uid="{00000000-0005-0000-0000-0000ED0A0000}"/>
    <cellStyle name="Normal 46 2 2 3 3 2" xfId="4465" xr:uid="{00000000-0005-0000-0000-000087110000}"/>
    <cellStyle name="Normal 46 2 2 3 3 2 2" xfId="14537" xr:uid="{00000000-0005-0000-0000-0000E0380000}"/>
    <cellStyle name="Normal 46 2 2 3 3 2 2 3" xfId="29632" xr:uid="{00000000-0005-0000-0000-0000DA730000}"/>
    <cellStyle name="Normal 46 2 2 3 3 2 3" xfId="9517" xr:uid="{00000000-0005-0000-0000-000044250000}"/>
    <cellStyle name="Normal 46 2 2 3 3 2 3 3" xfId="24615" xr:uid="{00000000-0005-0000-0000-000041600000}"/>
    <cellStyle name="Normal 46 2 2 3 3 2 5" xfId="19602" xr:uid="{00000000-0005-0000-0000-0000AC4C0000}"/>
    <cellStyle name="Normal 46 2 2 3 3 3" xfId="6156" xr:uid="{00000000-0005-0000-0000-000023180000}"/>
    <cellStyle name="Normal 46 2 2 3 3 3 2" xfId="16208" xr:uid="{00000000-0005-0000-0000-0000673F0000}"/>
    <cellStyle name="Normal 46 2 2 3 3 3 3" xfId="11188" xr:uid="{00000000-0005-0000-0000-0000CB2B0000}"/>
    <cellStyle name="Normal 46 2 2 3 3 3 3 3" xfId="26286" xr:uid="{00000000-0005-0000-0000-0000C8660000}"/>
    <cellStyle name="Normal 46 2 2 3 3 3 5" xfId="21273" xr:uid="{00000000-0005-0000-0000-000033530000}"/>
    <cellStyle name="Normal 46 2 2 3 3 4" xfId="12866" xr:uid="{00000000-0005-0000-0000-000059320000}"/>
    <cellStyle name="Normal 46 2 2 3 3 4 3" xfId="27961" xr:uid="{00000000-0005-0000-0000-0000536D0000}"/>
    <cellStyle name="Normal 46 2 2 3 3 5" xfId="7845" xr:uid="{00000000-0005-0000-0000-0000BC1E0000}"/>
    <cellStyle name="Normal 46 2 2 3 3 5 3" xfId="22944" xr:uid="{00000000-0005-0000-0000-0000BA590000}"/>
    <cellStyle name="Normal 46 2 2 3 3 7" xfId="17931" xr:uid="{00000000-0005-0000-0000-000025460000}"/>
    <cellStyle name="Normal 46 2 2 3 4" xfId="3628" xr:uid="{00000000-0005-0000-0000-0000420E0000}"/>
    <cellStyle name="Normal 46 2 2 3 4 2" xfId="13701" xr:uid="{00000000-0005-0000-0000-00009C350000}"/>
    <cellStyle name="Normal 46 2 2 3 4 2 3" xfId="28796" xr:uid="{00000000-0005-0000-0000-000096700000}"/>
    <cellStyle name="Normal 46 2 2 3 4 3" xfId="8681" xr:uid="{00000000-0005-0000-0000-000000220000}"/>
    <cellStyle name="Normal 46 2 2 3 4 3 3" xfId="23779" xr:uid="{00000000-0005-0000-0000-0000FD5C0000}"/>
    <cellStyle name="Normal 46 2 2 3 4 5" xfId="18766" xr:uid="{00000000-0005-0000-0000-000068490000}"/>
    <cellStyle name="Normal 46 2 2 3 5" xfId="5320" xr:uid="{00000000-0005-0000-0000-0000DF140000}"/>
    <cellStyle name="Normal 46 2 2 3 5 2" xfId="15372" xr:uid="{00000000-0005-0000-0000-0000233C0000}"/>
    <cellStyle name="Normal 46 2 2 3 5 2 3" xfId="30467" xr:uid="{00000000-0005-0000-0000-00001D770000}"/>
    <cellStyle name="Normal 46 2 2 3 5 3" xfId="10352" xr:uid="{00000000-0005-0000-0000-000087280000}"/>
    <cellStyle name="Normal 46 2 2 3 5 3 3" xfId="25450" xr:uid="{00000000-0005-0000-0000-000084630000}"/>
    <cellStyle name="Normal 46 2 2 3 5 5" xfId="20437" xr:uid="{00000000-0005-0000-0000-0000EF4F0000}"/>
    <cellStyle name="Normal 46 2 2 3 6" xfId="12030" xr:uid="{00000000-0005-0000-0000-0000152F0000}"/>
    <cellStyle name="Normal 46 2 2 3 6 3" xfId="27125" xr:uid="{00000000-0005-0000-0000-00000F6A0000}"/>
    <cellStyle name="Normal 46 2 2 3 7" xfId="7009" xr:uid="{00000000-0005-0000-0000-0000781B0000}"/>
    <cellStyle name="Normal 46 2 2 3 7 3" xfId="22108" xr:uid="{00000000-0005-0000-0000-000076560000}"/>
    <cellStyle name="Normal 46 2 2 3 9" xfId="17095" xr:uid="{00000000-0005-0000-0000-0000E1420000}"/>
    <cellStyle name="Normal 46 2 2 4" xfId="2147" xr:uid="{00000000-0005-0000-0000-000078080000}"/>
    <cellStyle name="Normal 46 2 2 4 2" xfId="2986" xr:uid="{00000000-0005-0000-0000-0000BF0B0000}"/>
    <cellStyle name="Normal 46 2 2 4 2 2" xfId="4675" xr:uid="{00000000-0005-0000-0000-000059120000}"/>
    <cellStyle name="Normal 46 2 2 4 2 2 2" xfId="14747" xr:uid="{00000000-0005-0000-0000-0000B2390000}"/>
    <cellStyle name="Normal 46 2 2 4 2 2 2 3" xfId="29842" xr:uid="{00000000-0005-0000-0000-0000AC740000}"/>
    <cellStyle name="Normal 46 2 2 4 2 2 3" xfId="9727" xr:uid="{00000000-0005-0000-0000-000016260000}"/>
    <cellStyle name="Normal 46 2 2 4 2 2 3 3" xfId="24825" xr:uid="{00000000-0005-0000-0000-000013610000}"/>
    <cellStyle name="Normal 46 2 2 4 2 2 5" xfId="19812" xr:uid="{00000000-0005-0000-0000-00007E4D0000}"/>
    <cellStyle name="Normal 46 2 2 4 2 3" xfId="6366" xr:uid="{00000000-0005-0000-0000-0000F5180000}"/>
    <cellStyle name="Normal 46 2 2 4 2 3 2" xfId="16418" xr:uid="{00000000-0005-0000-0000-000039400000}"/>
    <cellStyle name="Normal 46 2 2 4 2 3 3" xfId="11398" xr:uid="{00000000-0005-0000-0000-00009D2C0000}"/>
    <cellStyle name="Normal 46 2 2 4 2 3 3 3" xfId="26496" xr:uid="{00000000-0005-0000-0000-00009A670000}"/>
    <cellStyle name="Normal 46 2 2 4 2 3 5" xfId="21483" xr:uid="{00000000-0005-0000-0000-000005540000}"/>
    <cellStyle name="Normal 46 2 2 4 2 4" xfId="13076" xr:uid="{00000000-0005-0000-0000-00002B330000}"/>
    <cellStyle name="Normal 46 2 2 4 2 4 3" xfId="28171" xr:uid="{00000000-0005-0000-0000-0000256E0000}"/>
    <cellStyle name="Normal 46 2 2 4 2 5" xfId="8055" xr:uid="{00000000-0005-0000-0000-00008E1F0000}"/>
    <cellStyle name="Normal 46 2 2 4 2 5 3" xfId="23154" xr:uid="{00000000-0005-0000-0000-00008C5A0000}"/>
    <cellStyle name="Normal 46 2 2 4 2 7" xfId="18141" xr:uid="{00000000-0005-0000-0000-0000F7460000}"/>
    <cellStyle name="Normal 46 2 2 4 3" xfId="3838" xr:uid="{00000000-0005-0000-0000-0000140F0000}"/>
    <cellStyle name="Normal 46 2 2 4 3 2" xfId="13911" xr:uid="{00000000-0005-0000-0000-00006E360000}"/>
    <cellStyle name="Normal 46 2 2 4 3 2 3" xfId="29006" xr:uid="{00000000-0005-0000-0000-000068710000}"/>
    <cellStyle name="Normal 46 2 2 4 3 3" xfId="8891" xr:uid="{00000000-0005-0000-0000-0000D2220000}"/>
    <cellStyle name="Normal 46 2 2 4 3 3 3" xfId="23989" xr:uid="{00000000-0005-0000-0000-0000CF5D0000}"/>
    <cellStyle name="Normal 46 2 2 4 3 5" xfId="18976" xr:uid="{00000000-0005-0000-0000-00003A4A0000}"/>
    <cellStyle name="Normal 46 2 2 4 4" xfId="5530" xr:uid="{00000000-0005-0000-0000-0000B1150000}"/>
    <cellStyle name="Normal 46 2 2 4 4 2" xfId="15582" xr:uid="{00000000-0005-0000-0000-0000F53C0000}"/>
    <cellStyle name="Normal 46 2 2 4 4 2 3" xfId="30677" xr:uid="{00000000-0005-0000-0000-0000EF770000}"/>
    <cellStyle name="Normal 46 2 2 4 4 3" xfId="10562" xr:uid="{00000000-0005-0000-0000-000059290000}"/>
    <cellStyle name="Normal 46 2 2 4 4 3 3" xfId="25660" xr:uid="{00000000-0005-0000-0000-000056640000}"/>
    <cellStyle name="Normal 46 2 2 4 4 5" xfId="20647" xr:uid="{00000000-0005-0000-0000-0000C1500000}"/>
    <cellStyle name="Normal 46 2 2 4 5" xfId="12240" xr:uid="{00000000-0005-0000-0000-0000E72F0000}"/>
    <cellStyle name="Normal 46 2 2 4 5 3" xfId="27335" xr:uid="{00000000-0005-0000-0000-0000E16A0000}"/>
    <cellStyle name="Normal 46 2 2 4 6" xfId="7219" xr:uid="{00000000-0005-0000-0000-00004A1C0000}"/>
    <cellStyle name="Normal 46 2 2 4 6 3" xfId="22318" xr:uid="{00000000-0005-0000-0000-000048570000}"/>
    <cellStyle name="Normal 46 2 2 4 8" xfId="17305" xr:uid="{00000000-0005-0000-0000-0000B3430000}"/>
    <cellStyle name="Normal 46 2 2 5" xfId="2568" xr:uid="{00000000-0005-0000-0000-00001D0A0000}"/>
    <cellStyle name="Normal 46 2 2 5 2" xfId="4257" xr:uid="{00000000-0005-0000-0000-0000B7100000}"/>
    <cellStyle name="Normal 46 2 2 5 2 2" xfId="14329" xr:uid="{00000000-0005-0000-0000-000010380000}"/>
    <cellStyle name="Normal 46 2 2 5 2 2 3" xfId="29424" xr:uid="{00000000-0005-0000-0000-00000A730000}"/>
    <cellStyle name="Normal 46 2 2 5 2 3" xfId="9309" xr:uid="{00000000-0005-0000-0000-000074240000}"/>
    <cellStyle name="Normal 46 2 2 5 2 3 3" xfId="24407" xr:uid="{00000000-0005-0000-0000-0000715F0000}"/>
    <cellStyle name="Normal 46 2 2 5 2 5" xfId="19394" xr:uid="{00000000-0005-0000-0000-0000DC4B0000}"/>
    <cellStyle name="Normal 46 2 2 5 3" xfId="5948" xr:uid="{00000000-0005-0000-0000-000053170000}"/>
    <cellStyle name="Normal 46 2 2 5 3 2" xfId="16000" xr:uid="{00000000-0005-0000-0000-0000973E0000}"/>
    <cellStyle name="Normal 46 2 2 5 3 3" xfId="10980" xr:uid="{00000000-0005-0000-0000-0000FB2A0000}"/>
    <cellStyle name="Normal 46 2 2 5 3 3 3" xfId="26078" xr:uid="{00000000-0005-0000-0000-0000F8650000}"/>
    <cellStyle name="Normal 46 2 2 5 3 5" xfId="21065" xr:uid="{00000000-0005-0000-0000-000063520000}"/>
    <cellStyle name="Normal 46 2 2 5 4" xfId="12658" xr:uid="{00000000-0005-0000-0000-000089310000}"/>
    <cellStyle name="Normal 46 2 2 5 4 3" xfId="27753" xr:uid="{00000000-0005-0000-0000-0000836C0000}"/>
    <cellStyle name="Normal 46 2 2 5 5" xfId="7637" xr:uid="{00000000-0005-0000-0000-0000EC1D0000}"/>
    <cellStyle name="Normal 46 2 2 5 5 3" xfId="22736" xr:uid="{00000000-0005-0000-0000-0000EA580000}"/>
    <cellStyle name="Normal 46 2 2 5 7" xfId="17723" xr:uid="{00000000-0005-0000-0000-000055450000}"/>
    <cellStyle name="Normal 46 2 2 6" xfId="3420" xr:uid="{00000000-0005-0000-0000-0000720D0000}"/>
    <cellStyle name="Normal 46 2 2 6 2" xfId="13493" xr:uid="{00000000-0005-0000-0000-0000CC340000}"/>
    <cellStyle name="Normal 46 2 2 6 2 3" xfId="28588" xr:uid="{00000000-0005-0000-0000-0000C66F0000}"/>
    <cellStyle name="Normal 46 2 2 6 3" xfId="8473" xr:uid="{00000000-0005-0000-0000-000030210000}"/>
    <cellStyle name="Normal 46 2 2 6 3 3" xfId="23571" xr:uid="{00000000-0005-0000-0000-00002D5C0000}"/>
    <cellStyle name="Normal 46 2 2 6 5" xfId="18558" xr:uid="{00000000-0005-0000-0000-000098480000}"/>
    <cellStyle name="Normal 46 2 2 7" xfId="5112" xr:uid="{00000000-0005-0000-0000-00000F140000}"/>
    <cellStyle name="Normal 46 2 2 7 2" xfId="15164" xr:uid="{00000000-0005-0000-0000-0000533B0000}"/>
    <cellStyle name="Normal 46 2 2 7 2 3" xfId="30259" xr:uid="{00000000-0005-0000-0000-00004D760000}"/>
    <cellStyle name="Normal 46 2 2 7 3" xfId="10144" xr:uid="{00000000-0005-0000-0000-0000B7270000}"/>
    <cellStyle name="Normal 46 2 2 7 3 3" xfId="25242" xr:uid="{00000000-0005-0000-0000-0000B4620000}"/>
    <cellStyle name="Normal 46 2 2 7 5" xfId="20229" xr:uid="{00000000-0005-0000-0000-00001F4F0000}"/>
    <cellStyle name="Normal 46 2 2 8" xfId="11822" xr:uid="{00000000-0005-0000-0000-0000452E0000}"/>
    <cellStyle name="Normal 46 2 2 8 3" xfId="26917" xr:uid="{00000000-0005-0000-0000-00003F690000}"/>
    <cellStyle name="Normal 46 2 2 9" xfId="6801" xr:uid="{00000000-0005-0000-0000-0000A81A0000}"/>
    <cellStyle name="Normal 46 2 2 9 3" xfId="21900" xr:uid="{00000000-0005-0000-0000-0000A6550000}"/>
    <cellStyle name="Normal 46 2 3" xfId="1767" xr:uid="{00000000-0005-0000-0000-0000FC060000}"/>
    <cellStyle name="Normal 46 2 3 10" xfId="16939" xr:uid="{00000000-0005-0000-0000-000045420000}"/>
    <cellStyle name="Normal 46 2 3 2" xfId="1986" xr:uid="{00000000-0005-0000-0000-0000D7070000}"/>
    <cellStyle name="Normal 46 2 3 2 2" xfId="2407" xr:uid="{00000000-0005-0000-0000-00007C090000}"/>
    <cellStyle name="Normal 46 2 3 2 2 2" xfId="3246" xr:uid="{00000000-0005-0000-0000-0000C30C0000}"/>
    <cellStyle name="Normal 46 2 3 2 2 2 2" xfId="4935" xr:uid="{00000000-0005-0000-0000-00005D130000}"/>
    <cellStyle name="Normal 46 2 3 2 2 2 2 2" xfId="15007" xr:uid="{00000000-0005-0000-0000-0000B63A0000}"/>
    <cellStyle name="Normal 46 2 3 2 2 2 2 2 3" xfId="30102" xr:uid="{00000000-0005-0000-0000-0000B0750000}"/>
    <cellStyle name="Normal 46 2 3 2 2 2 2 3" xfId="9987" xr:uid="{00000000-0005-0000-0000-00001A270000}"/>
    <cellStyle name="Normal 46 2 3 2 2 2 2 3 3" xfId="25085" xr:uid="{00000000-0005-0000-0000-000017620000}"/>
    <cellStyle name="Normal 46 2 3 2 2 2 2 5" xfId="20072" xr:uid="{00000000-0005-0000-0000-0000824E0000}"/>
    <cellStyle name="Normal 46 2 3 2 2 2 3" xfId="6626" xr:uid="{00000000-0005-0000-0000-0000F9190000}"/>
    <cellStyle name="Normal 46 2 3 2 2 2 3 2" xfId="16678" xr:uid="{00000000-0005-0000-0000-00003D410000}"/>
    <cellStyle name="Normal 46 2 3 2 2 2 3 3" xfId="11658" xr:uid="{00000000-0005-0000-0000-0000A12D0000}"/>
    <cellStyle name="Normal 46 2 3 2 2 2 3 3 3" xfId="26756" xr:uid="{00000000-0005-0000-0000-00009E680000}"/>
    <cellStyle name="Normal 46 2 3 2 2 2 3 5" xfId="21743" xr:uid="{00000000-0005-0000-0000-000009550000}"/>
    <cellStyle name="Normal 46 2 3 2 2 2 4" xfId="13336" xr:uid="{00000000-0005-0000-0000-00002F340000}"/>
    <cellStyle name="Normal 46 2 3 2 2 2 4 3" xfId="28431" xr:uid="{00000000-0005-0000-0000-0000296F0000}"/>
    <cellStyle name="Normal 46 2 3 2 2 2 5" xfId="8315" xr:uid="{00000000-0005-0000-0000-000092200000}"/>
    <cellStyle name="Normal 46 2 3 2 2 2 5 3" xfId="23414" xr:uid="{00000000-0005-0000-0000-0000905B0000}"/>
    <cellStyle name="Normal 46 2 3 2 2 2 7" xfId="18401" xr:uid="{00000000-0005-0000-0000-0000FB470000}"/>
    <cellStyle name="Normal 46 2 3 2 2 3" xfId="4098" xr:uid="{00000000-0005-0000-0000-000018100000}"/>
    <cellStyle name="Normal 46 2 3 2 2 3 2" xfId="14171" xr:uid="{00000000-0005-0000-0000-000072370000}"/>
    <cellStyle name="Normal 46 2 3 2 2 3 2 3" xfId="29266" xr:uid="{00000000-0005-0000-0000-00006C720000}"/>
    <cellStyle name="Normal 46 2 3 2 2 3 3" xfId="9151" xr:uid="{00000000-0005-0000-0000-0000D6230000}"/>
    <cellStyle name="Normal 46 2 3 2 2 3 3 3" xfId="24249" xr:uid="{00000000-0005-0000-0000-0000D35E0000}"/>
    <cellStyle name="Normal 46 2 3 2 2 3 5" xfId="19236" xr:uid="{00000000-0005-0000-0000-00003E4B0000}"/>
    <cellStyle name="Normal 46 2 3 2 2 4" xfId="5790" xr:uid="{00000000-0005-0000-0000-0000B5160000}"/>
    <cellStyle name="Normal 46 2 3 2 2 4 2" xfId="15842" xr:uid="{00000000-0005-0000-0000-0000F93D0000}"/>
    <cellStyle name="Normal 46 2 3 2 2 4 3" xfId="10822" xr:uid="{00000000-0005-0000-0000-00005D2A0000}"/>
    <cellStyle name="Normal 46 2 3 2 2 4 3 3" xfId="25920" xr:uid="{00000000-0005-0000-0000-00005A650000}"/>
    <cellStyle name="Normal 46 2 3 2 2 4 5" xfId="20907" xr:uid="{00000000-0005-0000-0000-0000C5510000}"/>
    <cellStyle name="Normal 46 2 3 2 2 5" xfId="12500" xr:uid="{00000000-0005-0000-0000-0000EB300000}"/>
    <cellStyle name="Normal 46 2 3 2 2 5 3" xfId="27595" xr:uid="{00000000-0005-0000-0000-0000E56B0000}"/>
    <cellStyle name="Normal 46 2 3 2 2 6" xfId="7479" xr:uid="{00000000-0005-0000-0000-00004E1D0000}"/>
    <cellStyle name="Normal 46 2 3 2 2 6 3" xfId="22578" xr:uid="{00000000-0005-0000-0000-00004C580000}"/>
    <cellStyle name="Normal 46 2 3 2 2 8" xfId="17565" xr:uid="{00000000-0005-0000-0000-0000B7440000}"/>
    <cellStyle name="Normal 46 2 3 2 3" xfId="2828" xr:uid="{00000000-0005-0000-0000-0000210B0000}"/>
    <cellStyle name="Normal 46 2 3 2 3 2" xfId="4517" xr:uid="{00000000-0005-0000-0000-0000BB110000}"/>
    <cellStyle name="Normal 46 2 3 2 3 2 2" xfId="14589" xr:uid="{00000000-0005-0000-0000-000014390000}"/>
    <cellStyle name="Normal 46 2 3 2 3 2 2 3" xfId="29684" xr:uid="{00000000-0005-0000-0000-00000E740000}"/>
    <cellStyle name="Normal 46 2 3 2 3 2 3" xfId="9569" xr:uid="{00000000-0005-0000-0000-000078250000}"/>
    <cellStyle name="Normal 46 2 3 2 3 2 3 3" xfId="24667" xr:uid="{00000000-0005-0000-0000-000075600000}"/>
    <cellStyle name="Normal 46 2 3 2 3 2 5" xfId="19654" xr:uid="{00000000-0005-0000-0000-0000E04C0000}"/>
    <cellStyle name="Normal 46 2 3 2 3 3" xfId="6208" xr:uid="{00000000-0005-0000-0000-000057180000}"/>
    <cellStyle name="Normal 46 2 3 2 3 3 2" xfId="16260" xr:uid="{00000000-0005-0000-0000-00009B3F0000}"/>
    <cellStyle name="Normal 46 2 3 2 3 3 3" xfId="11240" xr:uid="{00000000-0005-0000-0000-0000FF2B0000}"/>
    <cellStyle name="Normal 46 2 3 2 3 3 3 3" xfId="26338" xr:uid="{00000000-0005-0000-0000-0000FC660000}"/>
    <cellStyle name="Normal 46 2 3 2 3 3 5" xfId="21325" xr:uid="{00000000-0005-0000-0000-000067530000}"/>
    <cellStyle name="Normal 46 2 3 2 3 4" xfId="12918" xr:uid="{00000000-0005-0000-0000-00008D320000}"/>
    <cellStyle name="Normal 46 2 3 2 3 4 3" xfId="28013" xr:uid="{00000000-0005-0000-0000-0000876D0000}"/>
    <cellStyle name="Normal 46 2 3 2 3 5" xfId="7897" xr:uid="{00000000-0005-0000-0000-0000F01E0000}"/>
    <cellStyle name="Normal 46 2 3 2 3 5 3" xfId="22996" xr:uid="{00000000-0005-0000-0000-0000EE590000}"/>
    <cellStyle name="Normal 46 2 3 2 3 7" xfId="17983" xr:uid="{00000000-0005-0000-0000-000059460000}"/>
    <cellStyle name="Normal 46 2 3 2 4" xfId="3680" xr:uid="{00000000-0005-0000-0000-0000760E0000}"/>
    <cellStyle name="Normal 46 2 3 2 4 2" xfId="13753" xr:uid="{00000000-0005-0000-0000-0000D0350000}"/>
    <cellStyle name="Normal 46 2 3 2 4 2 3" xfId="28848" xr:uid="{00000000-0005-0000-0000-0000CA700000}"/>
    <cellStyle name="Normal 46 2 3 2 4 3" xfId="8733" xr:uid="{00000000-0005-0000-0000-000034220000}"/>
    <cellStyle name="Normal 46 2 3 2 4 3 3" xfId="23831" xr:uid="{00000000-0005-0000-0000-0000315D0000}"/>
    <cellStyle name="Normal 46 2 3 2 4 5" xfId="18818" xr:uid="{00000000-0005-0000-0000-00009C490000}"/>
    <cellStyle name="Normal 46 2 3 2 5" xfId="5372" xr:uid="{00000000-0005-0000-0000-000013150000}"/>
    <cellStyle name="Normal 46 2 3 2 5 2" xfId="15424" xr:uid="{00000000-0005-0000-0000-0000573C0000}"/>
    <cellStyle name="Normal 46 2 3 2 5 2 3" xfId="30519" xr:uid="{00000000-0005-0000-0000-000051770000}"/>
    <cellStyle name="Normal 46 2 3 2 5 3" xfId="10404" xr:uid="{00000000-0005-0000-0000-0000BB280000}"/>
    <cellStyle name="Normal 46 2 3 2 5 3 3" xfId="25502" xr:uid="{00000000-0005-0000-0000-0000B8630000}"/>
    <cellStyle name="Normal 46 2 3 2 5 5" xfId="20489" xr:uid="{00000000-0005-0000-0000-000023500000}"/>
    <cellStyle name="Normal 46 2 3 2 6" xfId="12082" xr:uid="{00000000-0005-0000-0000-0000492F0000}"/>
    <cellStyle name="Normal 46 2 3 2 6 3" xfId="27177" xr:uid="{00000000-0005-0000-0000-0000436A0000}"/>
    <cellStyle name="Normal 46 2 3 2 7" xfId="7061" xr:uid="{00000000-0005-0000-0000-0000AC1B0000}"/>
    <cellStyle name="Normal 46 2 3 2 7 3" xfId="22160" xr:uid="{00000000-0005-0000-0000-0000AA560000}"/>
    <cellStyle name="Normal 46 2 3 2 9" xfId="17147" xr:uid="{00000000-0005-0000-0000-000015430000}"/>
    <cellStyle name="Normal 46 2 3 3" xfId="2199" xr:uid="{00000000-0005-0000-0000-0000AC080000}"/>
    <cellStyle name="Normal 46 2 3 3 2" xfId="3038" xr:uid="{00000000-0005-0000-0000-0000F30B0000}"/>
    <cellStyle name="Normal 46 2 3 3 2 2" xfId="4727" xr:uid="{00000000-0005-0000-0000-00008D120000}"/>
    <cellStyle name="Normal 46 2 3 3 2 2 2" xfId="14799" xr:uid="{00000000-0005-0000-0000-0000E6390000}"/>
    <cellStyle name="Normal 46 2 3 3 2 2 2 3" xfId="29894" xr:uid="{00000000-0005-0000-0000-0000E0740000}"/>
    <cellStyle name="Normal 46 2 3 3 2 2 3" xfId="9779" xr:uid="{00000000-0005-0000-0000-00004A260000}"/>
    <cellStyle name="Normal 46 2 3 3 2 2 3 3" xfId="24877" xr:uid="{00000000-0005-0000-0000-000047610000}"/>
    <cellStyle name="Normal 46 2 3 3 2 2 5" xfId="19864" xr:uid="{00000000-0005-0000-0000-0000B24D0000}"/>
    <cellStyle name="Normal 46 2 3 3 2 3" xfId="6418" xr:uid="{00000000-0005-0000-0000-000029190000}"/>
    <cellStyle name="Normal 46 2 3 3 2 3 2" xfId="16470" xr:uid="{00000000-0005-0000-0000-00006D400000}"/>
    <cellStyle name="Normal 46 2 3 3 2 3 3" xfId="11450" xr:uid="{00000000-0005-0000-0000-0000D12C0000}"/>
    <cellStyle name="Normal 46 2 3 3 2 3 3 3" xfId="26548" xr:uid="{00000000-0005-0000-0000-0000CE670000}"/>
    <cellStyle name="Normal 46 2 3 3 2 3 5" xfId="21535" xr:uid="{00000000-0005-0000-0000-000039540000}"/>
    <cellStyle name="Normal 46 2 3 3 2 4" xfId="13128" xr:uid="{00000000-0005-0000-0000-00005F330000}"/>
    <cellStyle name="Normal 46 2 3 3 2 4 3" xfId="28223" xr:uid="{00000000-0005-0000-0000-0000596E0000}"/>
    <cellStyle name="Normal 46 2 3 3 2 5" xfId="8107" xr:uid="{00000000-0005-0000-0000-0000C21F0000}"/>
    <cellStyle name="Normal 46 2 3 3 2 5 3" xfId="23206" xr:uid="{00000000-0005-0000-0000-0000C05A0000}"/>
    <cellStyle name="Normal 46 2 3 3 2 7" xfId="18193" xr:uid="{00000000-0005-0000-0000-00002B470000}"/>
    <cellStyle name="Normal 46 2 3 3 3" xfId="3890" xr:uid="{00000000-0005-0000-0000-0000480F0000}"/>
    <cellStyle name="Normal 46 2 3 3 3 2" xfId="13963" xr:uid="{00000000-0005-0000-0000-0000A2360000}"/>
    <cellStyle name="Normal 46 2 3 3 3 2 3" xfId="29058" xr:uid="{00000000-0005-0000-0000-00009C710000}"/>
    <cellStyle name="Normal 46 2 3 3 3 3" xfId="8943" xr:uid="{00000000-0005-0000-0000-000006230000}"/>
    <cellStyle name="Normal 46 2 3 3 3 3 3" xfId="24041" xr:uid="{00000000-0005-0000-0000-0000035E0000}"/>
    <cellStyle name="Normal 46 2 3 3 3 5" xfId="19028" xr:uid="{00000000-0005-0000-0000-00006E4A0000}"/>
    <cellStyle name="Normal 46 2 3 3 4" xfId="5582" xr:uid="{00000000-0005-0000-0000-0000E5150000}"/>
    <cellStyle name="Normal 46 2 3 3 4 2" xfId="15634" xr:uid="{00000000-0005-0000-0000-0000293D0000}"/>
    <cellStyle name="Normal 46 2 3 3 4 2 3" xfId="30729" xr:uid="{00000000-0005-0000-0000-000023780000}"/>
    <cellStyle name="Normal 46 2 3 3 4 3" xfId="10614" xr:uid="{00000000-0005-0000-0000-00008D290000}"/>
    <cellStyle name="Normal 46 2 3 3 4 3 3" xfId="25712" xr:uid="{00000000-0005-0000-0000-00008A640000}"/>
    <cellStyle name="Normal 46 2 3 3 4 5" xfId="20699" xr:uid="{00000000-0005-0000-0000-0000F5500000}"/>
    <cellStyle name="Normal 46 2 3 3 5" xfId="12292" xr:uid="{00000000-0005-0000-0000-00001B300000}"/>
    <cellStyle name="Normal 46 2 3 3 5 3" xfId="27387" xr:uid="{00000000-0005-0000-0000-0000156B0000}"/>
    <cellStyle name="Normal 46 2 3 3 6" xfId="7271" xr:uid="{00000000-0005-0000-0000-00007E1C0000}"/>
    <cellStyle name="Normal 46 2 3 3 6 3" xfId="22370" xr:uid="{00000000-0005-0000-0000-00007C570000}"/>
    <cellStyle name="Normal 46 2 3 3 8" xfId="17357" xr:uid="{00000000-0005-0000-0000-0000E7430000}"/>
    <cellStyle name="Normal 46 2 3 4" xfId="2620" xr:uid="{00000000-0005-0000-0000-0000510A0000}"/>
    <cellStyle name="Normal 46 2 3 4 2" xfId="4309" xr:uid="{00000000-0005-0000-0000-0000EB100000}"/>
    <cellStyle name="Normal 46 2 3 4 2 2" xfId="14381" xr:uid="{00000000-0005-0000-0000-000044380000}"/>
    <cellStyle name="Normal 46 2 3 4 2 2 3" xfId="29476" xr:uid="{00000000-0005-0000-0000-00003E730000}"/>
    <cellStyle name="Normal 46 2 3 4 2 3" xfId="9361" xr:uid="{00000000-0005-0000-0000-0000A8240000}"/>
    <cellStyle name="Normal 46 2 3 4 2 3 3" xfId="24459" xr:uid="{00000000-0005-0000-0000-0000A55F0000}"/>
    <cellStyle name="Normal 46 2 3 4 2 5" xfId="19446" xr:uid="{00000000-0005-0000-0000-0000104C0000}"/>
    <cellStyle name="Normal 46 2 3 4 3" xfId="6000" xr:uid="{00000000-0005-0000-0000-000087170000}"/>
    <cellStyle name="Normal 46 2 3 4 3 2" xfId="16052" xr:uid="{00000000-0005-0000-0000-0000CB3E0000}"/>
    <cellStyle name="Normal 46 2 3 4 3 3" xfId="11032" xr:uid="{00000000-0005-0000-0000-00002F2B0000}"/>
    <cellStyle name="Normal 46 2 3 4 3 3 3" xfId="26130" xr:uid="{00000000-0005-0000-0000-00002C660000}"/>
    <cellStyle name="Normal 46 2 3 4 3 5" xfId="21117" xr:uid="{00000000-0005-0000-0000-000097520000}"/>
    <cellStyle name="Normal 46 2 3 4 4" xfId="12710" xr:uid="{00000000-0005-0000-0000-0000BD310000}"/>
    <cellStyle name="Normal 46 2 3 4 4 3" xfId="27805" xr:uid="{00000000-0005-0000-0000-0000B76C0000}"/>
    <cellStyle name="Normal 46 2 3 4 5" xfId="7689" xr:uid="{00000000-0005-0000-0000-0000201E0000}"/>
    <cellStyle name="Normal 46 2 3 4 5 3" xfId="22788" xr:uid="{00000000-0005-0000-0000-00001E590000}"/>
    <cellStyle name="Normal 46 2 3 4 7" xfId="17775" xr:uid="{00000000-0005-0000-0000-000089450000}"/>
    <cellStyle name="Normal 46 2 3 5" xfId="3472" xr:uid="{00000000-0005-0000-0000-0000A60D0000}"/>
    <cellStyle name="Normal 46 2 3 5 2" xfId="13545" xr:uid="{00000000-0005-0000-0000-000000350000}"/>
    <cellStyle name="Normal 46 2 3 5 2 3" xfId="28640" xr:uid="{00000000-0005-0000-0000-0000FA6F0000}"/>
    <cellStyle name="Normal 46 2 3 5 3" xfId="8525" xr:uid="{00000000-0005-0000-0000-000064210000}"/>
    <cellStyle name="Normal 46 2 3 5 3 3" xfId="23623" xr:uid="{00000000-0005-0000-0000-0000615C0000}"/>
    <cellStyle name="Normal 46 2 3 5 5" xfId="18610" xr:uid="{00000000-0005-0000-0000-0000CC480000}"/>
    <cellStyle name="Normal 46 2 3 6" xfId="5164" xr:uid="{00000000-0005-0000-0000-000043140000}"/>
    <cellStyle name="Normal 46 2 3 6 2" xfId="15216" xr:uid="{00000000-0005-0000-0000-0000873B0000}"/>
    <cellStyle name="Normal 46 2 3 6 2 3" xfId="30311" xr:uid="{00000000-0005-0000-0000-000081760000}"/>
    <cellStyle name="Normal 46 2 3 6 3" xfId="10196" xr:uid="{00000000-0005-0000-0000-0000EB270000}"/>
    <cellStyle name="Normal 46 2 3 6 3 3" xfId="25294" xr:uid="{00000000-0005-0000-0000-0000E8620000}"/>
    <cellStyle name="Normal 46 2 3 6 5" xfId="20281" xr:uid="{00000000-0005-0000-0000-0000534F0000}"/>
    <cellStyle name="Normal 46 2 3 7" xfId="11874" xr:uid="{00000000-0005-0000-0000-0000792E0000}"/>
    <cellStyle name="Normal 46 2 3 7 3" xfId="26969" xr:uid="{00000000-0005-0000-0000-000073690000}"/>
    <cellStyle name="Normal 46 2 3 8" xfId="6853" xr:uid="{00000000-0005-0000-0000-0000DC1A0000}"/>
    <cellStyle name="Normal 46 2 3 8 3" xfId="21952" xr:uid="{00000000-0005-0000-0000-0000DA550000}"/>
    <cellStyle name="Normal 46 2 4" xfId="1880" xr:uid="{00000000-0005-0000-0000-00006D070000}"/>
    <cellStyle name="Normal 46 2 4 2" xfId="2303" xr:uid="{00000000-0005-0000-0000-000014090000}"/>
    <cellStyle name="Normal 46 2 4 2 2" xfId="3142" xr:uid="{00000000-0005-0000-0000-00005B0C0000}"/>
    <cellStyle name="Normal 46 2 4 2 2 2" xfId="4831" xr:uid="{00000000-0005-0000-0000-0000F5120000}"/>
    <cellStyle name="Normal 46 2 4 2 2 2 2" xfId="14903" xr:uid="{00000000-0005-0000-0000-00004E3A0000}"/>
    <cellStyle name="Normal 46 2 4 2 2 2 2 3" xfId="29998" xr:uid="{00000000-0005-0000-0000-000048750000}"/>
    <cellStyle name="Normal 46 2 4 2 2 2 3" xfId="9883" xr:uid="{00000000-0005-0000-0000-0000B2260000}"/>
    <cellStyle name="Normal 46 2 4 2 2 2 3 3" xfId="24981" xr:uid="{00000000-0005-0000-0000-0000AF610000}"/>
    <cellStyle name="Normal 46 2 4 2 2 2 5" xfId="19968" xr:uid="{00000000-0005-0000-0000-00001A4E0000}"/>
    <cellStyle name="Normal 46 2 4 2 2 3" xfId="6522" xr:uid="{00000000-0005-0000-0000-000091190000}"/>
    <cellStyle name="Normal 46 2 4 2 2 3 2" xfId="16574" xr:uid="{00000000-0005-0000-0000-0000D5400000}"/>
    <cellStyle name="Normal 46 2 4 2 2 3 3" xfId="11554" xr:uid="{00000000-0005-0000-0000-0000392D0000}"/>
    <cellStyle name="Normal 46 2 4 2 2 3 3 3" xfId="26652" xr:uid="{00000000-0005-0000-0000-000036680000}"/>
    <cellStyle name="Normal 46 2 4 2 2 3 5" xfId="21639" xr:uid="{00000000-0005-0000-0000-0000A1540000}"/>
    <cellStyle name="Normal 46 2 4 2 2 4" xfId="13232" xr:uid="{00000000-0005-0000-0000-0000C7330000}"/>
    <cellStyle name="Normal 46 2 4 2 2 4 3" xfId="28327" xr:uid="{00000000-0005-0000-0000-0000C16E0000}"/>
    <cellStyle name="Normal 46 2 4 2 2 5" xfId="8211" xr:uid="{00000000-0005-0000-0000-00002A200000}"/>
    <cellStyle name="Normal 46 2 4 2 2 5 3" xfId="23310" xr:uid="{00000000-0005-0000-0000-0000285B0000}"/>
    <cellStyle name="Normal 46 2 4 2 2 7" xfId="18297" xr:uid="{00000000-0005-0000-0000-000093470000}"/>
    <cellStyle name="Normal 46 2 4 2 3" xfId="3994" xr:uid="{00000000-0005-0000-0000-0000B00F0000}"/>
    <cellStyle name="Normal 46 2 4 2 3 2" xfId="14067" xr:uid="{00000000-0005-0000-0000-00000A370000}"/>
    <cellStyle name="Normal 46 2 4 2 3 2 3" xfId="29162" xr:uid="{00000000-0005-0000-0000-000004720000}"/>
    <cellStyle name="Normal 46 2 4 2 3 3" xfId="9047" xr:uid="{00000000-0005-0000-0000-00006E230000}"/>
    <cellStyle name="Normal 46 2 4 2 3 3 3" xfId="24145" xr:uid="{00000000-0005-0000-0000-00006B5E0000}"/>
    <cellStyle name="Normal 46 2 4 2 3 5" xfId="19132" xr:uid="{00000000-0005-0000-0000-0000D64A0000}"/>
    <cellStyle name="Normal 46 2 4 2 4" xfId="5686" xr:uid="{00000000-0005-0000-0000-00004D160000}"/>
    <cellStyle name="Normal 46 2 4 2 4 2" xfId="15738" xr:uid="{00000000-0005-0000-0000-0000913D0000}"/>
    <cellStyle name="Normal 46 2 4 2 4 2 3" xfId="30833" xr:uid="{00000000-0005-0000-0000-00008B780000}"/>
    <cellStyle name="Normal 46 2 4 2 4 3" xfId="10718" xr:uid="{00000000-0005-0000-0000-0000F5290000}"/>
    <cellStyle name="Normal 46 2 4 2 4 3 3" xfId="25816" xr:uid="{00000000-0005-0000-0000-0000F2640000}"/>
    <cellStyle name="Normal 46 2 4 2 4 5" xfId="20803" xr:uid="{00000000-0005-0000-0000-00005D510000}"/>
    <cellStyle name="Normal 46 2 4 2 5" xfId="12396" xr:uid="{00000000-0005-0000-0000-000083300000}"/>
    <cellStyle name="Normal 46 2 4 2 5 3" xfId="27491" xr:uid="{00000000-0005-0000-0000-00007D6B0000}"/>
    <cellStyle name="Normal 46 2 4 2 6" xfId="7375" xr:uid="{00000000-0005-0000-0000-0000E61C0000}"/>
    <cellStyle name="Normal 46 2 4 2 6 3" xfId="22474" xr:uid="{00000000-0005-0000-0000-0000E4570000}"/>
    <cellStyle name="Normal 46 2 4 2 8" xfId="17461" xr:uid="{00000000-0005-0000-0000-00004F440000}"/>
    <cellStyle name="Normal 46 2 4 3" xfId="2724" xr:uid="{00000000-0005-0000-0000-0000B90A0000}"/>
    <cellStyle name="Normal 46 2 4 3 2" xfId="4413" xr:uid="{00000000-0005-0000-0000-000053110000}"/>
    <cellStyle name="Normal 46 2 4 3 2 2" xfId="14485" xr:uid="{00000000-0005-0000-0000-0000AC380000}"/>
    <cellStyle name="Normal 46 2 4 3 2 2 3" xfId="29580" xr:uid="{00000000-0005-0000-0000-0000A6730000}"/>
    <cellStyle name="Normal 46 2 4 3 2 3" xfId="9465" xr:uid="{00000000-0005-0000-0000-000010250000}"/>
    <cellStyle name="Normal 46 2 4 3 2 3 3" xfId="24563" xr:uid="{00000000-0005-0000-0000-00000D600000}"/>
    <cellStyle name="Normal 46 2 4 3 2 5" xfId="19550" xr:uid="{00000000-0005-0000-0000-0000784C0000}"/>
    <cellStyle name="Normal 46 2 4 3 3" xfId="6104" xr:uid="{00000000-0005-0000-0000-0000EF170000}"/>
    <cellStyle name="Normal 46 2 4 3 3 2" xfId="16156" xr:uid="{00000000-0005-0000-0000-0000333F0000}"/>
    <cellStyle name="Normal 46 2 4 3 3 3" xfId="11136" xr:uid="{00000000-0005-0000-0000-0000972B0000}"/>
    <cellStyle name="Normal 46 2 4 3 3 3 3" xfId="26234" xr:uid="{00000000-0005-0000-0000-000094660000}"/>
    <cellStyle name="Normal 46 2 4 3 3 5" xfId="21221" xr:uid="{00000000-0005-0000-0000-0000FF520000}"/>
    <cellStyle name="Normal 46 2 4 3 4" xfId="12814" xr:uid="{00000000-0005-0000-0000-000025320000}"/>
    <cellStyle name="Normal 46 2 4 3 4 3" xfId="27909" xr:uid="{00000000-0005-0000-0000-00001F6D0000}"/>
    <cellStyle name="Normal 46 2 4 3 5" xfId="7793" xr:uid="{00000000-0005-0000-0000-0000881E0000}"/>
    <cellStyle name="Normal 46 2 4 3 5 3" xfId="22892" xr:uid="{00000000-0005-0000-0000-000086590000}"/>
    <cellStyle name="Normal 46 2 4 3 7" xfId="17879" xr:uid="{00000000-0005-0000-0000-0000F1450000}"/>
    <cellStyle name="Normal 46 2 4 4" xfId="3576" xr:uid="{00000000-0005-0000-0000-00000E0E0000}"/>
    <cellStyle name="Normal 46 2 4 4 2" xfId="13649" xr:uid="{00000000-0005-0000-0000-000068350000}"/>
    <cellStyle name="Normal 46 2 4 4 2 3" xfId="28744" xr:uid="{00000000-0005-0000-0000-000062700000}"/>
    <cellStyle name="Normal 46 2 4 4 3" xfId="8629" xr:uid="{00000000-0005-0000-0000-0000CC210000}"/>
    <cellStyle name="Normal 46 2 4 4 3 3" xfId="23727" xr:uid="{00000000-0005-0000-0000-0000C95C0000}"/>
    <cellStyle name="Normal 46 2 4 4 5" xfId="18714" xr:uid="{00000000-0005-0000-0000-000034490000}"/>
    <cellStyle name="Normal 46 2 4 5" xfId="5268" xr:uid="{00000000-0005-0000-0000-0000AB140000}"/>
    <cellStyle name="Normal 46 2 4 5 2" xfId="15320" xr:uid="{00000000-0005-0000-0000-0000EF3B0000}"/>
    <cellStyle name="Normal 46 2 4 5 2 3" xfId="30415" xr:uid="{00000000-0005-0000-0000-0000E9760000}"/>
    <cellStyle name="Normal 46 2 4 5 3" xfId="10300" xr:uid="{00000000-0005-0000-0000-000053280000}"/>
    <cellStyle name="Normal 46 2 4 5 3 3" xfId="25398" xr:uid="{00000000-0005-0000-0000-000050630000}"/>
    <cellStyle name="Normal 46 2 4 5 5" xfId="20385" xr:uid="{00000000-0005-0000-0000-0000BB4F0000}"/>
    <cellStyle name="Normal 46 2 4 6" xfId="11978" xr:uid="{00000000-0005-0000-0000-0000E12E0000}"/>
    <cellStyle name="Normal 46 2 4 6 3" xfId="27073" xr:uid="{00000000-0005-0000-0000-0000DB690000}"/>
    <cellStyle name="Normal 46 2 4 7" xfId="6957" xr:uid="{00000000-0005-0000-0000-0000441B0000}"/>
    <cellStyle name="Normal 46 2 4 7 3" xfId="22056" xr:uid="{00000000-0005-0000-0000-000042560000}"/>
    <cellStyle name="Normal 46 2 4 9" xfId="17043" xr:uid="{00000000-0005-0000-0000-0000AD420000}"/>
    <cellStyle name="Normal 46 2 5" xfId="2093" xr:uid="{00000000-0005-0000-0000-000042080000}"/>
    <cellStyle name="Normal 46 2 5 2" xfId="2934" xr:uid="{00000000-0005-0000-0000-00008B0B0000}"/>
    <cellStyle name="Normal 46 2 5 2 2" xfId="4623" xr:uid="{00000000-0005-0000-0000-000025120000}"/>
    <cellStyle name="Normal 46 2 5 2 2 2" xfId="14695" xr:uid="{00000000-0005-0000-0000-00007E390000}"/>
    <cellStyle name="Normal 46 2 5 2 2 2 3" xfId="29790" xr:uid="{00000000-0005-0000-0000-000078740000}"/>
    <cellStyle name="Normal 46 2 5 2 2 3" xfId="9675" xr:uid="{00000000-0005-0000-0000-0000E2250000}"/>
    <cellStyle name="Normal 46 2 5 2 2 3 3" xfId="24773" xr:uid="{00000000-0005-0000-0000-0000DF600000}"/>
    <cellStyle name="Normal 46 2 5 2 2 5" xfId="19760" xr:uid="{00000000-0005-0000-0000-00004A4D0000}"/>
    <cellStyle name="Normal 46 2 5 2 3" xfId="6314" xr:uid="{00000000-0005-0000-0000-0000C1180000}"/>
    <cellStyle name="Normal 46 2 5 2 3 2" xfId="16366" xr:uid="{00000000-0005-0000-0000-000005400000}"/>
    <cellStyle name="Normal 46 2 5 2 3 3" xfId="11346" xr:uid="{00000000-0005-0000-0000-0000692C0000}"/>
    <cellStyle name="Normal 46 2 5 2 3 3 3" xfId="26444" xr:uid="{00000000-0005-0000-0000-000066670000}"/>
    <cellStyle name="Normal 46 2 5 2 3 5" xfId="21431" xr:uid="{00000000-0005-0000-0000-0000D1530000}"/>
    <cellStyle name="Normal 46 2 5 2 4" xfId="13024" xr:uid="{00000000-0005-0000-0000-0000F7320000}"/>
    <cellStyle name="Normal 46 2 5 2 4 3" xfId="28119" xr:uid="{00000000-0005-0000-0000-0000F16D0000}"/>
    <cellStyle name="Normal 46 2 5 2 5" xfId="8003" xr:uid="{00000000-0005-0000-0000-00005A1F0000}"/>
    <cellStyle name="Normal 46 2 5 2 5 3" xfId="23102" xr:uid="{00000000-0005-0000-0000-0000585A0000}"/>
    <cellStyle name="Normal 46 2 5 2 7" xfId="18089" xr:uid="{00000000-0005-0000-0000-0000C3460000}"/>
    <cellStyle name="Normal 46 2 5 3" xfId="3786" xr:uid="{00000000-0005-0000-0000-0000E00E0000}"/>
    <cellStyle name="Normal 46 2 5 3 2" xfId="13859" xr:uid="{00000000-0005-0000-0000-00003A360000}"/>
    <cellStyle name="Normal 46 2 5 3 2 3" xfId="28954" xr:uid="{00000000-0005-0000-0000-000034710000}"/>
    <cellStyle name="Normal 46 2 5 3 3" xfId="8839" xr:uid="{00000000-0005-0000-0000-00009E220000}"/>
    <cellStyle name="Normal 46 2 5 3 3 3" xfId="23937" xr:uid="{00000000-0005-0000-0000-00009B5D0000}"/>
    <cellStyle name="Normal 46 2 5 3 5" xfId="18924" xr:uid="{00000000-0005-0000-0000-0000064A0000}"/>
    <cellStyle name="Normal 46 2 5 4" xfId="5478" xr:uid="{00000000-0005-0000-0000-00007D150000}"/>
    <cellStyle name="Normal 46 2 5 4 2" xfId="15530" xr:uid="{00000000-0005-0000-0000-0000C13C0000}"/>
    <cellStyle name="Normal 46 2 5 4 2 3" xfId="30625" xr:uid="{00000000-0005-0000-0000-0000BB770000}"/>
    <cellStyle name="Normal 46 2 5 4 3" xfId="10510" xr:uid="{00000000-0005-0000-0000-000025290000}"/>
    <cellStyle name="Normal 46 2 5 4 3 3" xfId="25608" xr:uid="{00000000-0005-0000-0000-000022640000}"/>
    <cellStyle name="Normal 46 2 5 4 5" xfId="20595" xr:uid="{00000000-0005-0000-0000-00008D500000}"/>
    <cellStyle name="Normal 46 2 5 5" xfId="12188" xr:uid="{00000000-0005-0000-0000-0000B32F0000}"/>
    <cellStyle name="Normal 46 2 5 5 3" xfId="27283" xr:uid="{00000000-0005-0000-0000-0000AD6A0000}"/>
    <cellStyle name="Normal 46 2 5 6" xfId="7167" xr:uid="{00000000-0005-0000-0000-0000161C0000}"/>
    <cellStyle name="Normal 46 2 5 6 3" xfId="22266" xr:uid="{00000000-0005-0000-0000-000014570000}"/>
    <cellStyle name="Normal 46 2 5 8" xfId="17253" xr:uid="{00000000-0005-0000-0000-00007F430000}"/>
    <cellStyle name="Normal 46 2 6" xfId="2514" xr:uid="{00000000-0005-0000-0000-0000E7090000}"/>
    <cellStyle name="Normal 46 2 6 2" xfId="4205" xr:uid="{00000000-0005-0000-0000-000083100000}"/>
    <cellStyle name="Normal 46 2 6 2 2" xfId="14277" xr:uid="{00000000-0005-0000-0000-0000DC370000}"/>
    <cellStyle name="Normal 46 2 6 2 2 3" xfId="29372" xr:uid="{00000000-0005-0000-0000-0000D6720000}"/>
    <cellStyle name="Normal 46 2 6 2 3" xfId="9257" xr:uid="{00000000-0005-0000-0000-000040240000}"/>
    <cellStyle name="Normal 46 2 6 2 3 3" xfId="24355" xr:uid="{00000000-0005-0000-0000-00003D5F0000}"/>
    <cellStyle name="Normal 46 2 6 2 5" xfId="19342" xr:uid="{00000000-0005-0000-0000-0000A84B0000}"/>
    <cellStyle name="Normal 46 2 6 3" xfId="5896" xr:uid="{00000000-0005-0000-0000-00001F170000}"/>
    <cellStyle name="Normal 46 2 6 3 2" xfId="15948" xr:uid="{00000000-0005-0000-0000-0000633E0000}"/>
    <cellStyle name="Normal 46 2 6 3 3" xfId="10928" xr:uid="{00000000-0005-0000-0000-0000C72A0000}"/>
    <cellStyle name="Normal 46 2 6 3 3 3" xfId="26026" xr:uid="{00000000-0005-0000-0000-0000C4650000}"/>
    <cellStyle name="Normal 46 2 6 3 5" xfId="21013" xr:uid="{00000000-0005-0000-0000-00002F520000}"/>
    <cellStyle name="Normal 46 2 6 4" xfId="12606" xr:uid="{00000000-0005-0000-0000-000055310000}"/>
    <cellStyle name="Normal 46 2 6 4 3" xfId="27701" xr:uid="{00000000-0005-0000-0000-00004F6C0000}"/>
    <cellStyle name="Normal 46 2 6 5" xfId="7585" xr:uid="{00000000-0005-0000-0000-0000B81D0000}"/>
    <cellStyle name="Normal 46 2 6 5 3" xfId="22684" xr:uid="{00000000-0005-0000-0000-0000B6580000}"/>
    <cellStyle name="Normal 46 2 6 7" xfId="17671" xr:uid="{00000000-0005-0000-0000-000021450000}"/>
    <cellStyle name="Normal 46 2 7" xfId="3364" xr:uid="{00000000-0005-0000-0000-00003A0D0000}"/>
    <cellStyle name="Normal 46 2 7 2" xfId="13441" xr:uid="{00000000-0005-0000-0000-000098340000}"/>
    <cellStyle name="Normal 46 2 7 2 3" xfId="28536" xr:uid="{00000000-0005-0000-0000-0000926F0000}"/>
    <cellStyle name="Normal 46 2 7 3" xfId="8421" xr:uid="{00000000-0005-0000-0000-0000FC200000}"/>
    <cellStyle name="Normal 46 2 7 3 3" xfId="23519" xr:uid="{00000000-0005-0000-0000-0000F95B0000}"/>
    <cellStyle name="Normal 46 2 7 5" xfId="18506" xr:uid="{00000000-0005-0000-0000-000064480000}"/>
    <cellStyle name="Normal 46 2 8" xfId="5057" xr:uid="{00000000-0005-0000-0000-0000D8130000}"/>
    <cellStyle name="Normal 46 2 8 2" xfId="15112" xr:uid="{00000000-0005-0000-0000-00001F3B0000}"/>
    <cellStyle name="Normal 46 2 8 2 3" xfId="30207" xr:uid="{00000000-0005-0000-0000-000019760000}"/>
    <cellStyle name="Normal 46 2 8 3" xfId="10092" xr:uid="{00000000-0005-0000-0000-000083270000}"/>
    <cellStyle name="Normal 46 2 8 3 3" xfId="25190" xr:uid="{00000000-0005-0000-0000-000080620000}"/>
    <cellStyle name="Normal 46 2 8 5" xfId="20177" xr:uid="{00000000-0005-0000-0000-0000EB4E0000}"/>
    <cellStyle name="Normal 46 2 9" xfId="11768" xr:uid="{00000000-0005-0000-0000-00000F2E0000}"/>
    <cellStyle name="Normal 46 2 9 3" xfId="26865" xr:uid="{00000000-0005-0000-0000-00000B690000}"/>
    <cellStyle name="Normal 47" xfId="1033" xr:uid="{00000000-0005-0000-0000-00001B040000}"/>
    <cellStyle name="Normal 47 2" xfId="1427" xr:uid="{00000000-0005-0000-0000-0000A7050000}"/>
    <cellStyle name="Normal 47 2 10" xfId="6748" xr:uid="{00000000-0005-0000-0000-0000731A0000}"/>
    <cellStyle name="Normal 47 2 10 3" xfId="21849" xr:uid="{00000000-0005-0000-0000-000073550000}"/>
    <cellStyle name="Normal 47 2 12" xfId="16834" xr:uid="{00000000-0005-0000-0000-0000DC410000}"/>
    <cellStyle name="Normal 47 2 2" xfId="1714" xr:uid="{00000000-0005-0000-0000-0000C7060000}"/>
    <cellStyle name="Normal 47 2 2 11" xfId="16888" xr:uid="{00000000-0005-0000-0000-000012420000}"/>
    <cellStyle name="Normal 47 2 2 2" xfId="1822" xr:uid="{00000000-0005-0000-0000-000033070000}"/>
    <cellStyle name="Normal 47 2 2 2 10" xfId="16992" xr:uid="{00000000-0005-0000-0000-00007A420000}"/>
    <cellStyle name="Normal 47 2 2 2 2" xfId="2039" xr:uid="{00000000-0005-0000-0000-00000C080000}"/>
    <cellStyle name="Normal 47 2 2 2 2 2" xfId="2460" xr:uid="{00000000-0005-0000-0000-0000B1090000}"/>
    <cellStyle name="Normal 47 2 2 2 2 2 2" xfId="3299" xr:uid="{00000000-0005-0000-0000-0000F80C0000}"/>
    <cellStyle name="Normal 47 2 2 2 2 2 2 2" xfId="4988" xr:uid="{00000000-0005-0000-0000-000092130000}"/>
    <cellStyle name="Normal 47 2 2 2 2 2 2 2 2" xfId="15060" xr:uid="{00000000-0005-0000-0000-0000EB3A0000}"/>
    <cellStyle name="Normal 47 2 2 2 2 2 2 2 2 3" xfId="30155" xr:uid="{00000000-0005-0000-0000-0000E5750000}"/>
    <cellStyle name="Normal 47 2 2 2 2 2 2 2 3" xfId="10040" xr:uid="{00000000-0005-0000-0000-00004F270000}"/>
    <cellStyle name="Normal 47 2 2 2 2 2 2 2 3 3" xfId="25138" xr:uid="{00000000-0005-0000-0000-00004C620000}"/>
    <cellStyle name="Normal 47 2 2 2 2 2 2 2 5" xfId="20125" xr:uid="{00000000-0005-0000-0000-0000B74E0000}"/>
    <cellStyle name="Normal 47 2 2 2 2 2 2 3" xfId="6679" xr:uid="{00000000-0005-0000-0000-00002E1A0000}"/>
    <cellStyle name="Normal 47 2 2 2 2 2 2 3 2" xfId="16731" xr:uid="{00000000-0005-0000-0000-000072410000}"/>
    <cellStyle name="Normal 47 2 2 2 2 2 2 3 3" xfId="11711" xr:uid="{00000000-0005-0000-0000-0000D62D0000}"/>
    <cellStyle name="Normal 47 2 2 2 2 2 2 3 3 3" xfId="26809" xr:uid="{00000000-0005-0000-0000-0000D3680000}"/>
    <cellStyle name="Normal 47 2 2 2 2 2 2 3 5" xfId="21796" xr:uid="{00000000-0005-0000-0000-00003E550000}"/>
    <cellStyle name="Normal 47 2 2 2 2 2 2 4" xfId="13389" xr:uid="{00000000-0005-0000-0000-000064340000}"/>
    <cellStyle name="Normal 47 2 2 2 2 2 2 4 3" xfId="28484" xr:uid="{00000000-0005-0000-0000-00005E6F0000}"/>
    <cellStyle name="Normal 47 2 2 2 2 2 2 5" xfId="8368" xr:uid="{00000000-0005-0000-0000-0000C7200000}"/>
    <cellStyle name="Normal 47 2 2 2 2 2 2 5 3" xfId="23467" xr:uid="{00000000-0005-0000-0000-0000C55B0000}"/>
    <cellStyle name="Normal 47 2 2 2 2 2 2 7" xfId="18454" xr:uid="{00000000-0005-0000-0000-000030480000}"/>
    <cellStyle name="Normal 47 2 2 2 2 2 3" xfId="4151" xr:uid="{00000000-0005-0000-0000-00004D100000}"/>
    <cellStyle name="Normal 47 2 2 2 2 2 3 2" xfId="14224" xr:uid="{00000000-0005-0000-0000-0000A7370000}"/>
    <cellStyle name="Normal 47 2 2 2 2 2 3 2 3" xfId="29319" xr:uid="{00000000-0005-0000-0000-0000A1720000}"/>
    <cellStyle name="Normal 47 2 2 2 2 2 3 3" xfId="9204" xr:uid="{00000000-0005-0000-0000-00000B240000}"/>
    <cellStyle name="Normal 47 2 2 2 2 2 3 3 3" xfId="24302" xr:uid="{00000000-0005-0000-0000-0000085F0000}"/>
    <cellStyle name="Normal 47 2 2 2 2 2 3 5" xfId="19289" xr:uid="{00000000-0005-0000-0000-0000734B0000}"/>
    <cellStyle name="Normal 47 2 2 2 2 2 4" xfId="5843" xr:uid="{00000000-0005-0000-0000-0000EA160000}"/>
    <cellStyle name="Normal 47 2 2 2 2 2 4 2" xfId="15895" xr:uid="{00000000-0005-0000-0000-00002E3E0000}"/>
    <cellStyle name="Normal 47 2 2 2 2 2 4 3" xfId="10875" xr:uid="{00000000-0005-0000-0000-0000922A0000}"/>
    <cellStyle name="Normal 47 2 2 2 2 2 4 3 3" xfId="25973" xr:uid="{00000000-0005-0000-0000-00008F650000}"/>
    <cellStyle name="Normal 47 2 2 2 2 2 4 5" xfId="20960" xr:uid="{00000000-0005-0000-0000-0000FA510000}"/>
    <cellStyle name="Normal 47 2 2 2 2 2 5" xfId="12553" xr:uid="{00000000-0005-0000-0000-000020310000}"/>
    <cellStyle name="Normal 47 2 2 2 2 2 5 3" xfId="27648" xr:uid="{00000000-0005-0000-0000-00001A6C0000}"/>
    <cellStyle name="Normal 47 2 2 2 2 2 6" xfId="7532" xr:uid="{00000000-0005-0000-0000-0000831D0000}"/>
    <cellStyle name="Normal 47 2 2 2 2 2 6 3" xfId="22631" xr:uid="{00000000-0005-0000-0000-000081580000}"/>
    <cellStyle name="Normal 47 2 2 2 2 2 8" xfId="17618" xr:uid="{00000000-0005-0000-0000-0000EC440000}"/>
    <cellStyle name="Normal 47 2 2 2 2 3" xfId="2881" xr:uid="{00000000-0005-0000-0000-0000560B0000}"/>
    <cellStyle name="Normal 47 2 2 2 2 3 2" xfId="4570" xr:uid="{00000000-0005-0000-0000-0000F0110000}"/>
    <cellStyle name="Normal 47 2 2 2 2 3 2 2" xfId="14642" xr:uid="{00000000-0005-0000-0000-000049390000}"/>
    <cellStyle name="Normal 47 2 2 2 2 3 2 2 3" xfId="29737" xr:uid="{00000000-0005-0000-0000-000043740000}"/>
    <cellStyle name="Normal 47 2 2 2 2 3 2 3" xfId="9622" xr:uid="{00000000-0005-0000-0000-0000AD250000}"/>
    <cellStyle name="Normal 47 2 2 2 2 3 2 3 3" xfId="24720" xr:uid="{00000000-0005-0000-0000-0000AA600000}"/>
    <cellStyle name="Normal 47 2 2 2 2 3 2 5" xfId="19707" xr:uid="{00000000-0005-0000-0000-0000154D0000}"/>
    <cellStyle name="Normal 47 2 2 2 2 3 3" xfId="6261" xr:uid="{00000000-0005-0000-0000-00008C180000}"/>
    <cellStyle name="Normal 47 2 2 2 2 3 3 2" xfId="16313" xr:uid="{00000000-0005-0000-0000-0000D03F0000}"/>
    <cellStyle name="Normal 47 2 2 2 2 3 3 3" xfId="11293" xr:uid="{00000000-0005-0000-0000-0000342C0000}"/>
    <cellStyle name="Normal 47 2 2 2 2 3 3 3 3" xfId="26391" xr:uid="{00000000-0005-0000-0000-000031670000}"/>
    <cellStyle name="Normal 47 2 2 2 2 3 3 5" xfId="21378" xr:uid="{00000000-0005-0000-0000-00009C530000}"/>
    <cellStyle name="Normal 47 2 2 2 2 3 4" xfId="12971" xr:uid="{00000000-0005-0000-0000-0000C2320000}"/>
    <cellStyle name="Normal 47 2 2 2 2 3 4 3" xfId="28066" xr:uid="{00000000-0005-0000-0000-0000BC6D0000}"/>
    <cellStyle name="Normal 47 2 2 2 2 3 5" xfId="7950" xr:uid="{00000000-0005-0000-0000-0000251F0000}"/>
    <cellStyle name="Normal 47 2 2 2 2 3 5 3" xfId="23049" xr:uid="{00000000-0005-0000-0000-0000235A0000}"/>
    <cellStyle name="Normal 47 2 2 2 2 3 7" xfId="18036" xr:uid="{00000000-0005-0000-0000-00008E460000}"/>
    <cellStyle name="Normal 47 2 2 2 2 4" xfId="3733" xr:uid="{00000000-0005-0000-0000-0000AB0E0000}"/>
    <cellStyle name="Normal 47 2 2 2 2 4 2" xfId="13806" xr:uid="{00000000-0005-0000-0000-000005360000}"/>
    <cellStyle name="Normal 47 2 2 2 2 4 2 3" xfId="28901" xr:uid="{00000000-0005-0000-0000-0000FF700000}"/>
    <cellStyle name="Normal 47 2 2 2 2 4 3" xfId="8786" xr:uid="{00000000-0005-0000-0000-000069220000}"/>
    <cellStyle name="Normal 47 2 2 2 2 4 3 3" xfId="23884" xr:uid="{00000000-0005-0000-0000-0000665D0000}"/>
    <cellStyle name="Normal 47 2 2 2 2 4 5" xfId="18871" xr:uid="{00000000-0005-0000-0000-0000D1490000}"/>
    <cellStyle name="Normal 47 2 2 2 2 5" xfId="5425" xr:uid="{00000000-0005-0000-0000-000048150000}"/>
    <cellStyle name="Normal 47 2 2 2 2 5 2" xfId="15477" xr:uid="{00000000-0005-0000-0000-00008C3C0000}"/>
    <cellStyle name="Normal 47 2 2 2 2 5 2 3" xfId="30572" xr:uid="{00000000-0005-0000-0000-000086770000}"/>
    <cellStyle name="Normal 47 2 2 2 2 5 3" xfId="10457" xr:uid="{00000000-0005-0000-0000-0000F0280000}"/>
    <cellStyle name="Normal 47 2 2 2 2 5 3 3" xfId="25555" xr:uid="{00000000-0005-0000-0000-0000ED630000}"/>
    <cellStyle name="Normal 47 2 2 2 2 5 5" xfId="20542" xr:uid="{00000000-0005-0000-0000-000058500000}"/>
    <cellStyle name="Normal 47 2 2 2 2 6" xfId="12135" xr:uid="{00000000-0005-0000-0000-00007E2F0000}"/>
    <cellStyle name="Normal 47 2 2 2 2 6 3" xfId="27230" xr:uid="{00000000-0005-0000-0000-0000786A0000}"/>
    <cellStyle name="Normal 47 2 2 2 2 7" xfId="7114" xr:uid="{00000000-0005-0000-0000-0000E11B0000}"/>
    <cellStyle name="Normal 47 2 2 2 2 7 3" xfId="22213" xr:uid="{00000000-0005-0000-0000-0000DF560000}"/>
    <cellStyle name="Normal 47 2 2 2 2 9" xfId="17200" xr:uid="{00000000-0005-0000-0000-00004A430000}"/>
    <cellStyle name="Normal 47 2 2 2 3" xfId="2252" xr:uid="{00000000-0005-0000-0000-0000E1080000}"/>
    <cellStyle name="Normal 47 2 2 2 3 2" xfId="3091" xr:uid="{00000000-0005-0000-0000-0000280C0000}"/>
    <cellStyle name="Normal 47 2 2 2 3 2 2" xfId="4780" xr:uid="{00000000-0005-0000-0000-0000C2120000}"/>
    <cellStyle name="Normal 47 2 2 2 3 2 2 2" xfId="14852" xr:uid="{00000000-0005-0000-0000-00001B3A0000}"/>
    <cellStyle name="Normal 47 2 2 2 3 2 2 2 3" xfId="29947" xr:uid="{00000000-0005-0000-0000-000015750000}"/>
    <cellStyle name="Normal 47 2 2 2 3 2 2 3" xfId="9832" xr:uid="{00000000-0005-0000-0000-00007F260000}"/>
    <cellStyle name="Normal 47 2 2 2 3 2 2 3 3" xfId="24930" xr:uid="{00000000-0005-0000-0000-00007C610000}"/>
    <cellStyle name="Normal 47 2 2 2 3 2 2 5" xfId="19917" xr:uid="{00000000-0005-0000-0000-0000E74D0000}"/>
    <cellStyle name="Normal 47 2 2 2 3 2 3" xfId="6471" xr:uid="{00000000-0005-0000-0000-00005E190000}"/>
    <cellStyle name="Normal 47 2 2 2 3 2 3 2" xfId="16523" xr:uid="{00000000-0005-0000-0000-0000A2400000}"/>
    <cellStyle name="Normal 47 2 2 2 3 2 3 3" xfId="11503" xr:uid="{00000000-0005-0000-0000-0000062D0000}"/>
    <cellStyle name="Normal 47 2 2 2 3 2 3 3 3" xfId="26601" xr:uid="{00000000-0005-0000-0000-000003680000}"/>
    <cellStyle name="Normal 47 2 2 2 3 2 3 5" xfId="21588" xr:uid="{00000000-0005-0000-0000-00006E540000}"/>
    <cellStyle name="Normal 47 2 2 2 3 2 4" xfId="13181" xr:uid="{00000000-0005-0000-0000-000094330000}"/>
    <cellStyle name="Normal 47 2 2 2 3 2 4 3" xfId="28276" xr:uid="{00000000-0005-0000-0000-00008E6E0000}"/>
    <cellStyle name="Normal 47 2 2 2 3 2 5" xfId="8160" xr:uid="{00000000-0005-0000-0000-0000F71F0000}"/>
    <cellStyle name="Normal 47 2 2 2 3 2 5 3" xfId="23259" xr:uid="{00000000-0005-0000-0000-0000F55A0000}"/>
    <cellStyle name="Normal 47 2 2 2 3 2 7" xfId="18246" xr:uid="{00000000-0005-0000-0000-000060470000}"/>
    <cellStyle name="Normal 47 2 2 2 3 3" xfId="3943" xr:uid="{00000000-0005-0000-0000-00007D0F0000}"/>
    <cellStyle name="Normal 47 2 2 2 3 3 2" xfId="14016" xr:uid="{00000000-0005-0000-0000-0000D7360000}"/>
    <cellStyle name="Normal 47 2 2 2 3 3 2 3" xfId="29111" xr:uid="{00000000-0005-0000-0000-0000D1710000}"/>
    <cellStyle name="Normal 47 2 2 2 3 3 3" xfId="8996" xr:uid="{00000000-0005-0000-0000-00003B230000}"/>
    <cellStyle name="Normal 47 2 2 2 3 3 3 3" xfId="24094" xr:uid="{00000000-0005-0000-0000-0000385E0000}"/>
    <cellStyle name="Normal 47 2 2 2 3 3 5" xfId="19081" xr:uid="{00000000-0005-0000-0000-0000A34A0000}"/>
    <cellStyle name="Normal 47 2 2 2 3 4" xfId="5635" xr:uid="{00000000-0005-0000-0000-00001A160000}"/>
    <cellStyle name="Normal 47 2 2 2 3 4 2" xfId="15687" xr:uid="{00000000-0005-0000-0000-00005E3D0000}"/>
    <cellStyle name="Normal 47 2 2 2 3 4 2 3" xfId="30782" xr:uid="{00000000-0005-0000-0000-000058780000}"/>
    <cellStyle name="Normal 47 2 2 2 3 4 3" xfId="10667" xr:uid="{00000000-0005-0000-0000-0000C2290000}"/>
    <cellStyle name="Normal 47 2 2 2 3 4 3 3" xfId="25765" xr:uid="{00000000-0005-0000-0000-0000BF640000}"/>
    <cellStyle name="Normal 47 2 2 2 3 4 5" xfId="20752" xr:uid="{00000000-0005-0000-0000-00002A510000}"/>
    <cellStyle name="Normal 47 2 2 2 3 5" xfId="12345" xr:uid="{00000000-0005-0000-0000-000050300000}"/>
    <cellStyle name="Normal 47 2 2 2 3 5 3" xfId="27440" xr:uid="{00000000-0005-0000-0000-00004A6B0000}"/>
    <cellStyle name="Normal 47 2 2 2 3 6" xfId="7324" xr:uid="{00000000-0005-0000-0000-0000B31C0000}"/>
    <cellStyle name="Normal 47 2 2 2 3 6 3" xfId="22423" xr:uid="{00000000-0005-0000-0000-0000B1570000}"/>
    <cellStyle name="Normal 47 2 2 2 3 8" xfId="17410" xr:uid="{00000000-0005-0000-0000-00001C440000}"/>
    <cellStyle name="Normal 47 2 2 2 4" xfId="2673" xr:uid="{00000000-0005-0000-0000-0000860A0000}"/>
    <cellStyle name="Normal 47 2 2 2 4 2" xfId="4362" xr:uid="{00000000-0005-0000-0000-000020110000}"/>
    <cellStyle name="Normal 47 2 2 2 4 2 2" xfId="14434" xr:uid="{00000000-0005-0000-0000-000079380000}"/>
    <cellStyle name="Normal 47 2 2 2 4 2 2 3" xfId="29529" xr:uid="{00000000-0005-0000-0000-000073730000}"/>
    <cellStyle name="Normal 47 2 2 2 4 2 3" xfId="9414" xr:uid="{00000000-0005-0000-0000-0000DD240000}"/>
    <cellStyle name="Normal 47 2 2 2 4 2 3 3" xfId="24512" xr:uid="{00000000-0005-0000-0000-0000DA5F0000}"/>
    <cellStyle name="Normal 47 2 2 2 4 2 5" xfId="19499" xr:uid="{00000000-0005-0000-0000-0000454C0000}"/>
    <cellStyle name="Normal 47 2 2 2 4 3" xfId="6053" xr:uid="{00000000-0005-0000-0000-0000BC170000}"/>
    <cellStyle name="Normal 47 2 2 2 4 3 2" xfId="16105" xr:uid="{00000000-0005-0000-0000-0000003F0000}"/>
    <cellStyle name="Normal 47 2 2 2 4 3 3" xfId="11085" xr:uid="{00000000-0005-0000-0000-0000642B0000}"/>
    <cellStyle name="Normal 47 2 2 2 4 3 3 3" xfId="26183" xr:uid="{00000000-0005-0000-0000-000061660000}"/>
    <cellStyle name="Normal 47 2 2 2 4 3 5" xfId="21170" xr:uid="{00000000-0005-0000-0000-0000CC520000}"/>
    <cellStyle name="Normal 47 2 2 2 4 4" xfId="12763" xr:uid="{00000000-0005-0000-0000-0000F2310000}"/>
    <cellStyle name="Normal 47 2 2 2 4 4 3" xfId="27858" xr:uid="{00000000-0005-0000-0000-0000EC6C0000}"/>
    <cellStyle name="Normal 47 2 2 2 4 5" xfId="7742" xr:uid="{00000000-0005-0000-0000-0000551E0000}"/>
    <cellStyle name="Normal 47 2 2 2 4 5 3" xfId="22841" xr:uid="{00000000-0005-0000-0000-000053590000}"/>
    <cellStyle name="Normal 47 2 2 2 4 7" xfId="17828" xr:uid="{00000000-0005-0000-0000-0000BE450000}"/>
    <cellStyle name="Normal 47 2 2 2 5" xfId="3525" xr:uid="{00000000-0005-0000-0000-0000DB0D0000}"/>
    <cellStyle name="Normal 47 2 2 2 5 2" xfId="13598" xr:uid="{00000000-0005-0000-0000-000035350000}"/>
    <cellStyle name="Normal 47 2 2 2 5 2 3" xfId="28693" xr:uid="{00000000-0005-0000-0000-00002F700000}"/>
    <cellStyle name="Normal 47 2 2 2 5 3" xfId="8578" xr:uid="{00000000-0005-0000-0000-000099210000}"/>
    <cellStyle name="Normal 47 2 2 2 5 3 3" xfId="23676" xr:uid="{00000000-0005-0000-0000-0000965C0000}"/>
    <cellStyle name="Normal 47 2 2 2 5 5" xfId="18663" xr:uid="{00000000-0005-0000-0000-000001490000}"/>
    <cellStyle name="Normal 47 2 2 2 6" xfId="5217" xr:uid="{00000000-0005-0000-0000-000078140000}"/>
    <cellStyle name="Normal 47 2 2 2 6 2" xfId="15269" xr:uid="{00000000-0005-0000-0000-0000BC3B0000}"/>
    <cellStyle name="Normal 47 2 2 2 6 2 3" xfId="30364" xr:uid="{00000000-0005-0000-0000-0000B6760000}"/>
    <cellStyle name="Normal 47 2 2 2 6 3" xfId="10249" xr:uid="{00000000-0005-0000-0000-000020280000}"/>
    <cellStyle name="Normal 47 2 2 2 6 3 3" xfId="25347" xr:uid="{00000000-0005-0000-0000-00001D630000}"/>
    <cellStyle name="Normal 47 2 2 2 6 5" xfId="20334" xr:uid="{00000000-0005-0000-0000-0000884F0000}"/>
    <cellStyle name="Normal 47 2 2 2 7" xfId="11927" xr:uid="{00000000-0005-0000-0000-0000AE2E0000}"/>
    <cellStyle name="Normal 47 2 2 2 7 3" xfId="27022" xr:uid="{00000000-0005-0000-0000-0000A8690000}"/>
    <cellStyle name="Normal 47 2 2 2 8" xfId="6906" xr:uid="{00000000-0005-0000-0000-0000111B0000}"/>
    <cellStyle name="Normal 47 2 2 2 8 3" xfId="22005" xr:uid="{00000000-0005-0000-0000-00000F560000}"/>
    <cellStyle name="Normal 47 2 2 3" xfId="1935" xr:uid="{00000000-0005-0000-0000-0000A4070000}"/>
    <cellStyle name="Normal 47 2 2 3 2" xfId="2356" xr:uid="{00000000-0005-0000-0000-000049090000}"/>
    <cellStyle name="Normal 47 2 2 3 2 2" xfId="3195" xr:uid="{00000000-0005-0000-0000-0000900C0000}"/>
    <cellStyle name="Normal 47 2 2 3 2 2 2" xfId="4884" xr:uid="{00000000-0005-0000-0000-00002A130000}"/>
    <cellStyle name="Normal 47 2 2 3 2 2 2 2" xfId="14956" xr:uid="{00000000-0005-0000-0000-0000833A0000}"/>
    <cellStyle name="Normal 47 2 2 3 2 2 2 2 3" xfId="30051" xr:uid="{00000000-0005-0000-0000-00007D750000}"/>
    <cellStyle name="Normal 47 2 2 3 2 2 2 3" xfId="9936" xr:uid="{00000000-0005-0000-0000-0000E7260000}"/>
    <cellStyle name="Normal 47 2 2 3 2 2 2 3 3" xfId="25034" xr:uid="{00000000-0005-0000-0000-0000E4610000}"/>
    <cellStyle name="Normal 47 2 2 3 2 2 2 5" xfId="20021" xr:uid="{00000000-0005-0000-0000-00004F4E0000}"/>
    <cellStyle name="Normal 47 2 2 3 2 2 3" xfId="6575" xr:uid="{00000000-0005-0000-0000-0000C6190000}"/>
    <cellStyle name="Normal 47 2 2 3 2 2 3 2" xfId="16627" xr:uid="{00000000-0005-0000-0000-00000A410000}"/>
    <cellStyle name="Normal 47 2 2 3 2 2 3 3" xfId="11607" xr:uid="{00000000-0005-0000-0000-00006E2D0000}"/>
    <cellStyle name="Normal 47 2 2 3 2 2 3 3 3" xfId="26705" xr:uid="{00000000-0005-0000-0000-00006B680000}"/>
    <cellStyle name="Normal 47 2 2 3 2 2 3 5" xfId="21692" xr:uid="{00000000-0005-0000-0000-0000D6540000}"/>
    <cellStyle name="Normal 47 2 2 3 2 2 4" xfId="13285" xr:uid="{00000000-0005-0000-0000-0000FC330000}"/>
    <cellStyle name="Normal 47 2 2 3 2 2 4 3" xfId="28380" xr:uid="{00000000-0005-0000-0000-0000F66E0000}"/>
    <cellStyle name="Normal 47 2 2 3 2 2 5" xfId="8264" xr:uid="{00000000-0005-0000-0000-00005F200000}"/>
    <cellStyle name="Normal 47 2 2 3 2 2 5 3" xfId="23363" xr:uid="{00000000-0005-0000-0000-00005D5B0000}"/>
    <cellStyle name="Normal 47 2 2 3 2 2 7" xfId="18350" xr:uid="{00000000-0005-0000-0000-0000C8470000}"/>
    <cellStyle name="Normal 47 2 2 3 2 3" xfId="4047" xr:uid="{00000000-0005-0000-0000-0000E50F0000}"/>
    <cellStyle name="Normal 47 2 2 3 2 3 2" xfId="14120" xr:uid="{00000000-0005-0000-0000-00003F370000}"/>
    <cellStyle name="Normal 47 2 2 3 2 3 2 3" xfId="29215" xr:uid="{00000000-0005-0000-0000-000039720000}"/>
    <cellStyle name="Normal 47 2 2 3 2 3 3" xfId="9100" xr:uid="{00000000-0005-0000-0000-0000A3230000}"/>
    <cellStyle name="Normal 47 2 2 3 2 3 3 3" xfId="24198" xr:uid="{00000000-0005-0000-0000-0000A05E0000}"/>
    <cellStyle name="Normal 47 2 2 3 2 3 5" xfId="19185" xr:uid="{00000000-0005-0000-0000-00000B4B0000}"/>
    <cellStyle name="Normal 47 2 2 3 2 4" xfId="5739" xr:uid="{00000000-0005-0000-0000-000082160000}"/>
    <cellStyle name="Normal 47 2 2 3 2 4 2" xfId="15791" xr:uid="{00000000-0005-0000-0000-0000C63D0000}"/>
    <cellStyle name="Normal 47 2 2 3 2 4 2 3" xfId="30886" xr:uid="{00000000-0005-0000-0000-0000C0780000}"/>
    <cellStyle name="Normal 47 2 2 3 2 4 3" xfId="10771" xr:uid="{00000000-0005-0000-0000-00002A2A0000}"/>
    <cellStyle name="Normal 47 2 2 3 2 4 3 3" xfId="25869" xr:uid="{00000000-0005-0000-0000-000027650000}"/>
    <cellStyle name="Normal 47 2 2 3 2 4 5" xfId="20856" xr:uid="{00000000-0005-0000-0000-000092510000}"/>
    <cellStyle name="Normal 47 2 2 3 2 5" xfId="12449" xr:uid="{00000000-0005-0000-0000-0000B8300000}"/>
    <cellStyle name="Normal 47 2 2 3 2 5 3" xfId="27544" xr:uid="{00000000-0005-0000-0000-0000B26B0000}"/>
    <cellStyle name="Normal 47 2 2 3 2 6" xfId="7428" xr:uid="{00000000-0005-0000-0000-00001B1D0000}"/>
    <cellStyle name="Normal 47 2 2 3 2 6 3" xfId="22527" xr:uid="{00000000-0005-0000-0000-000019580000}"/>
    <cellStyle name="Normal 47 2 2 3 2 8" xfId="17514" xr:uid="{00000000-0005-0000-0000-000084440000}"/>
    <cellStyle name="Normal 47 2 2 3 3" xfId="2777" xr:uid="{00000000-0005-0000-0000-0000EE0A0000}"/>
    <cellStyle name="Normal 47 2 2 3 3 2" xfId="4466" xr:uid="{00000000-0005-0000-0000-000088110000}"/>
    <cellStyle name="Normal 47 2 2 3 3 2 2" xfId="14538" xr:uid="{00000000-0005-0000-0000-0000E1380000}"/>
    <cellStyle name="Normal 47 2 2 3 3 2 2 3" xfId="29633" xr:uid="{00000000-0005-0000-0000-0000DB730000}"/>
    <cellStyle name="Normal 47 2 2 3 3 2 3" xfId="9518" xr:uid="{00000000-0005-0000-0000-000045250000}"/>
    <cellStyle name="Normal 47 2 2 3 3 2 3 3" xfId="24616" xr:uid="{00000000-0005-0000-0000-000042600000}"/>
    <cellStyle name="Normal 47 2 2 3 3 2 5" xfId="19603" xr:uid="{00000000-0005-0000-0000-0000AD4C0000}"/>
    <cellStyle name="Normal 47 2 2 3 3 3" xfId="6157" xr:uid="{00000000-0005-0000-0000-000024180000}"/>
    <cellStyle name="Normal 47 2 2 3 3 3 2" xfId="16209" xr:uid="{00000000-0005-0000-0000-0000683F0000}"/>
    <cellStyle name="Normal 47 2 2 3 3 3 3" xfId="11189" xr:uid="{00000000-0005-0000-0000-0000CC2B0000}"/>
    <cellStyle name="Normal 47 2 2 3 3 3 3 3" xfId="26287" xr:uid="{00000000-0005-0000-0000-0000C9660000}"/>
    <cellStyle name="Normal 47 2 2 3 3 3 5" xfId="21274" xr:uid="{00000000-0005-0000-0000-000034530000}"/>
    <cellStyle name="Normal 47 2 2 3 3 4" xfId="12867" xr:uid="{00000000-0005-0000-0000-00005A320000}"/>
    <cellStyle name="Normal 47 2 2 3 3 4 3" xfId="27962" xr:uid="{00000000-0005-0000-0000-0000546D0000}"/>
    <cellStyle name="Normal 47 2 2 3 3 5" xfId="7846" xr:uid="{00000000-0005-0000-0000-0000BD1E0000}"/>
    <cellStyle name="Normal 47 2 2 3 3 5 3" xfId="22945" xr:uid="{00000000-0005-0000-0000-0000BB590000}"/>
    <cellStyle name="Normal 47 2 2 3 3 7" xfId="17932" xr:uid="{00000000-0005-0000-0000-000026460000}"/>
    <cellStyle name="Normal 47 2 2 3 4" xfId="3629" xr:uid="{00000000-0005-0000-0000-0000430E0000}"/>
    <cellStyle name="Normal 47 2 2 3 4 2" xfId="13702" xr:uid="{00000000-0005-0000-0000-00009D350000}"/>
    <cellStyle name="Normal 47 2 2 3 4 2 3" xfId="28797" xr:uid="{00000000-0005-0000-0000-000097700000}"/>
    <cellStyle name="Normal 47 2 2 3 4 3" xfId="8682" xr:uid="{00000000-0005-0000-0000-000001220000}"/>
    <cellStyle name="Normal 47 2 2 3 4 3 3" xfId="23780" xr:uid="{00000000-0005-0000-0000-0000FE5C0000}"/>
    <cellStyle name="Normal 47 2 2 3 4 5" xfId="18767" xr:uid="{00000000-0005-0000-0000-000069490000}"/>
    <cellStyle name="Normal 47 2 2 3 5" xfId="5321" xr:uid="{00000000-0005-0000-0000-0000E0140000}"/>
    <cellStyle name="Normal 47 2 2 3 5 2" xfId="15373" xr:uid="{00000000-0005-0000-0000-0000243C0000}"/>
    <cellStyle name="Normal 47 2 2 3 5 2 3" xfId="30468" xr:uid="{00000000-0005-0000-0000-00001E770000}"/>
    <cellStyle name="Normal 47 2 2 3 5 3" xfId="10353" xr:uid="{00000000-0005-0000-0000-000088280000}"/>
    <cellStyle name="Normal 47 2 2 3 5 3 3" xfId="25451" xr:uid="{00000000-0005-0000-0000-000085630000}"/>
    <cellStyle name="Normal 47 2 2 3 5 5" xfId="20438" xr:uid="{00000000-0005-0000-0000-0000F04F0000}"/>
    <cellStyle name="Normal 47 2 2 3 6" xfId="12031" xr:uid="{00000000-0005-0000-0000-0000162F0000}"/>
    <cellStyle name="Normal 47 2 2 3 6 3" xfId="27126" xr:uid="{00000000-0005-0000-0000-0000106A0000}"/>
    <cellStyle name="Normal 47 2 2 3 7" xfId="7010" xr:uid="{00000000-0005-0000-0000-0000791B0000}"/>
    <cellStyle name="Normal 47 2 2 3 7 3" xfId="22109" xr:uid="{00000000-0005-0000-0000-000077560000}"/>
    <cellStyle name="Normal 47 2 2 3 9" xfId="17096" xr:uid="{00000000-0005-0000-0000-0000E2420000}"/>
    <cellStyle name="Normal 47 2 2 4" xfId="2148" xr:uid="{00000000-0005-0000-0000-000079080000}"/>
    <cellStyle name="Normal 47 2 2 4 2" xfId="2987" xr:uid="{00000000-0005-0000-0000-0000C00B0000}"/>
    <cellStyle name="Normal 47 2 2 4 2 2" xfId="4676" xr:uid="{00000000-0005-0000-0000-00005A120000}"/>
    <cellStyle name="Normal 47 2 2 4 2 2 2" xfId="14748" xr:uid="{00000000-0005-0000-0000-0000B3390000}"/>
    <cellStyle name="Normal 47 2 2 4 2 2 2 3" xfId="29843" xr:uid="{00000000-0005-0000-0000-0000AD740000}"/>
    <cellStyle name="Normal 47 2 2 4 2 2 3" xfId="9728" xr:uid="{00000000-0005-0000-0000-000017260000}"/>
    <cellStyle name="Normal 47 2 2 4 2 2 3 3" xfId="24826" xr:uid="{00000000-0005-0000-0000-000014610000}"/>
    <cellStyle name="Normal 47 2 2 4 2 2 5" xfId="19813" xr:uid="{00000000-0005-0000-0000-00007F4D0000}"/>
    <cellStyle name="Normal 47 2 2 4 2 3" xfId="6367" xr:uid="{00000000-0005-0000-0000-0000F6180000}"/>
    <cellStyle name="Normal 47 2 2 4 2 3 2" xfId="16419" xr:uid="{00000000-0005-0000-0000-00003A400000}"/>
    <cellStyle name="Normal 47 2 2 4 2 3 3" xfId="11399" xr:uid="{00000000-0005-0000-0000-00009E2C0000}"/>
    <cellStyle name="Normal 47 2 2 4 2 3 3 3" xfId="26497" xr:uid="{00000000-0005-0000-0000-00009B670000}"/>
    <cellStyle name="Normal 47 2 2 4 2 3 5" xfId="21484" xr:uid="{00000000-0005-0000-0000-000006540000}"/>
    <cellStyle name="Normal 47 2 2 4 2 4" xfId="13077" xr:uid="{00000000-0005-0000-0000-00002C330000}"/>
    <cellStyle name="Normal 47 2 2 4 2 4 3" xfId="28172" xr:uid="{00000000-0005-0000-0000-0000266E0000}"/>
    <cellStyle name="Normal 47 2 2 4 2 5" xfId="8056" xr:uid="{00000000-0005-0000-0000-00008F1F0000}"/>
    <cellStyle name="Normal 47 2 2 4 2 5 3" xfId="23155" xr:uid="{00000000-0005-0000-0000-00008D5A0000}"/>
    <cellStyle name="Normal 47 2 2 4 2 7" xfId="18142" xr:uid="{00000000-0005-0000-0000-0000F8460000}"/>
    <cellStyle name="Normal 47 2 2 4 3" xfId="3839" xr:uid="{00000000-0005-0000-0000-0000150F0000}"/>
    <cellStyle name="Normal 47 2 2 4 3 2" xfId="13912" xr:uid="{00000000-0005-0000-0000-00006F360000}"/>
    <cellStyle name="Normal 47 2 2 4 3 2 3" xfId="29007" xr:uid="{00000000-0005-0000-0000-000069710000}"/>
    <cellStyle name="Normal 47 2 2 4 3 3" xfId="8892" xr:uid="{00000000-0005-0000-0000-0000D3220000}"/>
    <cellStyle name="Normal 47 2 2 4 3 3 3" xfId="23990" xr:uid="{00000000-0005-0000-0000-0000D05D0000}"/>
    <cellStyle name="Normal 47 2 2 4 3 5" xfId="18977" xr:uid="{00000000-0005-0000-0000-00003B4A0000}"/>
    <cellStyle name="Normal 47 2 2 4 4" xfId="5531" xr:uid="{00000000-0005-0000-0000-0000B2150000}"/>
    <cellStyle name="Normal 47 2 2 4 4 2" xfId="15583" xr:uid="{00000000-0005-0000-0000-0000F63C0000}"/>
    <cellStyle name="Normal 47 2 2 4 4 2 3" xfId="30678" xr:uid="{00000000-0005-0000-0000-0000F0770000}"/>
    <cellStyle name="Normal 47 2 2 4 4 3" xfId="10563" xr:uid="{00000000-0005-0000-0000-00005A290000}"/>
    <cellStyle name="Normal 47 2 2 4 4 3 3" xfId="25661" xr:uid="{00000000-0005-0000-0000-000057640000}"/>
    <cellStyle name="Normal 47 2 2 4 4 5" xfId="20648" xr:uid="{00000000-0005-0000-0000-0000C2500000}"/>
    <cellStyle name="Normal 47 2 2 4 5" xfId="12241" xr:uid="{00000000-0005-0000-0000-0000E82F0000}"/>
    <cellStyle name="Normal 47 2 2 4 5 3" xfId="27336" xr:uid="{00000000-0005-0000-0000-0000E26A0000}"/>
    <cellStyle name="Normal 47 2 2 4 6" xfId="7220" xr:uid="{00000000-0005-0000-0000-00004B1C0000}"/>
    <cellStyle name="Normal 47 2 2 4 6 3" xfId="22319" xr:uid="{00000000-0005-0000-0000-000049570000}"/>
    <cellStyle name="Normal 47 2 2 4 8" xfId="17306" xr:uid="{00000000-0005-0000-0000-0000B4430000}"/>
    <cellStyle name="Normal 47 2 2 5" xfId="2569" xr:uid="{00000000-0005-0000-0000-00001E0A0000}"/>
    <cellStyle name="Normal 47 2 2 5 2" xfId="4258" xr:uid="{00000000-0005-0000-0000-0000B8100000}"/>
    <cellStyle name="Normal 47 2 2 5 2 2" xfId="14330" xr:uid="{00000000-0005-0000-0000-000011380000}"/>
    <cellStyle name="Normal 47 2 2 5 2 2 3" xfId="29425" xr:uid="{00000000-0005-0000-0000-00000B730000}"/>
    <cellStyle name="Normal 47 2 2 5 2 3" xfId="9310" xr:uid="{00000000-0005-0000-0000-000075240000}"/>
    <cellStyle name="Normal 47 2 2 5 2 3 3" xfId="24408" xr:uid="{00000000-0005-0000-0000-0000725F0000}"/>
    <cellStyle name="Normal 47 2 2 5 2 5" xfId="19395" xr:uid="{00000000-0005-0000-0000-0000DD4B0000}"/>
    <cellStyle name="Normal 47 2 2 5 3" xfId="5949" xr:uid="{00000000-0005-0000-0000-000054170000}"/>
    <cellStyle name="Normal 47 2 2 5 3 2" xfId="16001" xr:uid="{00000000-0005-0000-0000-0000983E0000}"/>
    <cellStyle name="Normal 47 2 2 5 3 3" xfId="10981" xr:uid="{00000000-0005-0000-0000-0000FC2A0000}"/>
    <cellStyle name="Normal 47 2 2 5 3 3 3" xfId="26079" xr:uid="{00000000-0005-0000-0000-0000F9650000}"/>
    <cellStyle name="Normal 47 2 2 5 3 5" xfId="21066" xr:uid="{00000000-0005-0000-0000-000064520000}"/>
    <cellStyle name="Normal 47 2 2 5 4" xfId="12659" xr:uid="{00000000-0005-0000-0000-00008A310000}"/>
    <cellStyle name="Normal 47 2 2 5 4 3" xfId="27754" xr:uid="{00000000-0005-0000-0000-0000846C0000}"/>
    <cellStyle name="Normal 47 2 2 5 5" xfId="7638" xr:uid="{00000000-0005-0000-0000-0000ED1D0000}"/>
    <cellStyle name="Normal 47 2 2 5 5 3" xfId="22737" xr:uid="{00000000-0005-0000-0000-0000EB580000}"/>
    <cellStyle name="Normal 47 2 2 5 7" xfId="17724" xr:uid="{00000000-0005-0000-0000-000056450000}"/>
    <cellStyle name="Normal 47 2 2 6" xfId="3421" xr:uid="{00000000-0005-0000-0000-0000730D0000}"/>
    <cellStyle name="Normal 47 2 2 6 2" xfId="13494" xr:uid="{00000000-0005-0000-0000-0000CD340000}"/>
    <cellStyle name="Normal 47 2 2 6 2 3" xfId="28589" xr:uid="{00000000-0005-0000-0000-0000C76F0000}"/>
    <cellStyle name="Normal 47 2 2 6 3" xfId="8474" xr:uid="{00000000-0005-0000-0000-000031210000}"/>
    <cellStyle name="Normal 47 2 2 6 3 3" xfId="23572" xr:uid="{00000000-0005-0000-0000-00002E5C0000}"/>
    <cellStyle name="Normal 47 2 2 6 5" xfId="18559" xr:uid="{00000000-0005-0000-0000-000099480000}"/>
    <cellStyle name="Normal 47 2 2 7" xfId="5113" xr:uid="{00000000-0005-0000-0000-000010140000}"/>
    <cellStyle name="Normal 47 2 2 7 2" xfId="15165" xr:uid="{00000000-0005-0000-0000-0000543B0000}"/>
    <cellStyle name="Normal 47 2 2 7 2 3" xfId="30260" xr:uid="{00000000-0005-0000-0000-00004E760000}"/>
    <cellStyle name="Normal 47 2 2 7 3" xfId="10145" xr:uid="{00000000-0005-0000-0000-0000B8270000}"/>
    <cellStyle name="Normal 47 2 2 7 3 3" xfId="25243" xr:uid="{00000000-0005-0000-0000-0000B5620000}"/>
    <cellStyle name="Normal 47 2 2 7 5" xfId="20230" xr:uid="{00000000-0005-0000-0000-0000204F0000}"/>
    <cellStyle name="Normal 47 2 2 8" xfId="11823" xr:uid="{00000000-0005-0000-0000-0000462E0000}"/>
    <cellStyle name="Normal 47 2 2 8 3" xfId="26918" xr:uid="{00000000-0005-0000-0000-000040690000}"/>
    <cellStyle name="Normal 47 2 2 9" xfId="6802" xr:uid="{00000000-0005-0000-0000-0000A91A0000}"/>
    <cellStyle name="Normal 47 2 2 9 3" xfId="21901" xr:uid="{00000000-0005-0000-0000-0000A7550000}"/>
    <cellStyle name="Normal 47 2 3" xfId="1768" xr:uid="{00000000-0005-0000-0000-0000FD060000}"/>
    <cellStyle name="Normal 47 2 3 10" xfId="16940" xr:uid="{00000000-0005-0000-0000-000046420000}"/>
    <cellStyle name="Normal 47 2 3 2" xfId="1987" xr:uid="{00000000-0005-0000-0000-0000D8070000}"/>
    <cellStyle name="Normal 47 2 3 2 2" xfId="2408" xr:uid="{00000000-0005-0000-0000-00007D090000}"/>
    <cellStyle name="Normal 47 2 3 2 2 2" xfId="3247" xr:uid="{00000000-0005-0000-0000-0000C40C0000}"/>
    <cellStyle name="Normal 47 2 3 2 2 2 2" xfId="4936" xr:uid="{00000000-0005-0000-0000-00005E130000}"/>
    <cellStyle name="Normal 47 2 3 2 2 2 2 2" xfId="15008" xr:uid="{00000000-0005-0000-0000-0000B73A0000}"/>
    <cellStyle name="Normal 47 2 3 2 2 2 2 2 3" xfId="30103" xr:uid="{00000000-0005-0000-0000-0000B1750000}"/>
    <cellStyle name="Normal 47 2 3 2 2 2 2 3" xfId="9988" xr:uid="{00000000-0005-0000-0000-00001B270000}"/>
    <cellStyle name="Normal 47 2 3 2 2 2 2 3 3" xfId="25086" xr:uid="{00000000-0005-0000-0000-000018620000}"/>
    <cellStyle name="Normal 47 2 3 2 2 2 2 5" xfId="20073" xr:uid="{00000000-0005-0000-0000-0000834E0000}"/>
    <cellStyle name="Normal 47 2 3 2 2 2 3" xfId="6627" xr:uid="{00000000-0005-0000-0000-0000FA190000}"/>
    <cellStyle name="Normal 47 2 3 2 2 2 3 2" xfId="16679" xr:uid="{00000000-0005-0000-0000-00003E410000}"/>
    <cellStyle name="Normal 47 2 3 2 2 2 3 3" xfId="11659" xr:uid="{00000000-0005-0000-0000-0000A22D0000}"/>
    <cellStyle name="Normal 47 2 3 2 2 2 3 3 3" xfId="26757" xr:uid="{00000000-0005-0000-0000-00009F680000}"/>
    <cellStyle name="Normal 47 2 3 2 2 2 3 5" xfId="21744" xr:uid="{00000000-0005-0000-0000-00000A550000}"/>
    <cellStyle name="Normal 47 2 3 2 2 2 4" xfId="13337" xr:uid="{00000000-0005-0000-0000-000030340000}"/>
    <cellStyle name="Normal 47 2 3 2 2 2 4 3" xfId="28432" xr:uid="{00000000-0005-0000-0000-00002A6F0000}"/>
    <cellStyle name="Normal 47 2 3 2 2 2 5" xfId="8316" xr:uid="{00000000-0005-0000-0000-000093200000}"/>
    <cellStyle name="Normal 47 2 3 2 2 2 5 3" xfId="23415" xr:uid="{00000000-0005-0000-0000-0000915B0000}"/>
    <cellStyle name="Normal 47 2 3 2 2 2 7" xfId="18402" xr:uid="{00000000-0005-0000-0000-0000FC470000}"/>
    <cellStyle name="Normal 47 2 3 2 2 3" xfId="4099" xr:uid="{00000000-0005-0000-0000-000019100000}"/>
    <cellStyle name="Normal 47 2 3 2 2 3 2" xfId="14172" xr:uid="{00000000-0005-0000-0000-000073370000}"/>
    <cellStyle name="Normal 47 2 3 2 2 3 2 3" xfId="29267" xr:uid="{00000000-0005-0000-0000-00006D720000}"/>
    <cellStyle name="Normal 47 2 3 2 2 3 3" xfId="9152" xr:uid="{00000000-0005-0000-0000-0000D7230000}"/>
    <cellStyle name="Normal 47 2 3 2 2 3 3 3" xfId="24250" xr:uid="{00000000-0005-0000-0000-0000D45E0000}"/>
    <cellStyle name="Normal 47 2 3 2 2 3 5" xfId="19237" xr:uid="{00000000-0005-0000-0000-00003F4B0000}"/>
    <cellStyle name="Normal 47 2 3 2 2 4" xfId="5791" xr:uid="{00000000-0005-0000-0000-0000B6160000}"/>
    <cellStyle name="Normal 47 2 3 2 2 4 2" xfId="15843" xr:uid="{00000000-0005-0000-0000-0000FA3D0000}"/>
    <cellStyle name="Normal 47 2 3 2 2 4 3" xfId="10823" xr:uid="{00000000-0005-0000-0000-00005E2A0000}"/>
    <cellStyle name="Normal 47 2 3 2 2 4 3 3" xfId="25921" xr:uid="{00000000-0005-0000-0000-00005B650000}"/>
    <cellStyle name="Normal 47 2 3 2 2 4 5" xfId="20908" xr:uid="{00000000-0005-0000-0000-0000C6510000}"/>
    <cellStyle name="Normal 47 2 3 2 2 5" xfId="12501" xr:uid="{00000000-0005-0000-0000-0000EC300000}"/>
    <cellStyle name="Normal 47 2 3 2 2 5 3" xfId="27596" xr:uid="{00000000-0005-0000-0000-0000E66B0000}"/>
    <cellStyle name="Normal 47 2 3 2 2 6" xfId="7480" xr:uid="{00000000-0005-0000-0000-00004F1D0000}"/>
    <cellStyle name="Normal 47 2 3 2 2 6 3" xfId="22579" xr:uid="{00000000-0005-0000-0000-00004D580000}"/>
    <cellStyle name="Normal 47 2 3 2 2 8" xfId="17566" xr:uid="{00000000-0005-0000-0000-0000B8440000}"/>
    <cellStyle name="Normal 47 2 3 2 3" xfId="2829" xr:uid="{00000000-0005-0000-0000-0000220B0000}"/>
    <cellStyle name="Normal 47 2 3 2 3 2" xfId="4518" xr:uid="{00000000-0005-0000-0000-0000BC110000}"/>
    <cellStyle name="Normal 47 2 3 2 3 2 2" xfId="14590" xr:uid="{00000000-0005-0000-0000-000015390000}"/>
    <cellStyle name="Normal 47 2 3 2 3 2 2 3" xfId="29685" xr:uid="{00000000-0005-0000-0000-00000F740000}"/>
    <cellStyle name="Normal 47 2 3 2 3 2 3" xfId="9570" xr:uid="{00000000-0005-0000-0000-000079250000}"/>
    <cellStyle name="Normal 47 2 3 2 3 2 3 3" xfId="24668" xr:uid="{00000000-0005-0000-0000-000076600000}"/>
    <cellStyle name="Normal 47 2 3 2 3 2 5" xfId="19655" xr:uid="{00000000-0005-0000-0000-0000E14C0000}"/>
    <cellStyle name="Normal 47 2 3 2 3 3" xfId="6209" xr:uid="{00000000-0005-0000-0000-000058180000}"/>
    <cellStyle name="Normal 47 2 3 2 3 3 2" xfId="16261" xr:uid="{00000000-0005-0000-0000-00009C3F0000}"/>
    <cellStyle name="Normal 47 2 3 2 3 3 3" xfId="11241" xr:uid="{00000000-0005-0000-0000-0000002C0000}"/>
    <cellStyle name="Normal 47 2 3 2 3 3 3 3" xfId="26339" xr:uid="{00000000-0005-0000-0000-0000FD660000}"/>
    <cellStyle name="Normal 47 2 3 2 3 3 5" xfId="21326" xr:uid="{00000000-0005-0000-0000-000068530000}"/>
    <cellStyle name="Normal 47 2 3 2 3 4" xfId="12919" xr:uid="{00000000-0005-0000-0000-00008E320000}"/>
    <cellStyle name="Normal 47 2 3 2 3 4 3" xfId="28014" xr:uid="{00000000-0005-0000-0000-0000886D0000}"/>
    <cellStyle name="Normal 47 2 3 2 3 5" xfId="7898" xr:uid="{00000000-0005-0000-0000-0000F11E0000}"/>
    <cellStyle name="Normal 47 2 3 2 3 5 3" xfId="22997" xr:uid="{00000000-0005-0000-0000-0000EF590000}"/>
    <cellStyle name="Normal 47 2 3 2 3 7" xfId="17984" xr:uid="{00000000-0005-0000-0000-00005A460000}"/>
    <cellStyle name="Normal 47 2 3 2 4" xfId="3681" xr:uid="{00000000-0005-0000-0000-0000770E0000}"/>
    <cellStyle name="Normal 47 2 3 2 4 2" xfId="13754" xr:uid="{00000000-0005-0000-0000-0000D1350000}"/>
    <cellStyle name="Normal 47 2 3 2 4 2 3" xfId="28849" xr:uid="{00000000-0005-0000-0000-0000CB700000}"/>
    <cellStyle name="Normal 47 2 3 2 4 3" xfId="8734" xr:uid="{00000000-0005-0000-0000-000035220000}"/>
    <cellStyle name="Normal 47 2 3 2 4 3 3" xfId="23832" xr:uid="{00000000-0005-0000-0000-0000325D0000}"/>
    <cellStyle name="Normal 47 2 3 2 4 5" xfId="18819" xr:uid="{00000000-0005-0000-0000-00009D490000}"/>
    <cellStyle name="Normal 47 2 3 2 5" xfId="5373" xr:uid="{00000000-0005-0000-0000-000014150000}"/>
    <cellStyle name="Normal 47 2 3 2 5 2" xfId="15425" xr:uid="{00000000-0005-0000-0000-0000583C0000}"/>
    <cellStyle name="Normal 47 2 3 2 5 2 3" xfId="30520" xr:uid="{00000000-0005-0000-0000-000052770000}"/>
    <cellStyle name="Normal 47 2 3 2 5 3" xfId="10405" xr:uid="{00000000-0005-0000-0000-0000BC280000}"/>
    <cellStyle name="Normal 47 2 3 2 5 3 3" xfId="25503" xr:uid="{00000000-0005-0000-0000-0000B9630000}"/>
    <cellStyle name="Normal 47 2 3 2 5 5" xfId="20490" xr:uid="{00000000-0005-0000-0000-000024500000}"/>
    <cellStyle name="Normal 47 2 3 2 6" xfId="12083" xr:uid="{00000000-0005-0000-0000-00004A2F0000}"/>
    <cellStyle name="Normal 47 2 3 2 6 3" xfId="27178" xr:uid="{00000000-0005-0000-0000-0000446A0000}"/>
    <cellStyle name="Normal 47 2 3 2 7" xfId="7062" xr:uid="{00000000-0005-0000-0000-0000AD1B0000}"/>
    <cellStyle name="Normal 47 2 3 2 7 3" xfId="22161" xr:uid="{00000000-0005-0000-0000-0000AB560000}"/>
    <cellStyle name="Normal 47 2 3 2 9" xfId="17148" xr:uid="{00000000-0005-0000-0000-000016430000}"/>
    <cellStyle name="Normal 47 2 3 3" xfId="2200" xr:uid="{00000000-0005-0000-0000-0000AD080000}"/>
    <cellStyle name="Normal 47 2 3 3 2" xfId="3039" xr:uid="{00000000-0005-0000-0000-0000F40B0000}"/>
    <cellStyle name="Normal 47 2 3 3 2 2" xfId="4728" xr:uid="{00000000-0005-0000-0000-00008E120000}"/>
    <cellStyle name="Normal 47 2 3 3 2 2 2" xfId="14800" xr:uid="{00000000-0005-0000-0000-0000E7390000}"/>
    <cellStyle name="Normal 47 2 3 3 2 2 2 3" xfId="29895" xr:uid="{00000000-0005-0000-0000-0000E1740000}"/>
    <cellStyle name="Normal 47 2 3 3 2 2 3" xfId="9780" xr:uid="{00000000-0005-0000-0000-00004B260000}"/>
    <cellStyle name="Normal 47 2 3 3 2 2 3 3" xfId="24878" xr:uid="{00000000-0005-0000-0000-000048610000}"/>
    <cellStyle name="Normal 47 2 3 3 2 2 5" xfId="19865" xr:uid="{00000000-0005-0000-0000-0000B34D0000}"/>
    <cellStyle name="Normal 47 2 3 3 2 3" xfId="6419" xr:uid="{00000000-0005-0000-0000-00002A190000}"/>
    <cellStyle name="Normal 47 2 3 3 2 3 2" xfId="16471" xr:uid="{00000000-0005-0000-0000-00006E400000}"/>
    <cellStyle name="Normal 47 2 3 3 2 3 3" xfId="11451" xr:uid="{00000000-0005-0000-0000-0000D22C0000}"/>
    <cellStyle name="Normal 47 2 3 3 2 3 3 3" xfId="26549" xr:uid="{00000000-0005-0000-0000-0000CF670000}"/>
    <cellStyle name="Normal 47 2 3 3 2 3 5" xfId="21536" xr:uid="{00000000-0005-0000-0000-00003A540000}"/>
    <cellStyle name="Normal 47 2 3 3 2 4" xfId="13129" xr:uid="{00000000-0005-0000-0000-000060330000}"/>
    <cellStyle name="Normal 47 2 3 3 2 4 3" xfId="28224" xr:uid="{00000000-0005-0000-0000-00005A6E0000}"/>
    <cellStyle name="Normal 47 2 3 3 2 5" xfId="8108" xr:uid="{00000000-0005-0000-0000-0000C31F0000}"/>
    <cellStyle name="Normal 47 2 3 3 2 5 3" xfId="23207" xr:uid="{00000000-0005-0000-0000-0000C15A0000}"/>
    <cellStyle name="Normal 47 2 3 3 2 7" xfId="18194" xr:uid="{00000000-0005-0000-0000-00002C470000}"/>
    <cellStyle name="Normal 47 2 3 3 3" xfId="3891" xr:uid="{00000000-0005-0000-0000-0000490F0000}"/>
    <cellStyle name="Normal 47 2 3 3 3 2" xfId="13964" xr:uid="{00000000-0005-0000-0000-0000A3360000}"/>
    <cellStyle name="Normal 47 2 3 3 3 2 3" xfId="29059" xr:uid="{00000000-0005-0000-0000-00009D710000}"/>
    <cellStyle name="Normal 47 2 3 3 3 3" xfId="8944" xr:uid="{00000000-0005-0000-0000-000007230000}"/>
    <cellStyle name="Normal 47 2 3 3 3 3 3" xfId="24042" xr:uid="{00000000-0005-0000-0000-0000045E0000}"/>
    <cellStyle name="Normal 47 2 3 3 3 5" xfId="19029" xr:uid="{00000000-0005-0000-0000-00006F4A0000}"/>
    <cellStyle name="Normal 47 2 3 3 4" xfId="5583" xr:uid="{00000000-0005-0000-0000-0000E6150000}"/>
    <cellStyle name="Normal 47 2 3 3 4 2" xfId="15635" xr:uid="{00000000-0005-0000-0000-00002A3D0000}"/>
    <cellStyle name="Normal 47 2 3 3 4 2 3" xfId="30730" xr:uid="{00000000-0005-0000-0000-000024780000}"/>
    <cellStyle name="Normal 47 2 3 3 4 3" xfId="10615" xr:uid="{00000000-0005-0000-0000-00008E290000}"/>
    <cellStyle name="Normal 47 2 3 3 4 3 3" xfId="25713" xr:uid="{00000000-0005-0000-0000-00008B640000}"/>
    <cellStyle name="Normal 47 2 3 3 4 5" xfId="20700" xr:uid="{00000000-0005-0000-0000-0000F6500000}"/>
    <cellStyle name="Normal 47 2 3 3 5" xfId="12293" xr:uid="{00000000-0005-0000-0000-00001C300000}"/>
    <cellStyle name="Normal 47 2 3 3 5 3" xfId="27388" xr:uid="{00000000-0005-0000-0000-0000166B0000}"/>
    <cellStyle name="Normal 47 2 3 3 6" xfId="7272" xr:uid="{00000000-0005-0000-0000-00007F1C0000}"/>
    <cellStyle name="Normal 47 2 3 3 6 3" xfId="22371" xr:uid="{00000000-0005-0000-0000-00007D570000}"/>
    <cellStyle name="Normal 47 2 3 3 8" xfId="17358" xr:uid="{00000000-0005-0000-0000-0000E8430000}"/>
    <cellStyle name="Normal 47 2 3 4" xfId="2621" xr:uid="{00000000-0005-0000-0000-0000520A0000}"/>
    <cellStyle name="Normal 47 2 3 4 2" xfId="4310" xr:uid="{00000000-0005-0000-0000-0000EC100000}"/>
    <cellStyle name="Normal 47 2 3 4 2 2" xfId="14382" xr:uid="{00000000-0005-0000-0000-000045380000}"/>
    <cellStyle name="Normal 47 2 3 4 2 2 3" xfId="29477" xr:uid="{00000000-0005-0000-0000-00003F730000}"/>
    <cellStyle name="Normal 47 2 3 4 2 3" xfId="9362" xr:uid="{00000000-0005-0000-0000-0000A9240000}"/>
    <cellStyle name="Normal 47 2 3 4 2 3 3" xfId="24460" xr:uid="{00000000-0005-0000-0000-0000A65F0000}"/>
    <cellStyle name="Normal 47 2 3 4 2 5" xfId="19447" xr:uid="{00000000-0005-0000-0000-0000114C0000}"/>
    <cellStyle name="Normal 47 2 3 4 3" xfId="6001" xr:uid="{00000000-0005-0000-0000-000088170000}"/>
    <cellStyle name="Normal 47 2 3 4 3 2" xfId="16053" xr:uid="{00000000-0005-0000-0000-0000CC3E0000}"/>
    <cellStyle name="Normal 47 2 3 4 3 3" xfId="11033" xr:uid="{00000000-0005-0000-0000-0000302B0000}"/>
    <cellStyle name="Normal 47 2 3 4 3 3 3" xfId="26131" xr:uid="{00000000-0005-0000-0000-00002D660000}"/>
    <cellStyle name="Normal 47 2 3 4 3 5" xfId="21118" xr:uid="{00000000-0005-0000-0000-000098520000}"/>
    <cellStyle name="Normal 47 2 3 4 4" xfId="12711" xr:uid="{00000000-0005-0000-0000-0000BE310000}"/>
    <cellStyle name="Normal 47 2 3 4 4 3" xfId="27806" xr:uid="{00000000-0005-0000-0000-0000B86C0000}"/>
    <cellStyle name="Normal 47 2 3 4 5" xfId="7690" xr:uid="{00000000-0005-0000-0000-0000211E0000}"/>
    <cellStyle name="Normal 47 2 3 4 5 3" xfId="22789" xr:uid="{00000000-0005-0000-0000-00001F590000}"/>
    <cellStyle name="Normal 47 2 3 4 7" xfId="17776" xr:uid="{00000000-0005-0000-0000-00008A450000}"/>
    <cellStyle name="Normal 47 2 3 5" xfId="3473" xr:uid="{00000000-0005-0000-0000-0000A70D0000}"/>
    <cellStyle name="Normal 47 2 3 5 2" xfId="13546" xr:uid="{00000000-0005-0000-0000-000001350000}"/>
    <cellStyle name="Normal 47 2 3 5 2 3" xfId="28641" xr:uid="{00000000-0005-0000-0000-0000FB6F0000}"/>
    <cellStyle name="Normal 47 2 3 5 3" xfId="8526" xr:uid="{00000000-0005-0000-0000-000065210000}"/>
    <cellStyle name="Normal 47 2 3 5 3 3" xfId="23624" xr:uid="{00000000-0005-0000-0000-0000625C0000}"/>
    <cellStyle name="Normal 47 2 3 5 5" xfId="18611" xr:uid="{00000000-0005-0000-0000-0000CD480000}"/>
    <cellStyle name="Normal 47 2 3 6" xfId="5165" xr:uid="{00000000-0005-0000-0000-000044140000}"/>
    <cellStyle name="Normal 47 2 3 6 2" xfId="15217" xr:uid="{00000000-0005-0000-0000-0000883B0000}"/>
    <cellStyle name="Normal 47 2 3 6 2 3" xfId="30312" xr:uid="{00000000-0005-0000-0000-000082760000}"/>
    <cellStyle name="Normal 47 2 3 6 3" xfId="10197" xr:uid="{00000000-0005-0000-0000-0000EC270000}"/>
    <cellStyle name="Normal 47 2 3 6 3 3" xfId="25295" xr:uid="{00000000-0005-0000-0000-0000E9620000}"/>
    <cellStyle name="Normal 47 2 3 6 5" xfId="20282" xr:uid="{00000000-0005-0000-0000-0000544F0000}"/>
    <cellStyle name="Normal 47 2 3 7" xfId="11875" xr:uid="{00000000-0005-0000-0000-00007A2E0000}"/>
    <cellStyle name="Normal 47 2 3 7 3" xfId="26970" xr:uid="{00000000-0005-0000-0000-000074690000}"/>
    <cellStyle name="Normal 47 2 3 8" xfId="6854" xr:uid="{00000000-0005-0000-0000-0000DD1A0000}"/>
    <cellStyle name="Normal 47 2 3 8 3" xfId="21953" xr:uid="{00000000-0005-0000-0000-0000DB550000}"/>
    <cellStyle name="Normal 47 2 4" xfId="1881" xr:uid="{00000000-0005-0000-0000-00006E070000}"/>
    <cellStyle name="Normal 47 2 4 2" xfId="2304" xr:uid="{00000000-0005-0000-0000-000015090000}"/>
    <cellStyle name="Normal 47 2 4 2 2" xfId="3143" xr:uid="{00000000-0005-0000-0000-00005C0C0000}"/>
    <cellStyle name="Normal 47 2 4 2 2 2" xfId="4832" xr:uid="{00000000-0005-0000-0000-0000F6120000}"/>
    <cellStyle name="Normal 47 2 4 2 2 2 2" xfId="14904" xr:uid="{00000000-0005-0000-0000-00004F3A0000}"/>
    <cellStyle name="Normal 47 2 4 2 2 2 2 3" xfId="29999" xr:uid="{00000000-0005-0000-0000-000049750000}"/>
    <cellStyle name="Normal 47 2 4 2 2 2 3" xfId="9884" xr:uid="{00000000-0005-0000-0000-0000B3260000}"/>
    <cellStyle name="Normal 47 2 4 2 2 2 3 3" xfId="24982" xr:uid="{00000000-0005-0000-0000-0000B0610000}"/>
    <cellStyle name="Normal 47 2 4 2 2 2 5" xfId="19969" xr:uid="{00000000-0005-0000-0000-00001B4E0000}"/>
    <cellStyle name="Normal 47 2 4 2 2 3" xfId="6523" xr:uid="{00000000-0005-0000-0000-000092190000}"/>
    <cellStyle name="Normal 47 2 4 2 2 3 2" xfId="16575" xr:uid="{00000000-0005-0000-0000-0000D6400000}"/>
    <cellStyle name="Normal 47 2 4 2 2 3 3" xfId="11555" xr:uid="{00000000-0005-0000-0000-00003A2D0000}"/>
    <cellStyle name="Normal 47 2 4 2 2 3 3 3" xfId="26653" xr:uid="{00000000-0005-0000-0000-000037680000}"/>
    <cellStyle name="Normal 47 2 4 2 2 3 5" xfId="21640" xr:uid="{00000000-0005-0000-0000-0000A2540000}"/>
    <cellStyle name="Normal 47 2 4 2 2 4" xfId="13233" xr:uid="{00000000-0005-0000-0000-0000C8330000}"/>
    <cellStyle name="Normal 47 2 4 2 2 4 3" xfId="28328" xr:uid="{00000000-0005-0000-0000-0000C26E0000}"/>
    <cellStyle name="Normal 47 2 4 2 2 5" xfId="8212" xr:uid="{00000000-0005-0000-0000-00002B200000}"/>
    <cellStyle name="Normal 47 2 4 2 2 5 3" xfId="23311" xr:uid="{00000000-0005-0000-0000-0000295B0000}"/>
    <cellStyle name="Normal 47 2 4 2 2 7" xfId="18298" xr:uid="{00000000-0005-0000-0000-000094470000}"/>
    <cellStyle name="Normal 47 2 4 2 3" xfId="3995" xr:uid="{00000000-0005-0000-0000-0000B10F0000}"/>
    <cellStyle name="Normal 47 2 4 2 3 2" xfId="14068" xr:uid="{00000000-0005-0000-0000-00000B370000}"/>
    <cellStyle name="Normal 47 2 4 2 3 2 3" xfId="29163" xr:uid="{00000000-0005-0000-0000-000005720000}"/>
    <cellStyle name="Normal 47 2 4 2 3 3" xfId="9048" xr:uid="{00000000-0005-0000-0000-00006F230000}"/>
    <cellStyle name="Normal 47 2 4 2 3 3 3" xfId="24146" xr:uid="{00000000-0005-0000-0000-00006C5E0000}"/>
    <cellStyle name="Normal 47 2 4 2 3 5" xfId="19133" xr:uid="{00000000-0005-0000-0000-0000D74A0000}"/>
    <cellStyle name="Normal 47 2 4 2 4" xfId="5687" xr:uid="{00000000-0005-0000-0000-00004E160000}"/>
    <cellStyle name="Normal 47 2 4 2 4 2" xfId="15739" xr:uid="{00000000-0005-0000-0000-0000923D0000}"/>
    <cellStyle name="Normal 47 2 4 2 4 2 3" xfId="30834" xr:uid="{00000000-0005-0000-0000-00008C780000}"/>
    <cellStyle name="Normal 47 2 4 2 4 3" xfId="10719" xr:uid="{00000000-0005-0000-0000-0000F6290000}"/>
    <cellStyle name="Normal 47 2 4 2 4 3 3" xfId="25817" xr:uid="{00000000-0005-0000-0000-0000F3640000}"/>
    <cellStyle name="Normal 47 2 4 2 4 5" xfId="20804" xr:uid="{00000000-0005-0000-0000-00005E510000}"/>
    <cellStyle name="Normal 47 2 4 2 5" xfId="12397" xr:uid="{00000000-0005-0000-0000-000084300000}"/>
    <cellStyle name="Normal 47 2 4 2 5 3" xfId="27492" xr:uid="{00000000-0005-0000-0000-00007E6B0000}"/>
    <cellStyle name="Normal 47 2 4 2 6" xfId="7376" xr:uid="{00000000-0005-0000-0000-0000E71C0000}"/>
    <cellStyle name="Normal 47 2 4 2 6 3" xfId="22475" xr:uid="{00000000-0005-0000-0000-0000E5570000}"/>
    <cellStyle name="Normal 47 2 4 2 8" xfId="17462" xr:uid="{00000000-0005-0000-0000-000050440000}"/>
    <cellStyle name="Normal 47 2 4 3" xfId="2725" xr:uid="{00000000-0005-0000-0000-0000BA0A0000}"/>
    <cellStyle name="Normal 47 2 4 3 2" xfId="4414" xr:uid="{00000000-0005-0000-0000-000054110000}"/>
    <cellStyle name="Normal 47 2 4 3 2 2" xfId="14486" xr:uid="{00000000-0005-0000-0000-0000AD380000}"/>
    <cellStyle name="Normal 47 2 4 3 2 2 3" xfId="29581" xr:uid="{00000000-0005-0000-0000-0000A7730000}"/>
    <cellStyle name="Normal 47 2 4 3 2 3" xfId="9466" xr:uid="{00000000-0005-0000-0000-000011250000}"/>
    <cellStyle name="Normal 47 2 4 3 2 3 3" xfId="24564" xr:uid="{00000000-0005-0000-0000-00000E600000}"/>
    <cellStyle name="Normal 47 2 4 3 2 5" xfId="19551" xr:uid="{00000000-0005-0000-0000-0000794C0000}"/>
    <cellStyle name="Normal 47 2 4 3 3" xfId="6105" xr:uid="{00000000-0005-0000-0000-0000F0170000}"/>
    <cellStyle name="Normal 47 2 4 3 3 2" xfId="16157" xr:uid="{00000000-0005-0000-0000-0000343F0000}"/>
    <cellStyle name="Normal 47 2 4 3 3 3" xfId="11137" xr:uid="{00000000-0005-0000-0000-0000982B0000}"/>
    <cellStyle name="Normal 47 2 4 3 3 3 3" xfId="26235" xr:uid="{00000000-0005-0000-0000-000095660000}"/>
    <cellStyle name="Normal 47 2 4 3 3 5" xfId="21222" xr:uid="{00000000-0005-0000-0000-000000530000}"/>
    <cellStyle name="Normal 47 2 4 3 4" xfId="12815" xr:uid="{00000000-0005-0000-0000-000026320000}"/>
    <cellStyle name="Normal 47 2 4 3 4 3" xfId="27910" xr:uid="{00000000-0005-0000-0000-0000206D0000}"/>
    <cellStyle name="Normal 47 2 4 3 5" xfId="7794" xr:uid="{00000000-0005-0000-0000-0000891E0000}"/>
    <cellStyle name="Normal 47 2 4 3 5 3" xfId="22893" xr:uid="{00000000-0005-0000-0000-000087590000}"/>
    <cellStyle name="Normal 47 2 4 3 7" xfId="17880" xr:uid="{00000000-0005-0000-0000-0000F2450000}"/>
    <cellStyle name="Normal 47 2 4 4" xfId="3577" xr:uid="{00000000-0005-0000-0000-00000F0E0000}"/>
    <cellStyle name="Normal 47 2 4 4 2" xfId="13650" xr:uid="{00000000-0005-0000-0000-000069350000}"/>
    <cellStyle name="Normal 47 2 4 4 2 3" xfId="28745" xr:uid="{00000000-0005-0000-0000-000063700000}"/>
    <cellStyle name="Normal 47 2 4 4 3" xfId="8630" xr:uid="{00000000-0005-0000-0000-0000CD210000}"/>
    <cellStyle name="Normal 47 2 4 4 3 3" xfId="23728" xr:uid="{00000000-0005-0000-0000-0000CA5C0000}"/>
    <cellStyle name="Normal 47 2 4 4 5" xfId="18715" xr:uid="{00000000-0005-0000-0000-000035490000}"/>
    <cellStyle name="Normal 47 2 4 5" xfId="5269" xr:uid="{00000000-0005-0000-0000-0000AC140000}"/>
    <cellStyle name="Normal 47 2 4 5 2" xfId="15321" xr:uid="{00000000-0005-0000-0000-0000F03B0000}"/>
    <cellStyle name="Normal 47 2 4 5 2 3" xfId="30416" xr:uid="{00000000-0005-0000-0000-0000EA760000}"/>
    <cellStyle name="Normal 47 2 4 5 3" xfId="10301" xr:uid="{00000000-0005-0000-0000-000054280000}"/>
    <cellStyle name="Normal 47 2 4 5 3 3" xfId="25399" xr:uid="{00000000-0005-0000-0000-000051630000}"/>
    <cellStyle name="Normal 47 2 4 5 5" xfId="20386" xr:uid="{00000000-0005-0000-0000-0000BC4F0000}"/>
    <cellStyle name="Normal 47 2 4 6" xfId="11979" xr:uid="{00000000-0005-0000-0000-0000E22E0000}"/>
    <cellStyle name="Normal 47 2 4 6 3" xfId="27074" xr:uid="{00000000-0005-0000-0000-0000DC690000}"/>
    <cellStyle name="Normal 47 2 4 7" xfId="6958" xr:uid="{00000000-0005-0000-0000-0000451B0000}"/>
    <cellStyle name="Normal 47 2 4 7 3" xfId="22057" xr:uid="{00000000-0005-0000-0000-000043560000}"/>
    <cellStyle name="Normal 47 2 4 9" xfId="17044" xr:uid="{00000000-0005-0000-0000-0000AE420000}"/>
    <cellStyle name="Normal 47 2 5" xfId="2094" xr:uid="{00000000-0005-0000-0000-000043080000}"/>
    <cellStyle name="Normal 47 2 5 2" xfId="2935" xr:uid="{00000000-0005-0000-0000-00008C0B0000}"/>
    <cellStyle name="Normal 47 2 5 2 2" xfId="4624" xr:uid="{00000000-0005-0000-0000-000026120000}"/>
    <cellStyle name="Normal 47 2 5 2 2 2" xfId="14696" xr:uid="{00000000-0005-0000-0000-00007F390000}"/>
    <cellStyle name="Normal 47 2 5 2 2 2 3" xfId="29791" xr:uid="{00000000-0005-0000-0000-000079740000}"/>
    <cellStyle name="Normal 47 2 5 2 2 3" xfId="9676" xr:uid="{00000000-0005-0000-0000-0000E3250000}"/>
    <cellStyle name="Normal 47 2 5 2 2 3 3" xfId="24774" xr:uid="{00000000-0005-0000-0000-0000E0600000}"/>
    <cellStyle name="Normal 47 2 5 2 2 5" xfId="19761" xr:uid="{00000000-0005-0000-0000-00004B4D0000}"/>
    <cellStyle name="Normal 47 2 5 2 3" xfId="6315" xr:uid="{00000000-0005-0000-0000-0000C2180000}"/>
    <cellStyle name="Normal 47 2 5 2 3 2" xfId="16367" xr:uid="{00000000-0005-0000-0000-000006400000}"/>
    <cellStyle name="Normal 47 2 5 2 3 3" xfId="11347" xr:uid="{00000000-0005-0000-0000-00006A2C0000}"/>
    <cellStyle name="Normal 47 2 5 2 3 3 3" xfId="26445" xr:uid="{00000000-0005-0000-0000-000067670000}"/>
    <cellStyle name="Normal 47 2 5 2 3 5" xfId="21432" xr:uid="{00000000-0005-0000-0000-0000D2530000}"/>
    <cellStyle name="Normal 47 2 5 2 4" xfId="13025" xr:uid="{00000000-0005-0000-0000-0000F8320000}"/>
    <cellStyle name="Normal 47 2 5 2 4 3" xfId="28120" xr:uid="{00000000-0005-0000-0000-0000F26D0000}"/>
    <cellStyle name="Normal 47 2 5 2 5" xfId="8004" xr:uid="{00000000-0005-0000-0000-00005B1F0000}"/>
    <cellStyle name="Normal 47 2 5 2 5 3" xfId="23103" xr:uid="{00000000-0005-0000-0000-0000595A0000}"/>
    <cellStyle name="Normal 47 2 5 2 7" xfId="18090" xr:uid="{00000000-0005-0000-0000-0000C4460000}"/>
    <cellStyle name="Normal 47 2 5 3" xfId="3787" xr:uid="{00000000-0005-0000-0000-0000E10E0000}"/>
    <cellStyle name="Normal 47 2 5 3 2" xfId="13860" xr:uid="{00000000-0005-0000-0000-00003B360000}"/>
    <cellStyle name="Normal 47 2 5 3 2 3" xfId="28955" xr:uid="{00000000-0005-0000-0000-000035710000}"/>
    <cellStyle name="Normal 47 2 5 3 3" xfId="8840" xr:uid="{00000000-0005-0000-0000-00009F220000}"/>
    <cellStyle name="Normal 47 2 5 3 3 3" xfId="23938" xr:uid="{00000000-0005-0000-0000-00009C5D0000}"/>
    <cellStyle name="Normal 47 2 5 3 5" xfId="18925" xr:uid="{00000000-0005-0000-0000-0000074A0000}"/>
    <cellStyle name="Normal 47 2 5 4" xfId="5479" xr:uid="{00000000-0005-0000-0000-00007E150000}"/>
    <cellStyle name="Normal 47 2 5 4 2" xfId="15531" xr:uid="{00000000-0005-0000-0000-0000C23C0000}"/>
    <cellStyle name="Normal 47 2 5 4 2 3" xfId="30626" xr:uid="{00000000-0005-0000-0000-0000BC770000}"/>
    <cellStyle name="Normal 47 2 5 4 3" xfId="10511" xr:uid="{00000000-0005-0000-0000-000026290000}"/>
    <cellStyle name="Normal 47 2 5 4 3 3" xfId="25609" xr:uid="{00000000-0005-0000-0000-000023640000}"/>
    <cellStyle name="Normal 47 2 5 4 5" xfId="20596" xr:uid="{00000000-0005-0000-0000-00008E500000}"/>
    <cellStyle name="Normal 47 2 5 5" xfId="12189" xr:uid="{00000000-0005-0000-0000-0000B42F0000}"/>
    <cellStyle name="Normal 47 2 5 5 3" xfId="27284" xr:uid="{00000000-0005-0000-0000-0000AE6A0000}"/>
    <cellStyle name="Normal 47 2 5 6" xfId="7168" xr:uid="{00000000-0005-0000-0000-0000171C0000}"/>
    <cellStyle name="Normal 47 2 5 6 3" xfId="22267" xr:uid="{00000000-0005-0000-0000-000015570000}"/>
    <cellStyle name="Normal 47 2 5 8" xfId="17254" xr:uid="{00000000-0005-0000-0000-000080430000}"/>
    <cellStyle name="Normal 47 2 6" xfId="2515" xr:uid="{00000000-0005-0000-0000-0000E8090000}"/>
    <cellStyle name="Normal 47 2 6 2" xfId="4206" xr:uid="{00000000-0005-0000-0000-000084100000}"/>
    <cellStyle name="Normal 47 2 6 2 2" xfId="14278" xr:uid="{00000000-0005-0000-0000-0000DD370000}"/>
    <cellStyle name="Normal 47 2 6 2 2 3" xfId="29373" xr:uid="{00000000-0005-0000-0000-0000D7720000}"/>
    <cellStyle name="Normal 47 2 6 2 3" xfId="9258" xr:uid="{00000000-0005-0000-0000-000041240000}"/>
    <cellStyle name="Normal 47 2 6 2 3 3" xfId="24356" xr:uid="{00000000-0005-0000-0000-00003E5F0000}"/>
    <cellStyle name="Normal 47 2 6 2 5" xfId="19343" xr:uid="{00000000-0005-0000-0000-0000A94B0000}"/>
    <cellStyle name="Normal 47 2 6 3" xfId="5897" xr:uid="{00000000-0005-0000-0000-000020170000}"/>
    <cellStyle name="Normal 47 2 6 3 2" xfId="15949" xr:uid="{00000000-0005-0000-0000-0000643E0000}"/>
    <cellStyle name="Normal 47 2 6 3 3" xfId="10929" xr:uid="{00000000-0005-0000-0000-0000C82A0000}"/>
    <cellStyle name="Normal 47 2 6 3 3 3" xfId="26027" xr:uid="{00000000-0005-0000-0000-0000C5650000}"/>
    <cellStyle name="Normal 47 2 6 3 5" xfId="21014" xr:uid="{00000000-0005-0000-0000-000030520000}"/>
    <cellStyle name="Normal 47 2 6 4" xfId="12607" xr:uid="{00000000-0005-0000-0000-000056310000}"/>
    <cellStyle name="Normal 47 2 6 4 3" xfId="27702" xr:uid="{00000000-0005-0000-0000-0000506C0000}"/>
    <cellStyle name="Normal 47 2 6 5" xfId="7586" xr:uid="{00000000-0005-0000-0000-0000B91D0000}"/>
    <cellStyle name="Normal 47 2 6 5 3" xfId="22685" xr:uid="{00000000-0005-0000-0000-0000B7580000}"/>
    <cellStyle name="Normal 47 2 6 7" xfId="17672" xr:uid="{00000000-0005-0000-0000-000022450000}"/>
    <cellStyle name="Normal 47 2 7" xfId="3365" xr:uid="{00000000-0005-0000-0000-00003B0D0000}"/>
    <cellStyle name="Normal 47 2 7 2" xfId="13442" xr:uid="{00000000-0005-0000-0000-000099340000}"/>
    <cellStyle name="Normal 47 2 7 2 3" xfId="28537" xr:uid="{00000000-0005-0000-0000-0000936F0000}"/>
    <cellStyle name="Normal 47 2 7 3" xfId="8422" xr:uid="{00000000-0005-0000-0000-0000FD200000}"/>
    <cellStyle name="Normal 47 2 7 3 3" xfId="23520" xr:uid="{00000000-0005-0000-0000-0000FA5B0000}"/>
    <cellStyle name="Normal 47 2 7 5" xfId="18507" xr:uid="{00000000-0005-0000-0000-000065480000}"/>
    <cellStyle name="Normal 47 2 8" xfId="5058" xr:uid="{00000000-0005-0000-0000-0000D9130000}"/>
    <cellStyle name="Normal 47 2 8 2" xfId="15113" xr:uid="{00000000-0005-0000-0000-0000203B0000}"/>
    <cellStyle name="Normal 47 2 8 2 3" xfId="30208" xr:uid="{00000000-0005-0000-0000-00001A760000}"/>
    <cellStyle name="Normal 47 2 8 3" xfId="10093" xr:uid="{00000000-0005-0000-0000-000084270000}"/>
    <cellStyle name="Normal 47 2 8 3 3" xfId="25191" xr:uid="{00000000-0005-0000-0000-000081620000}"/>
    <cellStyle name="Normal 47 2 8 5" xfId="20178" xr:uid="{00000000-0005-0000-0000-0000EC4E0000}"/>
    <cellStyle name="Normal 47 2 9" xfId="11769" xr:uid="{00000000-0005-0000-0000-0000102E0000}"/>
    <cellStyle name="Normal 47 2 9 3" xfId="26866" xr:uid="{00000000-0005-0000-0000-00000C690000}"/>
    <cellStyle name="Normal 48" xfId="1034" xr:uid="{00000000-0005-0000-0000-00001C040000}"/>
    <cellStyle name="Normal 48 2" xfId="1428" xr:uid="{00000000-0005-0000-0000-0000A8050000}"/>
    <cellStyle name="Normal 49" xfId="1026" xr:uid="{00000000-0005-0000-0000-000014040000}"/>
    <cellStyle name="Normal 49 2" xfId="1429" xr:uid="{00000000-0005-0000-0000-0000A9050000}"/>
    <cellStyle name="Normal 5" xfId="128" xr:uid="{00000000-0005-0000-0000-000083000000}"/>
    <cellStyle name="Normal 5 10" xfId="30978" xr:uid="{F3520396-9F40-497B-AFAA-9D747A69BAC8}"/>
    <cellStyle name="Normal 5 2" xfId="581" xr:uid="{00000000-0005-0000-0000-000051020000}"/>
    <cellStyle name="Normal 5 2 10" xfId="6722" xr:uid="{00000000-0005-0000-0000-0000591A0000}"/>
    <cellStyle name="Normal 5 2 10 3" xfId="21824" xr:uid="{00000000-0005-0000-0000-00005A550000}"/>
    <cellStyle name="Normal 5 2 11" xfId="31005" xr:uid="{55182E66-03B9-419D-8F6B-79495F75BF29}"/>
    <cellStyle name="Normal 5 2 12" xfId="16809" xr:uid="{00000000-0005-0000-0000-0000C3410000}"/>
    <cellStyle name="Normal 5 2 13" xfId="1138" xr:uid="{00000000-0005-0000-0000-000084040000}"/>
    <cellStyle name="Normal 5 2 2" xfId="646" xr:uid="{00000000-0005-0000-0000-000095020000}"/>
    <cellStyle name="Normal 5 2 2 11" xfId="16863" xr:uid="{00000000-0005-0000-0000-0000F9410000}"/>
    <cellStyle name="Normal 5 2 2 12" xfId="1688" xr:uid="{00000000-0005-0000-0000-0000AD060000}"/>
    <cellStyle name="Normal 5 2 2 2" xfId="699" xr:uid="{00000000-0005-0000-0000-0000CA020000}"/>
    <cellStyle name="Normal 5 2 2 2 10" xfId="16967" xr:uid="{00000000-0005-0000-0000-000061420000}"/>
    <cellStyle name="Normal 5 2 2 2 11" xfId="1797" xr:uid="{00000000-0005-0000-0000-00001A070000}"/>
    <cellStyle name="Normal 5 2 2 2 2" xfId="720" xr:uid="{00000000-0005-0000-0000-0000DF020000}"/>
    <cellStyle name="Normal 5 2 2 2 2 10" xfId="2014" xr:uid="{00000000-0005-0000-0000-0000F3070000}"/>
    <cellStyle name="Normal 5 2 2 2 2 2" xfId="2435" xr:uid="{00000000-0005-0000-0000-000098090000}"/>
    <cellStyle name="Normal 5 2 2 2 2 2 2" xfId="3274" xr:uid="{00000000-0005-0000-0000-0000DF0C0000}"/>
    <cellStyle name="Normal 5 2 2 2 2 2 2 2" xfId="4963" xr:uid="{00000000-0005-0000-0000-000079130000}"/>
    <cellStyle name="Normal 5 2 2 2 2 2 2 2 2" xfId="15035" xr:uid="{00000000-0005-0000-0000-0000D23A0000}"/>
    <cellStyle name="Normal 5 2 2 2 2 2 2 2 2 3" xfId="30130" xr:uid="{00000000-0005-0000-0000-0000CC750000}"/>
    <cellStyle name="Normal 5 2 2 2 2 2 2 2 3" xfId="10015" xr:uid="{00000000-0005-0000-0000-000036270000}"/>
    <cellStyle name="Normal 5 2 2 2 2 2 2 2 3 3" xfId="25113" xr:uid="{00000000-0005-0000-0000-000033620000}"/>
    <cellStyle name="Normal 5 2 2 2 2 2 2 2 5" xfId="20100" xr:uid="{00000000-0005-0000-0000-00009E4E0000}"/>
    <cellStyle name="Normal 5 2 2 2 2 2 2 3" xfId="6654" xr:uid="{00000000-0005-0000-0000-0000151A0000}"/>
    <cellStyle name="Normal 5 2 2 2 2 2 2 3 2" xfId="16706" xr:uid="{00000000-0005-0000-0000-000059410000}"/>
    <cellStyle name="Normal 5 2 2 2 2 2 2 3 3" xfId="11686" xr:uid="{00000000-0005-0000-0000-0000BD2D0000}"/>
    <cellStyle name="Normal 5 2 2 2 2 2 2 3 3 3" xfId="26784" xr:uid="{00000000-0005-0000-0000-0000BA680000}"/>
    <cellStyle name="Normal 5 2 2 2 2 2 2 3 5" xfId="21771" xr:uid="{00000000-0005-0000-0000-000025550000}"/>
    <cellStyle name="Normal 5 2 2 2 2 2 2 4" xfId="13364" xr:uid="{00000000-0005-0000-0000-00004B340000}"/>
    <cellStyle name="Normal 5 2 2 2 2 2 2 4 3" xfId="28459" xr:uid="{00000000-0005-0000-0000-0000456F0000}"/>
    <cellStyle name="Normal 5 2 2 2 2 2 2 5" xfId="8343" xr:uid="{00000000-0005-0000-0000-0000AE200000}"/>
    <cellStyle name="Normal 5 2 2 2 2 2 2 5 3" xfId="23442" xr:uid="{00000000-0005-0000-0000-0000AC5B0000}"/>
    <cellStyle name="Normal 5 2 2 2 2 2 2 7" xfId="18429" xr:uid="{00000000-0005-0000-0000-000017480000}"/>
    <cellStyle name="Normal 5 2 2 2 2 2 3" xfId="4126" xr:uid="{00000000-0005-0000-0000-000034100000}"/>
    <cellStyle name="Normal 5 2 2 2 2 2 3 2" xfId="14199" xr:uid="{00000000-0005-0000-0000-00008E370000}"/>
    <cellStyle name="Normal 5 2 2 2 2 2 3 2 3" xfId="29294" xr:uid="{00000000-0005-0000-0000-000088720000}"/>
    <cellStyle name="Normal 5 2 2 2 2 2 3 3" xfId="9179" xr:uid="{00000000-0005-0000-0000-0000F2230000}"/>
    <cellStyle name="Normal 5 2 2 2 2 2 3 3 3" xfId="24277" xr:uid="{00000000-0005-0000-0000-0000EF5E0000}"/>
    <cellStyle name="Normal 5 2 2 2 2 2 3 5" xfId="19264" xr:uid="{00000000-0005-0000-0000-00005A4B0000}"/>
    <cellStyle name="Normal 5 2 2 2 2 2 4" xfId="5818" xr:uid="{00000000-0005-0000-0000-0000D1160000}"/>
    <cellStyle name="Normal 5 2 2 2 2 2 4 2" xfId="15870" xr:uid="{00000000-0005-0000-0000-0000153E0000}"/>
    <cellStyle name="Normal 5 2 2 2 2 2 4 3" xfId="10850" xr:uid="{00000000-0005-0000-0000-0000792A0000}"/>
    <cellStyle name="Normal 5 2 2 2 2 2 4 3 3" xfId="25948" xr:uid="{00000000-0005-0000-0000-000076650000}"/>
    <cellStyle name="Normal 5 2 2 2 2 2 4 5" xfId="20935" xr:uid="{00000000-0005-0000-0000-0000E1510000}"/>
    <cellStyle name="Normal 5 2 2 2 2 2 5" xfId="12528" xr:uid="{00000000-0005-0000-0000-000007310000}"/>
    <cellStyle name="Normal 5 2 2 2 2 2 5 3" xfId="27623" xr:uid="{00000000-0005-0000-0000-0000016C0000}"/>
    <cellStyle name="Normal 5 2 2 2 2 2 6" xfId="7507" xr:uid="{00000000-0005-0000-0000-00006A1D0000}"/>
    <cellStyle name="Normal 5 2 2 2 2 2 6 3" xfId="22606" xr:uid="{00000000-0005-0000-0000-000068580000}"/>
    <cellStyle name="Normal 5 2 2 2 2 2 8" xfId="17593" xr:uid="{00000000-0005-0000-0000-0000D3440000}"/>
    <cellStyle name="Normal 5 2 2 2 2 3" xfId="2856" xr:uid="{00000000-0005-0000-0000-00003D0B0000}"/>
    <cellStyle name="Normal 5 2 2 2 2 3 2" xfId="4545" xr:uid="{00000000-0005-0000-0000-0000D7110000}"/>
    <cellStyle name="Normal 5 2 2 2 2 3 2 2" xfId="14617" xr:uid="{00000000-0005-0000-0000-000030390000}"/>
    <cellStyle name="Normal 5 2 2 2 2 3 2 2 3" xfId="29712" xr:uid="{00000000-0005-0000-0000-00002A740000}"/>
    <cellStyle name="Normal 5 2 2 2 2 3 2 3" xfId="9597" xr:uid="{00000000-0005-0000-0000-000094250000}"/>
    <cellStyle name="Normal 5 2 2 2 2 3 2 3 3" xfId="24695" xr:uid="{00000000-0005-0000-0000-000091600000}"/>
    <cellStyle name="Normal 5 2 2 2 2 3 2 5" xfId="19682" xr:uid="{00000000-0005-0000-0000-0000FC4C0000}"/>
    <cellStyle name="Normal 5 2 2 2 2 3 3" xfId="6236" xr:uid="{00000000-0005-0000-0000-000073180000}"/>
    <cellStyle name="Normal 5 2 2 2 2 3 3 2" xfId="16288" xr:uid="{00000000-0005-0000-0000-0000B73F0000}"/>
    <cellStyle name="Normal 5 2 2 2 2 3 3 3" xfId="11268" xr:uid="{00000000-0005-0000-0000-00001B2C0000}"/>
    <cellStyle name="Normal 5 2 2 2 2 3 3 3 3" xfId="26366" xr:uid="{00000000-0005-0000-0000-000018670000}"/>
    <cellStyle name="Normal 5 2 2 2 2 3 3 5" xfId="21353" xr:uid="{00000000-0005-0000-0000-000083530000}"/>
    <cellStyle name="Normal 5 2 2 2 2 3 4" xfId="12946" xr:uid="{00000000-0005-0000-0000-0000A9320000}"/>
    <cellStyle name="Normal 5 2 2 2 2 3 4 3" xfId="28041" xr:uid="{00000000-0005-0000-0000-0000A36D0000}"/>
    <cellStyle name="Normal 5 2 2 2 2 3 5" xfId="7925" xr:uid="{00000000-0005-0000-0000-00000C1F0000}"/>
    <cellStyle name="Normal 5 2 2 2 2 3 5 3" xfId="23024" xr:uid="{00000000-0005-0000-0000-00000A5A0000}"/>
    <cellStyle name="Normal 5 2 2 2 2 3 7" xfId="18011" xr:uid="{00000000-0005-0000-0000-000075460000}"/>
    <cellStyle name="Normal 5 2 2 2 2 4" xfId="3708" xr:uid="{00000000-0005-0000-0000-0000920E0000}"/>
    <cellStyle name="Normal 5 2 2 2 2 4 2" xfId="13781" xr:uid="{00000000-0005-0000-0000-0000EC350000}"/>
    <cellStyle name="Normal 5 2 2 2 2 4 2 3" xfId="28876" xr:uid="{00000000-0005-0000-0000-0000E6700000}"/>
    <cellStyle name="Normal 5 2 2 2 2 4 3" xfId="8761" xr:uid="{00000000-0005-0000-0000-000050220000}"/>
    <cellStyle name="Normal 5 2 2 2 2 4 3 3" xfId="23859" xr:uid="{00000000-0005-0000-0000-00004D5D0000}"/>
    <cellStyle name="Normal 5 2 2 2 2 4 5" xfId="18846" xr:uid="{00000000-0005-0000-0000-0000B8490000}"/>
    <cellStyle name="Normal 5 2 2 2 2 5" xfId="5400" xr:uid="{00000000-0005-0000-0000-00002F150000}"/>
    <cellStyle name="Normal 5 2 2 2 2 5 2" xfId="15452" xr:uid="{00000000-0005-0000-0000-0000733C0000}"/>
    <cellStyle name="Normal 5 2 2 2 2 5 2 3" xfId="30547" xr:uid="{00000000-0005-0000-0000-00006D770000}"/>
    <cellStyle name="Normal 5 2 2 2 2 5 3" xfId="10432" xr:uid="{00000000-0005-0000-0000-0000D7280000}"/>
    <cellStyle name="Normal 5 2 2 2 2 5 3 3" xfId="25530" xr:uid="{00000000-0005-0000-0000-0000D4630000}"/>
    <cellStyle name="Normal 5 2 2 2 2 5 5" xfId="20517" xr:uid="{00000000-0005-0000-0000-00003F500000}"/>
    <cellStyle name="Normal 5 2 2 2 2 6" xfId="12110" xr:uid="{00000000-0005-0000-0000-0000652F0000}"/>
    <cellStyle name="Normal 5 2 2 2 2 6 3" xfId="27205" xr:uid="{00000000-0005-0000-0000-00005F6A0000}"/>
    <cellStyle name="Normal 5 2 2 2 2 7" xfId="7089" xr:uid="{00000000-0005-0000-0000-0000C81B0000}"/>
    <cellStyle name="Normal 5 2 2 2 2 7 3" xfId="22188" xr:uid="{00000000-0005-0000-0000-0000C6560000}"/>
    <cellStyle name="Normal 5 2 2 2 2 9" xfId="17175" xr:uid="{00000000-0005-0000-0000-000031430000}"/>
    <cellStyle name="Normal 5 2 2 2 3" xfId="741" xr:uid="{00000000-0005-0000-0000-0000F4020000}"/>
    <cellStyle name="Normal 5 2 2 2 3 2" xfId="3066" xr:uid="{00000000-0005-0000-0000-00000F0C0000}"/>
    <cellStyle name="Normal 5 2 2 2 3 2 2" xfId="4755" xr:uid="{00000000-0005-0000-0000-0000A9120000}"/>
    <cellStyle name="Normal 5 2 2 2 3 2 2 2" xfId="14827" xr:uid="{00000000-0005-0000-0000-0000023A0000}"/>
    <cellStyle name="Normal 5 2 2 2 3 2 2 2 3" xfId="29922" xr:uid="{00000000-0005-0000-0000-0000FC740000}"/>
    <cellStyle name="Normal 5 2 2 2 3 2 2 3" xfId="9807" xr:uid="{00000000-0005-0000-0000-000066260000}"/>
    <cellStyle name="Normal 5 2 2 2 3 2 2 3 3" xfId="24905" xr:uid="{00000000-0005-0000-0000-000063610000}"/>
    <cellStyle name="Normal 5 2 2 2 3 2 2 5" xfId="19892" xr:uid="{00000000-0005-0000-0000-0000CE4D0000}"/>
    <cellStyle name="Normal 5 2 2 2 3 2 3" xfId="6446" xr:uid="{00000000-0005-0000-0000-000045190000}"/>
    <cellStyle name="Normal 5 2 2 2 3 2 3 2" xfId="16498" xr:uid="{00000000-0005-0000-0000-000089400000}"/>
    <cellStyle name="Normal 5 2 2 2 3 2 3 3" xfId="11478" xr:uid="{00000000-0005-0000-0000-0000ED2C0000}"/>
    <cellStyle name="Normal 5 2 2 2 3 2 3 3 3" xfId="26576" xr:uid="{00000000-0005-0000-0000-0000EA670000}"/>
    <cellStyle name="Normal 5 2 2 2 3 2 3 5" xfId="21563" xr:uid="{00000000-0005-0000-0000-000055540000}"/>
    <cellStyle name="Normal 5 2 2 2 3 2 4" xfId="13156" xr:uid="{00000000-0005-0000-0000-00007B330000}"/>
    <cellStyle name="Normal 5 2 2 2 3 2 4 3" xfId="28251" xr:uid="{00000000-0005-0000-0000-0000756E0000}"/>
    <cellStyle name="Normal 5 2 2 2 3 2 5" xfId="8135" xr:uid="{00000000-0005-0000-0000-0000DE1F0000}"/>
    <cellStyle name="Normal 5 2 2 2 3 2 5 3" xfId="23234" xr:uid="{00000000-0005-0000-0000-0000DC5A0000}"/>
    <cellStyle name="Normal 5 2 2 2 3 2 7" xfId="18221" xr:uid="{00000000-0005-0000-0000-000047470000}"/>
    <cellStyle name="Normal 5 2 2 2 3 3" xfId="3918" xr:uid="{00000000-0005-0000-0000-0000640F0000}"/>
    <cellStyle name="Normal 5 2 2 2 3 3 2" xfId="13991" xr:uid="{00000000-0005-0000-0000-0000BE360000}"/>
    <cellStyle name="Normal 5 2 2 2 3 3 2 3" xfId="29086" xr:uid="{00000000-0005-0000-0000-0000B8710000}"/>
    <cellStyle name="Normal 5 2 2 2 3 3 3" xfId="8971" xr:uid="{00000000-0005-0000-0000-000022230000}"/>
    <cellStyle name="Normal 5 2 2 2 3 3 3 3" xfId="24069" xr:uid="{00000000-0005-0000-0000-00001F5E0000}"/>
    <cellStyle name="Normal 5 2 2 2 3 3 5" xfId="19056" xr:uid="{00000000-0005-0000-0000-00008A4A0000}"/>
    <cellStyle name="Normal 5 2 2 2 3 4" xfId="5610" xr:uid="{00000000-0005-0000-0000-000001160000}"/>
    <cellStyle name="Normal 5 2 2 2 3 4 2" xfId="15662" xr:uid="{00000000-0005-0000-0000-0000453D0000}"/>
    <cellStyle name="Normal 5 2 2 2 3 4 2 3" xfId="30757" xr:uid="{00000000-0005-0000-0000-00003F780000}"/>
    <cellStyle name="Normal 5 2 2 2 3 4 3" xfId="10642" xr:uid="{00000000-0005-0000-0000-0000A9290000}"/>
    <cellStyle name="Normal 5 2 2 2 3 4 3 3" xfId="25740" xr:uid="{00000000-0005-0000-0000-0000A6640000}"/>
    <cellStyle name="Normal 5 2 2 2 3 4 5" xfId="20727" xr:uid="{00000000-0005-0000-0000-000011510000}"/>
    <cellStyle name="Normal 5 2 2 2 3 5" xfId="12320" xr:uid="{00000000-0005-0000-0000-000037300000}"/>
    <cellStyle name="Normal 5 2 2 2 3 5 3" xfId="27415" xr:uid="{00000000-0005-0000-0000-0000316B0000}"/>
    <cellStyle name="Normal 5 2 2 2 3 6" xfId="7299" xr:uid="{00000000-0005-0000-0000-00009A1C0000}"/>
    <cellStyle name="Normal 5 2 2 2 3 6 3" xfId="22398" xr:uid="{00000000-0005-0000-0000-000098570000}"/>
    <cellStyle name="Normal 5 2 2 2 3 8" xfId="17385" xr:uid="{00000000-0005-0000-0000-000003440000}"/>
    <cellStyle name="Normal 5 2 2 2 3 9" xfId="2227" xr:uid="{00000000-0005-0000-0000-0000C8080000}"/>
    <cellStyle name="Normal 5 2 2 2 4" xfId="2648" xr:uid="{00000000-0005-0000-0000-00006D0A0000}"/>
    <cellStyle name="Normal 5 2 2 2 4 2" xfId="4337" xr:uid="{00000000-0005-0000-0000-000007110000}"/>
    <cellStyle name="Normal 5 2 2 2 4 2 2" xfId="14409" xr:uid="{00000000-0005-0000-0000-000060380000}"/>
    <cellStyle name="Normal 5 2 2 2 4 2 2 3" xfId="29504" xr:uid="{00000000-0005-0000-0000-00005A730000}"/>
    <cellStyle name="Normal 5 2 2 2 4 2 3" xfId="9389" xr:uid="{00000000-0005-0000-0000-0000C4240000}"/>
    <cellStyle name="Normal 5 2 2 2 4 2 3 3" xfId="24487" xr:uid="{00000000-0005-0000-0000-0000C15F0000}"/>
    <cellStyle name="Normal 5 2 2 2 4 2 5" xfId="19474" xr:uid="{00000000-0005-0000-0000-00002C4C0000}"/>
    <cellStyle name="Normal 5 2 2 2 4 3" xfId="6028" xr:uid="{00000000-0005-0000-0000-0000A3170000}"/>
    <cellStyle name="Normal 5 2 2 2 4 3 2" xfId="16080" xr:uid="{00000000-0005-0000-0000-0000E73E0000}"/>
    <cellStyle name="Normal 5 2 2 2 4 3 3" xfId="11060" xr:uid="{00000000-0005-0000-0000-00004B2B0000}"/>
    <cellStyle name="Normal 5 2 2 2 4 3 3 3" xfId="26158" xr:uid="{00000000-0005-0000-0000-000048660000}"/>
    <cellStyle name="Normal 5 2 2 2 4 3 5" xfId="21145" xr:uid="{00000000-0005-0000-0000-0000B3520000}"/>
    <cellStyle name="Normal 5 2 2 2 4 4" xfId="12738" xr:uid="{00000000-0005-0000-0000-0000D9310000}"/>
    <cellStyle name="Normal 5 2 2 2 4 4 3" xfId="27833" xr:uid="{00000000-0005-0000-0000-0000D36C0000}"/>
    <cellStyle name="Normal 5 2 2 2 4 5" xfId="7717" xr:uid="{00000000-0005-0000-0000-00003C1E0000}"/>
    <cellStyle name="Normal 5 2 2 2 4 5 3" xfId="22816" xr:uid="{00000000-0005-0000-0000-00003A590000}"/>
    <cellStyle name="Normal 5 2 2 2 4 7" xfId="17803" xr:uid="{00000000-0005-0000-0000-0000A5450000}"/>
    <cellStyle name="Normal 5 2 2 2 5" xfId="3500" xr:uid="{00000000-0005-0000-0000-0000C20D0000}"/>
    <cellStyle name="Normal 5 2 2 2 5 2" xfId="13573" xr:uid="{00000000-0005-0000-0000-00001C350000}"/>
    <cellStyle name="Normal 5 2 2 2 5 2 3" xfId="28668" xr:uid="{00000000-0005-0000-0000-000016700000}"/>
    <cellStyle name="Normal 5 2 2 2 5 3" xfId="8553" xr:uid="{00000000-0005-0000-0000-000080210000}"/>
    <cellStyle name="Normal 5 2 2 2 5 3 3" xfId="23651" xr:uid="{00000000-0005-0000-0000-00007D5C0000}"/>
    <cellStyle name="Normal 5 2 2 2 5 5" xfId="18638" xr:uid="{00000000-0005-0000-0000-0000E8480000}"/>
    <cellStyle name="Normal 5 2 2 2 6" xfId="5192" xr:uid="{00000000-0005-0000-0000-00005F140000}"/>
    <cellStyle name="Normal 5 2 2 2 6 2" xfId="15244" xr:uid="{00000000-0005-0000-0000-0000A33B0000}"/>
    <cellStyle name="Normal 5 2 2 2 6 2 3" xfId="30339" xr:uid="{00000000-0005-0000-0000-00009D760000}"/>
    <cellStyle name="Normal 5 2 2 2 6 3" xfId="10224" xr:uid="{00000000-0005-0000-0000-000007280000}"/>
    <cellStyle name="Normal 5 2 2 2 6 3 3" xfId="25322" xr:uid="{00000000-0005-0000-0000-000004630000}"/>
    <cellStyle name="Normal 5 2 2 2 6 5" xfId="20309" xr:uid="{00000000-0005-0000-0000-00006F4F0000}"/>
    <cellStyle name="Normal 5 2 2 2 7" xfId="11902" xr:uid="{00000000-0005-0000-0000-0000952E0000}"/>
    <cellStyle name="Normal 5 2 2 2 7 3" xfId="26997" xr:uid="{00000000-0005-0000-0000-00008F690000}"/>
    <cellStyle name="Normal 5 2 2 2 8" xfId="6881" xr:uid="{00000000-0005-0000-0000-0000F81A0000}"/>
    <cellStyle name="Normal 5 2 2 2 8 3" xfId="21980" xr:uid="{00000000-0005-0000-0000-0000F6550000}"/>
    <cellStyle name="Normal 5 2 2 3" xfId="711" xr:uid="{00000000-0005-0000-0000-0000D6020000}"/>
    <cellStyle name="Normal 5 2 2 3 10" xfId="1910" xr:uid="{00000000-0005-0000-0000-00008B070000}"/>
    <cellStyle name="Normal 5 2 2 3 2" xfId="2331" xr:uid="{00000000-0005-0000-0000-000030090000}"/>
    <cellStyle name="Normal 5 2 2 3 2 2" xfId="3170" xr:uid="{00000000-0005-0000-0000-0000770C0000}"/>
    <cellStyle name="Normal 5 2 2 3 2 2 2" xfId="4859" xr:uid="{00000000-0005-0000-0000-000011130000}"/>
    <cellStyle name="Normal 5 2 2 3 2 2 2 2" xfId="14931" xr:uid="{00000000-0005-0000-0000-00006A3A0000}"/>
    <cellStyle name="Normal 5 2 2 3 2 2 2 2 3" xfId="30026" xr:uid="{00000000-0005-0000-0000-000064750000}"/>
    <cellStyle name="Normal 5 2 2 3 2 2 2 3" xfId="9911" xr:uid="{00000000-0005-0000-0000-0000CE260000}"/>
    <cellStyle name="Normal 5 2 2 3 2 2 2 3 3" xfId="25009" xr:uid="{00000000-0005-0000-0000-0000CB610000}"/>
    <cellStyle name="Normal 5 2 2 3 2 2 2 5" xfId="19996" xr:uid="{00000000-0005-0000-0000-0000364E0000}"/>
    <cellStyle name="Normal 5 2 2 3 2 2 3" xfId="6550" xr:uid="{00000000-0005-0000-0000-0000AD190000}"/>
    <cellStyle name="Normal 5 2 2 3 2 2 3 2" xfId="16602" xr:uid="{00000000-0005-0000-0000-0000F1400000}"/>
    <cellStyle name="Normal 5 2 2 3 2 2 3 3" xfId="11582" xr:uid="{00000000-0005-0000-0000-0000552D0000}"/>
    <cellStyle name="Normal 5 2 2 3 2 2 3 3 3" xfId="26680" xr:uid="{00000000-0005-0000-0000-000052680000}"/>
    <cellStyle name="Normal 5 2 2 3 2 2 3 5" xfId="21667" xr:uid="{00000000-0005-0000-0000-0000BD540000}"/>
    <cellStyle name="Normal 5 2 2 3 2 2 4" xfId="13260" xr:uid="{00000000-0005-0000-0000-0000E3330000}"/>
    <cellStyle name="Normal 5 2 2 3 2 2 4 3" xfId="28355" xr:uid="{00000000-0005-0000-0000-0000DD6E0000}"/>
    <cellStyle name="Normal 5 2 2 3 2 2 5" xfId="8239" xr:uid="{00000000-0005-0000-0000-000046200000}"/>
    <cellStyle name="Normal 5 2 2 3 2 2 5 3" xfId="23338" xr:uid="{00000000-0005-0000-0000-0000445B0000}"/>
    <cellStyle name="Normal 5 2 2 3 2 2 7" xfId="18325" xr:uid="{00000000-0005-0000-0000-0000AF470000}"/>
    <cellStyle name="Normal 5 2 2 3 2 3" xfId="4022" xr:uid="{00000000-0005-0000-0000-0000CC0F0000}"/>
    <cellStyle name="Normal 5 2 2 3 2 3 2" xfId="14095" xr:uid="{00000000-0005-0000-0000-000026370000}"/>
    <cellStyle name="Normal 5 2 2 3 2 3 2 3" xfId="29190" xr:uid="{00000000-0005-0000-0000-000020720000}"/>
    <cellStyle name="Normal 5 2 2 3 2 3 3" xfId="9075" xr:uid="{00000000-0005-0000-0000-00008A230000}"/>
    <cellStyle name="Normal 5 2 2 3 2 3 3 3" xfId="24173" xr:uid="{00000000-0005-0000-0000-0000875E0000}"/>
    <cellStyle name="Normal 5 2 2 3 2 3 5" xfId="19160" xr:uid="{00000000-0005-0000-0000-0000F24A0000}"/>
    <cellStyle name="Normal 5 2 2 3 2 4" xfId="5714" xr:uid="{00000000-0005-0000-0000-000069160000}"/>
    <cellStyle name="Normal 5 2 2 3 2 4 2" xfId="15766" xr:uid="{00000000-0005-0000-0000-0000AD3D0000}"/>
    <cellStyle name="Normal 5 2 2 3 2 4 2 3" xfId="30861" xr:uid="{00000000-0005-0000-0000-0000A7780000}"/>
    <cellStyle name="Normal 5 2 2 3 2 4 3" xfId="10746" xr:uid="{00000000-0005-0000-0000-0000112A0000}"/>
    <cellStyle name="Normal 5 2 2 3 2 4 3 3" xfId="25844" xr:uid="{00000000-0005-0000-0000-00000E650000}"/>
    <cellStyle name="Normal 5 2 2 3 2 4 5" xfId="20831" xr:uid="{00000000-0005-0000-0000-000079510000}"/>
    <cellStyle name="Normal 5 2 2 3 2 5" xfId="12424" xr:uid="{00000000-0005-0000-0000-00009F300000}"/>
    <cellStyle name="Normal 5 2 2 3 2 5 3" xfId="27519" xr:uid="{00000000-0005-0000-0000-0000996B0000}"/>
    <cellStyle name="Normal 5 2 2 3 2 6" xfId="7403" xr:uid="{00000000-0005-0000-0000-0000021D0000}"/>
    <cellStyle name="Normal 5 2 2 3 2 6 3" xfId="22502" xr:uid="{00000000-0005-0000-0000-000000580000}"/>
    <cellStyle name="Normal 5 2 2 3 2 8" xfId="17489" xr:uid="{00000000-0005-0000-0000-00006B440000}"/>
    <cellStyle name="Normal 5 2 2 3 3" xfId="2752" xr:uid="{00000000-0005-0000-0000-0000D50A0000}"/>
    <cellStyle name="Normal 5 2 2 3 3 2" xfId="4441" xr:uid="{00000000-0005-0000-0000-00006F110000}"/>
    <cellStyle name="Normal 5 2 2 3 3 2 2" xfId="14513" xr:uid="{00000000-0005-0000-0000-0000C8380000}"/>
    <cellStyle name="Normal 5 2 2 3 3 2 2 3" xfId="29608" xr:uid="{00000000-0005-0000-0000-0000C2730000}"/>
    <cellStyle name="Normal 5 2 2 3 3 2 3" xfId="9493" xr:uid="{00000000-0005-0000-0000-00002C250000}"/>
    <cellStyle name="Normal 5 2 2 3 3 2 3 3" xfId="24591" xr:uid="{00000000-0005-0000-0000-000029600000}"/>
    <cellStyle name="Normal 5 2 2 3 3 2 5" xfId="19578" xr:uid="{00000000-0005-0000-0000-0000944C0000}"/>
    <cellStyle name="Normal 5 2 2 3 3 3" xfId="6132" xr:uid="{00000000-0005-0000-0000-00000B180000}"/>
    <cellStyle name="Normal 5 2 2 3 3 3 2" xfId="16184" xr:uid="{00000000-0005-0000-0000-00004F3F0000}"/>
    <cellStyle name="Normal 5 2 2 3 3 3 3" xfId="11164" xr:uid="{00000000-0005-0000-0000-0000B32B0000}"/>
    <cellStyle name="Normal 5 2 2 3 3 3 3 3" xfId="26262" xr:uid="{00000000-0005-0000-0000-0000B0660000}"/>
    <cellStyle name="Normal 5 2 2 3 3 3 5" xfId="21249" xr:uid="{00000000-0005-0000-0000-00001B530000}"/>
    <cellStyle name="Normal 5 2 2 3 3 4" xfId="12842" xr:uid="{00000000-0005-0000-0000-000041320000}"/>
    <cellStyle name="Normal 5 2 2 3 3 4 3" xfId="27937" xr:uid="{00000000-0005-0000-0000-00003B6D0000}"/>
    <cellStyle name="Normal 5 2 2 3 3 5" xfId="7821" xr:uid="{00000000-0005-0000-0000-0000A41E0000}"/>
    <cellStyle name="Normal 5 2 2 3 3 5 3" xfId="22920" xr:uid="{00000000-0005-0000-0000-0000A2590000}"/>
    <cellStyle name="Normal 5 2 2 3 3 7" xfId="17907" xr:uid="{00000000-0005-0000-0000-00000D460000}"/>
    <cellStyle name="Normal 5 2 2 3 4" xfId="3604" xr:uid="{00000000-0005-0000-0000-00002A0E0000}"/>
    <cellStyle name="Normal 5 2 2 3 4 2" xfId="13677" xr:uid="{00000000-0005-0000-0000-000084350000}"/>
    <cellStyle name="Normal 5 2 2 3 4 2 3" xfId="28772" xr:uid="{00000000-0005-0000-0000-00007E700000}"/>
    <cellStyle name="Normal 5 2 2 3 4 3" xfId="8657" xr:uid="{00000000-0005-0000-0000-0000E8210000}"/>
    <cellStyle name="Normal 5 2 2 3 4 3 3" xfId="23755" xr:uid="{00000000-0005-0000-0000-0000E55C0000}"/>
    <cellStyle name="Normal 5 2 2 3 4 5" xfId="18742" xr:uid="{00000000-0005-0000-0000-000050490000}"/>
    <cellStyle name="Normal 5 2 2 3 5" xfId="5296" xr:uid="{00000000-0005-0000-0000-0000C7140000}"/>
    <cellStyle name="Normal 5 2 2 3 5 2" xfId="15348" xr:uid="{00000000-0005-0000-0000-00000B3C0000}"/>
    <cellStyle name="Normal 5 2 2 3 5 2 3" xfId="30443" xr:uid="{00000000-0005-0000-0000-000005770000}"/>
    <cellStyle name="Normal 5 2 2 3 5 3" xfId="10328" xr:uid="{00000000-0005-0000-0000-00006F280000}"/>
    <cellStyle name="Normal 5 2 2 3 5 3 3" xfId="25426" xr:uid="{00000000-0005-0000-0000-00006C630000}"/>
    <cellStyle name="Normal 5 2 2 3 5 5" xfId="20413" xr:uid="{00000000-0005-0000-0000-0000D74F0000}"/>
    <cellStyle name="Normal 5 2 2 3 6" xfId="12006" xr:uid="{00000000-0005-0000-0000-0000FD2E0000}"/>
    <cellStyle name="Normal 5 2 2 3 6 3" xfId="27101" xr:uid="{00000000-0005-0000-0000-0000F7690000}"/>
    <cellStyle name="Normal 5 2 2 3 7" xfId="6985" xr:uid="{00000000-0005-0000-0000-0000601B0000}"/>
    <cellStyle name="Normal 5 2 2 3 7 3" xfId="22084" xr:uid="{00000000-0005-0000-0000-00005E560000}"/>
    <cellStyle name="Normal 5 2 2 3 9" xfId="17071" xr:uid="{00000000-0005-0000-0000-0000C9420000}"/>
    <cellStyle name="Normal 5 2 2 4" xfId="732" xr:uid="{00000000-0005-0000-0000-0000EB020000}"/>
    <cellStyle name="Normal 5 2 2 4 2" xfId="2962" xr:uid="{00000000-0005-0000-0000-0000A70B0000}"/>
    <cellStyle name="Normal 5 2 2 4 2 2" xfId="4651" xr:uid="{00000000-0005-0000-0000-000041120000}"/>
    <cellStyle name="Normal 5 2 2 4 2 2 2" xfId="14723" xr:uid="{00000000-0005-0000-0000-00009A390000}"/>
    <cellStyle name="Normal 5 2 2 4 2 2 2 3" xfId="29818" xr:uid="{00000000-0005-0000-0000-000094740000}"/>
    <cellStyle name="Normal 5 2 2 4 2 2 3" xfId="9703" xr:uid="{00000000-0005-0000-0000-0000FE250000}"/>
    <cellStyle name="Normal 5 2 2 4 2 2 3 3" xfId="24801" xr:uid="{00000000-0005-0000-0000-0000FB600000}"/>
    <cellStyle name="Normal 5 2 2 4 2 2 5" xfId="19788" xr:uid="{00000000-0005-0000-0000-0000664D0000}"/>
    <cellStyle name="Normal 5 2 2 4 2 3" xfId="6342" xr:uid="{00000000-0005-0000-0000-0000DD180000}"/>
    <cellStyle name="Normal 5 2 2 4 2 3 2" xfId="16394" xr:uid="{00000000-0005-0000-0000-000021400000}"/>
    <cellStyle name="Normal 5 2 2 4 2 3 3" xfId="11374" xr:uid="{00000000-0005-0000-0000-0000852C0000}"/>
    <cellStyle name="Normal 5 2 2 4 2 3 3 3" xfId="26472" xr:uid="{00000000-0005-0000-0000-000082670000}"/>
    <cellStyle name="Normal 5 2 2 4 2 3 5" xfId="21459" xr:uid="{00000000-0005-0000-0000-0000ED530000}"/>
    <cellStyle name="Normal 5 2 2 4 2 4" xfId="13052" xr:uid="{00000000-0005-0000-0000-000013330000}"/>
    <cellStyle name="Normal 5 2 2 4 2 4 3" xfId="28147" xr:uid="{00000000-0005-0000-0000-00000D6E0000}"/>
    <cellStyle name="Normal 5 2 2 4 2 5" xfId="8031" xr:uid="{00000000-0005-0000-0000-0000761F0000}"/>
    <cellStyle name="Normal 5 2 2 4 2 5 3" xfId="23130" xr:uid="{00000000-0005-0000-0000-0000745A0000}"/>
    <cellStyle name="Normal 5 2 2 4 2 7" xfId="18117" xr:uid="{00000000-0005-0000-0000-0000DF460000}"/>
    <cellStyle name="Normal 5 2 2 4 3" xfId="3814" xr:uid="{00000000-0005-0000-0000-0000FC0E0000}"/>
    <cellStyle name="Normal 5 2 2 4 3 2" xfId="13887" xr:uid="{00000000-0005-0000-0000-000056360000}"/>
    <cellStyle name="Normal 5 2 2 4 3 2 3" xfId="28982" xr:uid="{00000000-0005-0000-0000-000050710000}"/>
    <cellStyle name="Normal 5 2 2 4 3 3" xfId="8867" xr:uid="{00000000-0005-0000-0000-0000BA220000}"/>
    <cellStyle name="Normal 5 2 2 4 3 3 3" xfId="23965" xr:uid="{00000000-0005-0000-0000-0000B75D0000}"/>
    <cellStyle name="Normal 5 2 2 4 3 5" xfId="18952" xr:uid="{00000000-0005-0000-0000-0000224A0000}"/>
    <cellStyle name="Normal 5 2 2 4 4" xfId="5506" xr:uid="{00000000-0005-0000-0000-000099150000}"/>
    <cellStyle name="Normal 5 2 2 4 4 2" xfId="15558" xr:uid="{00000000-0005-0000-0000-0000DD3C0000}"/>
    <cellStyle name="Normal 5 2 2 4 4 2 3" xfId="30653" xr:uid="{00000000-0005-0000-0000-0000D7770000}"/>
    <cellStyle name="Normal 5 2 2 4 4 3" xfId="10538" xr:uid="{00000000-0005-0000-0000-000041290000}"/>
    <cellStyle name="Normal 5 2 2 4 4 3 3" xfId="25636" xr:uid="{00000000-0005-0000-0000-00003E640000}"/>
    <cellStyle name="Normal 5 2 2 4 4 5" xfId="20623" xr:uid="{00000000-0005-0000-0000-0000A9500000}"/>
    <cellStyle name="Normal 5 2 2 4 5" xfId="12216" xr:uid="{00000000-0005-0000-0000-0000CF2F0000}"/>
    <cellStyle name="Normal 5 2 2 4 5 3" xfId="27311" xr:uid="{00000000-0005-0000-0000-0000C96A0000}"/>
    <cellStyle name="Normal 5 2 2 4 6" xfId="7195" xr:uid="{00000000-0005-0000-0000-0000321C0000}"/>
    <cellStyle name="Normal 5 2 2 4 6 3" xfId="22294" xr:uid="{00000000-0005-0000-0000-000030570000}"/>
    <cellStyle name="Normal 5 2 2 4 8" xfId="17281" xr:uid="{00000000-0005-0000-0000-00009B430000}"/>
    <cellStyle name="Normal 5 2 2 4 9" xfId="2123" xr:uid="{00000000-0005-0000-0000-000060080000}"/>
    <cellStyle name="Normal 5 2 2 5" xfId="2544" xr:uid="{00000000-0005-0000-0000-0000050A0000}"/>
    <cellStyle name="Normal 5 2 2 5 2" xfId="4233" xr:uid="{00000000-0005-0000-0000-00009F100000}"/>
    <cellStyle name="Normal 5 2 2 5 2 2" xfId="14305" xr:uid="{00000000-0005-0000-0000-0000F8370000}"/>
    <cellStyle name="Normal 5 2 2 5 2 2 3" xfId="29400" xr:uid="{00000000-0005-0000-0000-0000F2720000}"/>
    <cellStyle name="Normal 5 2 2 5 2 3" xfId="9285" xr:uid="{00000000-0005-0000-0000-00005C240000}"/>
    <cellStyle name="Normal 5 2 2 5 2 3 3" xfId="24383" xr:uid="{00000000-0005-0000-0000-0000595F0000}"/>
    <cellStyle name="Normal 5 2 2 5 2 5" xfId="19370" xr:uid="{00000000-0005-0000-0000-0000C44B0000}"/>
    <cellStyle name="Normal 5 2 2 5 3" xfId="5924" xr:uid="{00000000-0005-0000-0000-00003B170000}"/>
    <cellStyle name="Normal 5 2 2 5 3 2" xfId="15976" xr:uid="{00000000-0005-0000-0000-00007F3E0000}"/>
    <cellStyle name="Normal 5 2 2 5 3 3" xfId="10956" xr:uid="{00000000-0005-0000-0000-0000E32A0000}"/>
    <cellStyle name="Normal 5 2 2 5 3 3 3" xfId="26054" xr:uid="{00000000-0005-0000-0000-0000E0650000}"/>
    <cellStyle name="Normal 5 2 2 5 3 5" xfId="21041" xr:uid="{00000000-0005-0000-0000-00004B520000}"/>
    <cellStyle name="Normal 5 2 2 5 4" xfId="12634" xr:uid="{00000000-0005-0000-0000-000071310000}"/>
    <cellStyle name="Normal 5 2 2 5 4 3" xfId="27729" xr:uid="{00000000-0005-0000-0000-00006B6C0000}"/>
    <cellStyle name="Normal 5 2 2 5 5" xfId="7613" xr:uid="{00000000-0005-0000-0000-0000D41D0000}"/>
    <cellStyle name="Normal 5 2 2 5 5 3" xfId="22712" xr:uid="{00000000-0005-0000-0000-0000D2580000}"/>
    <cellStyle name="Normal 5 2 2 5 7" xfId="17699" xr:uid="{00000000-0005-0000-0000-00003D450000}"/>
    <cellStyle name="Normal 5 2 2 6" xfId="3396" xr:uid="{00000000-0005-0000-0000-00005A0D0000}"/>
    <cellStyle name="Normal 5 2 2 6 2" xfId="13469" xr:uid="{00000000-0005-0000-0000-0000B4340000}"/>
    <cellStyle name="Normal 5 2 2 6 2 3" xfId="28564" xr:uid="{00000000-0005-0000-0000-0000AE6F0000}"/>
    <cellStyle name="Normal 5 2 2 6 3" xfId="8449" xr:uid="{00000000-0005-0000-0000-000018210000}"/>
    <cellStyle name="Normal 5 2 2 6 3 3" xfId="23547" xr:uid="{00000000-0005-0000-0000-0000155C0000}"/>
    <cellStyle name="Normal 5 2 2 6 5" xfId="18534" xr:uid="{00000000-0005-0000-0000-000080480000}"/>
    <cellStyle name="Normal 5 2 2 7" xfId="5088" xr:uid="{00000000-0005-0000-0000-0000F7130000}"/>
    <cellStyle name="Normal 5 2 2 7 2" xfId="15140" xr:uid="{00000000-0005-0000-0000-00003B3B0000}"/>
    <cellStyle name="Normal 5 2 2 7 2 3" xfId="30235" xr:uid="{00000000-0005-0000-0000-000035760000}"/>
    <cellStyle name="Normal 5 2 2 7 3" xfId="10120" xr:uid="{00000000-0005-0000-0000-00009F270000}"/>
    <cellStyle name="Normal 5 2 2 7 3 3" xfId="25218" xr:uid="{00000000-0005-0000-0000-00009C620000}"/>
    <cellStyle name="Normal 5 2 2 7 5" xfId="20205" xr:uid="{00000000-0005-0000-0000-0000074F0000}"/>
    <cellStyle name="Normal 5 2 2 8" xfId="11798" xr:uid="{00000000-0005-0000-0000-00002D2E0000}"/>
    <cellStyle name="Normal 5 2 2 8 3" xfId="26893" xr:uid="{00000000-0005-0000-0000-000027690000}"/>
    <cellStyle name="Normal 5 2 2 9" xfId="6777" xr:uid="{00000000-0005-0000-0000-0000901A0000}"/>
    <cellStyle name="Normal 5 2 2 9 3" xfId="21876" xr:uid="{00000000-0005-0000-0000-00008E550000}"/>
    <cellStyle name="Normal 5 2 3" xfId="695" xr:uid="{00000000-0005-0000-0000-0000C6020000}"/>
    <cellStyle name="Normal 5 2 3 10" xfId="16915" xr:uid="{00000000-0005-0000-0000-00002D420000}"/>
    <cellStyle name="Normal 5 2 3 11" xfId="1743" xr:uid="{00000000-0005-0000-0000-0000E4060000}"/>
    <cellStyle name="Normal 5 2 3 2" xfId="716" xr:uid="{00000000-0005-0000-0000-0000DB020000}"/>
    <cellStyle name="Normal 5 2 3 2 10" xfId="1962" xr:uid="{00000000-0005-0000-0000-0000BF070000}"/>
    <cellStyle name="Normal 5 2 3 2 2" xfId="2383" xr:uid="{00000000-0005-0000-0000-000064090000}"/>
    <cellStyle name="Normal 5 2 3 2 2 2" xfId="3222" xr:uid="{00000000-0005-0000-0000-0000AB0C0000}"/>
    <cellStyle name="Normal 5 2 3 2 2 2 2" xfId="4911" xr:uid="{00000000-0005-0000-0000-000045130000}"/>
    <cellStyle name="Normal 5 2 3 2 2 2 2 2" xfId="14983" xr:uid="{00000000-0005-0000-0000-00009E3A0000}"/>
    <cellStyle name="Normal 5 2 3 2 2 2 2 2 3" xfId="30078" xr:uid="{00000000-0005-0000-0000-000098750000}"/>
    <cellStyle name="Normal 5 2 3 2 2 2 2 3" xfId="9963" xr:uid="{00000000-0005-0000-0000-000002270000}"/>
    <cellStyle name="Normal 5 2 3 2 2 2 2 3 3" xfId="25061" xr:uid="{00000000-0005-0000-0000-0000FF610000}"/>
    <cellStyle name="Normal 5 2 3 2 2 2 2 5" xfId="20048" xr:uid="{00000000-0005-0000-0000-00006A4E0000}"/>
    <cellStyle name="Normal 5 2 3 2 2 2 3" xfId="6602" xr:uid="{00000000-0005-0000-0000-0000E1190000}"/>
    <cellStyle name="Normal 5 2 3 2 2 2 3 2" xfId="16654" xr:uid="{00000000-0005-0000-0000-000025410000}"/>
    <cellStyle name="Normal 5 2 3 2 2 2 3 3" xfId="11634" xr:uid="{00000000-0005-0000-0000-0000892D0000}"/>
    <cellStyle name="Normal 5 2 3 2 2 2 3 3 3" xfId="26732" xr:uid="{00000000-0005-0000-0000-000086680000}"/>
    <cellStyle name="Normal 5 2 3 2 2 2 3 5" xfId="21719" xr:uid="{00000000-0005-0000-0000-0000F1540000}"/>
    <cellStyle name="Normal 5 2 3 2 2 2 4" xfId="13312" xr:uid="{00000000-0005-0000-0000-000017340000}"/>
    <cellStyle name="Normal 5 2 3 2 2 2 4 3" xfId="28407" xr:uid="{00000000-0005-0000-0000-0000116F0000}"/>
    <cellStyle name="Normal 5 2 3 2 2 2 5" xfId="8291" xr:uid="{00000000-0005-0000-0000-00007A200000}"/>
    <cellStyle name="Normal 5 2 3 2 2 2 5 3" xfId="23390" xr:uid="{00000000-0005-0000-0000-0000785B0000}"/>
    <cellStyle name="Normal 5 2 3 2 2 2 7" xfId="18377" xr:uid="{00000000-0005-0000-0000-0000E3470000}"/>
    <cellStyle name="Normal 5 2 3 2 2 3" xfId="4074" xr:uid="{00000000-0005-0000-0000-000000100000}"/>
    <cellStyle name="Normal 5 2 3 2 2 3 2" xfId="14147" xr:uid="{00000000-0005-0000-0000-00005A370000}"/>
    <cellStyle name="Normal 5 2 3 2 2 3 2 3" xfId="29242" xr:uid="{00000000-0005-0000-0000-000054720000}"/>
    <cellStyle name="Normal 5 2 3 2 2 3 3" xfId="9127" xr:uid="{00000000-0005-0000-0000-0000BE230000}"/>
    <cellStyle name="Normal 5 2 3 2 2 3 3 3" xfId="24225" xr:uid="{00000000-0005-0000-0000-0000BB5E0000}"/>
    <cellStyle name="Normal 5 2 3 2 2 3 5" xfId="19212" xr:uid="{00000000-0005-0000-0000-0000264B0000}"/>
    <cellStyle name="Normal 5 2 3 2 2 4" xfId="5766" xr:uid="{00000000-0005-0000-0000-00009D160000}"/>
    <cellStyle name="Normal 5 2 3 2 2 4 2" xfId="15818" xr:uid="{00000000-0005-0000-0000-0000E13D0000}"/>
    <cellStyle name="Normal 5 2 3 2 2 4 2 3" xfId="30913" xr:uid="{00000000-0005-0000-0000-0000DB780000}"/>
    <cellStyle name="Normal 5 2 3 2 2 4 3" xfId="10798" xr:uid="{00000000-0005-0000-0000-0000452A0000}"/>
    <cellStyle name="Normal 5 2 3 2 2 4 3 3" xfId="25896" xr:uid="{00000000-0005-0000-0000-000042650000}"/>
    <cellStyle name="Normal 5 2 3 2 2 4 5" xfId="20883" xr:uid="{00000000-0005-0000-0000-0000AD510000}"/>
    <cellStyle name="Normal 5 2 3 2 2 5" xfId="12476" xr:uid="{00000000-0005-0000-0000-0000D3300000}"/>
    <cellStyle name="Normal 5 2 3 2 2 5 3" xfId="27571" xr:uid="{00000000-0005-0000-0000-0000CD6B0000}"/>
    <cellStyle name="Normal 5 2 3 2 2 6" xfId="7455" xr:uid="{00000000-0005-0000-0000-0000361D0000}"/>
    <cellStyle name="Normal 5 2 3 2 2 6 3" xfId="22554" xr:uid="{00000000-0005-0000-0000-000034580000}"/>
    <cellStyle name="Normal 5 2 3 2 2 8" xfId="17541" xr:uid="{00000000-0005-0000-0000-00009F440000}"/>
    <cellStyle name="Normal 5 2 3 2 3" xfId="2804" xr:uid="{00000000-0005-0000-0000-0000090B0000}"/>
    <cellStyle name="Normal 5 2 3 2 3 2" xfId="4493" xr:uid="{00000000-0005-0000-0000-0000A3110000}"/>
    <cellStyle name="Normal 5 2 3 2 3 2 2" xfId="14565" xr:uid="{00000000-0005-0000-0000-0000FC380000}"/>
    <cellStyle name="Normal 5 2 3 2 3 2 2 3" xfId="29660" xr:uid="{00000000-0005-0000-0000-0000F6730000}"/>
    <cellStyle name="Normal 5 2 3 2 3 2 3" xfId="9545" xr:uid="{00000000-0005-0000-0000-000060250000}"/>
    <cellStyle name="Normal 5 2 3 2 3 2 3 3" xfId="24643" xr:uid="{00000000-0005-0000-0000-00005D600000}"/>
    <cellStyle name="Normal 5 2 3 2 3 2 5" xfId="19630" xr:uid="{00000000-0005-0000-0000-0000C84C0000}"/>
    <cellStyle name="Normal 5 2 3 2 3 3" xfId="6184" xr:uid="{00000000-0005-0000-0000-00003F180000}"/>
    <cellStyle name="Normal 5 2 3 2 3 3 2" xfId="16236" xr:uid="{00000000-0005-0000-0000-0000833F0000}"/>
    <cellStyle name="Normal 5 2 3 2 3 3 3" xfId="11216" xr:uid="{00000000-0005-0000-0000-0000E72B0000}"/>
    <cellStyle name="Normal 5 2 3 2 3 3 3 3" xfId="26314" xr:uid="{00000000-0005-0000-0000-0000E4660000}"/>
    <cellStyle name="Normal 5 2 3 2 3 3 5" xfId="21301" xr:uid="{00000000-0005-0000-0000-00004F530000}"/>
    <cellStyle name="Normal 5 2 3 2 3 4" xfId="12894" xr:uid="{00000000-0005-0000-0000-000075320000}"/>
    <cellStyle name="Normal 5 2 3 2 3 4 3" xfId="27989" xr:uid="{00000000-0005-0000-0000-00006F6D0000}"/>
    <cellStyle name="Normal 5 2 3 2 3 5" xfId="7873" xr:uid="{00000000-0005-0000-0000-0000D81E0000}"/>
    <cellStyle name="Normal 5 2 3 2 3 5 3" xfId="22972" xr:uid="{00000000-0005-0000-0000-0000D6590000}"/>
    <cellStyle name="Normal 5 2 3 2 3 7" xfId="17959" xr:uid="{00000000-0005-0000-0000-000041460000}"/>
    <cellStyle name="Normal 5 2 3 2 4" xfId="3656" xr:uid="{00000000-0005-0000-0000-00005E0E0000}"/>
    <cellStyle name="Normal 5 2 3 2 4 2" xfId="13729" xr:uid="{00000000-0005-0000-0000-0000B8350000}"/>
    <cellStyle name="Normal 5 2 3 2 4 2 3" xfId="28824" xr:uid="{00000000-0005-0000-0000-0000B2700000}"/>
    <cellStyle name="Normal 5 2 3 2 4 3" xfId="8709" xr:uid="{00000000-0005-0000-0000-00001C220000}"/>
    <cellStyle name="Normal 5 2 3 2 4 3 3" xfId="23807" xr:uid="{00000000-0005-0000-0000-0000195D0000}"/>
    <cellStyle name="Normal 5 2 3 2 4 5" xfId="18794" xr:uid="{00000000-0005-0000-0000-000084490000}"/>
    <cellStyle name="Normal 5 2 3 2 5" xfId="5348" xr:uid="{00000000-0005-0000-0000-0000FB140000}"/>
    <cellStyle name="Normal 5 2 3 2 5 2" xfId="15400" xr:uid="{00000000-0005-0000-0000-00003F3C0000}"/>
    <cellStyle name="Normal 5 2 3 2 5 2 3" xfId="30495" xr:uid="{00000000-0005-0000-0000-000039770000}"/>
    <cellStyle name="Normal 5 2 3 2 5 3" xfId="10380" xr:uid="{00000000-0005-0000-0000-0000A3280000}"/>
    <cellStyle name="Normal 5 2 3 2 5 3 3" xfId="25478" xr:uid="{00000000-0005-0000-0000-0000A0630000}"/>
    <cellStyle name="Normal 5 2 3 2 5 5" xfId="20465" xr:uid="{00000000-0005-0000-0000-00000B500000}"/>
    <cellStyle name="Normal 5 2 3 2 6" xfId="12058" xr:uid="{00000000-0005-0000-0000-0000312F0000}"/>
    <cellStyle name="Normal 5 2 3 2 6 3" xfId="27153" xr:uid="{00000000-0005-0000-0000-00002B6A0000}"/>
    <cellStyle name="Normal 5 2 3 2 7" xfId="7037" xr:uid="{00000000-0005-0000-0000-0000941B0000}"/>
    <cellStyle name="Normal 5 2 3 2 7 3" xfId="22136" xr:uid="{00000000-0005-0000-0000-000092560000}"/>
    <cellStyle name="Normal 5 2 3 2 9" xfId="17123" xr:uid="{00000000-0005-0000-0000-0000FD420000}"/>
    <cellStyle name="Normal 5 2 3 3" xfId="737" xr:uid="{00000000-0005-0000-0000-0000F0020000}"/>
    <cellStyle name="Normal 5 2 3 3 2" xfId="3014" xr:uid="{00000000-0005-0000-0000-0000DB0B0000}"/>
    <cellStyle name="Normal 5 2 3 3 2 2" xfId="4703" xr:uid="{00000000-0005-0000-0000-000075120000}"/>
    <cellStyle name="Normal 5 2 3 3 2 2 2" xfId="14775" xr:uid="{00000000-0005-0000-0000-0000CE390000}"/>
    <cellStyle name="Normal 5 2 3 3 2 2 2 3" xfId="29870" xr:uid="{00000000-0005-0000-0000-0000C8740000}"/>
    <cellStyle name="Normal 5 2 3 3 2 2 3" xfId="9755" xr:uid="{00000000-0005-0000-0000-000032260000}"/>
    <cellStyle name="Normal 5 2 3 3 2 2 3 3" xfId="24853" xr:uid="{00000000-0005-0000-0000-00002F610000}"/>
    <cellStyle name="Normal 5 2 3 3 2 2 5" xfId="19840" xr:uid="{00000000-0005-0000-0000-00009A4D0000}"/>
    <cellStyle name="Normal 5 2 3 3 2 3" xfId="6394" xr:uid="{00000000-0005-0000-0000-000011190000}"/>
    <cellStyle name="Normal 5 2 3 3 2 3 2" xfId="16446" xr:uid="{00000000-0005-0000-0000-000055400000}"/>
    <cellStyle name="Normal 5 2 3 3 2 3 3" xfId="11426" xr:uid="{00000000-0005-0000-0000-0000B92C0000}"/>
    <cellStyle name="Normal 5 2 3 3 2 3 3 3" xfId="26524" xr:uid="{00000000-0005-0000-0000-0000B6670000}"/>
    <cellStyle name="Normal 5 2 3 3 2 3 5" xfId="21511" xr:uid="{00000000-0005-0000-0000-000021540000}"/>
    <cellStyle name="Normal 5 2 3 3 2 4" xfId="13104" xr:uid="{00000000-0005-0000-0000-000047330000}"/>
    <cellStyle name="Normal 5 2 3 3 2 4 3" xfId="28199" xr:uid="{00000000-0005-0000-0000-0000416E0000}"/>
    <cellStyle name="Normal 5 2 3 3 2 5" xfId="8083" xr:uid="{00000000-0005-0000-0000-0000AA1F0000}"/>
    <cellStyle name="Normal 5 2 3 3 2 5 3" xfId="23182" xr:uid="{00000000-0005-0000-0000-0000A85A0000}"/>
    <cellStyle name="Normal 5 2 3 3 2 7" xfId="18169" xr:uid="{00000000-0005-0000-0000-000013470000}"/>
    <cellStyle name="Normal 5 2 3 3 3" xfId="3866" xr:uid="{00000000-0005-0000-0000-0000300F0000}"/>
    <cellStyle name="Normal 5 2 3 3 3 2" xfId="13939" xr:uid="{00000000-0005-0000-0000-00008A360000}"/>
    <cellStyle name="Normal 5 2 3 3 3 2 3" xfId="29034" xr:uid="{00000000-0005-0000-0000-000084710000}"/>
    <cellStyle name="Normal 5 2 3 3 3 3" xfId="8919" xr:uid="{00000000-0005-0000-0000-0000EE220000}"/>
    <cellStyle name="Normal 5 2 3 3 3 3 3" xfId="24017" xr:uid="{00000000-0005-0000-0000-0000EB5D0000}"/>
    <cellStyle name="Normal 5 2 3 3 3 5" xfId="19004" xr:uid="{00000000-0005-0000-0000-0000564A0000}"/>
    <cellStyle name="Normal 5 2 3 3 4" xfId="5558" xr:uid="{00000000-0005-0000-0000-0000CD150000}"/>
    <cellStyle name="Normal 5 2 3 3 4 2" xfId="15610" xr:uid="{00000000-0005-0000-0000-0000113D0000}"/>
    <cellStyle name="Normal 5 2 3 3 4 2 3" xfId="30705" xr:uid="{00000000-0005-0000-0000-00000B780000}"/>
    <cellStyle name="Normal 5 2 3 3 4 3" xfId="10590" xr:uid="{00000000-0005-0000-0000-000075290000}"/>
    <cellStyle name="Normal 5 2 3 3 4 3 3" xfId="25688" xr:uid="{00000000-0005-0000-0000-000072640000}"/>
    <cellStyle name="Normal 5 2 3 3 4 5" xfId="20675" xr:uid="{00000000-0005-0000-0000-0000DD500000}"/>
    <cellStyle name="Normal 5 2 3 3 5" xfId="12268" xr:uid="{00000000-0005-0000-0000-000003300000}"/>
    <cellStyle name="Normal 5 2 3 3 5 3" xfId="27363" xr:uid="{00000000-0005-0000-0000-0000FD6A0000}"/>
    <cellStyle name="Normal 5 2 3 3 6" xfId="7247" xr:uid="{00000000-0005-0000-0000-0000661C0000}"/>
    <cellStyle name="Normal 5 2 3 3 6 3" xfId="22346" xr:uid="{00000000-0005-0000-0000-000064570000}"/>
    <cellStyle name="Normal 5 2 3 3 8" xfId="17333" xr:uid="{00000000-0005-0000-0000-0000CF430000}"/>
    <cellStyle name="Normal 5 2 3 3 9" xfId="2175" xr:uid="{00000000-0005-0000-0000-000094080000}"/>
    <cellStyle name="Normal 5 2 3 4" xfId="2596" xr:uid="{00000000-0005-0000-0000-0000390A0000}"/>
    <cellStyle name="Normal 5 2 3 4 2" xfId="4285" xr:uid="{00000000-0005-0000-0000-0000D3100000}"/>
    <cellStyle name="Normal 5 2 3 4 2 2" xfId="14357" xr:uid="{00000000-0005-0000-0000-00002C380000}"/>
    <cellStyle name="Normal 5 2 3 4 2 2 3" xfId="29452" xr:uid="{00000000-0005-0000-0000-000026730000}"/>
    <cellStyle name="Normal 5 2 3 4 2 3" xfId="9337" xr:uid="{00000000-0005-0000-0000-000090240000}"/>
    <cellStyle name="Normal 5 2 3 4 2 3 3" xfId="24435" xr:uid="{00000000-0005-0000-0000-00008D5F0000}"/>
    <cellStyle name="Normal 5 2 3 4 2 5" xfId="19422" xr:uid="{00000000-0005-0000-0000-0000F84B0000}"/>
    <cellStyle name="Normal 5 2 3 4 3" xfId="5976" xr:uid="{00000000-0005-0000-0000-00006F170000}"/>
    <cellStyle name="Normal 5 2 3 4 3 2" xfId="16028" xr:uid="{00000000-0005-0000-0000-0000B33E0000}"/>
    <cellStyle name="Normal 5 2 3 4 3 3" xfId="11008" xr:uid="{00000000-0005-0000-0000-0000172B0000}"/>
    <cellStyle name="Normal 5 2 3 4 3 3 3" xfId="26106" xr:uid="{00000000-0005-0000-0000-000014660000}"/>
    <cellStyle name="Normal 5 2 3 4 3 5" xfId="21093" xr:uid="{00000000-0005-0000-0000-00007F520000}"/>
    <cellStyle name="Normal 5 2 3 4 4" xfId="12686" xr:uid="{00000000-0005-0000-0000-0000A5310000}"/>
    <cellStyle name="Normal 5 2 3 4 4 3" xfId="27781" xr:uid="{00000000-0005-0000-0000-00009F6C0000}"/>
    <cellStyle name="Normal 5 2 3 4 5" xfId="7665" xr:uid="{00000000-0005-0000-0000-0000081E0000}"/>
    <cellStyle name="Normal 5 2 3 4 5 3" xfId="22764" xr:uid="{00000000-0005-0000-0000-000006590000}"/>
    <cellStyle name="Normal 5 2 3 4 7" xfId="17751" xr:uid="{00000000-0005-0000-0000-000071450000}"/>
    <cellStyle name="Normal 5 2 3 5" xfId="3448" xr:uid="{00000000-0005-0000-0000-00008E0D0000}"/>
    <cellStyle name="Normal 5 2 3 5 2" xfId="13521" xr:uid="{00000000-0005-0000-0000-0000E8340000}"/>
    <cellStyle name="Normal 5 2 3 5 2 3" xfId="28616" xr:uid="{00000000-0005-0000-0000-0000E26F0000}"/>
    <cellStyle name="Normal 5 2 3 5 3" xfId="8501" xr:uid="{00000000-0005-0000-0000-00004C210000}"/>
    <cellStyle name="Normal 5 2 3 5 3 3" xfId="23599" xr:uid="{00000000-0005-0000-0000-0000495C0000}"/>
    <cellStyle name="Normal 5 2 3 5 5" xfId="18586" xr:uid="{00000000-0005-0000-0000-0000B4480000}"/>
    <cellStyle name="Normal 5 2 3 6" xfId="5140" xr:uid="{00000000-0005-0000-0000-00002B140000}"/>
    <cellStyle name="Normal 5 2 3 6 2" xfId="15192" xr:uid="{00000000-0005-0000-0000-00006F3B0000}"/>
    <cellStyle name="Normal 5 2 3 6 2 3" xfId="30287" xr:uid="{00000000-0005-0000-0000-000069760000}"/>
    <cellStyle name="Normal 5 2 3 6 3" xfId="10172" xr:uid="{00000000-0005-0000-0000-0000D3270000}"/>
    <cellStyle name="Normal 5 2 3 6 3 3" xfId="25270" xr:uid="{00000000-0005-0000-0000-0000D0620000}"/>
    <cellStyle name="Normal 5 2 3 6 5" xfId="20257" xr:uid="{00000000-0005-0000-0000-00003B4F0000}"/>
    <cellStyle name="Normal 5 2 3 7" xfId="11850" xr:uid="{00000000-0005-0000-0000-0000612E0000}"/>
    <cellStyle name="Normal 5 2 3 7 3" xfId="26945" xr:uid="{00000000-0005-0000-0000-00005B690000}"/>
    <cellStyle name="Normal 5 2 3 8" xfId="6829" xr:uid="{00000000-0005-0000-0000-0000C41A0000}"/>
    <cellStyle name="Normal 5 2 3 8 3" xfId="21928" xr:uid="{00000000-0005-0000-0000-0000C2550000}"/>
    <cellStyle name="Normal 5 2 4" xfId="707" xr:uid="{00000000-0005-0000-0000-0000D2020000}"/>
    <cellStyle name="Normal 5 2 4 10" xfId="1856" xr:uid="{00000000-0005-0000-0000-000055070000}"/>
    <cellStyle name="Normal 5 2 4 2" xfId="2279" xr:uid="{00000000-0005-0000-0000-0000FC080000}"/>
    <cellStyle name="Normal 5 2 4 2 2" xfId="3118" xr:uid="{00000000-0005-0000-0000-0000430C0000}"/>
    <cellStyle name="Normal 5 2 4 2 2 2" xfId="4807" xr:uid="{00000000-0005-0000-0000-0000DD120000}"/>
    <cellStyle name="Normal 5 2 4 2 2 2 2" xfId="14879" xr:uid="{00000000-0005-0000-0000-0000363A0000}"/>
    <cellStyle name="Normal 5 2 4 2 2 2 2 3" xfId="29974" xr:uid="{00000000-0005-0000-0000-000030750000}"/>
    <cellStyle name="Normal 5 2 4 2 2 2 3" xfId="9859" xr:uid="{00000000-0005-0000-0000-00009A260000}"/>
    <cellStyle name="Normal 5 2 4 2 2 2 3 3" xfId="24957" xr:uid="{00000000-0005-0000-0000-000097610000}"/>
    <cellStyle name="Normal 5 2 4 2 2 2 5" xfId="19944" xr:uid="{00000000-0005-0000-0000-0000024E0000}"/>
    <cellStyle name="Normal 5 2 4 2 2 3" xfId="6498" xr:uid="{00000000-0005-0000-0000-000079190000}"/>
    <cellStyle name="Normal 5 2 4 2 2 3 2" xfId="16550" xr:uid="{00000000-0005-0000-0000-0000BD400000}"/>
    <cellStyle name="Normal 5 2 4 2 2 3 3" xfId="11530" xr:uid="{00000000-0005-0000-0000-0000212D0000}"/>
    <cellStyle name="Normal 5 2 4 2 2 3 3 3" xfId="26628" xr:uid="{00000000-0005-0000-0000-00001E680000}"/>
    <cellStyle name="Normal 5 2 4 2 2 3 5" xfId="21615" xr:uid="{00000000-0005-0000-0000-000089540000}"/>
    <cellStyle name="Normal 5 2 4 2 2 4" xfId="13208" xr:uid="{00000000-0005-0000-0000-0000AF330000}"/>
    <cellStyle name="Normal 5 2 4 2 2 4 3" xfId="28303" xr:uid="{00000000-0005-0000-0000-0000A96E0000}"/>
    <cellStyle name="Normal 5 2 4 2 2 5" xfId="8187" xr:uid="{00000000-0005-0000-0000-000012200000}"/>
    <cellStyle name="Normal 5 2 4 2 2 5 3" xfId="23286" xr:uid="{00000000-0005-0000-0000-0000105B0000}"/>
    <cellStyle name="Normal 5 2 4 2 2 7" xfId="18273" xr:uid="{00000000-0005-0000-0000-00007B470000}"/>
    <cellStyle name="Normal 5 2 4 2 3" xfId="3970" xr:uid="{00000000-0005-0000-0000-0000980F0000}"/>
    <cellStyle name="Normal 5 2 4 2 3 2" xfId="14043" xr:uid="{00000000-0005-0000-0000-0000F2360000}"/>
    <cellStyle name="Normal 5 2 4 2 3 2 3" xfId="29138" xr:uid="{00000000-0005-0000-0000-0000EC710000}"/>
    <cellStyle name="Normal 5 2 4 2 3 3" xfId="9023" xr:uid="{00000000-0005-0000-0000-000056230000}"/>
    <cellStyle name="Normal 5 2 4 2 3 3 3" xfId="24121" xr:uid="{00000000-0005-0000-0000-0000535E0000}"/>
    <cellStyle name="Normal 5 2 4 2 3 5" xfId="19108" xr:uid="{00000000-0005-0000-0000-0000BE4A0000}"/>
    <cellStyle name="Normal 5 2 4 2 4" xfId="5662" xr:uid="{00000000-0005-0000-0000-000035160000}"/>
    <cellStyle name="Normal 5 2 4 2 4 2" xfId="15714" xr:uid="{00000000-0005-0000-0000-0000793D0000}"/>
    <cellStyle name="Normal 5 2 4 2 4 2 3" xfId="30809" xr:uid="{00000000-0005-0000-0000-000073780000}"/>
    <cellStyle name="Normal 5 2 4 2 4 3" xfId="10694" xr:uid="{00000000-0005-0000-0000-0000DD290000}"/>
    <cellStyle name="Normal 5 2 4 2 4 3 3" xfId="25792" xr:uid="{00000000-0005-0000-0000-0000DA640000}"/>
    <cellStyle name="Normal 5 2 4 2 4 5" xfId="20779" xr:uid="{00000000-0005-0000-0000-000045510000}"/>
    <cellStyle name="Normal 5 2 4 2 5" xfId="12372" xr:uid="{00000000-0005-0000-0000-00006B300000}"/>
    <cellStyle name="Normal 5 2 4 2 5 3" xfId="27467" xr:uid="{00000000-0005-0000-0000-0000656B0000}"/>
    <cellStyle name="Normal 5 2 4 2 6" xfId="7351" xr:uid="{00000000-0005-0000-0000-0000CE1C0000}"/>
    <cellStyle name="Normal 5 2 4 2 6 3" xfId="22450" xr:uid="{00000000-0005-0000-0000-0000CC570000}"/>
    <cellStyle name="Normal 5 2 4 2 8" xfId="17437" xr:uid="{00000000-0005-0000-0000-000037440000}"/>
    <cellStyle name="Normal 5 2 4 3" xfId="2700" xr:uid="{00000000-0005-0000-0000-0000A10A0000}"/>
    <cellStyle name="Normal 5 2 4 3 2" xfId="4389" xr:uid="{00000000-0005-0000-0000-00003B110000}"/>
    <cellStyle name="Normal 5 2 4 3 2 2" xfId="14461" xr:uid="{00000000-0005-0000-0000-000094380000}"/>
    <cellStyle name="Normal 5 2 4 3 2 2 3" xfId="29556" xr:uid="{00000000-0005-0000-0000-00008E730000}"/>
    <cellStyle name="Normal 5 2 4 3 2 3" xfId="9441" xr:uid="{00000000-0005-0000-0000-0000F8240000}"/>
    <cellStyle name="Normal 5 2 4 3 2 3 3" xfId="24539" xr:uid="{00000000-0005-0000-0000-0000F55F0000}"/>
    <cellStyle name="Normal 5 2 4 3 2 5" xfId="19526" xr:uid="{00000000-0005-0000-0000-0000604C0000}"/>
    <cellStyle name="Normal 5 2 4 3 3" xfId="6080" xr:uid="{00000000-0005-0000-0000-0000D7170000}"/>
    <cellStyle name="Normal 5 2 4 3 3 2" xfId="16132" xr:uid="{00000000-0005-0000-0000-00001B3F0000}"/>
    <cellStyle name="Normal 5 2 4 3 3 3" xfId="11112" xr:uid="{00000000-0005-0000-0000-00007F2B0000}"/>
    <cellStyle name="Normal 5 2 4 3 3 3 3" xfId="26210" xr:uid="{00000000-0005-0000-0000-00007C660000}"/>
    <cellStyle name="Normal 5 2 4 3 3 5" xfId="21197" xr:uid="{00000000-0005-0000-0000-0000E7520000}"/>
    <cellStyle name="Normal 5 2 4 3 4" xfId="12790" xr:uid="{00000000-0005-0000-0000-00000D320000}"/>
    <cellStyle name="Normal 5 2 4 3 4 3" xfId="27885" xr:uid="{00000000-0005-0000-0000-0000076D0000}"/>
    <cellStyle name="Normal 5 2 4 3 5" xfId="7769" xr:uid="{00000000-0005-0000-0000-0000701E0000}"/>
    <cellStyle name="Normal 5 2 4 3 5 3" xfId="22868" xr:uid="{00000000-0005-0000-0000-00006E590000}"/>
    <cellStyle name="Normal 5 2 4 3 7" xfId="17855" xr:uid="{00000000-0005-0000-0000-0000D9450000}"/>
    <cellStyle name="Normal 5 2 4 4" xfId="3552" xr:uid="{00000000-0005-0000-0000-0000F60D0000}"/>
    <cellStyle name="Normal 5 2 4 4 2" xfId="13625" xr:uid="{00000000-0005-0000-0000-000050350000}"/>
    <cellStyle name="Normal 5 2 4 4 2 3" xfId="28720" xr:uid="{00000000-0005-0000-0000-00004A700000}"/>
    <cellStyle name="Normal 5 2 4 4 3" xfId="8605" xr:uid="{00000000-0005-0000-0000-0000B4210000}"/>
    <cellStyle name="Normal 5 2 4 4 3 3" xfId="23703" xr:uid="{00000000-0005-0000-0000-0000B15C0000}"/>
    <cellStyle name="Normal 5 2 4 4 5" xfId="18690" xr:uid="{00000000-0005-0000-0000-00001C490000}"/>
    <cellStyle name="Normal 5 2 4 5" xfId="5244" xr:uid="{00000000-0005-0000-0000-000093140000}"/>
    <cellStyle name="Normal 5 2 4 5 2" xfId="15296" xr:uid="{00000000-0005-0000-0000-0000D73B0000}"/>
    <cellStyle name="Normal 5 2 4 5 2 3" xfId="30391" xr:uid="{00000000-0005-0000-0000-0000D1760000}"/>
    <cellStyle name="Normal 5 2 4 5 3" xfId="10276" xr:uid="{00000000-0005-0000-0000-00003B280000}"/>
    <cellStyle name="Normal 5 2 4 5 3 3" xfId="25374" xr:uid="{00000000-0005-0000-0000-000038630000}"/>
    <cellStyle name="Normal 5 2 4 5 5" xfId="20361" xr:uid="{00000000-0005-0000-0000-0000A34F0000}"/>
    <cellStyle name="Normal 5 2 4 6" xfId="11954" xr:uid="{00000000-0005-0000-0000-0000C92E0000}"/>
    <cellStyle name="Normal 5 2 4 6 3" xfId="27049" xr:uid="{00000000-0005-0000-0000-0000C3690000}"/>
    <cellStyle name="Normal 5 2 4 7" xfId="6933" xr:uid="{00000000-0005-0000-0000-00002C1B0000}"/>
    <cellStyle name="Normal 5 2 4 7 3" xfId="22032" xr:uid="{00000000-0005-0000-0000-00002A560000}"/>
    <cellStyle name="Normal 5 2 4 9" xfId="17019" xr:uid="{00000000-0005-0000-0000-000095420000}"/>
    <cellStyle name="Normal 5 2 5" xfId="728" xr:uid="{00000000-0005-0000-0000-0000E7020000}"/>
    <cellStyle name="Normal 5 2 5 2" xfId="2910" xr:uid="{00000000-0005-0000-0000-0000730B0000}"/>
    <cellStyle name="Normal 5 2 5 2 2" xfId="4599" xr:uid="{00000000-0005-0000-0000-00000D120000}"/>
    <cellStyle name="Normal 5 2 5 2 2 2" xfId="14671" xr:uid="{00000000-0005-0000-0000-000066390000}"/>
    <cellStyle name="Normal 5 2 5 2 2 2 3" xfId="29766" xr:uid="{00000000-0005-0000-0000-000060740000}"/>
    <cellStyle name="Normal 5 2 5 2 2 3" xfId="9651" xr:uid="{00000000-0005-0000-0000-0000CA250000}"/>
    <cellStyle name="Normal 5 2 5 2 2 3 3" xfId="24749" xr:uid="{00000000-0005-0000-0000-0000C7600000}"/>
    <cellStyle name="Normal 5 2 5 2 2 5" xfId="19736" xr:uid="{00000000-0005-0000-0000-0000324D0000}"/>
    <cellStyle name="Normal 5 2 5 2 3" xfId="6290" xr:uid="{00000000-0005-0000-0000-0000A9180000}"/>
    <cellStyle name="Normal 5 2 5 2 3 2" xfId="16342" xr:uid="{00000000-0005-0000-0000-0000ED3F0000}"/>
    <cellStyle name="Normal 5 2 5 2 3 3" xfId="11322" xr:uid="{00000000-0005-0000-0000-0000512C0000}"/>
    <cellStyle name="Normal 5 2 5 2 3 3 3" xfId="26420" xr:uid="{00000000-0005-0000-0000-00004E670000}"/>
    <cellStyle name="Normal 5 2 5 2 3 5" xfId="21407" xr:uid="{00000000-0005-0000-0000-0000B9530000}"/>
    <cellStyle name="Normal 5 2 5 2 4" xfId="13000" xr:uid="{00000000-0005-0000-0000-0000DF320000}"/>
    <cellStyle name="Normal 5 2 5 2 4 3" xfId="28095" xr:uid="{00000000-0005-0000-0000-0000D96D0000}"/>
    <cellStyle name="Normal 5 2 5 2 5" xfId="7979" xr:uid="{00000000-0005-0000-0000-0000421F0000}"/>
    <cellStyle name="Normal 5 2 5 2 5 3" xfId="23078" xr:uid="{00000000-0005-0000-0000-0000405A0000}"/>
    <cellStyle name="Normal 5 2 5 2 7" xfId="18065" xr:uid="{00000000-0005-0000-0000-0000AB460000}"/>
    <cellStyle name="Normal 5 2 5 3" xfId="3762" xr:uid="{00000000-0005-0000-0000-0000C80E0000}"/>
    <cellStyle name="Normal 5 2 5 3 2" xfId="13835" xr:uid="{00000000-0005-0000-0000-000022360000}"/>
    <cellStyle name="Normal 5 2 5 3 2 3" xfId="28930" xr:uid="{00000000-0005-0000-0000-00001C710000}"/>
    <cellStyle name="Normal 5 2 5 3 3" xfId="8815" xr:uid="{00000000-0005-0000-0000-000086220000}"/>
    <cellStyle name="Normal 5 2 5 3 3 3" xfId="23913" xr:uid="{00000000-0005-0000-0000-0000835D0000}"/>
    <cellStyle name="Normal 5 2 5 3 5" xfId="18900" xr:uid="{00000000-0005-0000-0000-0000EE490000}"/>
    <cellStyle name="Normal 5 2 5 4" xfId="5454" xr:uid="{00000000-0005-0000-0000-000065150000}"/>
    <cellStyle name="Normal 5 2 5 4 2" xfId="15506" xr:uid="{00000000-0005-0000-0000-0000A93C0000}"/>
    <cellStyle name="Normal 5 2 5 4 2 3" xfId="30601" xr:uid="{00000000-0005-0000-0000-0000A3770000}"/>
    <cellStyle name="Normal 5 2 5 4 3" xfId="10486" xr:uid="{00000000-0005-0000-0000-00000D290000}"/>
    <cellStyle name="Normal 5 2 5 4 3 3" xfId="25584" xr:uid="{00000000-0005-0000-0000-00000A640000}"/>
    <cellStyle name="Normal 5 2 5 4 5" xfId="20571" xr:uid="{00000000-0005-0000-0000-000075500000}"/>
    <cellStyle name="Normal 5 2 5 5" xfId="12164" xr:uid="{00000000-0005-0000-0000-00009B2F0000}"/>
    <cellStyle name="Normal 5 2 5 5 3" xfId="27259" xr:uid="{00000000-0005-0000-0000-0000956A0000}"/>
    <cellStyle name="Normal 5 2 5 6" xfId="7143" xr:uid="{00000000-0005-0000-0000-0000FE1B0000}"/>
    <cellStyle name="Normal 5 2 5 6 3" xfId="22242" xr:uid="{00000000-0005-0000-0000-0000FC560000}"/>
    <cellStyle name="Normal 5 2 5 8" xfId="17229" xr:uid="{00000000-0005-0000-0000-000067430000}"/>
    <cellStyle name="Normal 5 2 5 9" xfId="2069" xr:uid="{00000000-0005-0000-0000-00002A080000}"/>
    <cellStyle name="Normal 5 2 6" xfId="2490" xr:uid="{00000000-0005-0000-0000-0000CF090000}"/>
    <cellStyle name="Normal 5 2 6 2" xfId="4181" xr:uid="{00000000-0005-0000-0000-00006B100000}"/>
    <cellStyle name="Normal 5 2 6 2 2" xfId="14253" xr:uid="{00000000-0005-0000-0000-0000C4370000}"/>
    <cellStyle name="Normal 5 2 6 2 2 3" xfId="29348" xr:uid="{00000000-0005-0000-0000-0000BE720000}"/>
    <cellStyle name="Normal 5 2 6 2 3" xfId="9233" xr:uid="{00000000-0005-0000-0000-000028240000}"/>
    <cellStyle name="Normal 5 2 6 2 3 3" xfId="24331" xr:uid="{00000000-0005-0000-0000-0000255F0000}"/>
    <cellStyle name="Normal 5 2 6 2 5" xfId="19318" xr:uid="{00000000-0005-0000-0000-0000904B0000}"/>
    <cellStyle name="Normal 5 2 6 3" xfId="5872" xr:uid="{00000000-0005-0000-0000-000007170000}"/>
    <cellStyle name="Normal 5 2 6 3 2" xfId="15924" xr:uid="{00000000-0005-0000-0000-00004B3E0000}"/>
    <cellStyle name="Normal 5 2 6 3 3" xfId="10904" xr:uid="{00000000-0005-0000-0000-0000AF2A0000}"/>
    <cellStyle name="Normal 5 2 6 3 3 3" xfId="26002" xr:uid="{00000000-0005-0000-0000-0000AC650000}"/>
    <cellStyle name="Normal 5 2 6 3 5" xfId="20989" xr:uid="{00000000-0005-0000-0000-000017520000}"/>
    <cellStyle name="Normal 5 2 6 4" xfId="12582" xr:uid="{00000000-0005-0000-0000-00003D310000}"/>
    <cellStyle name="Normal 5 2 6 4 3" xfId="27677" xr:uid="{00000000-0005-0000-0000-0000376C0000}"/>
    <cellStyle name="Normal 5 2 6 5" xfId="7561" xr:uid="{00000000-0005-0000-0000-0000A01D0000}"/>
    <cellStyle name="Normal 5 2 6 5 3" xfId="22660" xr:uid="{00000000-0005-0000-0000-00009E580000}"/>
    <cellStyle name="Normal 5 2 6 7" xfId="17647" xr:uid="{00000000-0005-0000-0000-000009450000}"/>
    <cellStyle name="Normal 5 2 7" xfId="3337" xr:uid="{00000000-0005-0000-0000-00001F0D0000}"/>
    <cellStyle name="Normal 5 2 7 2" xfId="13417" xr:uid="{00000000-0005-0000-0000-000080340000}"/>
    <cellStyle name="Normal 5 2 7 2 3" xfId="28512" xr:uid="{00000000-0005-0000-0000-00007A6F0000}"/>
    <cellStyle name="Normal 5 2 7 3" xfId="8396" xr:uid="{00000000-0005-0000-0000-0000E3200000}"/>
    <cellStyle name="Normal 5 2 7 3 3" xfId="23495" xr:uid="{00000000-0005-0000-0000-0000E15B0000}"/>
    <cellStyle name="Normal 5 2 7 5" xfId="18482" xr:uid="{00000000-0005-0000-0000-00004C480000}"/>
    <cellStyle name="Normal 5 2 8" xfId="5032" xr:uid="{00000000-0005-0000-0000-0000BF130000}"/>
    <cellStyle name="Normal 5 2 8 2" xfId="15088" xr:uid="{00000000-0005-0000-0000-0000073B0000}"/>
    <cellStyle name="Normal 5 2 8 2 3" xfId="30183" xr:uid="{00000000-0005-0000-0000-000001760000}"/>
    <cellStyle name="Normal 5 2 8 3" xfId="10068" xr:uid="{00000000-0005-0000-0000-00006B270000}"/>
    <cellStyle name="Normal 5 2 8 3 3" xfId="25166" xr:uid="{00000000-0005-0000-0000-000068620000}"/>
    <cellStyle name="Normal 5 2 8 5" xfId="20153" xr:uid="{00000000-0005-0000-0000-0000D34E0000}"/>
    <cellStyle name="Normal 5 2 9" xfId="11744" xr:uid="{00000000-0005-0000-0000-0000F72D0000}"/>
    <cellStyle name="Normal 5 2 9 3" xfId="26841" xr:uid="{00000000-0005-0000-0000-0000F3680000}"/>
    <cellStyle name="Normal 5 3" xfId="644" xr:uid="{00000000-0005-0000-0000-000093020000}"/>
    <cellStyle name="Normal 5 3 10" xfId="6718" xr:uid="{00000000-0005-0000-0000-0000551A0000}"/>
    <cellStyle name="Normal 5 3 10 3" xfId="21820" xr:uid="{00000000-0005-0000-0000-000056550000}"/>
    <cellStyle name="Normal 5 3 11" xfId="31001" xr:uid="{729D3876-1291-4A77-BC8C-C0B10488770A}"/>
    <cellStyle name="Normal 5 3 12" xfId="16805" xr:uid="{00000000-0005-0000-0000-0000BF410000}"/>
    <cellStyle name="Normal 5 3 13" xfId="1079" xr:uid="{00000000-0005-0000-0000-000049040000}"/>
    <cellStyle name="Normal 5 3 2" xfId="697" xr:uid="{00000000-0005-0000-0000-0000C8020000}"/>
    <cellStyle name="Normal 5 3 2 11" xfId="16859" xr:uid="{00000000-0005-0000-0000-0000F5410000}"/>
    <cellStyle name="Normal 5 3 2 12" xfId="1684" xr:uid="{00000000-0005-0000-0000-0000A9060000}"/>
    <cellStyle name="Normal 5 3 2 2" xfId="718" xr:uid="{00000000-0005-0000-0000-0000DD020000}"/>
    <cellStyle name="Normal 5 3 2 2 10" xfId="16963" xr:uid="{00000000-0005-0000-0000-00005D420000}"/>
    <cellStyle name="Normal 5 3 2 2 11" xfId="1793" xr:uid="{00000000-0005-0000-0000-000016070000}"/>
    <cellStyle name="Normal 5 3 2 2 2" xfId="2010" xr:uid="{00000000-0005-0000-0000-0000EF070000}"/>
    <cellStyle name="Normal 5 3 2 2 2 2" xfId="2431" xr:uid="{00000000-0005-0000-0000-000094090000}"/>
    <cellStyle name="Normal 5 3 2 2 2 2 2" xfId="3270" xr:uid="{00000000-0005-0000-0000-0000DB0C0000}"/>
    <cellStyle name="Normal 5 3 2 2 2 2 2 2" xfId="4959" xr:uid="{00000000-0005-0000-0000-000075130000}"/>
    <cellStyle name="Normal 5 3 2 2 2 2 2 2 2" xfId="15031" xr:uid="{00000000-0005-0000-0000-0000CE3A0000}"/>
    <cellStyle name="Normal 5 3 2 2 2 2 2 2 2 3" xfId="30126" xr:uid="{00000000-0005-0000-0000-0000C8750000}"/>
    <cellStyle name="Normal 5 3 2 2 2 2 2 2 3" xfId="10011" xr:uid="{00000000-0005-0000-0000-000032270000}"/>
    <cellStyle name="Normal 5 3 2 2 2 2 2 2 3 3" xfId="25109" xr:uid="{00000000-0005-0000-0000-00002F620000}"/>
    <cellStyle name="Normal 5 3 2 2 2 2 2 2 5" xfId="20096" xr:uid="{00000000-0005-0000-0000-00009A4E0000}"/>
    <cellStyle name="Normal 5 3 2 2 2 2 2 3" xfId="6650" xr:uid="{00000000-0005-0000-0000-0000111A0000}"/>
    <cellStyle name="Normal 5 3 2 2 2 2 2 3 2" xfId="16702" xr:uid="{00000000-0005-0000-0000-000055410000}"/>
    <cellStyle name="Normal 5 3 2 2 2 2 2 3 3" xfId="11682" xr:uid="{00000000-0005-0000-0000-0000B92D0000}"/>
    <cellStyle name="Normal 5 3 2 2 2 2 2 3 3 3" xfId="26780" xr:uid="{00000000-0005-0000-0000-0000B6680000}"/>
    <cellStyle name="Normal 5 3 2 2 2 2 2 3 5" xfId="21767" xr:uid="{00000000-0005-0000-0000-000021550000}"/>
    <cellStyle name="Normal 5 3 2 2 2 2 2 4" xfId="13360" xr:uid="{00000000-0005-0000-0000-000047340000}"/>
    <cellStyle name="Normal 5 3 2 2 2 2 2 4 3" xfId="28455" xr:uid="{00000000-0005-0000-0000-0000416F0000}"/>
    <cellStyle name="Normal 5 3 2 2 2 2 2 5" xfId="8339" xr:uid="{00000000-0005-0000-0000-0000AA200000}"/>
    <cellStyle name="Normal 5 3 2 2 2 2 2 5 3" xfId="23438" xr:uid="{00000000-0005-0000-0000-0000A85B0000}"/>
    <cellStyle name="Normal 5 3 2 2 2 2 2 7" xfId="18425" xr:uid="{00000000-0005-0000-0000-000013480000}"/>
    <cellStyle name="Normal 5 3 2 2 2 2 3" xfId="4122" xr:uid="{00000000-0005-0000-0000-000030100000}"/>
    <cellStyle name="Normal 5 3 2 2 2 2 3 2" xfId="14195" xr:uid="{00000000-0005-0000-0000-00008A370000}"/>
    <cellStyle name="Normal 5 3 2 2 2 2 3 2 3" xfId="29290" xr:uid="{00000000-0005-0000-0000-000084720000}"/>
    <cellStyle name="Normal 5 3 2 2 2 2 3 3" xfId="9175" xr:uid="{00000000-0005-0000-0000-0000EE230000}"/>
    <cellStyle name="Normal 5 3 2 2 2 2 3 3 3" xfId="24273" xr:uid="{00000000-0005-0000-0000-0000EB5E0000}"/>
    <cellStyle name="Normal 5 3 2 2 2 2 3 5" xfId="19260" xr:uid="{00000000-0005-0000-0000-0000564B0000}"/>
    <cellStyle name="Normal 5 3 2 2 2 2 4" xfId="5814" xr:uid="{00000000-0005-0000-0000-0000CD160000}"/>
    <cellStyle name="Normal 5 3 2 2 2 2 4 2" xfId="15866" xr:uid="{00000000-0005-0000-0000-0000113E0000}"/>
    <cellStyle name="Normal 5 3 2 2 2 2 4 3" xfId="10846" xr:uid="{00000000-0005-0000-0000-0000752A0000}"/>
    <cellStyle name="Normal 5 3 2 2 2 2 4 3 3" xfId="25944" xr:uid="{00000000-0005-0000-0000-000072650000}"/>
    <cellStyle name="Normal 5 3 2 2 2 2 4 5" xfId="20931" xr:uid="{00000000-0005-0000-0000-0000DD510000}"/>
    <cellStyle name="Normal 5 3 2 2 2 2 5" xfId="12524" xr:uid="{00000000-0005-0000-0000-000003310000}"/>
    <cellStyle name="Normal 5 3 2 2 2 2 5 3" xfId="27619" xr:uid="{00000000-0005-0000-0000-0000FD6B0000}"/>
    <cellStyle name="Normal 5 3 2 2 2 2 6" xfId="7503" xr:uid="{00000000-0005-0000-0000-0000661D0000}"/>
    <cellStyle name="Normal 5 3 2 2 2 2 6 3" xfId="22602" xr:uid="{00000000-0005-0000-0000-000064580000}"/>
    <cellStyle name="Normal 5 3 2 2 2 2 8" xfId="17589" xr:uid="{00000000-0005-0000-0000-0000CF440000}"/>
    <cellStyle name="Normal 5 3 2 2 2 3" xfId="2852" xr:uid="{00000000-0005-0000-0000-0000390B0000}"/>
    <cellStyle name="Normal 5 3 2 2 2 3 2" xfId="4541" xr:uid="{00000000-0005-0000-0000-0000D3110000}"/>
    <cellStyle name="Normal 5 3 2 2 2 3 2 2" xfId="14613" xr:uid="{00000000-0005-0000-0000-00002C390000}"/>
    <cellStyle name="Normal 5 3 2 2 2 3 2 2 3" xfId="29708" xr:uid="{00000000-0005-0000-0000-000026740000}"/>
    <cellStyle name="Normal 5 3 2 2 2 3 2 3" xfId="9593" xr:uid="{00000000-0005-0000-0000-000090250000}"/>
    <cellStyle name="Normal 5 3 2 2 2 3 2 3 3" xfId="24691" xr:uid="{00000000-0005-0000-0000-00008D600000}"/>
    <cellStyle name="Normal 5 3 2 2 2 3 2 5" xfId="19678" xr:uid="{00000000-0005-0000-0000-0000F84C0000}"/>
    <cellStyle name="Normal 5 3 2 2 2 3 3" xfId="6232" xr:uid="{00000000-0005-0000-0000-00006F180000}"/>
    <cellStyle name="Normal 5 3 2 2 2 3 3 2" xfId="16284" xr:uid="{00000000-0005-0000-0000-0000B33F0000}"/>
    <cellStyle name="Normal 5 3 2 2 2 3 3 3" xfId="11264" xr:uid="{00000000-0005-0000-0000-0000172C0000}"/>
    <cellStyle name="Normal 5 3 2 2 2 3 3 3 3" xfId="26362" xr:uid="{00000000-0005-0000-0000-000014670000}"/>
    <cellStyle name="Normal 5 3 2 2 2 3 3 5" xfId="21349" xr:uid="{00000000-0005-0000-0000-00007F530000}"/>
    <cellStyle name="Normal 5 3 2 2 2 3 4" xfId="12942" xr:uid="{00000000-0005-0000-0000-0000A5320000}"/>
    <cellStyle name="Normal 5 3 2 2 2 3 4 3" xfId="28037" xr:uid="{00000000-0005-0000-0000-00009F6D0000}"/>
    <cellStyle name="Normal 5 3 2 2 2 3 5" xfId="7921" xr:uid="{00000000-0005-0000-0000-0000081F0000}"/>
    <cellStyle name="Normal 5 3 2 2 2 3 5 3" xfId="23020" xr:uid="{00000000-0005-0000-0000-0000065A0000}"/>
    <cellStyle name="Normal 5 3 2 2 2 3 7" xfId="18007" xr:uid="{00000000-0005-0000-0000-000071460000}"/>
    <cellStyle name="Normal 5 3 2 2 2 4" xfId="3704" xr:uid="{00000000-0005-0000-0000-00008E0E0000}"/>
    <cellStyle name="Normal 5 3 2 2 2 4 2" xfId="13777" xr:uid="{00000000-0005-0000-0000-0000E8350000}"/>
    <cellStyle name="Normal 5 3 2 2 2 4 2 3" xfId="28872" xr:uid="{00000000-0005-0000-0000-0000E2700000}"/>
    <cellStyle name="Normal 5 3 2 2 2 4 3" xfId="8757" xr:uid="{00000000-0005-0000-0000-00004C220000}"/>
    <cellStyle name="Normal 5 3 2 2 2 4 3 3" xfId="23855" xr:uid="{00000000-0005-0000-0000-0000495D0000}"/>
    <cellStyle name="Normal 5 3 2 2 2 4 5" xfId="18842" xr:uid="{00000000-0005-0000-0000-0000B4490000}"/>
    <cellStyle name="Normal 5 3 2 2 2 5" xfId="5396" xr:uid="{00000000-0005-0000-0000-00002B150000}"/>
    <cellStyle name="Normal 5 3 2 2 2 5 2" xfId="15448" xr:uid="{00000000-0005-0000-0000-00006F3C0000}"/>
    <cellStyle name="Normal 5 3 2 2 2 5 2 3" xfId="30543" xr:uid="{00000000-0005-0000-0000-000069770000}"/>
    <cellStyle name="Normal 5 3 2 2 2 5 3" xfId="10428" xr:uid="{00000000-0005-0000-0000-0000D3280000}"/>
    <cellStyle name="Normal 5 3 2 2 2 5 3 3" xfId="25526" xr:uid="{00000000-0005-0000-0000-0000D0630000}"/>
    <cellStyle name="Normal 5 3 2 2 2 5 5" xfId="20513" xr:uid="{00000000-0005-0000-0000-00003B500000}"/>
    <cellStyle name="Normal 5 3 2 2 2 6" xfId="12106" xr:uid="{00000000-0005-0000-0000-0000612F0000}"/>
    <cellStyle name="Normal 5 3 2 2 2 6 3" xfId="27201" xr:uid="{00000000-0005-0000-0000-00005B6A0000}"/>
    <cellStyle name="Normal 5 3 2 2 2 7" xfId="7085" xr:uid="{00000000-0005-0000-0000-0000C41B0000}"/>
    <cellStyle name="Normal 5 3 2 2 2 7 3" xfId="22184" xr:uid="{00000000-0005-0000-0000-0000C2560000}"/>
    <cellStyle name="Normal 5 3 2 2 2 9" xfId="17171" xr:uid="{00000000-0005-0000-0000-00002D430000}"/>
    <cellStyle name="Normal 5 3 2 2 3" xfId="2223" xr:uid="{00000000-0005-0000-0000-0000C4080000}"/>
    <cellStyle name="Normal 5 3 2 2 3 2" xfId="3062" xr:uid="{00000000-0005-0000-0000-00000B0C0000}"/>
    <cellStyle name="Normal 5 3 2 2 3 2 2" xfId="4751" xr:uid="{00000000-0005-0000-0000-0000A5120000}"/>
    <cellStyle name="Normal 5 3 2 2 3 2 2 2" xfId="14823" xr:uid="{00000000-0005-0000-0000-0000FE390000}"/>
    <cellStyle name="Normal 5 3 2 2 3 2 2 2 3" xfId="29918" xr:uid="{00000000-0005-0000-0000-0000F8740000}"/>
    <cellStyle name="Normal 5 3 2 2 3 2 2 3" xfId="9803" xr:uid="{00000000-0005-0000-0000-000062260000}"/>
    <cellStyle name="Normal 5 3 2 2 3 2 2 3 3" xfId="24901" xr:uid="{00000000-0005-0000-0000-00005F610000}"/>
    <cellStyle name="Normal 5 3 2 2 3 2 2 5" xfId="19888" xr:uid="{00000000-0005-0000-0000-0000CA4D0000}"/>
    <cellStyle name="Normal 5 3 2 2 3 2 3" xfId="6442" xr:uid="{00000000-0005-0000-0000-000041190000}"/>
    <cellStyle name="Normal 5 3 2 2 3 2 3 2" xfId="16494" xr:uid="{00000000-0005-0000-0000-000085400000}"/>
    <cellStyle name="Normal 5 3 2 2 3 2 3 3" xfId="11474" xr:uid="{00000000-0005-0000-0000-0000E92C0000}"/>
    <cellStyle name="Normal 5 3 2 2 3 2 3 3 3" xfId="26572" xr:uid="{00000000-0005-0000-0000-0000E6670000}"/>
    <cellStyle name="Normal 5 3 2 2 3 2 3 5" xfId="21559" xr:uid="{00000000-0005-0000-0000-000051540000}"/>
    <cellStyle name="Normal 5 3 2 2 3 2 4" xfId="13152" xr:uid="{00000000-0005-0000-0000-000077330000}"/>
    <cellStyle name="Normal 5 3 2 2 3 2 4 3" xfId="28247" xr:uid="{00000000-0005-0000-0000-0000716E0000}"/>
    <cellStyle name="Normal 5 3 2 2 3 2 5" xfId="8131" xr:uid="{00000000-0005-0000-0000-0000DA1F0000}"/>
    <cellStyle name="Normal 5 3 2 2 3 2 5 3" xfId="23230" xr:uid="{00000000-0005-0000-0000-0000D85A0000}"/>
    <cellStyle name="Normal 5 3 2 2 3 2 7" xfId="18217" xr:uid="{00000000-0005-0000-0000-000043470000}"/>
    <cellStyle name="Normal 5 3 2 2 3 3" xfId="3914" xr:uid="{00000000-0005-0000-0000-0000600F0000}"/>
    <cellStyle name="Normal 5 3 2 2 3 3 2" xfId="13987" xr:uid="{00000000-0005-0000-0000-0000BA360000}"/>
    <cellStyle name="Normal 5 3 2 2 3 3 2 3" xfId="29082" xr:uid="{00000000-0005-0000-0000-0000B4710000}"/>
    <cellStyle name="Normal 5 3 2 2 3 3 3" xfId="8967" xr:uid="{00000000-0005-0000-0000-00001E230000}"/>
    <cellStyle name="Normal 5 3 2 2 3 3 3 3" xfId="24065" xr:uid="{00000000-0005-0000-0000-00001B5E0000}"/>
    <cellStyle name="Normal 5 3 2 2 3 3 5" xfId="19052" xr:uid="{00000000-0005-0000-0000-0000864A0000}"/>
    <cellStyle name="Normal 5 3 2 2 3 4" xfId="5606" xr:uid="{00000000-0005-0000-0000-0000FD150000}"/>
    <cellStyle name="Normal 5 3 2 2 3 4 2" xfId="15658" xr:uid="{00000000-0005-0000-0000-0000413D0000}"/>
    <cellStyle name="Normal 5 3 2 2 3 4 2 3" xfId="30753" xr:uid="{00000000-0005-0000-0000-00003B780000}"/>
    <cellStyle name="Normal 5 3 2 2 3 4 3" xfId="10638" xr:uid="{00000000-0005-0000-0000-0000A5290000}"/>
    <cellStyle name="Normal 5 3 2 2 3 4 3 3" xfId="25736" xr:uid="{00000000-0005-0000-0000-0000A2640000}"/>
    <cellStyle name="Normal 5 3 2 2 3 4 5" xfId="20723" xr:uid="{00000000-0005-0000-0000-00000D510000}"/>
    <cellStyle name="Normal 5 3 2 2 3 5" xfId="12316" xr:uid="{00000000-0005-0000-0000-000033300000}"/>
    <cellStyle name="Normal 5 3 2 2 3 5 3" xfId="27411" xr:uid="{00000000-0005-0000-0000-00002D6B0000}"/>
    <cellStyle name="Normal 5 3 2 2 3 6" xfId="7295" xr:uid="{00000000-0005-0000-0000-0000961C0000}"/>
    <cellStyle name="Normal 5 3 2 2 3 6 3" xfId="22394" xr:uid="{00000000-0005-0000-0000-000094570000}"/>
    <cellStyle name="Normal 5 3 2 2 3 8" xfId="17381" xr:uid="{00000000-0005-0000-0000-0000FF430000}"/>
    <cellStyle name="Normal 5 3 2 2 4" xfId="2644" xr:uid="{00000000-0005-0000-0000-0000690A0000}"/>
    <cellStyle name="Normal 5 3 2 2 4 2" xfId="4333" xr:uid="{00000000-0005-0000-0000-000003110000}"/>
    <cellStyle name="Normal 5 3 2 2 4 2 2" xfId="14405" xr:uid="{00000000-0005-0000-0000-00005C380000}"/>
    <cellStyle name="Normal 5 3 2 2 4 2 2 3" xfId="29500" xr:uid="{00000000-0005-0000-0000-000056730000}"/>
    <cellStyle name="Normal 5 3 2 2 4 2 3" xfId="9385" xr:uid="{00000000-0005-0000-0000-0000C0240000}"/>
    <cellStyle name="Normal 5 3 2 2 4 2 3 3" xfId="24483" xr:uid="{00000000-0005-0000-0000-0000BD5F0000}"/>
    <cellStyle name="Normal 5 3 2 2 4 2 5" xfId="19470" xr:uid="{00000000-0005-0000-0000-0000284C0000}"/>
    <cellStyle name="Normal 5 3 2 2 4 3" xfId="6024" xr:uid="{00000000-0005-0000-0000-00009F170000}"/>
    <cellStyle name="Normal 5 3 2 2 4 3 2" xfId="16076" xr:uid="{00000000-0005-0000-0000-0000E33E0000}"/>
    <cellStyle name="Normal 5 3 2 2 4 3 3" xfId="11056" xr:uid="{00000000-0005-0000-0000-0000472B0000}"/>
    <cellStyle name="Normal 5 3 2 2 4 3 3 3" xfId="26154" xr:uid="{00000000-0005-0000-0000-000044660000}"/>
    <cellStyle name="Normal 5 3 2 2 4 3 5" xfId="21141" xr:uid="{00000000-0005-0000-0000-0000AF520000}"/>
    <cellStyle name="Normal 5 3 2 2 4 4" xfId="12734" xr:uid="{00000000-0005-0000-0000-0000D5310000}"/>
    <cellStyle name="Normal 5 3 2 2 4 4 3" xfId="27829" xr:uid="{00000000-0005-0000-0000-0000CF6C0000}"/>
    <cellStyle name="Normal 5 3 2 2 4 5" xfId="7713" xr:uid="{00000000-0005-0000-0000-0000381E0000}"/>
    <cellStyle name="Normal 5 3 2 2 4 5 3" xfId="22812" xr:uid="{00000000-0005-0000-0000-000036590000}"/>
    <cellStyle name="Normal 5 3 2 2 4 7" xfId="17799" xr:uid="{00000000-0005-0000-0000-0000A1450000}"/>
    <cellStyle name="Normal 5 3 2 2 5" xfId="3496" xr:uid="{00000000-0005-0000-0000-0000BE0D0000}"/>
    <cellStyle name="Normal 5 3 2 2 5 2" xfId="13569" xr:uid="{00000000-0005-0000-0000-000018350000}"/>
    <cellStyle name="Normal 5 3 2 2 5 2 3" xfId="28664" xr:uid="{00000000-0005-0000-0000-000012700000}"/>
    <cellStyle name="Normal 5 3 2 2 5 3" xfId="8549" xr:uid="{00000000-0005-0000-0000-00007C210000}"/>
    <cellStyle name="Normal 5 3 2 2 5 3 3" xfId="23647" xr:uid="{00000000-0005-0000-0000-0000795C0000}"/>
    <cellStyle name="Normal 5 3 2 2 5 5" xfId="18634" xr:uid="{00000000-0005-0000-0000-0000E4480000}"/>
    <cellStyle name="Normal 5 3 2 2 6" xfId="5188" xr:uid="{00000000-0005-0000-0000-00005B140000}"/>
    <cellStyle name="Normal 5 3 2 2 6 2" xfId="15240" xr:uid="{00000000-0005-0000-0000-00009F3B0000}"/>
    <cellStyle name="Normal 5 3 2 2 6 2 3" xfId="30335" xr:uid="{00000000-0005-0000-0000-000099760000}"/>
    <cellStyle name="Normal 5 3 2 2 6 3" xfId="10220" xr:uid="{00000000-0005-0000-0000-000003280000}"/>
    <cellStyle name="Normal 5 3 2 2 6 3 3" xfId="25318" xr:uid="{00000000-0005-0000-0000-000000630000}"/>
    <cellStyle name="Normal 5 3 2 2 6 5" xfId="20305" xr:uid="{00000000-0005-0000-0000-00006B4F0000}"/>
    <cellStyle name="Normal 5 3 2 2 7" xfId="11898" xr:uid="{00000000-0005-0000-0000-0000912E0000}"/>
    <cellStyle name="Normal 5 3 2 2 7 3" xfId="26993" xr:uid="{00000000-0005-0000-0000-00008B690000}"/>
    <cellStyle name="Normal 5 3 2 2 8" xfId="6877" xr:uid="{00000000-0005-0000-0000-0000F41A0000}"/>
    <cellStyle name="Normal 5 3 2 2 8 3" xfId="21976" xr:uid="{00000000-0005-0000-0000-0000F2550000}"/>
    <cellStyle name="Normal 5 3 2 3" xfId="739" xr:uid="{00000000-0005-0000-0000-0000F2020000}"/>
    <cellStyle name="Normal 5 3 2 3 10" xfId="1906" xr:uid="{00000000-0005-0000-0000-000087070000}"/>
    <cellStyle name="Normal 5 3 2 3 2" xfId="2327" xr:uid="{00000000-0005-0000-0000-00002C090000}"/>
    <cellStyle name="Normal 5 3 2 3 2 2" xfId="3166" xr:uid="{00000000-0005-0000-0000-0000730C0000}"/>
    <cellStyle name="Normal 5 3 2 3 2 2 2" xfId="4855" xr:uid="{00000000-0005-0000-0000-00000D130000}"/>
    <cellStyle name="Normal 5 3 2 3 2 2 2 2" xfId="14927" xr:uid="{00000000-0005-0000-0000-0000663A0000}"/>
    <cellStyle name="Normal 5 3 2 3 2 2 2 2 3" xfId="30022" xr:uid="{00000000-0005-0000-0000-000060750000}"/>
    <cellStyle name="Normal 5 3 2 3 2 2 2 3" xfId="9907" xr:uid="{00000000-0005-0000-0000-0000CA260000}"/>
    <cellStyle name="Normal 5 3 2 3 2 2 2 3 3" xfId="25005" xr:uid="{00000000-0005-0000-0000-0000C7610000}"/>
    <cellStyle name="Normal 5 3 2 3 2 2 2 5" xfId="19992" xr:uid="{00000000-0005-0000-0000-0000324E0000}"/>
    <cellStyle name="Normal 5 3 2 3 2 2 3" xfId="6546" xr:uid="{00000000-0005-0000-0000-0000A9190000}"/>
    <cellStyle name="Normal 5 3 2 3 2 2 3 2" xfId="16598" xr:uid="{00000000-0005-0000-0000-0000ED400000}"/>
    <cellStyle name="Normal 5 3 2 3 2 2 3 3" xfId="11578" xr:uid="{00000000-0005-0000-0000-0000512D0000}"/>
    <cellStyle name="Normal 5 3 2 3 2 2 3 3 3" xfId="26676" xr:uid="{00000000-0005-0000-0000-00004E680000}"/>
    <cellStyle name="Normal 5 3 2 3 2 2 3 5" xfId="21663" xr:uid="{00000000-0005-0000-0000-0000B9540000}"/>
    <cellStyle name="Normal 5 3 2 3 2 2 4" xfId="13256" xr:uid="{00000000-0005-0000-0000-0000DF330000}"/>
    <cellStyle name="Normal 5 3 2 3 2 2 4 3" xfId="28351" xr:uid="{00000000-0005-0000-0000-0000D96E0000}"/>
    <cellStyle name="Normal 5 3 2 3 2 2 5" xfId="8235" xr:uid="{00000000-0005-0000-0000-000042200000}"/>
    <cellStyle name="Normal 5 3 2 3 2 2 5 3" xfId="23334" xr:uid="{00000000-0005-0000-0000-0000405B0000}"/>
    <cellStyle name="Normal 5 3 2 3 2 2 7" xfId="18321" xr:uid="{00000000-0005-0000-0000-0000AB470000}"/>
    <cellStyle name="Normal 5 3 2 3 2 3" xfId="4018" xr:uid="{00000000-0005-0000-0000-0000C80F0000}"/>
    <cellStyle name="Normal 5 3 2 3 2 3 2" xfId="14091" xr:uid="{00000000-0005-0000-0000-000022370000}"/>
    <cellStyle name="Normal 5 3 2 3 2 3 2 3" xfId="29186" xr:uid="{00000000-0005-0000-0000-00001C720000}"/>
    <cellStyle name="Normal 5 3 2 3 2 3 3" xfId="9071" xr:uid="{00000000-0005-0000-0000-000086230000}"/>
    <cellStyle name="Normal 5 3 2 3 2 3 3 3" xfId="24169" xr:uid="{00000000-0005-0000-0000-0000835E0000}"/>
    <cellStyle name="Normal 5 3 2 3 2 3 5" xfId="19156" xr:uid="{00000000-0005-0000-0000-0000EE4A0000}"/>
    <cellStyle name="Normal 5 3 2 3 2 4" xfId="5710" xr:uid="{00000000-0005-0000-0000-000065160000}"/>
    <cellStyle name="Normal 5 3 2 3 2 4 2" xfId="15762" xr:uid="{00000000-0005-0000-0000-0000A93D0000}"/>
    <cellStyle name="Normal 5 3 2 3 2 4 2 3" xfId="30857" xr:uid="{00000000-0005-0000-0000-0000A3780000}"/>
    <cellStyle name="Normal 5 3 2 3 2 4 3" xfId="10742" xr:uid="{00000000-0005-0000-0000-00000D2A0000}"/>
    <cellStyle name="Normal 5 3 2 3 2 4 3 3" xfId="25840" xr:uid="{00000000-0005-0000-0000-00000A650000}"/>
    <cellStyle name="Normal 5 3 2 3 2 4 5" xfId="20827" xr:uid="{00000000-0005-0000-0000-000075510000}"/>
    <cellStyle name="Normal 5 3 2 3 2 5" xfId="12420" xr:uid="{00000000-0005-0000-0000-00009B300000}"/>
    <cellStyle name="Normal 5 3 2 3 2 5 3" xfId="27515" xr:uid="{00000000-0005-0000-0000-0000956B0000}"/>
    <cellStyle name="Normal 5 3 2 3 2 6" xfId="7399" xr:uid="{00000000-0005-0000-0000-0000FE1C0000}"/>
    <cellStyle name="Normal 5 3 2 3 2 6 3" xfId="22498" xr:uid="{00000000-0005-0000-0000-0000FC570000}"/>
    <cellStyle name="Normal 5 3 2 3 2 8" xfId="17485" xr:uid="{00000000-0005-0000-0000-000067440000}"/>
    <cellStyle name="Normal 5 3 2 3 3" xfId="2748" xr:uid="{00000000-0005-0000-0000-0000D10A0000}"/>
    <cellStyle name="Normal 5 3 2 3 3 2" xfId="4437" xr:uid="{00000000-0005-0000-0000-00006B110000}"/>
    <cellStyle name="Normal 5 3 2 3 3 2 2" xfId="14509" xr:uid="{00000000-0005-0000-0000-0000C4380000}"/>
    <cellStyle name="Normal 5 3 2 3 3 2 2 3" xfId="29604" xr:uid="{00000000-0005-0000-0000-0000BE730000}"/>
    <cellStyle name="Normal 5 3 2 3 3 2 3" xfId="9489" xr:uid="{00000000-0005-0000-0000-000028250000}"/>
    <cellStyle name="Normal 5 3 2 3 3 2 3 3" xfId="24587" xr:uid="{00000000-0005-0000-0000-000025600000}"/>
    <cellStyle name="Normal 5 3 2 3 3 2 5" xfId="19574" xr:uid="{00000000-0005-0000-0000-0000904C0000}"/>
    <cellStyle name="Normal 5 3 2 3 3 3" xfId="6128" xr:uid="{00000000-0005-0000-0000-000007180000}"/>
    <cellStyle name="Normal 5 3 2 3 3 3 2" xfId="16180" xr:uid="{00000000-0005-0000-0000-00004B3F0000}"/>
    <cellStyle name="Normal 5 3 2 3 3 3 3" xfId="11160" xr:uid="{00000000-0005-0000-0000-0000AF2B0000}"/>
    <cellStyle name="Normal 5 3 2 3 3 3 3 3" xfId="26258" xr:uid="{00000000-0005-0000-0000-0000AC660000}"/>
    <cellStyle name="Normal 5 3 2 3 3 3 5" xfId="21245" xr:uid="{00000000-0005-0000-0000-000017530000}"/>
    <cellStyle name="Normal 5 3 2 3 3 4" xfId="12838" xr:uid="{00000000-0005-0000-0000-00003D320000}"/>
    <cellStyle name="Normal 5 3 2 3 3 4 3" xfId="27933" xr:uid="{00000000-0005-0000-0000-0000376D0000}"/>
    <cellStyle name="Normal 5 3 2 3 3 5" xfId="7817" xr:uid="{00000000-0005-0000-0000-0000A01E0000}"/>
    <cellStyle name="Normal 5 3 2 3 3 5 3" xfId="22916" xr:uid="{00000000-0005-0000-0000-00009E590000}"/>
    <cellStyle name="Normal 5 3 2 3 3 7" xfId="17903" xr:uid="{00000000-0005-0000-0000-000009460000}"/>
    <cellStyle name="Normal 5 3 2 3 4" xfId="3600" xr:uid="{00000000-0005-0000-0000-0000260E0000}"/>
    <cellStyle name="Normal 5 3 2 3 4 2" xfId="13673" xr:uid="{00000000-0005-0000-0000-000080350000}"/>
    <cellStyle name="Normal 5 3 2 3 4 2 3" xfId="28768" xr:uid="{00000000-0005-0000-0000-00007A700000}"/>
    <cellStyle name="Normal 5 3 2 3 4 3" xfId="8653" xr:uid="{00000000-0005-0000-0000-0000E4210000}"/>
    <cellStyle name="Normal 5 3 2 3 4 3 3" xfId="23751" xr:uid="{00000000-0005-0000-0000-0000E15C0000}"/>
    <cellStyle name="Normal 5 3 2 3 4 5" xfId="18738" xr:uid="{00000000-0005-0000-0000-00004C490000}"/>
    <cellStyle name="Normal 5 3 2 3 5" xfId="5292" xr:uid="{00000000-0005-0000-0000-0000C3140000}"/>
    <cellStyle name="Normal 5 3 2 3 5 2" xfId="15344" xr:uid="{00000000-0005-0000-0000-0000073C0000}"/>
    <cellStyle name="Normal 5 3 2 3 5 2 3" xfId="30439" xr:uid="{00000000-0005-0000-0000-000001770000}"/>
    <cellStyle name="Normal 5 3 2 3 5 3" xfId="10324" xr:uid="{00000000-0005-0000-0000-00006B280000}"/>
    <cellStyle name="Normal 5 3 2 3 5 3 3" xfId="25422" xr:uid="{00000000-0005-0000-0000-000068630000}"/>
    <cellStyle name="Normal 5 3 2 3 5 5" xfId="20409" xr:uid="{00000000-0005-0000-0000-0000D34F0000}"/>
    <cellStyle name="Normal 5 3 2 3 6" xfId="12002" xr:uid="{00000000-0005-0000-0000-0000F92E0000}"/>
    <cellStyle name="Normal 5 3 2 3 6 3" xfId="27097" xr:uid="{00000000-0005-0000-0000-0000F3690000}"/>
    <cellStyle name="Normal 5 3 2 3 7" xfId="6981" xr:uid="{00000000-0005-0000-0000-00005C1B0000}"/>
    <cellStyle name="Normal 5 3 2 3 7 3" xfId="22080" xr:uid="{00000000-0005-0000-0000-00005A560000}"/>
    <cellStyle name="Normal 5 3 2 3 9" xfId="17067" xr:uid="{00000000-0005-0000-0000-0000C5420000}"/>
    <cellStyle name="Normal 5 3 2 4" xfId="2119" xr:uid="{00000000-0005-0000-0000-00005C080000}"/>
    <cellStyle name="Normal 5 3 2 4 2" xfId="2958" xr:uid="{00000000-0005-0000-0000-0000A30B0000}"/>
    <cellStyle name="Normal 5 3 2 4 2 2" xfId="4647" xr:uid="{00000000-0005-0000-0000-00003D120000}"/>
    <cellStyle name="Normal 5 3 2 4 2 2 2" xfId="14719" xr:uid="{00000000-0005-0000-0000-000096390000}"/>
    <cellStyle name="Normal 5 3 2 4 2 2 2 3" xfId="29814" xr:uid="{00000000-0005-0000-0000-000090740000}"/>
    <cellStyle name="Normal 5 3 2 4 2 2 3" xfId="9699" xr:uid="{00000000-0005-0000-0000-0000FA250000}"/>
    <cellStyle name="Normal 5 3 2 4 2 2 3 3" xfId="24797" xr:uid="{00000000-0005-0000-0000-0000F7600000}"/>
    <cellStyle name="Normal 5 3 2 4 2 2 5" xfId="19784" xr:uid="{00000000-0005-0000-0000-0000624D0000}"/>
    <cellStyle name="Normal 5 3 2 4 2 3" xfId="6338" xr:uid="{00000000-0005-0000-0000-0000D9180000}"/>
    <cellStyle name="Normal 5 3 2 4 2 3 2" xfId="16390" xr:uid="{00000000-0005-0000-0000-00001D400000}"/>
    <cellStyle name="Normal 5 3 2 4 2 3 3" xfId="11370" xr:uid="{00000000-0005-0000-0000-0000812C0000}"/>
    <cellStyle name="Normal 5 3 2 4 2 3 3 3" xfId="26468" xr:uid="{00000000-0005-0000-0000-00007E670000}"/>
    <cellStyle name="Normal 5 3 2 4 2 3 5" xfId="21455" xr:uid="{00000000-0005-0000-0000-0000E9530000}"/>
    <cellStyle name="Normal 5 3 2 4 2 4" xfId="13048" xr:uid="{00000000-0005-0000-0000-00000F330000}"/>
    <cellStyle name="Normal 5 3 2 4 2 4 3" xfId="28143" xr:uid="{00000000-0005-0000-0000-0000096E0000}"/>
    <cellStyle name="Normal 5 3 2 4 2 5" xfId="8027" xr:uid="{00000000-0005-0000-0000-0000721F0000}"/>
    <cellStyle name="Normal 5 3 2 4 2 5 3" xfId="23126" xr:uid="{00000000-0005-0000-0000-0000705A0000}"/>
    <cellStyle name="Normal 5 3 2 4 2 7" xfId="18113" xr:uid="{00000000-0005-0000-0000-0000DB460000}"/>
    <cellStyle name="Normal 5 3 2 4 3" xfId="3810" xr:uid="{00000000-0005-0000-0000-0000F80E0000}"/>
    <cellStyle name="Normal 5 3 2 4 3 2" xfId="13883" xr:uid="{00000000-0005-0000-0000-000052360000}"/>
    <cellStyle name="Normal 5 3 2 4 3 2 3" xfId="28978" xr:uid="{00000000-0005-0000-0000-00004C710000}"/>
    <cellStyle name="Normal 5 3 2 4 3 3" xfId="8863" xr:uid="{00000000-0005-0000-0000-0000B6220000}"/>
    <cellStyle name="Normal 5 3 2 4 3 3 3" xfId="23961" xr:uid="{00000000-0005-0000-0000-0000B35D0000}"/>
    <cellStyle name="Normal 5 3 2 4 3 5" xfId="18948" xr:uid="{00000000-0005-0000-0000-00001E4A0000}"/>
    <cellStyle name="Normal 5 3 2 4 4" xfId="5502" xr:uid="{00000000-0005-0000-0000-000095150000}"/>
    <cellStyle name="Normal 5 3 2 4 4 2" xfId="15554" xr:uid="{00000000-0005-0000-0000-0000D93C0000}"/>
    <cellStyle name="Normal 5 3 2 4 4 2 3" xfId="30649" xr:uid="{00000000-0005-0000-0000-0000D3770000}"/>
    <cellStyle name="Normal 5 3 2 4 4 3" xfId="10534" xr:uid="{00000000-0005-0000-0000-00003D290000}"/>
    <cellStyle name="Normal 5 3 2 4 4 3 3" xfId="25632" xr:uid="{00000000-0005-0000-0000-00003A640000}"/>
    <cellStyle name="Normal 5 3 2 4 4 5" xfId="20619" xr:uid="{00000000-0005-0000-0000-0000A5500000}"/>
    <cellStyle name="Normal 5 3 2 4 5" xfId="12212" xr:uid="{00000000-0005-0000-0000-0000CB2F0000}"/>
    <cellStyle name="Normal 5 3 2 4 5 3" xfId="27307" xr:uid="{00000000-0005-0000-0000-0000C56A0000}"/>
    <cellStyle name="Normal 5 3 2 4 6" xfId="7191" xr:uid="{00000000-0005-0000-0000-00002E1C0000}"/>
    <cellStyle name="Normal 5 3 2 4 6 3" xfId="22290" xr:uid="{00000000-0005-0000-0000-00002C570000}"/>
    <cellStyle name="Normal 5 3 2 4 8" xfId="17277" xr:uid="{00000000-0005-0000-0000-000097430000}"/>
    <cellStyle name="Normal 5 3 2 5" xfId="2540" xr:uid="{00000000-0005-0000-0000-0000010A0000}"/>
    <cellStyle name="Normal 5 3 2 5 2" xfId="4229" xr:uid="{00000000-0005-0000-0000-00009B100000}"/>
    <cellStyle name="Normal 5 3 2 5 2 2" xfId="14301" xr:uid="{00000000-0005-0000-0000-0000F4370000}"/>
    <cellStyle name="Normal 5 3 2 5 2 2 3" xfId="29396" xr:uid="{00000000-0005-0000-0000-0000EE720000}"/>
    <cellStyle name="Normal 5 3 2 5 2 3" xfId="9281" xr:uid="{00000000-0005-0000-0000-000058240000}"/>
    <cellStyle name="Normal 5 3 2 5 2 3 3" xfId="24379" xr:uid="{00000000-0005-0000-0000-0000555F0000}"/>
    <cellStyle name="Normal 5 3 2 5 2 5" xfId="19366" xr:uid="{00000000-0005-0000-0000-0000C04B0000}"/>
    <cellStyle name="Normal 5 3 2 5 3" xfId="5920" xr:uid="{00000000-0005-0000-0000-000037170000}"/>
    <cellStyle name="Normal 5 3 2 5 3 2" xfId="15972" xr:uid="{00000000-0005-0000-0000-00007B3E0000}"/>
    <cellStyle name="Normal 5 3 2 5 3 3" xfId="10952" xr:uid="{00000000-0005-0000-0000-0000DF2A0000}"/>
    <cellStyle name="Normal 5 3 2 5 3 3 3" xfId="26050" xr:uid="{00000000-0005-0000-0000-0000DC650000}"/>
    <cellStyle name="Normal 5 3 2 5 3 5" xfId="21037" xr:uid="{00000000-0005-0000-0000-000047520000}"/>
    <cellStyle name="Normal 5 3 2 5 4" xfId="12630" xr:uid="{00000000-0005-0000-0000-00006D310000}"/>
    <cellStyle name="Normal 5 3 2 5 4 3" xfId="27725" xr:uid="{00000000-0005-0000-0000-0000676C0000}"/>
    <cellStyle name="Normal 5 3 2 5 5" xfId="7609" xr:uid="{00000000-0005-0000-0000-0000D01D0000}"/>
    <cellStyle name="Normal 5 3 2 5 5 3" xfId="22708" xr:uid="{00000000-0005-0000-0000-0000CE580000}"/>
    <cellStyle name="Normal 5 3 2 5 7" xfId="17695" xr:uid="{00000000-0005-0000-0000-000039450000}"/>
    <cellStyle name="Normal 5 3 2 6" xfId="3392" xr:uid="{00000000-0005-0000-0000-0000560D0000}"/>
    <cellStyle name="Normal 5 3 2 6 2" xfId="13465" xr:uid="{00000000-0005-0000-0000-0000B0340000}"/>
    <cellStyle name="Normal 5 3 2 6 2 3" xfId="28560" xr:uid="{00000000-0005-0000-0000-0000AA6F0000}"/>
    <cellStyle name="Normal 5 3 2 6 3" xfId="8445" xr:uid="{00000000-0005-0000-0000-000014210000}"/>
    <cellStyle name="Normal 5 3 2 6 3 3" xfId="23543" xr:uid="{00000000-0005-0000-0000-0000115C0000}"/>
    <cellStyle name="Normal 5 3 2 6 5" xfId="18530" xr:uid="{00000000-0005-0000-0000-00007C480000}"/>
    <cellStyle name="Normal 5 3 2 7" xfId="5084" xr:uid="{00000000-0005-0000-0000-0000F3130000}"/>
    <cellStyle name="Normal 5 3 2 7 2" xfId="15136" xr:uid="{00000000-0005-0000-0000-0000373B0000}"/>
    <cellStyle name="Normal 5 3 2 7 2 3" xfId="30231" xr:uid="{00000000-0005-0000-0000-000031760000}"/>
    <cellStyle name="Normal 5 3 2 7 3" xfId="10116" xr:uid="{00000000-0005-0000-0000-00009B270000}"/>
    <cellStyle name="Normal 5 3 2 7 3 3" xfId="25214" xr:uid="{00000000-0005-0000-0000-000098620000}"/>
    <cellStyle name="Normal 5 3 2 7 5" xfId="20201" xr:uid="{00000000-0005-0000-0000-0000034F0000}"/>
    <cellStyle name="Normal 5 3 2 8" xfId="11794" xr:uid="{00000000-0005-0000-0000-0000292E0000}"/>
    <cellStyle name="Normal 5 3 2 8 3" xfId="26889" xr:uid="{00000000-0005-0000-0000-000023690000}"/>
    <cellStyle name="Normal 5 3 2 9" xfId="6773" xr:uid="{00000000-0005-0000-0000-00008C1A0000}"/>
    <cellStyle name="Normal 5 3 2 9 3" xfId="21872" xr:uid="{00000000-0005-0000-0000-00008A550000}"/>
    <cellStyle name="Normal 5 3 3" xfId="709" xr:uid="{00000000-0005-0000-0000-0000D4020000}"/>
    <cellStyle name="Normal 5 3 3 10" xfId="16911" xr:uid="{00000000-0005-0000-0000-000029420000}"/>
    <cellStyle name="Normal 5 3 3 11" xfId="1739" xr:uid="{00000000-0005-0000-0000-0000E0060000}"/>
    <cellStyle name="Normal 5 3 3 2" xfId="1958" xr:uid="{00000000-0005-0000-0000-0000BB070000}"/>
    <cellStyle name="Normal 5 3 3 2 2" xfId="2379" xr:uid="{00000000-0005-0000-0000-000060090000}"/>
    <cellStyle name="Normal 5 3 3 2 2 2" xfId="3218" xr:uid="{00000000-0005-0000-0000-0000A70C0000}"/>
    <cellStyle name="Normal 5 3 3 2 2 2 2" xfId="4907" xr:uid="{00000000-0005-0000-0000-000041130000}"/>
    <cellStyle name="Normal 5 3 3 2 2 2 2 2" xfId="14979" xr:uid="{00000000-0005-0000-0000-00009A3A0000}"/>
    <cellStyle name="Normal 5 3 3 2 2 2 2 2 3" xfId="30074" xr:uid="{00000000-0005-0000-0000-000094750000}"/>
    <cellStyle name="Normal 5 3 3 2 2 2 2 3" xfId="9959" xr:uid="{00000000-0005-0000-0000-0000FE260000}"/>
    <cellStyle name="Normal 5 3 3 2 2 2 2 3 3" xfId="25057" xr:uid="{00000000-0005-0000-0000-0000FB610000}"/>
    <cellStyle name="Normal 5 3 3 2 2 2 2 5" xfId="20044" xr:uid="{00000000-0005-0000-0000-0000664E0000}"/>
    <cellStyle name="Normal 5 3 3 2 2 2 3" xfId="6598" xr:uid="{00000000-0005-0000-0000-0000DD190000}"/>
    <cellStyle name="Normal 5 3 3 2 2 2 3 2" xfId="16650" xr:uid="{00000000-0005-0000-0000-000021410000}"/>
    <cellStyle name="Normal 5 3 3 2 2 2 3 3" xfId="11630" xr:uid="{00000000-0005-0000-0000-0000852D0000}"/>
    <cellStyle name="Normal 5 3 3 2 2 2 3 3 3" xfId="26728" xr:uid="{00000000-0005-0000-0000-000082680000}"/>
    <cellStyle name="Normal 5 3 3 2 2 2 3 5" xfId="21715" xr:uid="{00000000-0005-0000-0000-0000ED540000}"/>
    <cellStyle name="Normal 5 3 3 2 2 2 4" xfId="13308" xr:uid="{00000000-0005-0000-0000-000013340000}"/>
    <cellStyle name="Normal 5 3 3 2 2 2 4 3" xfId="28403" xr:uid="{00000000-0005-0000-0000-00000D6F0000}"/>
    <cellStyle name="Normal 5 3 3 2 2 2 5" xfId="8287" xr:uid="{00000000-0005-0000-0000-000076200000}"/>
    <cellStyle name="Normal 5 3 3 2 2 2 5 3" xfId="23386" xr:uid="{00000000-0005-0000-0000-0000745B0000}"/>
    <cellStyle name="Normal 5 3 3 2 2 2 7" xfId="18373" xr:uid="{00000000-0005-0000-0000-0000DF470000}"/>
    <cellStyle name="Normal 5 3 3 2 2 3" xfId="4070" xr:uid="{00000000-0005-0000-0000-0000FC0F0000}"/>
    <cellStyle name="Normal 5 3 3 2 2 3 2" xfId="14143" xr:uid="{00000000-0005-0000-0000-000056370000}"/>
    <cellStyle name="Normal 5 3 3 2 2 3 2 3" xfId="29238" xr:uid="{00000000-0005-0000-0000-000050720000}"/>
    <cellStyle name="Normal 5 3 3 2 2 3 3" xfId="9123" xr:uid="{00000000-0005-0000-0000-0000BA230000}"/>
    <cellStyle name="Normal 5 3 3 2 2 3 3 3" xfId="24221" xr:uid="{00000000-0005-0000-0000-0000B75E0000}"/>
    <cellStyle name="Normal 5 3 3 2 2 3 5" xfId="19208" xr:uid="{00000000-0005-0000-0000-0000224B0000}"/>
    <cellStyle name="Normal 5 3 3 2 2 4" xfId="5762" xr:uid="{00000000-0005-0000-0000-000099160000}"/>
    <cellStyle name="Normal 5 3 3 2 2 4 2" xfId="15814" xr:uid="{00000000-0005-0000-0000-0000DD3D0000}"/>
    <cellStyle name="Normal 5 3 3 2 2 4 2 3" xfId="30909" xr:uid="{00000000-0005-0000-0000-0000D7780000}"/>
    <cellStyle name="Normal 5 3 3 2 2 4 3" xfId="10794" xr:uid="{00000000-0005-0000-0000-0000412A0000}"/>
    <cellStyle name="Normal 5 3 3 2 2 4 3 3" xfId="25892" xr:uid="{00000000-0005-0000-0000-00003E650000}"/>
    <cellStyle name="Normal 5 3 3 2 2 4 5" xfId="20879" xr:uid="{00000000-0005-0000-0000-0000A9510000}"/>
    <cellStyle name="Normal 5 3 3 2 2 5" xfId="12472" xr:uid="{00000000-0005-0000-0000-0000CF300000}"/>
    <cellStyle name="Normal 5 3 3 2 2 5 3" xfId="27567" xr:uid="{00000000-0005-0000-0000-0000C96B0000}"/>
    <cellStyle name="Normal 5 3 3 2 2 6" xfId="7451" xr:uid="{00000000-0005-0000-0000-0000321D0000}"/>
    <cellStyle name="Normal 5 3 3 2 2 6 3" xfId="22550" xr:uid="{00000000-0005-0000-0000-000030580000}"/>
    <cellStyle name="Normal 5 3 3 2 2 8" xfId="17537" xr:uid="{00000000-0005-0000-0000-00009B440000}"/>
    <cellStyle name="Normal 5 3 3 2 3" xfId="2800" xr:uid="{00000000-0005-0000-0000-0000050B0000}"/>
    <cellStyle name="Normal 5 3 3 2 3 2" xfId="4489" xr:uid="{00000000-0005-0000-0000-00009F110000}"/>
    <cellStyle name="Normal 5 3 3 2 3 2 2" xfId="14561" xr:uid="{00000000-0005-0000-0000-0000F8380000}"/>
    <cellStyle name="Normal 5 3 3 2 3 2 2 3" xfId="29656" xr:uid="{00000000-0005-0000-0000-0000F2730000}"/>
    <cellStyle name="Normal 5 3 3 2 3 2 3" xfId="9541" xr:uid="{00000000-0005-0000-0000-00005C250000}"/>
    <cellStyle name="Normal 5 3 3 2 3 2 3 3" xfId="24639" xr:uid="{00000000-0005-0000-0000-000059600000}"/>
    <cellStyle name="Normal 5 3 3 2 3 2 5" xfId="19626" xr:uid="{00000000-0005-0000-0000-0000C44C0000}"/>
    <cellStyle name="Normal 5 3 3 2 3 3" xfId="6180" xr:uid="{00000000-0005-0000-0000-00003B180000}"/>
    <cellStyle name="Normal 5 3 3 2 3 3 2" xfId="16232" xr:uid="{00000000-0005-0000-0000-00007F3F0000}"/>
    <cellStyle name="Normal 5 3 3 2 3 3 3" xfId="11212" xr:uid="{00000000-0005-0000-0000-0000E32B0000}"/>
    <cellStyle name="Normal 5 3 3 2 3 3 3 3" xfId="26310" xr:uid="{00000000-0005-0000-0000-0000E0660000}"/>
    <cellStyle name="Normal 5 3 3 2 3 3 5" xfId="21297" xr:uid="{00000000-0005-0000-0000-00004B530000}"/>
    <cellStyle name="Normal 5 3 3 2 3 4" xfId="12890" xr:uid="{00000000-0005-0000-0000-000071320000}"/>
    <cellStyle name="Normal 5 3 3 2 3 4 3" xfId="27985" xr:uid="{00000000-0005-0000-0000-00006B6D0000}"/>
    <cellStyle name="Normal 5 3 3 2 3 5" xfId="7869" xr:uid="{00000000-0005-0000-0000-0000D41E0000}"/>
    <cellStyle name="Normal 5 3 3 2 3 5 3" xfId="22968" xr:uid="{00000000-0005-0000-0000-0000D2590000}"/>
    <cellStyle name="Normal 5 3 3 2 3 7" xfId="17955" xr:uid="{00000000-0005-0000-0000-00003D460000}"/>
    <cellStyle name="Normal 5 3 3 2 4" xfId="3652" xr:uid="{00000000-0005-0000-0000-00005A0E0000}"/>
    <cellStyle name="Normal 5 3 3 2 4 2" xfId="13725" xr:uid="{00000000-0005-0000-0000-0000B4350000}"/>
    <cellStyle name="Normal 5 3 3 2 4 2 3" xfId="28820" xr:uid="{00000000-0005-0000-0000-0000AE700000}"/>
    <cellStyle name="Normal 5 3 3 2 4 3" xfId="8705" xr:uid="{00000000-0005-0000-0000-000018220000}"/>
    <cellStyle name="Normal 5 3 3 2 4 3 3" xfId="23803" xr:uid="{00000000-0005-0000-0000-0000155D0000}"/>
    <cellStyle name="Normal 5 3 3 2 4 5" xfId="18790" xr:uid="{00000000-0005-0000-0000-000080490000}"/>
    <cellStyle name="Normal 5 3 3 2 5" xfId="5344" xr:uid="{00000000-0005-0000-0000-0000F7140000}"/>
    <cellStyle name="Normal 5 3 3 2 5 2" xfId="15396" xr:uid="{00000000-0005-0000-0000-00003B3C0000}"/>
    <cellStyle name="Normal 5 3 3 2 5 2 3" xfId="30491" xr:uid="{00000000-0005-0000-0000-000035770000}"/>
    <cellStyle name="Normal 5 3 3 2 5 3" xfId="10376" xr:uid="{00000000-0005-0000-0000-00009F280000}"/>
    <cellStyle name="Normal 5 3 3 2 5 3 3" xfId="25474" xr:uid="{00000000-0005-0000-0000-00009C630000}"/>
    <cellStyle name="Normal 5 3 3 2 5 5" xfId="20461" xr:uid="{00000000-0005-0000-0000-000007500000}"/>
    <cellStyle name="Normal 5 3 3 2 6" xfId="12054" xr:uid="{00000000-0005-0000-0000-00002D2F0000}"/>
    <cellStyle name="Normal 5 3 3 2 6 3" xfId="27149" xr:uid="{00000000-0005-0000-0000-0000276A0000}"/>
    <cellStyle name="Normal 5 3 3 2 7" xfId="7033" xr:uid="{00000000-0005-0000-0000-0000901B0000}"/>
    <cellStyle name="Normal 5 3 3 2 7 3" xfId="22132" xr:uid="{00000000-0005-0000-0000-00008E560000}"/>
    <cellStyle name="Normal 5 3 3 2 9" xfId="17119" xr:uid="{00000000-0005-0000-0000-0000F9420000}"/>
    <cellStyle name="Normal 5 3 3 3" xfId="2171" xr:uid="{00000000-0005-0000-0000-000090080000}"/>
    <cellStyle name="Normal 5 3 3 3 2" xfId="3010" xr:uid="{00000000-0005-0000-0000-0000D70B0000}"/>
    <cellStyle name="Normal 5 3 3 3 2 2" xfId="4699" xr:uid="{00000000-0005-0000-0000-000071120000}"/>
    <cellStyle name="Normal 5 3 3 3 2 2 2" xfId="14771" xr:uid="{00000000-0005-0000-0000-0000CA390000}"/>
    <cellStyle name="Normal 5 3 3 3 2 2 2 3" xfId="29866" xr:uid="{00000000-0005-0000-0000-0000C4740000}"/>
    <cellStyle name="Normal 5 3 3 3 2 2 3" xfId="9751" xr:uid="{00000000-0005-0000-0000-00002E260000}"/>
    <cellStyle name="Normal 5 3 3 3 2 2 3 3" xfId="24849" xr:uid="{00000000-0005-0000-0000-00002B610000}"/>
    <cellStyle name="Normal 5 3 3 3 2 2 5" xfId="19836" xr:uid="{00000000-0005-0000-0000-0000964D0000}"/>
    <cellStyle name="Normal 5 3 3 3 2 3" xfId="6390" xr:uid="{00000000-0005-0000-0000-00000D190000}"/>
    <cellStyle name="Normal 5 3 3 3 2 3 2" xfId="16442" xr:uid="{00000000-0005-0000-0000-000051400000}"/>
    <cellStyle name="Normal 5 3 3 3 2 3 3" xfId="11422" xr:uid="{00000000-0005-0000-0000-0000B52C0000}"/>
    <cellStyle name="Normal 5 3 3 3 2 3 3 3" xfId="26520" xr:uid="{00000000-0005-0000-0000-0000B2670000}"/>
    <cellStyle name="Normal 5 3 3 3 2 3 5" xfId="21507" xr:uid="{00000000-0005-0000-0000-00001D540000}"/>
    <cellStyle name="Normal 5 3 3 3 2 4" xfId="13100" xr:uid="{00000000-0005-0000-0000-000043330000}"/>
    <cellStyle name="Normal 5 3 3 3 2 4 3" xfId="28195" xr:uid="{00000000-0005-0000-0000-00003D6E0000}"/>
    <cellStyle name="Normal 5 3 3 3 2 5" xfId="8079" xr:uid="{00000000-0005-0000-0000-0000A61F0000}"/>
    <cellStyle name="Normal 5 3 3 3 2 5 3" xfId="23178" xr:uid="{00000000-0005-0000-0000-0000A45A0000}"/>
    <cellStyle name="Normal 5 3 3 3 2 7" xfId="18165" xr:uid="{00000000-0005-0000-0000-00000F470000}"/>
    <cellStyle name="Normal 5 3 3 3 3" xfId="3862" xr:uid="{00000000-0005-0000-0000-00002C0F0000}"/>
    <cellStyle name="Normal 5 3 3 3 3 2" xfId="13935" xr:uid="{00000000-0005-0000-0000-000086360000}"/>
    <cellStyle name="Normal 5 3 3 3 3 2 3" xfId="29030" xr:uid="{00000000-0005-0000-0000-000080710000}"/>
    <cellStyle name="Normal 5 3 3 3 3 3" xfId="8915" xr:uid="{00000000-0005-0000-0000-0000EA220000}"/>
    <cellStyle name="Normal 5 3 3 3 3 3 3" xfId="24013" xr:uid="{00000000-0005-0000-0000-0000E75D0000}"/>
    <cellStyle name="Normal 5 3 3 3 3 5" xfId="19000" xr:uid="{00000000-0005-0000-0000-0000524A0000}"/>
    <cellStyle name="Normal 5 3 3 3 4" xfId="5554" xr:uid="{00000000-0005-0000-0000-0000C9150000}"/>
    <cellStyle name="Normal 5 3 3 3 4 2" xfId="15606" xr:uid="{00000000-0005-0000-0000-00000D3D0000}"/>
    <cellStyle name="Normal 5 3 3 3 4 2 3" xfId="30701" xr:uid="{00000000-0005-0000-0000-000007780000}"/>
    <cellStyle name="Normal 5 3 3 3 4 3" xfId="10586" xr:uid="{00000000-0005-0000-0000-000071290000}"/>
    <cellStyle name="Normal 5 3 3 3 4 3 3" xfId="25684" xr:uid="{00000000-0005-0000-0000-00006E640000}"/>
    <cellStyle name="Normal 5 3 3 3 4 5" xfId="20671" xr:uid="{00000000-0005-0000-0000-0000D9500000}"/>
    <cellStyle name="Normal 5 3 3 3 5" xfId="12264" xr:uid="{00000000-0005-0000-0000-0000FF2F0000}"/>
    <cellStyle name="Normal 5 3 3 3 5 3" xfId="27359" xr:uid="{00000000-0005-0000-0000-0000F96A0000}"/>
    <cellStyle name="Normal 5 3 3 3 6" xfId="7243" xr:uid="{00000000-0005-0000-0000-0000621C0000}"/>
    <cellStyle name="Normal 5 3 3 3 6 3" xfId="22342" xr:uid="{00000000-0005-0000-0000-000060570000}"/>
    <cellStyle name="Normal 5 3 3 3 8" xfId="17329" xr:uid="{00000000-0005-0000-0000-0000CB430000}"/>
    <cellStyle name="Normal 5 3 3 4" xfId="2592" xr:uid="{00000000-0005-0000-0000-0000350A0000}"/>
    <cellStyle name="Normal 5 3 3 4 2" xfId="4281" xr:uid="{00000000-0005-0000-0000-0000CF100000}"/>
    <cellStyle name="Normal 5 3 3 4 2 2" xfId="14353" xr:uid="{00000000-0005-0000-0000-000028380000}"/>
    <cellStyle name="Normal 5 3 3 4 2 2 3" xfId="29448" xr:uid="{00000000-0005-0000-0000-000022730000}"/>
    <cellStyle name="Normal 5 3 3 4 2 3" xfId="9333" xr:uid="{00000000-0005-0000-0000-00008C240000}"/>
    <cellStyle name="Normal 5 3 3 4 2 3 3" xfId="24431" xr:uid="{00000000-0005-0000-0000-0000895F0000}"/>
    <cellStyle name="Normal 5 3 3 4 2 5" xfId="19418" xr:uid="{00000000-0005-0000-0000-0000F44B0000}"/>
    <cellStyle name="Normal 5 3 3 4 3" xfId="5972" xr:uid="{00000000-0005-0000-0000-00006B170000}"/>
    <cellStyle name="Normal 5 3 3 4 3 2" xfId="16024" xr:uid="{00000000-0005-0000-0000-0000AF3E0000}"/>
    <cellStyle name="Normal 5 3 3 4 3 3" xfId="11004" xr:uid="{00000000-0005-0000-0000-0000132B0000}"/>
    <cellStyle name="Normal 5 3 3 4 3 3 3" xfId="26102" xr:uid="{00000000-0005-0000-0000-000010660000}"/>
    <cellStyle name="Normal 5 3 3 4 3 5" xfId="21089" xr:uid="{00000000-0005-0000-0000-00007B520000}"/>
    <cellStyle name="Normal 5 3 3 4 4" xfId="12682" xr:uid="{00000000-0005-0000-0000-0000A1310000}"/>
    <cellStyle name="Normal 5 3 3 4 4 3" xfId="27777" xr:uid="{00000000-0005-0000-0000-00009B6C0000}"/>
    <cellStyle name="Normal 5 3 3 4 5" xfId="7661" xr:uid="{00000000-0005-0000-0000-0000041E0000}"/>
    <cellStyle name="Normal 5 3 3 4 5 3" xfId="22760" xr:uid="{00000000-0005-0000-0000-000002590000}"/>
    <cellStyle name="Normal 5 3 3 4 7" xfId="17747" xr:uid="{00000000-0005-0000-0000-00006D450000}"/>
    <cellStyle name="Normal 5 3 3 5" xfId="3444" xr:uid="{00000000-0005-0000-0000-00008A0D0000}"/>
    <cellStyle name="Normal 5 3 3 5 2" xfId="13517" xr:uid="{00000000-0005-0000-0000-0000E4340000}"/>
    <cellStyle name="Normal 5 3 3 5 2 3" xfId="28612" xr:uid="{00000000-0005-0000-0000-0000DE6F0000}"/>
    <cellStyle name="Normal 5 3 3 5 3" xfId="8497" xr:uid="{00000000-0005-0000-0000-000048210000}"/>
    <cellStyle name="Normal 5 3 3 5 3 3" xfId="23595" xr:uid="{00000000-0005-0000-0000-0000455C0000}"/>
    <cellStyle name="Normal 5 3 3 5 5" xfId="18582" xr:uid="{00000000-0005-0000-0000-0000B0480000}"/>
    <cellStyle name="Normal 5 3 3 6" xfId="5136" xr:uid="{00000000-0005-0000-0000-000027140000}"/>
    <cellStyle name="Normal 5 3 3 6 2" xfId="15188" xr:uid="{00000000-0005-0000-0000-00006B3B0000}"/>
    <cellStyle name="Normal 5 3 3 6 2 3" xfId="30283" xr:uid="{00000000-0005-0000-0000-000065760000}"/>
    <cellStyle name="Normal 5 3 3 6 3" xfId="10168" xr:uid="{00000000-0005-0000-0000-0000CF270000}"/>
    <cellStyle name="Normal 5 3 3 6 3 3" xfId="25266" xr:uid="{00000000-0005-0000-0000-0000CC620000}"/>
    <cellStyle name="Normal 5 3 3 6 5" xfId="20253" xr:uid="{00000000-0005-0000-0000-0000374F0000}"/>
    <cellStyle name="Normal 5 3 3 7" xfId="11846" xr:uid="{00000000-0005-0000-0000-00005D2E0000}"/>
    <cellStyle name="Normal 5 3 3 7 3" xfId="26941" xr:uid="{00000000-0005-0000-0000-000057690000}"/>
    <cellStyle name="Normal 5 3 3 8" xfId="6825" xr:uid="{00000000-0005-0000-0000-0000C01A0000}"/>
    <cellStyle name="Normal 5 3 3 8 3" xfId="21924" xr:uid="{00000000-0005-0000-0000-0000BE550000}"/>
    <cellStyle name="Normal 5 3 4" xfId="730" xr:uid="{00000000-0005-0000-0000-0000E9020000}"/>
    <cellStyle name="Normal 5 3 4 10" xfId="1852" xr:uid="{00000000-0005-0000-0000-000051070000}"/>
    <cellStyle name="Normal 5 3 4 2" xfId="2275" xr:uid="{00000000-0005-0000-0000-0000F8080000}"/>
    <cellStyle name="Normal 5 3 4 2 2" xfId="3114" xr:uid="{00000000-0005-0000-0000-00003F0C0000}"/>
    <cellStyle name="Normal 5 3 4 2 2 2" xfId="4803" xr:uid="{00000000-0005-0000-0000-0000D9120000}"/>
    <cellStyle name="Normal 5 3 4 2 2 2 2" xfId="14875" xr:uid="{00000000-0005-0000-0000-0000323A0000}"/>
    <cellStyle name="Normal 5 3 4 2 2 2 2 3" xfId="29970" xr:uid="{00000000-0005-0000-0000-00002C750000}"/>
    <cellStyle name="Normal 5 3 4 2 2 2 3" xfId="9855" xr:uid="{00000000-0005-0000-0000-000096260000}"/>
    <cellStyle name="Normal 5 3 4 2 2 2 3 3" xfId="24953" xr:uid="{00000000-0005-0000-0000-000093610000}"/>
    <cellStyle name="Normal 5 3 4 2 2 2 5" xfId="19940" xr:uid="{00000000-0005-0000-0000-0000FE4D0000}"/>
    <cellStyle name="Normal 5 3 4 2 2 3" xfId="6494" xr:uid="{00000000-0005-0000-0000-000075190000}"/>
    <cellStyle name="Normal 5 3 4 2 2 3 2" xfId="16546" xr:uid="{00000000-0005-0000-0000-0000B9400000}"/>
    <cellStyle name="Normal 5 3 4 2 2 3 3" xfId="11526" xr:uid="{00000000-0005-0000-0000-00001D2D0000}"/>
    <cellStyle name="Normal 5 3 4 2 2 3 3 3" xfId="26624" xr:uid="{00000000-0005-0000-0000-00001A680000}"/>
    <cellStyle name="Normal 5 3 4 2 2 3 5" xfId="21611" xr:uid="{00000000-0005-0000-0000-000085540000}"/>
    <cellStyle name="Normal 5 3 4 2 2 4" xfId="13204" xr:uid="{00000000-0005-0000-0000-0000AB330000}"/>
    <cellStyle name="Normal 5 3 4 2 2 4 3" xfId="28299" xr:uid="{00000000-0005-0000-0000-0000A56E0000}"/>
    <cellStyle name="Normal 5 3 4 2 2 5" xfId="8183" xr:uid="{00000000-0005-0000-0000-00000E200000}"/>
    <cellStyle name="Normal 5 3 4 2 2 5 3" xfId="23282" xr:uid="{00000000-0005-0000-0000-00000C5B0000}"/>
    <cellStyle name="Normal 5 3 4 2 2 7" xfId="18269" xr:uid="{00000000-0005-0000-0000-000077470000}"/>
    <cellStyle name="Normal 5 3 4 2 3" xfId="3966" xr:uid="{00000000-0005-0000-0000-0000940F0000}"/>
    <cellStyle name="Normal 5 3 4 2 3 2" xfId="14039" xr:uid="{00000000-0005-0000-0000-0000EE360000}"/>
    <cellStyle name="Normal 5 3 4 2 3 2 3" xfId="29134" xr:uid="{00000000-0005-0000-0000-0000E8710000}"/>
    <cellStyle name="Normal 5 3 4 2 3 3" xfId="9019" xr:uid="{00000000-0005-0000-0000-000052230000}"/>
    <cellStyle name="Normal 5 3 4 2 3 3 3" xfId="24117" xr:uid="{00000000-0005-0000-0000-00004F5E0000}"/>
    <cellStyle name="Normal 5 3 4 2 3 5" xfId="19104" xr:uid="{00000000-0005-0000-0000-0000BA4A0000}"/>
    <cellStyle name="Normal 5 3 4 2 4" xfId="5658" xr:uid="{00000000-0005-0000-0000-000031160000}"/>
    <cellStyle name="Normal 5 3 4 2 4 2" xfId="15710" xr:uid="{00000000-0005-0000-0000-0000753D0000}"/>
    <cellStyle name="Normal 5 3 4 2 4 2 3" xfId="30805" xr:uid="{00000000-0005-0000-0000-00006F780000}"/>
    <cellStyle name="Normal 5 3 4 2 4 3" xfId="10690" xr:uid="{00000000-0005-0000-0000-0000D9290000}"/>
    <cellStyle name="Normal 5 3 4 2 4 3 3" xfId="25788" xr:uid="{00000000-0005-0000-0000-0000D6640000}"/>
    <cellStyle name="Normal 5 3 4 2 4 5" xfId="20775" xr:uid="{00000000-0005-0000-0000-000041510000}"/>
    <cellStyle name="Normal 5 3 4 2 5" xfId="12368" xr:uid="{00000000-0005-0000-0000-000067300000}"/>
    <cellStyle name="Normal 5 3 4 2 5 3" xfId="27463" xr:uid="{00000000-0005-0000-0000-0000616B0000}"/>
    <cellStyle name="Normal 5 3 4 2 6" xfId="7347" xr:uid="{00000000-0005-0000-0000-0000CA1C0000}"/>
    <cellStyle name="Normal 5 3 4 2 6 3" xfId="22446" xr:uid="{00000000-0005-0000-0000-0000C8570000}"/>
    <cellStyle name="Normal 5 3 4 2 8" xfId="17433" xr:uid="{00000000-0005-0000-0000-000033440000}"/>
    <cellStyle name="Normal 5 3 4 3" xfId="2696" xr:uid="{00000000-0005-0000-0000-00009D0A0000}"/>
    <cellStyle name="Normal 5 3 4 3 2" xfId="4385" xr:uid="{00000000-0005-0000-0000-000037110000}"/>
    <cellStyle name="Normal 5 3 4 3 2 2" xfId="14457" xr:uid="{00000000-0005-0000-0000-000090380000}"/>
    <cellStyle name="Normal 5 3 4 3 2 2 3" xfId="29552" xr:uid="{00000000-0005-0000-0000-00008A730000}"/>
    <cellStyle name="Normal 5 3 4 3 2 3" xfId="9437" xr:uid="{00000000-0005-0000-0000-0000F4240000}"/>
    <cellStyle name="Normal 5 3 4 3 2 3 3" xfId="24535" xr:uid="{00000000-0005-0000-0000-0000F15F0000}"/>
    <cellStyle name="Normal 5 3 4 3 2 5" xfId="19522" xr:uid="{00000000-0005-0000-0000-00005C4C0000}"/>
    <cellStyle name="Normal 5 3 4 3 3" xfId="6076" xr:uid="{00000000-0005-0000-0000-0000D3170000}"/>
    <cellStyle name="Normal 5 3 4 3 3 2" xfId="16128" xr:uid="{00000000-0005-0000-0000-0000173F0000}"/>
    <cellStyle name="Normal 5 3 4 3 3 3" xfId="11108" xr:uid="{00000000-0005-0000-0000-00007B2B0000}"/>
    <cellStyle name="Normal 5 3 4 3 3 3 3" xfId="26206" xr:uid="{00000000-0005-0000-0000-000078660000}"/>
    <cellStyle name="Normal 5 3 4 3 3 5" xfId="21193" xr:uid="{00000000-0005-0000-0000-0000E3520000}"/>
    <cellStyle name="Normal 5 3 4 3 4" xfId="12786" xr:uid="{00000000-0005-0000-0000-000009320000}"/>
    <cellStyle name="Normal 5 3 4 3 4 3" xfId="27881" xr:uid="{00000000-0005-0000-0000-0000036D0000}"/>
    <cellStyle name="Normal 5 3 4 3 5" xfId="7765" xr:uid="{00000000-0005-0000-0000-00006C1E0000}"/>
    <cellStyle name="Normal 5 3 4 3 5 3" xfId="22864" xr:uid="{00000000-0005-0000-0000-00006A590000}"/>
    <cellStyle name="Normal 5 3 4 3 7" xfId="17851" xr:uid="{00000000-0005-0000-0000-0000D5450000}"/>
    <cellStyle name="Normal 5 3 4 4" xfId="3548" xr:uid="{00000000-0005-0000-0000-0000F20D0000}"/>
    <cellStyle name="Normal 5 3 4 4 2" xfId="13621" xr:uid="{00000000-0005-0000-0000-00004C350000}"/>
    <cellStyle name="Normal 5 3 4 4 2 3" xfId="28716" xr:uid="{00000000-0005-0000-0000-000046700000}"/>
    <cellStyle name="Normal 5 3 4 4 3" xfId="8601" xr:uid="{00000000-0005-0000-0000-0000B0210000}"/>
    <cellStyle name="Normal 5 3 4 4 3 3" xfId="23699" xr:uid="{00000000-0005-0000-0000-0000AD5C0000}"/>
    <cellStyle name="Normal 5 3 4 4 5" xfId="18686" xr:uid="{00000000-0005-0000-0000-000018490000}"/>
    <cellStyle name="Normal 5 3 4 5" xfId="5240" xr:uid="{00000000-0005-0000-0000-00008F140000}"/>
    <cellStyle name="Normal 5 3 4 5 2" xfId="15292" xr:uid="{00000000-0005-0000-0000-0000D33B0000}"/>
    <cellStyle name="Normal 5 3 4 5 2 3" xfId="30387" xr:uid="{00000000-0005-0000-0000-0000CD760000}"/>
    <cellStyle name="Normal 5 3 4 5 3" xfId="10272" xr:uid="{00000000-0005-0000-0000-000037280000}"/>
    <cellStyle name="Normal 5 3 4 5 3 3" xfId="25370" xr:uid="{00000000-0005-0000-0000-000034630000}"/>
    <cellStyle name="Normal 5 3 4 5 5" xfId="20357" xr:uid="{00000000-0005-0000-0000-00009F4F0000}"/>
    <cellStyle name="Normal 5 3 4 6" xfId="11950" xr:uid="{00000000-0005-0000-0000-0000C52E0000}"/>
    <cellStyle name="Normal 5 3 4 6 3" xfId="27045" xr:uid="{00000000-0005-0000-0000-0000BF690000}"/>
    <cellStyle name="Normal 5 3 4 7" xfId="6929" xr:uid="{00000000-0005-0000-0000-0000281B0000}"/>
    <cellStyle name="Normal 5 3 4 7 3" xfId="22028" xr:uid="{00000000-0005-0000-0000-000026560000}"/>
    <cellStyle name="Normal 5 3 4 9" xfId="17015" xr:uid="{00000000-0005-0000-0000-000091420000}"/>
    <cellStyle name="Normal 5 3 5" xfId="2065" xr:uid="{00000000-0005-0000-0000-000026080000}"/>
    <cellStyle name="Normal 5 3 5 2" xfId="2906" xr:uid="{00000000-0005-0000-0000-00006F0B0000}"/>
    <cellStyle name="Normal 5 3 5 2 2" xfId="4595" xr:uid="{00000000-0005-0000-0000-000009120000}"/>
    <cellStyle name="Normal 5 3 5 2 2 2" xfId="14667" xr:uid="{00000000-0005-0000-0000-000062390000}"/>
    <cellStyle name="Normal 5 3 5 2 2 2 3" xfId="29762" xr:uid="{00000000-0005-0000-0000-00005C740000}"/>
    <cellStyle name="Normal 5 3 5 2 2 3" xfId="9647" xr:uid="{00000000-0005-0000-0000-0000C6250000}"/>
    <cellStyle name="Normal 5 3 5 2 2 3 3" xfId="24745" xr:uid="{00000000-0005-0000-0000-0000C3600000}"/>
    <cellStyle name="Normal 5 3 5 2 2 5" xfId="19732" xr:uid="{00000000-0005-0000-0000-00002E4D0000}"/>
    <cellStyle name="Normal 5 3 5 2 3" xfId="6286" xr:uid="{00000000-0005-0000-0000-0000A5180000}"/>
    <cellStyle name="Normal 5 3 5 2 3 2" xfId="16338" xr:uid="{00000000-0005-0000-0000-0000E93F0000}"/>
    <cellStyle name="Normal 5 3 5 2 3 3" xfId="11318" xr:uid="{00000000-0005-0000-0000-00004D2C0000}"/>
    <cellStyle name="Normal 5 3 5 2 3 3 3" xfId="26416" xr:uid="{00000000-0005-0000-0000-00004A670000}"/>
    <cellStyle name="Normal 5 3 5 2 3 5" xfId="21403" xr:uid="{00000000-0005-0000-0000-0000B5530000}"/>
    <cellStyle name="Normal 5 3 5 2 4" xfId="12996" xr:uid="{00000000-0005-0000-0000-0000DB320000}"/>
    <cellStyle name="Normal 5 3 5 2 4 3" xfId="28091" xr:uid="{00000000-0005-0000-0000-0000D56D0000}"/>
    <cellStyle name="Normal 5 3 5 2 5" xfId="7975" xr:uid="{00000000-0005-0000-0000-00003E1F0000}"/>
    <cellStyle name="Normal 5 3 5 2 5 3" xfId="23074" xr:uid="{00000000-0005-0000-0000-00003C5A0000}"/>
    <cellStyle name="Normal 5 3 5 2 7" xfId="18061" xr:uid="{00000000-0005-0000-0000-0000A7460000}"/>
    <cellStyle name="Normal 5 3 5 3" xfId="3758" xr:uid="{00000000-0005-0000-0000-0000C40E0000}"/>
    <cellStyle name="Normal 5 3 5 3 2" xfId="13831" xr:uid="{00000000-0005-0000-0000-00001E360000}"/>
    <cellStyle name="Normal 5 3 5 3 2 3" xfId="28926" xr:uid="{00000000-0005-0000-0000-000018710000}"/>
    <cellStyle name="Normal 5 3 5 3 3" xfId="8811" xr:uid="{00000000-0005-0000-0000-000082220000}"/>
    <cellStyle name="Normal 5 3 5 3 3 3" xfId="23909" xr:uid="{00000000-0005-0000-0000-00007F5D0000}"/>
    <cellStyle name="Normal 5 3 5 3 5" xfId="18896" xr:uid="{00000000-0005-0000-0000-0000EA490000}"/>
    <cellStyle name="Normal 5 3 5 4" xfId="5450" xr:uid="{00000000-0005-0000-0000-000061150000}"/>
    <cellStyle name="Normal 5 3 5 4 2" xfId="15502" xr:uid="{00000000-0005-0000-0000-0000A53C0000}"/>
    <cellStyle name="Normal 5 3 5 4 2 3" xfId="30597" xr:uid="{00000000-0005-0000-0000-00009F770000}"/>
    <cellStyle name="Normal 5 3 5 4 3" xfId="10482" xr:uid="{00000000-0005-0000-0000-000009290000}"/>
    <cellStyle name="Normal 5 3 5 4 3 3" xfId="25580" xr:uid="{00000000-0005-0000-0000-000006640000}"/>
    <cellStyle name="Normal 5 3 5 4 5" xfId="20567" xr:uid="{00000000-0005-0000-0000-000071500000}"/>
    <cellStyle name="Normal 5 3 5 5" xfId="12160" xr:uid="{00000000-0005-0000-0000-0000972F0000}"/>
    <cellStyle name="Normal 5 3 5 5 3" xfId="27255" xr:uid="{00000000-0005-0000-0000-0000916A0000}"/>
    <cellStyle name="Normal 5 3 5 6" xfId="7139" xr:uid="{00000000-0005-0000-0000-0000FA1B0000}"/>
    <cellStyle name="Normal 5 3 5 6 3" xfId="22238" xr:uid="{00000000-0005-0000-0000-0000F8560000}"/>
    <cellStyle name="Normal 5 3 5 8" xfId="17225" xr:uid="{00000000-0005-0000-0000-000063430000}"/>
    <cellStyle name="Normal 5 3 6" xfId="2486" xr:uid="{00000000-0005-0000-0000-0000CB090000}"/>
    <cellStyle name="Normal 5 3 6 2" xfId="4177" xr:uid="{00000000-0005-0000-0000-000067100000}"/>
    <cellStyle name="Normal 5 3 6 2 2" xfId="14249" xr:uid="{00000000-0005-0000-0000-0000C0370000}"/>
    <cellStyle name="Normal 5 3 6 2 2 3" xfId="29344" xr:uid="{00000000-0005-0000-0000-0000BA720000}"/>
    <cellStyle name="Normal 5 3 6 2 3" xfId="9229" xr:uid="{00000000-0005-0000-0000-000024240000}"/>
    <cellStyle name="Normal 5 3 6 2 3 3" xfId="24327" xr:uid="{00000000-0005-0000-0000-0000215F0000}"/>
    <cellStyle name="Normal 5 3 6 2 5" xfId="19314" xr:uid="{00000000-0005-0000-0000-00008C4B0000}"/>
    <cellStyle name="Normal 5 3 6 3" xfId="5868" xr:uid="{00000000-0005-0000-0000-000003170000}"/>
    <cellStyle name="Normal 5 3 6 3 2" xfId="15920" xr:uid="{00000000-0005-0000-0000-0000473E0000}"/>
    <cellStyle name="Normal 5 3 6 3 3" xfId="10900" xr:uid="{00000000-0005-0000-0000-0000AB2A0000}"/>
    <cellStyle name="Normal 5 3 6 3 3 3" xfId="25998" xr:uid="{00000000-0005-0000-0000-0000A8650000}"/>
    <cellStyle name="Normal 5 3 6 3 5" xfId="20985" xr:uid="{00000000-0005-0000-0000-000013520000}"/>
    <cellStyle name="Normal 5 3 6 4" xfId="12578" xr:uid="{00000000-0005-0000-0000-000039310000}"/>
    <cellStyle name="Normal 5 3 6 4 3" xfId="27673" xr:uid="{00000000-0005-0000-0000-0000336C0000}"/>
    <cellStyle name="Normal 5 3 6 5" xfId="7557" xr:uid="{00000000-0005-0000-0000-00009C1D0000}"/>
    <cellStyle name="Normal 5 3 6 5 3" xfId="22656" xr:uid="{00000000-0005-0000-0000-00009A580000}"/>
    <cellStyle name="Normal 5 3 6 7" xfId="17643" xr:uid="{00000000-0005-0000-0000-000005450000}"/>
    <cellStyle name="Normal 5 3 7" xfId="3331" xr:uid="{00000000-0005-0000-0000-0000190D0000}"/>
    <cellStyle name="Normal 5 3 7 2" xfId="13413" xr:uid="{00000000-0005-0000-0000-00007C340000}"/>
    <cellStyle name="Normal 5 3 7 2 3" xfId="28508" xr:uid="{00000000-0005-0000-0000-0000766F0000}"/>
    <cellStyle name="Normal 5 3 7 3" xfId="8392" xr:uid="{00000000-0005-0000-0000-0000DF200000}"/>
    <cellStyle name="Normal 5 3 7 3 3" xfId="23491" xr:uid="{00000000-0005-0000-0000-0000DD5B0000}"/>
    <cellStyle name="Normal 5 3 7 5" xfId="18478" xr:uid="{00000000-0005-0000-0000-000048480000}"/>
    <cellStyle name="Normal 5 3 8" xfId="5028" xr:uid="{00000000-0005-0000-0000-0000BB130000}"/>
    <cellStyle name="Normal 5 3 8 2" xfId="15084" xr:uid="{00000000-0005-0000-0000-0000033B0000}"/>
    <cellStyle name="Normal 5 3 8 2 3" xfId="30179" xr:uid="{00000000-0005-0000-0000-0000FD750000}"/>
    <cellStyle name="Normal 5 3 8 3" xfId="10064" xr:uid="{00000000-0005-0000-0000-000067270000}"/>
    <cellStyle name="Normal 5 3 8 3 3" xfId="25162" xr:uid="{00000000-0005-0000-0000-000064620000}"/>
    <cellStyle name="Normal 5 3 8 5" xfId="20149" xr:uid="{00000000-0005-0000-0000-0000CF4E0000}"/>
    <cellStyle name="Normal 5 3 9" xfId="11740" xr:uid="{00000000-0005-0000-0000-0000F32D0000}"/>
    <cellStyle name="Normal 5 3 9 3" xfId="26837" xr:uid="{00000000-0005-0000-0000-0000EF680000}"/>
    <cellStyle name="Normal 5 4" xfId="693" xr:uid="{00000000-0005-0000-0000-0000C4020000}"/>
    <cellStyle name="Normal 5 4 2" xfId="714" xr:uid="{00000000-0005-0000-0000-0000D9020000}"/>
    <cellStyle name="Normal 5 4 3" xfId="735" xr:uid="{00000000-0005-0000-0000-0000EE020000}"/>
    <cellStyle name="Normal 5 5" xfId="705" xr:uid="{00000000-0005-0000-0000-0000D0020000}"/>
    <cellStyle name="Normal 5 6" xfId="726" xr:uid="{00000000-0005-0000-0000-0000E5020000}"/>
    <cellStyle name="Normal 5 7" xfId="765" xr:uid="{00000000-0005-0000-0000-00000D030000}"/>
    <cellStyle name="Normal 5 8" xfId="477" xr:uid="{00000000-0005-0000-0000-0000E8010000}"/>
    <cellStyle name="Normal 5 9" xfId="954" xr:uid="{00000000-0005-0000-0000-0000CC030000}"/>
    <cellStyle name="Normal 50" xfId="1035" xr:uid="{00000000-0005-0000-0000-00001D040000}"/>
    <cellStyle name="Normal 50 2" xfId="1430" xr:uid="{00000000-0005-0000-0000-0000AA050000}"/>
    <cellStyle name="Normal 51" xfId="1431" xr:uid="{00000000-0005-0000-0000-0000AB050000}"/>
    <cellStyle name="Normal 51 10" xfId="6749" xr:uid="{00000000-0005-0000-0000-0000741A0000}"/>
    <cellStyle name="Normal 51 10 3" xfId="21850" xr:uid="{00000000-0005-0000-0000-000074550000}"/>
    <cellStyle name="Normal 51 12" xfId="16835" xr:uid="{00000000-0005-0000-0000-0000DD410000}"/>
    <cellStyle name="Normal 51 2" xfId="1715" xr:uid="{00000000-0005-0000-0000-0000C8060000}"/>
    <cellStyle name="Normal 51 2 11" xfId="16889" xr:uid="{00000000-0005-0000-0000-000013420000}"/>
    <cellStyle name="Normal 51 2 2" xfId="1823" xr:uid="{00000000-0005-0000-0000-000034070000}"/>
    <cellStyle name="Normal 51 2 2 10" xfId="16993" xr:uid="{00000000-0005-0000-0000-00007B420000}"/>
    <cellStyle name="Normal 51 2 2 2" xfId="2040" xr:uid="{00000000-0005-0000-0000-00000D080000}"/>
    <cellStyle name="Normal 51 2 2 2 2" xfId="2461" xr:uid="{00000000-0005-0000-0000-0000B2090000}"/>
    <cellStyle name="Normal 51 2 2 2 2 2" xfId="3300" xr:uid="{00000000-0005-0000-0000-0000F90C0000}"/>
    <cellStyle name="Normal 51 2 2 2 2 2 2" xfId="4989" xr:uid="{00000000-0005-0000-0000-000093130000}"/>
    <cellStyle name="Normal 51 2 2 2 2 2 2 2" xfId="15061" xr:uid="{00000000-0005-0000-0000-0000EC3A0000}"/>
    <cellStyle name="Normal 51 2 2 2 2 2 2 2 3" xfId="30156" xr:uid="{00000000-0005-0000-0000-0000E6750000}"/>
    <cellStyle name="Normal 51 2 2 2 2 2 2 3" xfId="10041" xr:uid="{00000000-0005-0000-0000-000050270000}"/>
    <cellStyle name="Normal 51 2 2 2 2 2 2 3 3" xfId="25139" xr:uid="{00000000-0005-0000-0000-00004D620000}"/>
    <cellStyle name="Normal 51 2 2 2 2 2 2 5" xfId="20126" xr:uid="{00000000-0005-0000-0000-0000B84E0000}"/>
    <cellStyle name="Normal 51 2 2 2 2 2 3" xfId="6680" xr:uid="{00000000-0005-0000-0000-00002F1A0000}"/>
    <cellStyle name="Normal 51 2 2 2 2 2 3 2" xfId="16732" xr:uid="{00000000-0005-0000-0000-000073410000}"/>
    <cellStyle name="Normal 51 2 2 2 2 2 3 3" xfId="11712" xr:uid="{00000000-0005-0000-0000-0000D72D0000}"/>
    <cellStyle name="Normal 51 2 2 2 2 2 3 3 3" xfId="26810" xr:uid="{00000000-0005-0000-0000-0000D4680000}"/>
    <cellStyle name="Normal 51 2 2 2 2 2 3 5" xfId="21797" xr:uid="{00000000-0005-0000-0000-00003F550000}"/>
    <cellStyle name="Normal 51 2 2 2 2 2 4" xfId="13390" xr:uid="{00000000-0005-0000-0000-000065340000}"/>
    <cellStyle name="Normal 51 2 2 2 2 2 4 3" xfId="28485" xr:uid="{00000000-0005-0000-0000-00005F6F0000}"/>
    <cellStyle name="Normal 51 2 2 2 2 2 5" xfId="8369" xr:uid="{00000000-0005-0000-0000-0000C8200000}"/>
    <cellStyle name="Normal 51 2 2 2 2 2 5 3" xfId="23468" xr:uid="{00000000-0005-0000-0000-0000C65B0000}"/>
    <cellStyle name="Normal 51 2 2 2 2 2 7" xfId="18455" xr:uid="{00000000-0005-0000-0000-000031480000}"/>
    <cellStyle name="Normal 51 2 2 2 2 3" xfId="4152" xr:uid="{00000000-0005-0000-0000-00004E100000}"/>
    <cellStyle name="Normal 51 2 2 2 2 3 2" xfId="14225" xr:uid="{00000000-0005-0000-0000-0000A8370000}"/>
    <cellStyle name="Normal 51 2 2 2 2 3 2 3" xfId="29320" xr:uid="{00000000-0005-0000-0000-0000A2720000}"/>
    <cellStyle name="Normal 51 2 2 2 2 3 3" xfId="9205" xr:uid="{00000000-0005-0000-0000-00000C240000}"/>
    <cellStyle name="Normal 51 2 2 2 2 3 3 3" xfId="24303" xr:uid="{00000000-0005-0000-0000-0000095F0000}"/>
    <cellStyle name="Normal 51 2 2 2 2 3 5" xfId="19290" xr:uid="{00000000-0005-0000-0000-0000744B0000}"/>
    <cellStyle name="Normal 51 2 2 2 2 4" xfId="5844" xr:uid="{00000000-0005-0000-0000-0000EB160000}"/>
    <cellStyle name="Normal 51 2 2 2 2 4 2" xfId="15896" xr:uid="{00000000-0005-0000-0000-00002F3E0000}"/>
    <cellStyle name="Normal 51 2 2 2 2 4 3" xfId="10876" xr:uid="{00000000-0005-0000-0000-0000932A0000}"/>
    <cellStyle name="Normal 51 2 2 2 2 4 3 3" xfId="25974" xr:uid="{00000000-0005-0000-0000-000090650000}"/>
    <cellStyle name="Normal 51 2 2 2 2 4 5" xfId="20961" xr:uid="{00000000-0005-0000-0000-0000FB510000}"/>
    <cellStyle name="Normal 51 2 2 2 2 5" xfId="12554" xr:uid="{00000000-0005-0000-0000-000021310000}"/>
    <cellStyle name="Normal 51 2 2 2 2 5 3" xfId="27649" xr:uid="{00000000-0005-0000-0000-00001B6C0000}"/>
    <cellStyle name="Normal 51 2 2 2 2 6" xfId="7533" xr:uid="{00000000-0005-0000-0000-0000841D0000}"/>
    <cellStyle name="Normal 51 2 2 2 2 6 3" xfId="22632" xr:uid="{00000000-0005-0000-0000-000082580000}"/>
    <cellStyle name="Normal 51 2 2 2 2 8" xfId="17619" xr:uid="{00000000-0005-0000-0000-0000ED440000}"/>
    <cellStyle name="Normal 51 2 2 2 3" xfId="2882" xr:uid="{00000000-0005-0000-0000-0000570B0000}"/>
    <cellStyle name="Normal 51 2 2 2 3 2" xfId="4571" xr:uid="{00000000-0005-0000-0000-0000F1110000}"/>
    <cellStyle name="Normal 51 2 2 2 3 2 2" xfId="14643" xr:uid="{00000000-0005-0000-0000-00004A390000}"/>
    <cellStyle name="Normal 51 2 2 2 3 2 2 3" xfId="29738" xr:uid="{00000000-0005-0000-0000-000044740000}"/>
    <cellStyle name="Normal 51 2 2 2 3 2 3" xfId="9623" xr:uid="{00000000-0005-0000-0000-0000AE250000}"/>
    <cellStyle name="Normal 51 2 2 2 3 2 3 3" xfId="24721" xr:uid="{00000000-0005-0000-0000-0000AB600000}"/>
    <cellStyle name="Normal 51 2 2 2 3 2 5" xfId="19708" xr:uid="{00000000-0005-0000-0000-0000164D0000}"/>
    <cellStyle name="Normal 51 2 2 2 3 3" xfId="6262" xr:uid="{00000000-0005-0000-0000-00008D180000}"/>
    <cellStyle name="Normal 51 2 2 2 3 3 2" xfId="16314" xr:uid="{00000000-0005-0000-0000-0000D13F0000}"/>
    <cellStyle name="Normal 51 2 2 2 3 3 3" xfId="11294" xr:uid="{00000000-0005-0000-0000-0000352C0000}"/>
    <cellStyle name="Normal 51 2 2 2 3 3 3 3" xfId="26392" xr:uid="{00000000-0005-0000-0000-000032670000}"/>
    <cellStyle name="Normal 51 2 2 2 3 3 5" xfId="21379" xr:uid="{00000000-0005-0000-0000-00009D530000}"/>
    <cellStyle name="Normal 51 2 2 2 3 4" xfId="12972" xr:uid="{00000000-0005-0000-0000-0000C3320000}"/>
    <cellStyle name="Normal 51 2 2 2 3 4 3" xfId="28067" xr:uid="{00000000-0005-0000-0000-0000BD6D0000}"/>
    <cellStyle name="Normal 51 2 2 2 3 5" xfId="7951" xr:uid="{00000000-0005-0000-0000-0000261F0000}"/>
    <cellStyle name="Normal 51 2 2 2 3 5 3" xfId="23050" xr:uid="{00000000-0005-0000-0000-0000245A0000}"/>
    <cellStyle name="Normal 51 2 2 2 3 7" xfId="18037" xr:uid="{00000000-0005-0000-0000-00008F460000}"/>
    <cellStyle name="Normal 51 2 2 2 4" xfId="3734" xr:uid="{00000000-0005-0000-0000-0000AC0E0000}"/>
    <cellStyle name="Normal 51 2 2 2 4 2" xfId="13807" xr:uid="{00000000-0005-0000-0000-000006360000}"/>
    <cellStyle name="Normal 51 2 2 2 4 2 3" xfId="28902" xr:uid="{00000000-0005-0000-0000-000000710000}"/>
    <cellStyle name="Normal 51 2 2 2 4 3" xfId="8787" xr:uid="{00000000-0005-0000-0000-00006A220000}"/>
    <cellStyle name="Normal 51 2 2 2 4 3 3" xfId="23885" xr:uid="{00000000-0005-0000-0000-0000675D0000}"/>
    <cellStyle name="Normal 51 2 2 2 4 5" xfId="18872" xr:uid="{00000000-0005-0000-0000-0000D2490000}"/>
    <cellStyle name="Normal 51 2 2 2 5" xfId="5426" xr:uid="{00000000-0005-0000-0000-000049150000}"/>
    <cellStyle name="Normal 51 2 2 2 5 2" xfId="15478" xr:uid="{00000000-0005-0000-0000-00008D3C0000}"/>
    <cellStyle name="Normal 51 2 2 2 5 2 3" xfId="30573" xr:uid="{00000000-0005-0000-0000-000087770000}"/>
    <cellStyle name="Normal 51 2 2 2 5 3" xfId="10458" xr:uid="{00000000-0005-0000-0000-0000F1280000}"/>
    <cellStyle name="Normal 51 2 2 2 5 3 3" xfId="25556" xr:uid="{00000000-0005-0000-0000-0000EE630000}"/>
    <cellStyle name="Normal 51 2 2 2 5 5" xfId="20543" xr:uid="{00000000-0005-0000-0000-000059500000}"/>
    <cellStyle name="Normal 51 2 2 2 6" xfId="12136" xr:uid="{00000000-0005-0000-0000-00007F2F0000}"/>
    <cellStyle name="Normal 51 2 2 2 6 3" xfId="27231" xr:uid="{00000000-0005-0000-0000-0000796A0000}"/>
    <cellStyle name="Normal 51 2 2 2 7" xfId="7115" xr:uid="{00000000-0005-0000-0000-0000E21B0000}"/>
    <cellStyle name="Normal 51 2 2 2 7 3" xfId="22214" xr:uid="{00000000-0005-0000-0000-0000E0560000}"/>
    <cellStyle name="Normal 51 2 2 2 9" xfId="17201" xr:uid="{00000000-0005-0000-0000-00004B430000}"/>
    <cellStyle name="Normal 51 2 2 3" xfId="2253" xr:uid="{00000000-0005-0000-0000-0000E2080000}"/>
    <cellStyle name="Normal 51 2 2 3 2" xfId="3092" xr:uid="{00000000-0005-0000-0000-0000290C0000}"/>
    <cellStyle name="Normal 51 2 2 3 2 2" xfId="4781" xr:uid="{00000000-0005-0000-0000-0000C3120000}"/>
    <cellStyle name="Normal 51 2 2 3 2 2 2" xfId="14853" xr:uid="{00000000-0005-0000-0000-00001C3A0000}"/>
    <cellStyle name="Normal 51 2 2 3 2 2 2 3" xfId="29948" xr:uid="{00000000-0005-0000-0000-000016750000}"/>
    <cellStyle name="Normal 51 2 2 3 2 2 3" xfId="9833" xr:uid="{00000000-0005-0000-0000-000080260000}"/>
    <cellStyle name="Normal 51 2 2 3 2 2 3 3" xfId="24931" xr:uid="{00000000-0005-0000-0000-00007D610000}"/>
    <cellStyle name="Normal 51 2 2 3 2 2 5" xfId="19918" xr:uid="{00000000-0005-0000-0000-0000E84D0000}"/>
    <cellStyle name="Normal 51 2 2 3 2 3" xfId="6472" xr:uid="{00000000-0005-0000-0000-00005F190000}"/>
    <cellStyle name="Normal 51 2 2 3 2 3 2" xfId="16524" xr:uid="{00000000-0005-0000-0000-0000A3400000}"/>
    <cellStyle name="Normal 51 2 2 3 2 3 3" xfId="11504" xr:uid="{00000000-0005-0000-0000-0000072D0000}"/>
    <cellStyle name="Normal 51 2 2 3 2 3 3 3" xfId="26602" xr:uid="{00000000-0005-0000-0000-000004680000}"/>
    <cellStyle name="Normal 51 2 2 3 2 3 5" xfId="21589" xr:uid="{00000000-0005-0000-0000-00006F540000}"/>
    <cellStyle name="Normal 51 2 2 3 2 4" xfId="13182" xr:uid="{00000000-0005-0000-0000-000095330000}"/>
    <cellStyle name="Normal 51 2 2 3 2 4 3" xfId="28277" xr:uid="{00000000-0005-0000-0000-00008F6E0000}"/>
    <cellStyle name="Normal 51 2 2 3 2 5" xfId="8161" xr:uid="{00000000-0005-0000-0000-0000F81F0000}"/>
    <cellStyle name="Normal 51 2 2 3 2 5 3" xfId="23260" xr:uid="{00000000-0005-0000-0000-0000F65A0000}"/>
    <cellStyle name="Normal 51 2 2 3 2 7" xfId="18247" xr:uid="{00000000-0005-0000-0000-000061470000}"/>
    <cellStyle name="Normal 51 2 2 3 3" xfId="3944" xr:uid="{00000000-0005-0000-0000-00007E0F0000}"/>
    <cellStyle name="Normal 51 2 2 3 3 2" xfId="14017" xr:uid="{00000000-0005-0000-0000-0000D8360000}"/>
    <cellStyle name="Normal 51 2 2 3 3 2 3" xfId="29112" xr:uid="{00000000-0005-0000-0000-0000D2710000}"/>
    <cellStyle name="Normal 51 2 2 3 3 3" xfId="8997" xr:uid="{00000000-0005-0000-0000-00003C230000}"/>
    <cellStyle name="Normal 51 2 2 3 3 3 3" xfId="24095" xr:uid="{00000000-0005-0000-0000-0000395E0000}"/>
    <cellStyle name="Normal 51 2 2 3 3 5" xfId="19082" xr:uid="{00000000-0005-0000-0000-0000A44A0000}"/>
    <cellStyle name="Normal 51 2 2 3 4" xfId="5636" xr:uid="{00000000-0005-0000-0000-00001B160000}"/>
    <cellStyle name="Normal 51 2 2 3 4 2" xfId="15688" xr:uid="{00000000-0005-0000-0000-00005F3D0000}"/>
    <cellStyle name="Normal 51 2 2 3 4 2 3" xfId="30783" xr:uid="{00000000-0005-0000-0000-000059780000}"/>
    <cellStyle name="Normal 51 2 2 3 4 3" xfId="10668" xr:uid="{00000000-0005-0000-0000-0000C3290000}"/>
    <cellStyle name="Normal 51 2 2 3 4 3 3" xfId="25766" xr:uid="{00000000-0005-0000-0000-0000C0640000}"/>
    <cellStyle name="Normal 51 2 2 3 4 5" xfId="20753" xr:uid="{00000000-0005-0000-0000-00002B510000}"/>
    <cellStyle name="Normal 51 2 2 3 5" xfId="12346" xr:uid="{00000000-0005-0000-0000-000051300000}"/>
    <cellStyle name="Normal 51 2 2 3 5 3" xfId="27441" xr:uid="{00000000-0005-0000-0000-00004B6B0000}"/>
    <cellStyle name="Normal 51 2 2 3 6" xfId="7325" xr:uid="{00000000-0005-0000-0000-0000B41C0000}"/>
    <cellStyle name="Normal 51 2 2 3 6 3" xfId="22424" xr:uid="{00000000-0005-0000-0000-0000B2570000}"/>
    <cellStyle name="Normal 51 2 2 3 8" xfId="17411" xr:uid="{00000000-0005-0000-0000-00001D440000}"/>
    <cellStyle name="Normal 51 2 2 4" xfId="2674" xr:uid="{00000000-0005-0000-0000-0000870A0000}"/>
    <cellStyle name="Normal 51 2 2 4 2" xfId="4363" xr:uid="{00000000-0005-0000-0000-000021110000}"/>
    <cellStyle name="Normal 51 2 2 4 2 2" xfId="14435" xr:uid="{00000000-0005-0000-0000-00007A380000}"/>
    <cellStyle name="Normal 51 2 2 4 2 2 3" xfId="29530" xr:uid="{00000000-0005-0000-0000-000074730000}"/>
    <cellStyle name="Normal 51 2 2 4 2 3" xfId="9415" xr:uid="{00000000-0005-0000-0000-0000DE240000}"/>
    <cellStyle name="Normal 51 2 2 4 2 3 3" xfId="24513" xr:uid="{00000000-0005-0000-0000-0000DB5F0000}"/>
    <cellStyle name="Normal 51 2 2 4 2 5" xfId="19500" xr:uid="{00000000-0005-0000-0000-0000464C0000}"/>
    <cellStyle name="Normal 51 2 2 4 3" xfId="6054" xr:uid="{00000000-0005-0000-0000-0000BD170000}"/>
    <cellStyle name="Normal 51 2 2 4 3 2" xfId="16106" xr:uid="{00000000-0005-0000-0000-0000013F0000}"/>
    <cellStyle name="Normal 51 2 2 4 3 3" xfId="11086" xr:uid="{00000000-0005-0000-0000-0000652B0000}"/>
    <cellStyle name="Normal 51 2 2 4 3 3 3" xfId="26184" xr:uid="{00000000-0005-0000-0000-000062660000}"/>
    <cellStyle name="Normal 51 2 2 4 3 5" xfId="21171" xr:uid="{00000000-0005-0000-0000-0000CD520000}"/>
    <cellStyle name="Normal 51 2 2 4 4" xfId="12764" xr:uid="{00000000-0005-0000-0000-0000F3310000}"/>
    <cellStyle name="Normal 51 2 2 4 4 3" xfId="27859" xr:uid="{00000000-0005-0000-0000-0000ED6C0000}"/>
    <cellStyle name="Normal 51 2 2 4 5" xfId="7743" xr:uid="{00000000-0005-0000-0000-0000561E0000}"/>
    <cellStyle name="Normal 51 2 2 4 5 3" xfId="22842" xr:uid="{00000000-0005-0000-0000-000054590000}"/>
    <cellStyle name="Normal 51 2 2 4 7" xfId="17829" xr:uid="{00000000-0005-0000-0000-0000BF450000}"/>
    <cellStyle name="Normal 51 2 2 5" xfId="3526" xr:uid="{00000000-0005-0000-0000-0000DC0D0000}"/>
    <cellStyle name="Normal 51 2 2 5 2" xfId="13599" xr:uid="{00000000-0005-0000-0000-000036350000}"/>
    <cellStyle name="Normal 51 2 2 5 2 3" xfId="28694" xr:uid="{00000000-0005-0000-0000-000030700000}"/>
    <cellStyle name="Normal 51 2 2 5 3" xfId="8579" xr:uid="{00000000-0005-0000-0000-00009A210000}"/>
    <cellStyle name="Normal 51 2 2 5 3 3" xfId="23677" xr:uid="{00000000-0005-0000-0000-0000975C0000}"/>
    <cellStyle name="Normal 51 2 2 5 5" xfId="18664" xr:uid="{00000000-0005-0000-0000-000002490000}"/>
    <cellStyle name="Normal 51 2 2 6" xfId="5218" xr:uid="{00000000-0005-0000-0000-000079140000}"/>
    <cellStyle name="Normal 51 2 2 6 2" xfId="15270" xr:uid="{00000000-0005-0000-0000-0000BD3B0000}"/>
    <cellStyle name="Normal 51 2 2 6 2 3" xfId="30365" xr:uid="{00000000-0005-0000-0000-0000B7760000}"/>
    <cellStyle name="Normal 51 2 2 6 3" xfId="10250" xr:uid="{00000000-0005-0000-0000-000021280000}"/>
    <cellStyle name="Normal 51 2 2 6 3 3" xfId="25348" xr:uid="{00000000-0005-0000-0000-00001E630000}"/>
    <cellStyle name="Normal 51 2 2 6 5" xfId="20335" xr:uid="{00000000-0005-0000-0000-0000894F0000}"/>
    <cellStyle name="Normal 51 2 2 7" xfId="11928" xr:uid="{00000000-0005-0000-0000-0000AF2E0000}"/>
    <cellStyle name="Normal 51 2 2 7 3" xfId="27023" xr:uid="{00000000-0005-0000-0000-0000A9690000}"/>
    <cellStyle name="Normal 51 2 2 8" xfId="6907" xr:uid="{00000000-0005-0000-0000-0000121B0000}"/>
    <cellStyle name="Normal 51 2 2 8 3" xfId="22006" xr:uid="{00000000-0005-0000-0000-000010560000}"/>
    <cellStyle name="Normal 51 2 3" xfId="1936" xr:uid="{00000000-0005-0000-0000-0000A5070000}"/>
    <cellStyle name="Normal 51 2 3 2" xfId="2357" xr:uid="{00000000-0005-0000-0000-00004A090000}"/>
    <cellStyle name="Normal 51 2 3 2 2" xfId="3196" xr:uid="{00000000-0005-0000-0000-0000910C0000}"/>
    <cellStyle name="Normal 51 2 3 2 2 2" xfId="4885" xr:uid="{00000000-0005-0000-0000-00002B130000}"/>
    <cellStyle name="Normal 51 2 3 2 2 2 2" xfId="14957" xr:uid="{00000000-0005-0000-0000-0000843A0000}"/>
    <cellStyle name="Normal 51 2 3 2 2 2 2 3" xfId="30052" xr:uid="{00000000-0005-0000-0000-00007E750000}"/>
    <cellStyle name="Normal 51 2 3 2 2 2 3" xfId="9937" xr:uid="{00000000-0005-0000-0000-0000E8260000}"/>
    <cellStyle name="Normal 51 2 3 2 2 2 3 3" xfId="25035" xr:uid="{00000000-0005-0000-0000-0000E5610000}"/>
    <cellStyle name="Normal 51 2 3 2 2 2 5" xfId="20022" xr:uid="{00000000-0005-0000-0000-0000504E0000}"/>
    <cellStyle name="Normal 51 2 3 2 2 3" xfId="6576" xr:uid="{00000000-0005-0000-0000-0000C7190000}"/>
    <cellStyle name="Normal 51 2 3 2 2 3 2" xfId="16628" xr:uid="{00000000-0005-0000-0000-00000B410000}"/>
    <cellStyle name="Normal 51 2 3 2 2 3 3" xfId="11608" xr:uid="{00000000-0005-0000-0000-00006F2D0000}"/>
    <cellStyle name="Normal 51 2 3 2 2 3 3 3" xfId="26706" xr:uid="{00000000-0005-0000-0000-00006C680000}"/>
    <cellStyle name="Normal 51 2 3 2 2 3 5" xfId="21693" xr:uid="{00000000-0005-0000-0000-0000D7540000}"/>
    <cellStyle name="Normal 51 2 3 2 2 4" xfId="13286" xr:uid="{00000000-0005-0000-0000-0000FD330000}"/>
    <cellStyle name="Normal 51 2 3 2 2 4 3" xfId="28381" xr:uid="{00000000-0005-0000-0000-0000F76E0000}"/>
    <cellStyle name="Normal 51 2 3 2 2 5" xfId="8265" xr:uid="{00000000-0005-0000-0000-000060200000}"/>
    <cellStyle name="Normal 51 2 3 2 2 5 3" xfId="23364" xr:uid="{00000000-0005-0000-0000-00005E5B0000}"/>
    <cellStyle name="Normal 51 2 3 2 2 7" xfId="18351" xr:uid="{00000000-0005-0000-0000-0000C9470000}"/>
    <cellStyle name="Normal 51 2 3 2 3" xfId="4048" xr:uid="{00000000-0005-0000-0000-0000E60F0000}"/>
    <cellStyle name="Normal 51 2 3 2 3 2" xfId="14121" xr:uid="{00000000-0005-0000-0000-000040370000}"/>
    <cellStyle name="Normal 51 2 3 2 3 2 3" xfId="29216" xr:uid="{00000000-0005-0000-0000-00003A720000}"/>
    <cellStyle name="Normal 51 2 3 2 3 3" xfId="9101" xr:uid="{00000000-0005-0000-0000-0000A4230000}"/>
    <cellStyle name="Normal 51 2 3 2 3 3 3" xfId="24199" xr:uid="{00000000-0005-0000-0000-0000A15E0000}"/>
    <cellStyle name="Normal 51 2 3 2 3 5" xfId="19186" xr:uid="{00000000-0005-0000-0000-00000C4B0000}"/>
    <cellStyle name="Normal 51 2 3 2 4" xfId="5740" xr:uid="{00000000-0005-0000-0000-000083160000}"/>
    <cellStyle name="Normal 51 2 3 2 4 2" xfId="15792" xr:uid="{00000000-0005-0000-0000-0000C73D0000}"/>
    <cellStyle name="Normal 51 2 3 2 4 2 3" xfId="30887" xr:uid="{00000000-0005-0000-0000-0000C1780000}"/>
    <cellStyle name="Normal 51 2 3 2 4 3" xfId="10772" xr:uid="{00000000-0005-0000-0000-00002B2A0000}"/>
    <cellStyle name="Normal 51 2 3 2 4 3 3" xfId="25870" xr:uid="{00000000-0005-0000-0000-000028650000}"/>
    <cellStyle name="Normal 51 2 3 2 4 5" xfId="20857" xr:uid="{00000000-0005-0000-0000-000093510000}"/>
    <cellStyle name="Normal 51 2 3 2 5" xfId="12450" xr:uid="{00000000-0005-0000-0000-0000B9300000}"/>
    <cellStyle name="Normal 51 2 3 2 5 3" xfId="27545" xr:uid="{00000000-0005-0000-0000-0000B36B0000}"/>
    <cellStyle name="Normal 51 2 3 2 6" xfId="7429" xr:uid="{00000000-0005-0000-0000-00001C1D0000}"/>
    <cellStyle name="Normal 51 2 3 2 6 3" xfId="22528" xr:uid="{00000000-0005-0000-0000-00001A580000}"/>
    <cellStyle name="Normal 51 2 3 2 8" xfId="17515" xr:uid="{00000000-0005-0000-0000-000085440000}"/>
    <cellStyle name="Normal 51 2 3 3" xfId="2778" xr:uid="{00000000-0005-0000-0000-0000EF0A0000}"/>
    <cellStyle name="Normal 51 2 3 3 2" xfId="4467" xr:uid="{00000000-0005-0000-0000-000089110000}"/>
    <cellStyle name="Normal 51 2 3 3 2 2" xfId="14539" xr:uid="{00000000-0005-0000-0000-0000E2380000}"/>
    <cellStyle name="Normal 51 2 3 3 2 2 3" xfId="29634" xr:uid="{00000000-0005-0000-0000-0000DC730000}"/>
    <cellStyle name="Normal 51 2 3 3 2 3" xfId="9519" xr:uid="{00000000-0005-0000-0000-000046250000}"/>
    <cellStyle name="Normal 51 2 3 3 2 3 3" xfId="24617" xr:uid="{00000000-0005-0000-0000-000043600000}"/>
    <cellStyle name="Normal 51 2 3 3 2 5" xfId="19604" xr:uid="{00000000-0005-0000-0000-0000AE4C0000}"/>
    <cellStyle name="Normal 51 2 3 3 3" xfId="6158" xr:uid="{00000000-0005-0000-0000-000025180000}"/>
    <cellStyle name="Normal 51 2 3 3 3 2" xfId="16210" xr:uid="{00000000-0005-0000-0000-0000693F0000}"/>
    <cellStyle name="Normal 51 2 3 3 3 3" xfId="11190" xr:uid="{00000000-0005-0000-0000-0000CD2B0000}"/>
    <cellStyle name="Normal 51 2 3 3 3 3 3" xfId="26288" xr:uid="{00000000-0005-0000-0000-0000CA660000}"/>
    <cellStyle name="Normal 51 2 3 3 3 5" xfId="21275" xr:uid="{00000000-0005-0000-0000-000035530000}"/>
    <cellStyle name="Normal 51 2 3 3 4" xfId="12868" xr:uid="{00000000-0005-0000-0000-00005B320000}"/>
    <cellStyle name="Normal 51 2 3 3 4 3" xfId="27963" xr:uid="{00000000-0005-0000-0000-0000556D0000}"/>
    <cellStyle name="Normal 51 2 3 3 5" xfId="7847" xr:uid="{00000000-0005-0000-0000-0000BE1E0000}"/>
    <cellStyle name="Normal 51 2 3 3 5 3" xfId="22946" xr:uid="{00000000-0005-0000-0000-0000BC590000}"/>
    <cellStyle name="Normal 51 2 3 3 7" xfId="17933" xr:uid="{00000000-0005-0000-0000-000027460000}"/>
    <cellStyle name="Normal 51 2 3 4" xfId="3630" xr:uid="{00000000-0005-0000-0000-0000440E0000}"/>
    <cellStyle name="Normal 51 2 3 4 2" xfId="13703" xr:uid="{00000000-0005-0000-0000-00009E350000}"/>
    <cellStyle name="Normal 51 2 3 4 2 3" xfId="28798" xr:uid="{00000000-0005-0000-0000-000098700000}"/>
    <cellStyle name="Normal 51 2 3 4 3" xfId="8683" xr:uid="{00000000-0005-0000-0000-000002220000}"/>
    <cellStyle name="Normal 51 2 3 4 3 3" xfId="23781" xr:uid="{00000000-0005-0000-0000-0000FF5C0000}"/>
    <cellStyle name="Normal 51 2 3 4 5" xfId="18768" xr:uid="{00000000-0005-0000-0000-00006A490000}"/>
    <cellStyle name="Normal 51 2 3 5" xfId="5322" xr:uid="{00000000-0005-0000-0000-0000E1140000}"/>
    <cellStyle name="Normal 51 2 3 5 2" xfId="15374" xr:uid="{00000000-0005-0000-0000-0000253C0000}"/>
    <cellStyle name="Normal 51 2 3 5 2 3" xfId="30469" xr:uid="{00000000-0005-0000-0000-00001F770000}"/>
    <cellStyle name="Normal 51 2 3 5 3" xfId="10354" xr:uid="{00000000-0005-0000-0000-000089280000}"/>
    <cellStyle name="Normal 51 2 3 5 3 3" xfId="25452" xr:uid="{00000000-0005-0000-0000-000086630000}"/>
    <cellStyle name="Normal 51 2 3 5 5" xfId="20439" xr:uid="{00000000-0005-0000-0000-0000F14F0000}"/>
    <cellStyle name="Normal 51 2 3 6" xfId="12032" xr:uid="{00000000-0005-0000-0000-0000172F0000}"/>
    <cellStyle name="Normal 51 2 3 6 3" xfId="27127" xr:uid="{00000000-0005-0000-0000-0000116A0000}"/>
    <cellStyle name="Normal 51 2 3 7" xfId="7011" xr:uid="{00000000-0005-0000-0000-00007A1B0000}"/>
    <cellStyle name="Normal 51 2 3 7 3" xfId="22110" xr:uid="{00000000-0005-0000-0000-000078560000}"/>
    <cellStyle name="Normal 51 2 3 9" xfId="17097" xr:uid="{00000000-0005-0000-0000-0000E3420000}"/>
    <cellStyle name="Normal 51 2 4" xfId="2149" xr:uid="{00000000-0005-0000-0000-00007A080000}"/>
    <cellStyle name="Normal 51 2 4 2" xfId="2988" xr:uid="{00000000-0005-0000-0000-0000C10B0000}"/>
    <cellStyle name="Normal 51 2 4 2 2" xfId="4677" xr:uid="{00000000-0005-0000-0000-00005B120000}"/>
    <cellStyle name="Normal 51 2 4 2 2 2" xfId="14749" xr:uid="{00000000-0005-0000-0000-0000B4390000}"/>
    <cellStyle name="Normal 51 2 4 2 2 2 3" xfId="29844" xr:uid="{00000000-0005-0000-0000-0000AE740000}"/>
    <cellStyle name="Normal 51 2 4 2 2 3" xfId="9729" xr:uid="{00000000-0005-0000-0000-000018260000}"/>
    <cellStyle name="Normal 51 2 4 2 2 3 3" xfId="24827" xr:uid="{00000000-0005-0000-0000-000015610000}"/>
    <cellStyle name="Normal 51 2 4 2 2 5" xfId="19814" xr:uid="{00000000-0005-0000-0000-0000804D0000}"/>
    <cellStyle name="Normal 51 2 4 2 3" xfId="6368" xr:uid="{00000000-0005-0000-0000-0000F7180000}"/>
    <cellStyle name="Normal 51 2 4 2 3 2" xfId="16420" xr:uid="{00000000-0005-0000-0000-00003B400000}"/>
    <cellStyle name="Normal 51 2 4 2 3 3" xfId="11400" xr:uid="{00000000-0005-0000-0000-00009F2C0000}"/>
    <cellStyle name="Normal 51 2 4 2 3 3 3" xfId="26498" xr:uid="{00000000-0005-0000-0000-00009C670000}"/>
    <cellStyle name="Normal 51 2 4 2 3 5" xfId="21485" xr:uid="{00000000-0005-0000-0000-000007540000}"/>
    <cellStyle name="Normal 51 2 4 2 4" xfId="13078" xr:uid="{00000000-0005-0000-0000-00002D330000}"/>
    <cellStyle name="Normal 51 2 4 2 4 3" xfId="28173" xr:uid="{00000000-0005-0000-0000-0000276E0000}"/>
    <cellStyle name="Normal 51 2 4 2 5" xfId="8057" xr:uid="{00000000-0005-0000-0000-0000901F0000}"/>
    <cellStyle name="Normal 51 2 4 2 5 3" xfId="23156" xr:uid="{00000000-0005-0000-0000-00008E5A0000}"/>
    <cellStyle name="Normal 51 2 4 2 7" xfId="18143" xr:uid="{00000000-0005-0000-0000-0000F9460000}"/>
    <cellStyle name="Normal 51 2 4 3" xfId="3840" xr:uid="{00000000-0005-0000-0000-0000160F0000}"/>
    <cellStyle name="Normal 51 2 4 3 2" xfId="13913" xr:uid="{00000000-0005-0000-0000-000070360000}"/>
    <cellStyle name="Normal 51 2 4 3 2 3" xfId="29008" xr:uid="{00000000-0005-0000-0000-00006A710000}"/>
    <cellStyle name="Normal 51 2 4 3 3" xfId="8893" xr:uid="{00000000-0005-0000-0000-0000D4220000}"/>
    <cellStyle name="Normal 51 2 4 3 3 3" xfId="23991" xr:uid="{00000000-0005-0000-0000-0000D15D0000}"/>
    <cellStyle name="Normal 51 2 4 3 5" xfId="18978" xr:uid="{00000000-0005-0000-0000-00003C4A0000}"/>
    <cellStyle name="Normal 51 2 4 4" xfId="5532" xr:uid="{00000000-0005-0000-0000-0000B3150000}"/>
    <cellStyle name="Normal 51 2 4 4 2" xfId="15584" xr:uid="{00000000-0005-0000-0000-0000F73C0000}"/>
    <cellStyle name="Normal 51 2 4 4 2 3" xfId="30679" xr:uid="{00000000-0005-0000-0000-0000F1770000}"/>
    <cellStyle name="Normal 51 2 4 4 3" xfId="10564" xr:uid="{00000000-0005-0000-0000-00005B290000}"/>
    <cellStyle name="Normal 51 2 4 4 3 3" xfId="25662" xr:uid="{00000000-0005-0000-0000-000058640000}"/>
    <cellStyle name="Normal 51 2 4 4 5" xfId="20649" xr:uid="{00000000-0005-0000-0000-0000C3500000}"/>
    <cellStyle name="Normal 51 2 4 5" xfId="12242" xr:uid="{00000000-0005-0000-0000-0000E92F0000}"/>
    <cellStyle name="Normal 51 2 4 5 3" xfId="27337" xr:uid="{00000000-0005-0000-0000-0000E36A0000}"/>
    <cellStyle name="Normal 51 2 4 6" xfId="7221" xr:uid="{00000000-0005-0000-0000-00004C1C0000}"/>
    <cellStyle name="Normal 51 2 4 6 3" xfId="22320" xr:uid="{00000000-0005-0000-0000-00004A570000}"/>
    <cellStyle name="Normal 51 2 4 8" xfId="17307" xr:uid="{00000000-0005-0000-0000-0000B5430000}"/>
    <cellStyle name="Normal 51 2 5" xfId="2570" xr:uid="{00000000-0005-0000-0000-00001F0A0000}"/>
    <cellStyle name="Normal 51 2 5 2" xfId="4259" xr:uid="{00000000-0005-0000-0000-0000B9100000}"/>
    <cellStyle name="Normal 51 2 5 2 2" xfId="14331" xr:uid="{00000000-0005-0000-0000-000012380000}"/>
    <cellStyle name="Normal 51 2 5 2 2 3" xfId="29426" xr:uid="{00000000-0005-0000-0000-00000C730000}"/>
    <cellStyle name="Normal 51 2 5 2 3" xfId="9311" xr:uid="{00000000-0005-0000-0000-000076240000}"/>
    <cellStyle name="Normal 51 2 5 2 3 3" xfId="24409" xr:uid="{00000000-0005-0000-0000-0000735F0000}"/>
    <cellStyle name="Normal 51 2 5 2 5" xfId="19396" xr:uid="{00000000-0005-0000-0000-0000DE4B0000}"/>
    <cellStyle name="Normal 51 2 5 3" xfId="5950" xr:uid="{00000000-0005-0000-0000-000055170000}"/>
    <cellStyle name="Normal 51 2 5 3 2" xfId="16002" xr:uid="{00000000-0005-0000-0000-0000993E0000}"/>
    <cellStyle name="Normal 51 2 5 3 3" xfId="10982" xr:uid="{00000000-0005-0000-0000-0000FD2A0000}"/>
    <cellStyle name="Normal 51 2 5 3 3 3" xfId="26080" xr:uid="{00000000-0005-0000-0000-0000FA650000}"/>
    <cellStyle name="Normal 51 2 5 3 5" xfId="21067" xr:uid="{00000000-0005-0000-0000-000065520000}"/>
    <cellStyle name="Normal 51 2 5 4" xfId="12660" xr:uid="{00000000-0005-0000-0000-00008B310000}"/>
    <cellStyle name="Normal 51 2 5 4 3" xfId="27755" xr:uid="{00000000-0005-0000-0000-0000856C0000}"/>
    <cellStyle name="Normal 51 2 5 5" xfId="7639" xr:uid="{00000000-0005-0000-0000-0000EE1D0000}"/>
    <cellStyle name="Normal 51 2 5 5 3" xfId="22738" xr:uid="{00000000-0005-0000-0000-0000EC580000}"/>
    <cellStyle name="Normal 51 2 5 7" xfId="17725" xr:uid="{00000000-0005-0000-0000-000057450000}"/>
    <cellStyle name="Normal 51 2 6" xfId="3422" xr:uid="{00000000-0005-0000-0000-0000740D0000}"/>
    <cellStyle name="Normal 51 2 6 2" xfId="13495" xr:uid="{00000000-0005-0000-0000-0000CE340000}"/>
    <cellStyle name="Normal 51 2 6 2 3" xfId="28590" xr:uid="{00000000-0005-0000-0000-0000C86F0000}"/>
    <cellStyle name="Normal 51 2 6 3" xfId="8475" xr:uid="{00000000-0005-0000-0000-000032210000}"/>
    <cellStyle name="Normal 51 2 6 3 3" xfId="23573" xr:uid="{00000000-0005-0000-0000-00002F5C0000}"/>
    <cellStyle name="Normal 51 2 6 5" xfId="18560" xr:uid="{00000000-0005-0000-0000-00009A480000}"/>
    <cellStyle name="Normal 51 2 7" xfId="5114" xr:uid="{00000000-0005-0000-0000-000011140000}"/>
    <cellStyle name="Normal 51 2 7 2" xfId="15166" xr:uid="{00000000-0005-0000-0000-0000553B0000}"/>
    <cellStyle name="Normal 51 2 7 2 3" xfId="30261" xr:uid="{00000000-0005-0000-0000-00004F760000}"/>
    <cellStyle name="Normal 51 2 7 3" xfId="10146" xr:uid="{00000000-0005-0000-0000-0000B9270000}"/>
    <cellStyle name="Normal 51 2 7 3 3" xfId="25244" xr:uid="{00000000-0005-0000-0000-0000B6620000}"/>
    <cellStyle name="Normal 51 2 7 5" xfId="20231" xr:uid="{00000000-0005-0000-0000-0000214F0000}"/>
    <cellStyle name="Normal 51 2 8" xfId="11824" xr:uid="{00000000-0005-0000-0000-0000472E0000}"/>
    <cellStyle name="Normal 51 2 8 3" xfId="26919" xr:uid="{00000000-0005-0000-0000-000041690000}"/>
    <cellStyle name="Normal 51 2 9" xfId="6803" xr:uid="{00000000-0005-0000-0000-0000AA1A0000}"/>
    <cellStyle name="Normal 51 2 9 3" xfId="21902" xr:uid="{00000000-0005-0000-0000-0000A8550000}"/>
    <cellStyle name="Normal 51 3" xfId="1769" xr:uid="{00000000-0005-0000-0000-0000FE060000}"/>
    <cellStyle name="Normal 51 3 10" xfId="16941" xr:uid="{00000000-0005-0000-0000-000047420000}"/>
    <cellStyle name="Normal 51 3 2" xfId="1988" xr:uid="{00000000-0005-0000-0000-0000D9070000}"/>
    <cellStyle name="Normal 51 3 2 2" xfId="2409" xr:uid="{00000000-0005-0000-0000-00007E090000}"/>
    <cellStyle name="Normal 51 3 2 2 2" xfId="3248" xr:uid="{00000000-0005-0000-0000-0000C50C0000}"/>
    <cellStyle name="Normal 51 3 2 2 2 2" xfId="4937" xr:uid="{00000000-0005-0000-0000-00005F130000}"/>
    <cellStyle name="Normal 51 3 2 2 2 2 2" xfId="15009" xr:uid="{00000000-0005-0000-0000-0000B83A0000}"/>
    <cellStyle name="Normal 51 3 2 2 2 2 2 3" xfId="30104" xr:uid="{00000000-0005-0000-0000-0000B2750000}"/>
    <cellStyle name="Normal 51 3 2 2 2 2 3" xfId="9989" xr:uid="{00000000-0005-0000-0000-00001C270000}"/>
    <cellStyle name="Normal 51 3 2 2 2 2 3 3" xfId="25087" xr:uid="{00000000-0005-0000-0000-000019620000}"/>
    <cellStyle name="Normal 51 3 2 2 2 2 5" xfId="20074" xr:uid="{00000000-0005-0000-0000-0000844E0000}"/>
    <cellStyle name="Normal 51 3 2 2 2 3" xfId="6628" xr:uid="{00000000-0005-0000-0000-0000FB190000}"/>
    <cellStyle name="Normal 51 3 2 2 2 3 2" xfId="16680" xr:uid="{00000000-0005-0000-0000-00003F410000}"/>
    <cellStyle name="Normal 51 3 2 2 2 3 3" xfId="11660" xr:uid="{00000000-0005-0000-0000-0000A32D0000}"/>
    <cellStyle name="Normal 51 3 2 2 2 3 3 3" xfId="26758" xr:uid="{00000000-0005-0000-0000-0000A0680000}"/>
    <cellStyle name="Normal 51 3 2 2 2 3 5" xfId="21745" xr:uid="{00000000-0005-0000-0000-00000B550000}"/>
    <cellStyle name="Normal 51 3 2 2 2 4" xfId="13338" xr:uid="{00000000-0005-0000-0000-000031340000}"/>
    <cellStyle name="Normal 51 3 2 2 2 4 3" xfId="28433" xr:uid="{00000000-0005-0000-0000-00002B6F0000}"/>
    <cellStyle name="Normal 51 3 2 2 2 5" xfId="8317" xr:uid="{00000000-0005-0000-0000-000094200000}"/>
    <cellStyle name="Normal 51 3 2 2 2 5 3" xfId="23416" xr:uid="{00000000-0005-0000-0000-0000925B0000}"/>
    <cellStyle name="Normal 51 3 2 2 2 7" xfId="18403" xr:uid="{00000000-0005-0000-0000-0000FD470000}"/>
    <cellStyle name="Normal 51 3 2 2 3" xfId="4100" xr:uid="{00000000-0005-0000-0000-00001A100000}"/>
    <cellStyle name="Normal 51 3 2 2 3 2" xfId="14173" xr:uid="{00000000-0005-0000-0000-000074370000}"/>
    <cellStyle name="Normal 51 3 2 2 3 2 3" xfId="29268" xr:uid="{00000000-0005-0000-0000-00006E720000}"/>
    <cellStyle name="Normal 51 3 2 2 3 3" xfId="9153" xr:uid="{00000000-0005-0000-0000-0000D8230000}"/>
    <cellStyle name="Normal 51 3 2 2 3 3 3" xfId="24251" xr:uid="{00000000-0005-0000-0000-0000D55E0000}"/>
    <cellStyle name="Normal 51 3 2 2 3 5" xfId="19238" xr:uid="{00000000-0005-0000-0000-0000404B0000}"/>
    <cellStyle name="Normal 51 3 2 2 4" xfId="5792" xr:uid="{00000000-0005-0000-0000-0000B7160000}"/>
    <cellStyle name="Normal 51 3 2 2 4 2" xfId="15844" xr:uid="{00000000-0005-0000-0000-0000FB3D0000}"/>
    <cellStyle name="Normal 51 3 2 2 4 3" xfId="10824" xr:uid="{00000000-0005-0000-0000-00005F2A0000}"/>
    <cellStyle name="Normal 51 3 2 2 4 3 3" xfId="25922" xr:uid="{00000000-0005-0000-0000-00005C650000}"/>
    <cellStyle name="Normal 51 3 2 2 4 5" xfId="20909" xr:uid="{00000000-0005-0000-0000-0000C7510000}"/>
    <cellStyle name="Normal 51 3 2 2 5" xfId="12502" xr:uid="{00000000-0005-0000-0000-0000ED300000}"/>
    <cellStyle name="Normal 51 3 2 2 5 3" xfId="27597" xr:uid="{00000000-0005-0000-0000-0000E76B0000}"/>
    <cellStyle name="Normal 51 3 2 2 6" xfId="7481" xr:uid="{00000000-0005-0000-0000-0000501D0000}"/>
    <cellStyle name="Normal 51 3 2 2 6 3" xfId="22580" xr:uid="{00000000-0005-0000-0000-00004E580000}"/>
    <cellStyle name="Normal 51 3 2 2 8" xfId="17567" xr:uid="{00000000-0005-0000-0000-0000B9440000}"/>
    <cellStyle name="Normal 51 3 2 3" xfId="2830" xr:uid="{00000000-0005-0000-0000-0000230B0000}"/>
    <cellStyle name="Normal 51 3 2 3 2" xfId="4519" xr:uid="{00000000-0005-0000-0000-0000BD110000}"/>
    <cellStyle name="Normal 51 3 2 3 2 2" xfId="14591" xr:uid="{00000000-0005-0000-0000-000016390000}"/>
    <cellStyle name="Normal 51 3 2 3 2 2 3" xfId="29686" xr:uid="{00000000-0005-0000-0000-000010740000}"/>
    <cellStyle name="Normal 51 3 2 3 2 3" xfId="9571" xr:uid="{00000000-0005-0000-0000-00007A250000}"/>
    <cellStyle name="Normal 51 3 2 3 2 3 3" xfId="24669" xr:uid="{00000000-0005-0000-0000-000077600000}"/>
    <cellStyle name="Normal 51 3 2 3 2 5" xfId="19656" xr:uid="{00000000-0005-0000-0000-0000E24C0000}"/>
    <cellStyle name="Normal 51 3 2 3 3" xfId="6210" xr:uid="{00000000-0005-0000-0000-000059180000}"/>
    <cellStyle name="Normal 51 3 2 3 3 2" xfId="16262" xr:uid="{00000000-0005-0000-0000-00009D3F0000}"/>
    <cellStyle name="Normal 51 3 2 3 3 3" xfId="11242" xr:uid="{00000000-0005-0000-0000-0000012C0000}"/>
    <cellStyle name="Normal 51 3 2 3 3 3 3" xfId="26340" xr:uid="{00000000-0005-0000-0000-0000FE660000}"/>
    <cellStyle name="Normal 51 3 2 3 3 5" xfId="21327" xr:uid="{00000000-0005-0000-0000-000069530000}"/>
    <cellStyle name="Normal 51 3 2 3 4" xfId="12920" xr:uid="{00000000-0005-0000-0000-00008F320000}"/>
    <cellStyle name="Normal 51 3 2 3 4 3" xfId="28015" xr:uid="{00000000-0005-0000-0000-0000896D0000}"/>
    <cellStyle name="Normal 51 3 2 3 5" xfId="7899" xr:uid="{00000000-0005-0000-0000-0000F21E0000}"/>
    <cellStyle name="Normal 51 3 2 3 5 3" xfId="22998" xr:uid="{00000000-0005-0000-0000-0000F0590000}"/>
    <cellStyle name="Normal 51 3 2 3 7" xfId="17985" xr:uid="{00000000-0005-0000-0000-00005B460000}"/>
    <cellStyle name="Normal 51 3 2 4" xfId="3682" xr:uid="{00000000-0005-0000-0000-0000780E0000}"/>
    <cellStyle name="Normal 51 3 2 4 2" xfId="13755" xr:uid="{00000000-0005-0000-0000-0000D2350000}"/>
    <cellStyle name="Normal 51 3 2 4 2 3" xfId="28850" xr:uid="{00000000-0005-0000-0000-0000CC700000}"/>
    <cellStyle name="Normal 51 3 2 4 3" xfId="8735" xr:uid="{00000000-0005-0000-0000-000036220000}"/>
    <cellStyle name="Normal 51 3 2 4 3 3" xfId="23833" xr:uid="{00000000-0005-0000-0000-0000335D0000}"/>
    <cellStyle name="Normal 51 3 2 4 5" xfId="18820" xr:uid="{00000000-0005-0000-0000-00009E490000}"/>
    <cellStyle name="Normal 51 3 2 5" xfId="5374" xr:uid="{00000000-0005-0000-0000-000015150000}"/>
    <cellStyle name="Normal 51 3 2 5 2" xfId="15426" xr:uid="{00000000-0005-0000-0000-0000593C0000}"/>
    <cellStyle name="Normal 51 3 2 5 2 3" xfId="30521" xr:uid="{00000000-0005-0000-0000-000053770000}"/>
    <cellStyle name="Normal 51 3 2 5 3" xfId="10406" xr:uid="{00000000-0005-0000-0000-0000BD280000}"/>
    <cellStyle name="Normal 51 3 2 5 3 3" xfId="25504" xr:uid="{00000000-0005-0000-0000-0000BA630000}"/>
    <cellStyle name="Normal 51 3 2 5 5" xfId="20491" xr:uid="{00000000-0005-0000-0000-000025500000}"/>
    <cellStyle name="Normal 51 3 2 6" xfId="12084" xr:uid="{00000000-0005-0000-0000-00004B2F0000}"/>
    <cellStyle name="Normal 51 3 2 6 3" xfId="27179" xr:uid="{00000000-0005-0000-0000-0000456A0000}"/>
    <cellStyle name="Normal 51 3 2 7" xfId="7063" xr:uid="{00000000-0005-0000-0000-0000AE1B0000}"/>
    <cellStyle name="Normal 51 3 2 7 3" xfId="22162" xr:uid="{00000000-0005-0000-0000-0000AC560000}"/>
    <cellStyle name="Normal 51 3 2 9" xfId="17149" xr:uid="{00000000-0005-0000-0000-000017430000}"/>
    <cellStyle name="Normal 51 3 3" xfId="2201" xr:uid="{00000000-0005-0000-0000-0000AE080000}"/>
    <cellStyle name="Normal 51 3 3 2" xfId="3040" xr:uid="{00000000-0005-0000-0000-0000F50B0000}"/>
    <cellStyle name="Normal 51 3 3 2 2" xfId="4729" xr:uid="{00000000-0005-0000-0000-00008F120000}"/>
    <cellStyle name="Normal 51 3 3 2 2 2" xfId="14801" xr:uid="{00000000-0005-0000-0000-0000E8390000}"/>
    <cellStyle name="Normal 51 3 3 2 2 2 3" xfId="29896" xr:uid="{00000000-0005-0000-0000-0000E2740000}"/>
    <cellStyle name="Normal 51 3 3 2 2 3" xfId="9781" xr:uid="{00000000-0005-0000-0000-00004C260000}"/>
    <cellStyle name="Normal 51 3 3 2 2 3 3" xfId="24879" xr:uid="{00000000-0005-0000-0000-000049610000}"/>
    <cellStyle name="Normal 51 3 3 2 2 5" xfId="19866" xr:uid="{00000000-0005-0000-0000-0000B44D0000}"/>
    <cellStyle name="Normal 51 3 3 2 3" xfId="6420" xr:uid="{00000000-0005-0000-0000-00002B190000}"/>
    <cellStyle name="Normal 51 3 3 2 3 2" xfId="16472" xr:uid="{00000000-0005-0000-0000-00006F400000}"/>
    <cellStyle name="Normal 51 3 3 2 3 3" xfId="11452" xr:uid="{00000000-0005-0000-0000-0000D32C0000}"/>
    <cellStyle name="Normal 51 3 3 2 3 3 3" xfId="26550" xr:uid="{00000000-0005-0000-0000-0000D0670000}"/>
    <cellStyle name="Normal 51 3 3 2 3 5" xfId="21537" xr:uid="{00000000-0005-0000-0000-00003B540000}"/>
    <cellStyle name="Normal 51 3 3 2 4" xfId="13130" xr:uid="{00000000-0005-0000-0000-000061330000}"/>
    <cellStyle name="Normal 51 3 3 2 4 3" xfId="28225" xr:uid="{00000000-0005-0000-0000-00005B6E0000}"/>
    <cellStyle name="Normal 51 3 3 2 5" xfId="8109" xr:uid="{00000000-0005-0000-0000-0000C41F0000}"/>
    <cellStyle name="Normal 51 3 3 2 5 3" xfId="23208" xr:uid="{00000000-0005-0000-0000-0000C25A0000}"/>
    <cellStyle name="Normal 51 3 3 2 7" xfId="18195" xr:uid="{00000000-0005-0000-0000-00002D470000}"/>
    <cellStyle name="Normal 51 3 3 3" xfId="3892" xr:uid="{00000000-0005-0000-0000-00004A0F0000}"/>
    <cellStyle name="Normal 51 3 3 3 2" xfId="13965" xr:uid="{00000000-0005-0000-0000-0000A4360000}"/>
    <cellStyle name="Normal 51 3 3 3 2 3" xfId="29060" xr:uid="{00000000-0005-0000-0000-00009E710000}"/>
    <cellStyle name="Normal 51 3 3 3 3" xfId="8945" xr:uid="{00000000-0005-0000-0000-000008230000}"/>
    <cellStyle name="Normal 51 3 3 3 3 3" xfId="24043" xr:uid="{00000000-0005-0000-0000-0000055E0000}"/>
    <cellStyle name="Normal 51 3 3 3 5" xfId="19030" xr:uid="{00000000-0005-0000-0000-0000704A0000}"/>
    <cellStyle name="Normal 51 3 3 4" xfId="5584" xr:uid="{00000000-0005-0000-0000-0000E7150000}"/>
    <cellStyle name="Normal 51 3 3 4 2" xfId="15636" xr:uid="{00000000-0005-0000-0000-00002B3D0000}"/>
    <cellStyle name="Normal 51 3 3 4 2 3" xfId="30731" xr:uid="{00000000-0005-0000-0000-000025780000}"/>
    <cellStyle name="Normal 51 3 3 4 3" xfId="10616" xr:uid="{00000000-0005-0000-0000-00008F290000}"/>
    <cellStyle name="Normal 51 3 3 4 3 3" xfId="25714" xr:uid="{00000000-0005-0000-0000-00008C640000}"/>
    <cellStyle name="Normal 51 3 3 4 5" xfId="20701" xr:uid="{00000000-0005-0000-0000-0000F7500000}"/>
    <cellStyle name="Normal 51 3 3 5" xfId="12294" xr:uid="{00000000-0005-0000-0000-00001D300000}"/>
    <cellStyle name="Normal 51 3 3 5 3" xfId="27389" xr:uid="{00000000-0005-0000-0000-0000176B0000}"/>
    <cellStyle name="Normal 51 3 3 6" xfId="7273" xr:uid="{00000000-0005-0000-0000-0000801C0000}"/>
    <cellStyle name="Normal 51 3 3 6 3" xfId="22372" xr:uid="{00000000-0005-0000-0000-00007E570000}"/>
    <cellStyle name="Normal 51 3 3 8" xfId="17359" xr:uid="{00000000-0005-0000-0000-0000E9430000}"/>
    <cellStyle name="Normal 51 3 4" xfId="2622" xr:uid="{00000000-0005-0000-0000-0000530A0000}"/>
    <cellStyle name="Normal 51 3 4 2" xfId="4311" xr:uid="{00000000-0005-0000-0000-0000ED100000}"/>
    <cellStyle name="Normal 51 3 4 2 2" xfId="14383" xr:uid="{00000000-0005-0000-0000-000046380000}"/>
    <cellStyle name="Normal 51 3 4 2 2 3" xfId="29478" xr:uid="{00000000-0005-0000-0000-000040730000}"/>
    <cellStyle name="Normal 51 3 4 2 3" xfId="9363" xr:uid="{00000000-0005-0000-0000-0000AA240000}"/>
    <cellStyle name="Normal 51 3 4 2 3 3" xfId="24461" xr:uid="{00000000-0005-0000-0000-0000A75F0000}"/>
    <cellStyle name="Normal 51 3 4 2 5" xfId="19448" xr:uid="{00000000-0005-0000-0000-0000124C0000}"/>
    <cellStyle name="Normal 51 3 4 3" xfId="6002" xr:uid="{00000000-0005-0000-0000-000089170000}"/>
    <cellStyle name="Normal 51 3 4 3 2" xfId="16054" xr:uid="{00000000-0005-0000-0000-0000CD3E0000}"/>
    <cellStyle name="Normal 51 3 4 3 3" xfId="11034" xr:uid="{00000000-0005-0000-0000-0000312B0000}"/>
    <cellStyle name="Normal 51 3 4 3 3 3" xfId="26132" xr:uid="{00000000-0005-0000-0000-00002E660000}"/>
    <cellStyle name="Normal 51 3 4 3 5" xfId="21119" xr:uid="{00000000-0005-0000-0000-000099520000}"/>
    <cellStyle name="Normal 51 3 4 4" xfId="12712" xr:uid="{00000000-0005-0000-0000-0000BF310000}"/>
    <cellStyle name="Normal 51 3 4 4 3" xfId="27807" xr:uid="{00000000-0005-0000-0000-0000B96C0000}"/>
    <cellStyle name="Normal 51 3 4 5" xfId="7691" xr:uid="{00000000-0005-0000-0000-0000221E0000}"/>
    <cellStyle name="Normal 51 3 4 5 3" xfId="22790" xr:uid="{00000000-0005-0000-0000-000020590000}"/>
    <cellStyle name="Normal 51 3 4 7" xfId="17777" xr:uid="{00000000-0005-0000-0000-00008B450000}"/>
    <cellStyle name="Normal 51 3 5" xfId="3474" xr:uid="{00000000-0005-0000-0000-0000A80D0000}"/>
    <cellStyle name="Normal 51 3 5 2" xfId="13547" xr:uid="{00000000-0005-0000-0000-000002350000}"/>
    <cellStyle name="Normal 51 3 5 2 3" xfId="28642" xr:uid="{00000000-0005-0000-0000-0000FC6F0000}"/>
    <cellStyle name="Normal 51 3 5 3" xfId="8527" xr:uid="{00000000-0005-0000-0000-000066210000}"/>
    <cellStyle name="Normal 51 3 5 3 3" xfId="23625" xr:uid="{00000000-0005-0000-0000-0000635C0000}"/>
    <cellStyle name="Normal 51 3 5 5" xfId="18612" xr:uid="{00000000-0005-0000-0000-0000CE480000}"/>
    <cellStyle name="Normal 51 3 6" xfId="5166" xr:uid="{00000000-0005-0000-0000-000045140000}"/>
    <cellStyle name="Normal 51 3 6 2" xfId="15218" xr:uid="{00000000-0005-0000-0000-0000893B0000}"/>
    <cellStyle name="Normal 51 3 6 2 3" xfId="30313" xr:uid="{00000000-0005-0000-0000-000083760000}"/>
    <cellStyle name="Normal 51 3 6 3" xfId="10198" xr:uid="{00000000-0005-0000-0000-0000ED270000}"/>
    <cellStyle name="Normal 51 3 6 3 3" xfId="25296" xr:uid="{00000000-0005-0000-0000-0000EA620000}"/>
    <cellStyle name="Normal 51 3 6 5" xfId="20283" xr:uid="{00000000-0005-0000-0000-0000554F0000}"/>
    <cellStyle name="Normal 51 3 7" xfId="11876" xr:uid="{00000000-0005-0000-0000-00007B2E0000}"/>
    <cellStyle name="Normal 51 3 7 3" xfId="26971" xr:uid="{00000000-0005-0000-0000-000075690000}"/>
    <cellStyle name="Normal 51 3 8" xfId="6855" xr:uid="{00000000-0005-0000-0000-0000DE1A0000}"/>
    <cellStyle name="Normal 51 3 8 3" xfId="21954" xr:uid="{00000000-0005-0000-0000-0000DC550000}"/>
    <cellStyle name="Normal 51 4" xfId="1882" xr:uid="{00000000-0005-0000-0000-00006F070000}"/>
    <cellStyle name="Normal 51 4 2" xfId="2305" xr:uid="{00000000-0005-0000-0000-000016090000}"/>
    <cellStyle name="Normal 51 4 2 2" xfId="3144" xr:uid="{00000000-0005-0000-0000-00005D0C0000}"/>
    <cellStyle name="Normal 51 4 2 2 2" xfId="4833" xr:uid="{00000000-0005-0000-0000-0000F7120000}"/>
    <cellStyle name="Normal 51 4 2 2 2 2" xfId="14905" xr:uid="{00000000-0005-0000-0000-0000503A0000}"/>
    <cellStyle name="Normal 51 4 2 2 2 2 3" xfId="30000" xr:uid="{00000000-0005-0000-0000-00004A750000}"/>
    <cellStyle name="Normal 51 4 2 2 2 3" xfId="9885" xr:uid="{00000000-0005-0000-0000-0000B4260000}"/>
    <cellStyle name="Normal 51 4 2 2 2 3 3" xfId="24983" xr:uid="{00000000-0005-0000-0000-0000B1610000}"/>
    <cellStyle name="Normal 51 4 2 2 2 5" xfId="19970" xr:uid="{00000000-0005-0000-0000-00001C4E0000}"/>
    <cellStyle name="Normal 51 4 2 2 3" xfId="6524" xr:uid="{00000000-0005-0000-0000-000093190000}"/>
    <cellStyle name="Normal 51 4 2 2 3 2" xfId="16576" xr:uid="{00000000-0005-0000-0000-0000D7400000}"/>
    <cellStyle name="Normal 51 4 2 2 3 3" xfId="11556" xr:uid="{00000000-0005-0000-0000-00003B2D0000}"/>
    <cellStyle name="Normal 51 4 2 2 3 3 3" xfId="26654" xr:uid="{00000000-0005-0000-0000-000038680000}"/>
    <cellStyle name="Normal 51 4 2 2 3 5" xfId="21641" xr:uid="{00000000-0005-0000-0000-0000A3540000}"/>
    <cellStyle name="Normal 51 4 2 2 4" xfId="13234" xr:uid="{00000000-0005-0000-0000-0000C9330000}"/>
    <cellStyle name="Normal 51 4 2 2 4 3" xfId="28329" xr:uid="{00000000-0005-0000-0000-0000C36E0000}"/>
    <cellStyle name="Normal 51 4 2 2 5" xfId="8213" xr:uid="{00000000-0005-0000-0000-00002C200000}"/>
    <cellStyle name="Normal 51 4 2 2 5 3" xfId="23312" xr:uid="{00000000-0005-0000-0000-00002A5B0000}"/>
    <cellStyle name="Normal 51 4 2 2 7" xfId="18299" xr:uid="{00000000-0005-0000-0000-000095470000}"/>
    <cellStyle name="Normal 51 4 2 3" xfId="3996" xr:uid="{00000000-0005-0000-0000-0000B20F0000}"/>
    <cellStyle name="Normal 51 4 2 3 2" xfId="14069" xr:uid="{00000000-0005-0000-0000-00000C370000}"/>
    <cellStyle name="Normal 51 4 2 3 2 3" xfId="29164" xr:uid="{00000000-0005-0000-0000-000006720000}"/>
    <cellStyle name="Normal 51 4 2 3 3" xfId="9049" xr:uid="{00000000-0005-0000-0000-000070230000}"/>
    <cellStyle name="Normal 51 4 2 3 3 3" xfId="24147" xr:uid="{00000000-0005-0000-0000-00006D5E0000}"/>
    <cellStyle name="Normal 51 4 2 3 5" xfId="19134" xr:uid="{00000000-0005-0000-0000-0000D84A0000}"/>
    <cellStyle name="Normal 51 4 2 4" xfId="5688" xr:uid="{00000000-0005-0000-0000-00004F160000}"/>
    <cellStyle name="Normal 51 4 2 4 2" xfId="15740" xr:uid="{00000000-0005-0000-0000-0000933D0000}"/>
    <cellStyle name="Normal 51 4 2 4 2 3" xfId="30835" xr:uid="{00000000-0005-0000-0000-00008D780000}"/>
    <cellStyle name="Normal 51 4 2 4 3" xfId="10720" xr:uid="{00000000-0005-0000-0000-0000F7290000}"/>
    <cellStyle name="Normal 51 4 2 4 3 3" xfId="25818" xr:uid="{00000000-0005-0000-0000-0000F4640000}"/>
    <cellStyle name="Normal 51 4 2 4 5" xfId="20805" xr:uid="{00000000-0005-0000-0000-00005F510000}"/>
    <cellStyle name="Normal 51 4 2 5" xfId="12398" xr:uid="{00000000-0005-0000-0000-000085300000}"/>
    <cellStyle name="Normal 51 4 2 5 3" xfId="27493" xr:uid="{00000000-0005-0000-0000-00007F6B0000}"/>
    <cellStyle name="Normal 51 4 2 6" xfId="7377" xr:uid="{00000000-0005-0000-0000-0000E81C0000}"/>
    <cellStyle name="Normal 51 4 2 6 3" xfId="22476" xr:uid="{00000000-0005-0000-0000-0000E6570000}"/>
    <cellStyle name="Normal 51 4 2 8" xfId="17463" xr:uid="{00000000-0005-0000-0000-000051440000}"/>
    <cellStyle name="Normal 51 4 3" xfId="2726" xr:uid="{00000000-0005-0000-0000-0000BB0A0000}"/>
    <cellStyle name="Normal 51 4 3 2" xfId="4415" xr:uid="{00000000-0005-0000-0000-000055110000}"/>
    <cellStyle name="Normal 51 4 3 2 2" xfId="14487" xr:uid="{00000000-0005-0000-0000-0000AE380000}"/>
    <cellStyle name="Normal 51 4 3 2 2 3" xfId="29582" xr:uid="{00000000-0005-0000-0000-0000A8730000}"/>
    <cellStyle name="Normal 51 4 3 2 3" xfId="9467" xr:uid="{00000000-0005-0000-0000-000012250000}"/>
    <cellStyle name="Normal 51 4 3 2 3 3" xfId="24565" xr:uid="{00000000-0005-0000-0000-00000F600000}"/>
    <cellStyle name="Normal 51 4 3 2 5" xfId="19552" xr:uid="{00000000-0005-0000-0000-00007A4C0000}"/>
    <cellStyle name="Normal 51 4 3 3" xfId="6106" xr:uid="{00000000-0005-0000-0000-0000F1170000}"/>
    <cellStyle name="Normal 51 4 3 3 2" xfId="16158" xr:uid="{00000000-0005-0000-0000-0000353F0000}"/>
    <cellStyle name="Normal 51 4 3 3 3" xfId="11138" xr:uid="{00000000-0005-0000-0000-0000992B0000}"/>
    <cellStyle name="Normal 51 4 3 3 3 3" xfId="26236" xr:uid="{00000000-0005-0000-0000-000096660000}"/>
    <cellStyle name="Normal 51 4 3 3 5" xfId="21223" xr:uid="{00000000-0005-0000-0000-000001530000}"/>
    <cellStyle name="Normal 51 4 3 4" xfId="12816" xr:uid="{00000000-0005-0000-0000-000027320000}"/>
    <cellStyle name="Normal 51 4 3 4 3" xfId="27911" xr:uid="{00000000-0005-0000-0000-0000216D0000}"/>
    <cellStyle name="Normal 51 4 3 5" xfId="7795" xr:uid="{00000000-0005-0000-0000-00008A1E0000}"/>
    <cellStyle name="Normal 51 4 3 5 3" xfId="22894" xr:uid="{00000000-0005-0000-0000-000088590000}"/>
    <cellStyle name="Normal 51 4 3 7" xfId="17881" xr:uid="{00000000-0005-0000-0000-0000F3450000}"/>
    <cellStyle name="Normal 51 4 4" xfId="3578" xr:uid="{00000000-0005-0000-0000-0000100E0000}"/>
    <cellStyle name="Normal 51 4 4 2" xfId="13651" xr:uid="{00000000-0005-0000-0000-00006A350000}"/>
    <cellStyle name="Normal 51 4 4 2 3" xfId="28746" xr:uid="{00000000-0005-0000-0000-000064700000}"/>
    <cellStyle name="Normal 51 4 4 3" xfId="8631" xr:uid="{00000000-0005-0000-0000-0000CE210000}"/>
    <cellStyle name="Normal 51 4 4 3 3" xfId="23729" xr:uid="{00000000-0005-0000-0000-0000CB5C0000}"/>
    <cellStyle name="Normal 51 4 4 5" xfId="18716" xr:uid="{00000000-0005-0000-0000-000036490000}"/>
    <cellStyle name="Normal 51 4 5" xfId="5270" xr:uid="{00000000-0005-0000-0000-0000AD140000}"/>
    <cellStyle name="Normal 51 4 5 2" xfId="15322" xr:uid="{00000000-0005-0000-0000-0000F13B0000}"/>
    <cellStyle name="Normal 51 4 5 2 3" xfId="30417" xr:uid="{00000000-0005-0000-0000-0000EB760000}"/>
    <cellStyle name="Normal 51 4 5 3" xfId="10302" xr:uid="{00000000-0005-0000-0000-000055280000}"/>
    <cellStyle name="Normal 51 4 5 3 3" xfId="25400" xr:uid="{00000000-0005-0000-0000-000052630000}"/>
    <cellStyle name="Normal 51 4 5 5" xfId="20387" xr:uid="{00000000-0005-0000-0000-0000BD4F0000}"/>
    <cellStyle name="Normal 51 4 6" xfId="11980" xr:uid="{00000000-0005-0000-0000-0000E32E0000}"/>
    <cellStyle name="Normal 51 4 6 3" xfId="27075" xr:uid="{00000000-0005-0000-0000-0000DD690000}"/>
    <cellStyle name="Normal 51 4 7" xfId="6959" xr:uid="{00000000-0005-0000-0000-0000461B0000}"/>
    <cellStyle name="Normal 51 4 7 3" xfId="22058" xr:uid="{00000000-0005-0000-0000-000044560000}"/>
    <cellStyle name="Normal 51 4 9" xfId="17045" xr:uid="{00000000-0005-0000-0000-0000AF420000}"/>
    <cellStyle name="Normal 51 5" xfId="2095" xr:uid="{00000000-0005-0000-0000-000044080000}"/>
    <cellStyle name="Normal 51 5 2" xfId="2936" xr:uid="{00000000-0005-0000-0000-00008D0B0000}"/>
    <cellStyle name="Normal 51 5 2 2" xfId="4625" xr:uid="{00000000-0005-0000-0000-000027120000}"/>
    <cellStyle name="Normal 51 5 2 2 2" xfId="14697" xr:uid="{00000000-0005-0000-0000-000080390000}"/>
    <cellStyle name="Normal 51 5 2 2 2 3" xfId="29792" xr:uid="{00000000-0005-0000-0000-00007A740000}"/>
    <cellStyle name="Normal 51 5 2 2 3" xfId="9677" xr:uid="{00000000-0005-0000-0000-0000E4250000}"/>
    <cellStyle name="Normal 51 5 2 2 3 3" xfId="24775" xr:uid="{00000000-0005-0000-0000-0000E1600000}"/>
    <cellStyle name="Normal 51 5 2 2 5" xfId="19762" xr:uid="{00000000-0005-0000-0000-00004C4D0000}"/>
    <cellStyle name="Normal 51 5 2 3" xfId="6316" xr:uid="{00000000-0005-0000-0000-0000C3180000}"/>
    <cellStyle name="Normal 51 5 2 3 2" xfId="16368" xr:uid="{00000000-0005-0000-0000-000007400000}"/>
    <cellStyle name="Normal 51 5 2 3 3" xfId="11348" xr:uid="{00000000-0005-0000-0000-00006B2C0000}"/>
    <cellStyle name="Normal 51 5 2 3 3 3" xfId="26446" xr:uid="{00000000-0005-0000-0000-000068670000}"/>
    <cellStyle name="Normal 51 5 2 3 5" xfId="21433" xr:uid="{00000000-0005-0000-0000-0000D3530000}"/>
    <cellStyle name="Normal 51 5 2 4" xfId="13026" xr:uid="{00000000-0005-0000-0000-0000F9320000}"/>
    <cellStyle name="Normal 51 5 2 4 3" xfId="28121" xr:uid="{00000000-0005-0000-0000-0000F36D0000}"/>
    <cellStyle name="Normal 51 5 2 5" xfId="8005" xr:uid="{00000000-0005-0000-0000-00005C1F0000}"/>
    <cellStyle name="Normal 51 5 2 5 3" xfId="23104" xr:uid="{00000000-0005-0000-0000-00005A5A0000}"/>
    <cellStyle name="Normal 51 5 2 7" xfId="18091" xr:uid="{00000000-0005-0000-0000-0000C5460000}"/>
    <cellStyle name="Normal 51 5 3" xfId="3788" xr:uid="{00000000-0005-0000-0000-0000E20E0000}"/>
    <cellStyle name="Normal 51 5 3 2" xfId="13861" xr:uid="{00000000-0005-0000-0000-00003C360000}"/>
    <cellStyle name="Normal 51 5 3 2 3" xfId="28956" xr:uid="{00000000-0005-0000-0000-000036710000}"/>
    <cellStyle name="Normal 51 5 3 3" xfId="8841" xr:uid="{00000000-0005-0000-0000-0000A0220000}"/>
    <cellStyle name="Normal 51 5 3 3 3" xfId="23939" xr:uid="{00000000-0005-0000-0000-00009D5D0000}"/>
    <cellStyle name="Normal 51 5 3 5" xfId="18926" xr:uid="{00000000-0005-0000-0000-0000084A0000}"/>
    <cellStyle name="Normal 51 5 4" xfId="5480" xr:uid="{00000000-0005-0000-0000-00007F150000}"/>
    <cellStyle name="Normal 51 5 4 2" xfId="15532" xr:uid="{00000000-0005-0000-0000-0000C33C0000}"/>
    <cellStyle name="Normal 51 5 4 2 3" xfId="30627" xr:uid="{00000000-0005-0000-0000-0000BD770000}"/>
    <cellStyle name="Normal 51 5 4 3" xfId="10512" xr:uid="{00000000-0005-0000-0000-000027290000}"/>
    <cellStyle name="Normal 51 5 4 3 3" xfId="25610" xr:uid="{00000000-0005-0000-0000-000024640000}"/>
    <cellStyle name="Normal 51 5 4 5" xfId="20597" xr:uid="{00000000-0005-0000-0000-00008F500000}"/>
    <cellStyle name="Normal 51 5 5" xfId="12190" xr:uid="{00000000-0005-0000-0000-0000B52F0000}"/>
    <cellStyle name="Normal 51 5 5 3" xfId="27285" xr:uid="{00000000-0005-0000-0000-0000AF6A0000}"/>
    <cellStyle name="Normal 51 5 6" xfId="7169" xr:uid="{00000000-0005-0000-0000-0000181C0000}"/>
    <cellStyle name="Normal 51 5 6 3" xfId="22268" xr:uid="{00000000-0005-0000-0000-000016570000}"/>
    <cellStyle name="Normal 51 5 8" xfId="17255" xr:uid="{00000000-0005-0000-0000-000081430000}"/>
    <cellStyle name="Normal 51 6" xfId="2516" xr:uid="{00000000-0005-0000-0000-0000E9090000}"/>
    <cellStyle name="Normal 51 6 2" xfId="4207" xr:uid="{00000000-0005-0000-0000-000085100000}"/>
    <cellStyle name="Normal 51 6 2 2" xfId="14279" xr:uid="{00000000-0005-0000-0000-0000DE370000}"/>
    <cellStyle name="Normal 51 6 2 2 3" xfId="29374" xr:uid="{00000000-0005-0000-0000-0000D8720000}"/>
    <cellStyle name="Normal 51 6 2 3" xfId="9259" xr:uid="{00000000-0005-0000-0000-000042240000}"/>
    <cellStyle name="Normal 51 6 2 3 3" xfId="24357" xr:uid="{00000000-0005-0000-0000-00003F5F0000}"/>
    <cellStyle name="Normal 51 6 2 5" xfId="19344" xr:uid="{00000000-0005-0000-0000-0000AA4B0000}"/>
    <cellStyle name="Normal 51 6 3" xfId="5898" xr:uid="{00000000-0005-0000-0000-000021170000}"/>
    <cellStyle name="Normal 51 6 3 2" xfId="15950" xr:uid="{00000000-0005-0000-0000-0000653E0000}"/>
    <cellStyle name="Normal 51 6 3 3" xfId="10930" xr:uid="{00000000-0005-0000-0000-0000C92A0000}"/>
    <cellStyle name="Normal 51 6 3 3 3" xfId="26028" xr:uid="{00000000-0005-0000-0000-0000C6650000}"/>
    <cellStyle name="Normal 51 6 3 5" xfId="21015" xr:uid="{00000000-0005-0000-0000-000031520000}"/>
    <cellStyle name="Normal 51 6 4" xfId="12608" xr:uid="{00000000-0005-0000-0000-000057310000}"/>
    <cellStyle name="Normal 51 6 4 3" xfId="27703" xr:uid="{00000000-0005-0000-0000-0000516C0000}"/>
    <cellStyle name="Normal 51 6 5" xfId="7587" xr:uid="{00000000-0005-0000-0000-0000BA1D0000}"/>
    <cellStyle name="Normal 51 6 5 3" xfId="22686" xr:uid="{00000000-0005-0000-0000-0000B8580000}"/>
    <cellStyle name="Normal 51 6 7" xfId="17673" xr:uid="{00000000-0005-0000-0000-000023450000}"/>
    <cellStyle name="Normal 51 7" xfId="3366" xr:uid="{00000000-0005-0000-0000-00003C0D0000}"/>
    <cellStyle name="Normal 51 7 2" xfId="13443" xr:uid="{00000000-0005-0000-0000-00009A340000}"/>
    <cellStyle name="Normal 51 7 2 3" xfId="28538" xr:uid="{00000000-0005-0000-0000-0000946F0000}"/>
    <cellStyle name="Normal 51 7 3" xfId="8423" xr:uid="{00000000-0005-0000-0000-0000FE200000}"/>
    <cellStyle name="Normal 51 7 3 3" xfId="23521" xr:uid="{00000000-0005-0000-0000-0000FB5B0000}"/>
    <cellStyle name="Normal 51 7 5" xfId="18508" xr:uid="{00000000-0005-0000-0000-000066480000}"/>
    <cellStyle name="Normal 51 8" xfId="5059" xr:uid="{00000000-0005-0000-0000-0000DA130000}"/>
    <cellStyle name="Normal 51 8 2" xfId="15114" xr:uid="{00000000-0005-0000-0000-0000213B0000}"/>
    <cellStyle name="Normal 51 8 2 3" xfId="30209" xr:uid="{00000000-0005-0000-0000-00001B760000}"/>
    <cellStyle name="Normal 51 8 3" xfId="10094" xr:uid="{00000000-0005-0000-0000-000085270000}"/>
    <cellStyle name="Normal 51 8 3 3" xfId="25192" xr:uid="{00000000-0005-0000-0000-000082620000}"/>
    <cellStyle name="Normal 51 8 5" xfId="20179" xr:uid="{00000000-0005-0000-0000-0000ED4E0000}"/>
    <cellStyle name="Normal 51 9" xfId="11770" xr:uid="{00000000-0005-0000-0000-0000112E0000}"/>
    <cellStyle name="Normal 51 9 3" xfId="26867" xr:uid="{00000000-0005-0000-0000-00000D690000}"/>
    <cellStyle name="Normal 52" xfId="1432" xr:uid="{00000000-0005-0000-0000-0000AC050000}"/>
    <cellStyle name="Normal 52 10" xfId="6750" xr:uid="{00000000-0005-0000-0000-0000751A0000}"/>
    <cellStyle name="Normal 52 10 3" xfId="21851" xr:uid="{00000000-0005-0000-0000-000075550000}"/>
    <cellStyle name="Normal 52 12" xfId="16836" xr:uid="{00000000-0005-0000-0000-0000DE410000}"/>
    <cellStyle name="Normal 52 2" xfId="1716" xr:uid="{00000000-0005-0000-0000-0000C9060000}"/>
    <cellStyle name="Normal 52 2 11" xfId="16890" xr:uid="{00000000-0005-0000-0000-000014420000}"/>
    <cellStyle name="Normal 52 2 2" xfId="1824" xr:uid="{00000000-0005-0000-0000-000035070000}"/>
    <cellStyle name="Normal 52 2 2 10" xfId="16994" xr:uid="{00000000-0005-0000-0000-00007C420000}"/>
    <cellStyle name="Normal 52 2 2 2" xfId="2041" xr:uid="{00000000-0005-0000-0000-00000E080000}"/>
    <cellStyle name="Normal 52 2 2 2 2" xfId="2462" xr:uid="{00000000-0005-0000-0000-0000B3090000}"/>
    <cellStyle name="Normal 52 2 2 2 2 2" xfId="3301" xr:uid="{00000000-0005-0000-0000-0000FA0C0000}"/>
    <cellStyle name="Normal 52 2 2 2 2 2 2" xfId="4990" xr:uid="{00000000-0005-0000-0000-000094130000}"/>
    <cellStyle name="Normal 52 2 2 2 2 2 2 2" xfId="15062" xr:uid="{00000000-0005-0000-0000-0000ED3A0000}"/>
    <cellStyle name="Normal 52 2 2 2 2 2 2 2 3" xfId="30157" xr:uid="{00000000-0005-0000-0000-0000E7750000}"/>
    <cellStyle name="Normal 52 2 2 2 2 2 2 3" xfId="10042" xr:uid="{00000000-0005-0000-0000-000051270000}"/>
    <cellStyle name="Normal 52 2 2 2 2 2 2 3 3" xfId="25140" xr:uid="{00000000-0005-0000-0000-00004E620000}"/>
    <cellStyle name="Normal 52 2 2 2 2 2 2 5" xfId="20127" xr:uid="{00000000-0005-0000-0000-0000B94E0000}"/>
    <cellStyle name="Normal 52 2 2 2 2 2 3" xfId="6681" xr:uid="{00000000-0005-0000-0000-0000301A0000}"/>
    <cellStyle name="Normal 52 2 2 2 2 2 3 2" xfId="16733" xr:uid="{00000000-0005-0000-0000-000074410000}"/>
    <cellStyle name="Normal 52 2 2 2 2 2 3 3" xfId="11713" xr:uid="{00000000-0005-0000-0000-0000D82D0000}"/>
    <cellStyle name="Normal 52 2 2 2 2 2 3 3 3" xfId="26811" xr:uid="{00000000-0005-0000-0000-0000D5680000}"/>
    <cellStyle name="Normal 52 2 2 2 2 2 3 5" xfId="21798" xr:uid="{00000000-0005-0000-0000-000040550000}"/>
    <cellStyle name="Normal 52 2 2 2 2 2 4" xfId="13391" xr:uid="{00000000-0005-0000-0000-000066340000}"/>
    <cellStyle name="Normal 52 2 2 2 2 2 4 3" xfId="28486" xr:uid="{00000000-0005-0000-0000-0000606F0000}"/>
    <cellStyle name="Normal 52 2 2 2 2 2 5" xfId="8370" xr:uid="{00000000-0005-0000-0000-0000C9200000}"/>
    <cellStyle name="Normal 52 2 2 2 2 2 5 3" xfId="23469" xr:uid="{00000000-0005-0000-0000-0000C75B0000}"/>
    <cellStyle name="Normal 52 2 2 2 2 2 7" xfId="18456" xr:uid="{00000000-0005-0000-0000-000032480000}"/>
    <cellStyle name="Normal 52 2 2 2 2 3" xfId="4153" xr:uid="{00000000-0005-0000-0000-00004F100000}"/>
    <cellStyle name="Normal 52 2 2 2 2 3 2" xfId="14226" xr:uid="{00000000-0005-0000-0000-0000A9370000}"/>
    <cellStyle name="Normal 52 2 2 2 2 3 2 3" xfId="29321" xr:uid="{00000000-0005-0000-0000-0000A3720000}"/>
    <cellStyle name="Normal 52 2 2 2 2 3 3" xfId="9206" xr:uid="{00000000-0005-0000-0000-00000D240000}"/>
    <cellStyle name="Normal 52 2 2 2 2 3 3 3" xfId="24304" xr:uid="{00000000-0005-0000-0000-00000A5F0000}"/>
    <cellStyle name="Normal 52 2 2 2 2 3 5" xfId="19291" xr:uid="{00000000-0005-0000-0000-0000754B0000}"/>
    <cellStyle name="Normal 52 2 2 2 2 4" xfId="5845" xr:uid="{00000000-0005-0000-0000-0000EC160000}"/>
    <cellStyle name="Normal 52 2 2 2 2 4 2" xfId="15897" xr:uid="{00000000-0005-0000-0000-0000303E0000}"/>
    <cellStyle name="Normal 52 2 2 2 2 4 3" xfId="10877" xr:uid="{00000000-0005-0000-0000-0000942A0000}"/>
    <cellStyle name="Normal 52 2 2 2 2 4 3 3" xfId="25975" xr:uid="{00000000-0005-0000-0000-000091650000}"/>
    <cellStyle name="Normal 52 2 2 2 2 4 5" xfId="20962" xr:uid="{00000000-0005-0000-0000-0000FC510000}"/>
    <cellStyle name="Normal 52 2 2 2 2 5" xfId="12555" xr:uid="{00000000-0005-0000-0000-000022310000}"/>
    <cellStyle name="Normal 52 2 2 2 2 5 3" xfId="27650" xr:uid="{00000000-0005-0000-0000-00001C6C0000}"/>
    <cellStyle name="Normal 52 2 2 2 2 6" xfId="7534" xr:uid="{00000000-0005-0000-0000-0000851D0000}"/>
    <cellStyle name="Normal 52 2 2 2 2 6 3" xfId="22633" xr:uid="{00000000-0005-0000-0000-000083580000}"/>
    <cellStyle name="Normal 52 2 2 2 2 8" xfId="17620" xr:uid="{00000000-0005-0000-0000-0000EE440000}"/>
    <cellStyle name="Normal 52 2 2 2 3" xfId="2883" xr:uid="{00000000-0005-0000-0000-0000580B0000}"/>
    <cellStyle name="Normal 52 2 2 2 3 2" xfId="4572" xr:uid="{00000000-0005-0000-0000-0000F2110000}"/>
    <cellStyle name="Normal 52 2 2 2 3 2 2" xfId="14644" xr:uid="{00000000-0005-0000-0000-00004B390000}"/>
    <cellStyle name="Normal 52 2 2 2 3 2 2 3" xfId="29739" xr:uid="{00000000-0005-0000-0000-000045740000}"/>
    <cellStyle name="Normal 52 2 2 2 3 2 3" xfId="9624" xr:uid="{00000000-0005-0000-0000-0000AF250000}"/>
    <cellStyle name="Normal 52 2 2 2 3 2 3 3" xfId="24722" xr:uid="{00000000-0005-0000-0000-0000AC600000}"/>
    <cellStyle name="Normal 52 2 2 2 3 2 5" xfId="19709" xr:uid="{00000000-0005-0000-0000-0000174D0000}"/>
    <cellStyle name="Normal 52 2 2 2 3 3" xfId="6263" xr:uid="{00000000-0005-0000-0000-00008E180000}"/>
    <cellStyle name="Normal 52 2 2 2 3 3 2" xfId="16315" xr:uid="{00000000-0005-0000-0000-0000D23F0000}"/>
    <cellStyle name="Normal 52 2 2 2 3 3 3" xfId="11295" xr:uid="{00000000-0005-0000-0000-0000362C0000}"/>
    <cellStyle name="Normal 52 2 2 2 3 3 3 3" xfId="26393" xr:uid="{00000000-0005-0000-0000-000033670000}"/>
    <cellStyle name="Normal 52 2 2 2 3 3 5" xfId="21380" xr:uid="{00000000-0005-0000-0000-00009E530000}"/>
    <cellStyle name="Normal 52 2 2 2 3 4" xfId="12973" xr:uid="{00000000-0005-0000-0000-0000C4320000}"/>
    <cellStyle name="Normal 52 2 2 2 3 4 3" xfId="28068" xr:uid="{00000000-0005-0000-0000-0000BE6D0000}"/>
    <cellStyle name="Normal 52 2 2 2 3 5" xfId="7952" xr:uid="{00000000-0005-0000-0000-0000271F0000}"/>
    <cellStyle name="Normal 52 2 2 2 3 5 3" xfId="23051" xr:uid="{00000000-0005-0000-0000-0000255A0000}"/>
    <cellStyle name="Normal 52 2 2 2 3 7" xfId="18038" xr:uid="{00000000-0005-0000-0000-000090460000}"/>
    <cellStyle name="Normal 52 2 2 2 4" xfId="3735" xr:uid="{00000000-0005-0000-0000-0000AD0E0000}"/>
    <cellStyle name="Normal 52 2 2 2 4 2" xfId="13808" xr:uid="{00000000-0005-0000-0000-000007360000}"/>
    <cellStyle name="Normal 52 2 2 2 4 2 3" xfId="28903" xr:uid="{00000000-0005-0000-0000-000001710000}"/>
    <cellStyle name="Normal 52 2 2 2 4 3" xfId="8788" xr:uid="{00000000-0005-0000-0000-00006B220000}"/>
    <cellStyle name="Normal 52 2 2 2 4 3 3" xfId="23886" xr:uid="{00000000-0005-0000-0000-0000685D0000}"/>
    <cellStyle name="Normal 52 2 2 2 4 5" xfId="18873" xr:uid="{00000000-0005-0000-0000-0000D3490000}"/>
    <cellStyle name="Normal 52 2 2 2 5" xfId="5427" xr:uid="{00000000-0005-0000-0000-00004A150000}"/>
    <cellStyle name="Normal 52 2 2 2 5 2" xfId="15479" xr:uid="{00000000-0005-0000-0000-00008E3C0000}"/>
    <cellStyle name="Normal 52 2 2 2 5 2 3" xfId="30574" xr:uid="{00000000-0005-0000-0000-000088770000}"/>
    <cellStyle name="Normal 52 2 2 2 5 3" xfId="10459" xr:uid="{00000000-0005-0000-0000-0000F2280000}"/>
    <cellStyle name="Normal 52 2 2 2 5 3 3" xfId="25557" xr:uid="{00000000-0005-0000-0000-0000EF630000}"/>
    <cellStyle name="Normal 52 2 2 2 5 5" xfId="20544" xr:uid="{00000000-0005-0000-0000-00005A500000}"/>
    <cellStyle name="Normal 52 2 2 2 6" xfId="12137" xr:uid="{00000000-0005-0000-0000-0000802F0000}"/>
    <cellStyle name="Normal 52 2 2 2 6 3" xfId="27232" xr:uid="{00000000-0005-0000-0000-00007A6A0000}"/>
    <cellStyle name="Normal 52 2 2 2 7" xfId="7116" xr:uid="{00000000-0005-0000-0000-0000E31B0000}"/>
    <cellStyle name="Normal 52 2 2 2 7 3" xfId="22215" xr:uid="{00000000-0005-0000-0000-0000E1560000}"/>
    <cellStyle name="Normal 52 2 2 2 9" xfId="17202" xr:uid="{00000000-0005-0000-0000-00004C430000}"/>
    <cellStyle name="Normal 52 2 2 3" xfId="2254" xr:uid="{00000000-0005-0000-0000-0000E3080000}"/>
    <cellStyle name="Normal 52 2 2 3 2" xfId="3093" xr:uid="{00000000-0005-0000-0000-00002A0C0000}"/>
    <cellStyle name="Normal 52 2 2 3 2 2" xfId="4782" xr:uid="{00000000-0005-0000-0000-0000C4120000}"/>
    <cellStyle name="Normal 52 2 2 3 2 2 2" xfId="14854" xr:uid="{00000000-0005-0000-0000-00001D3A0000}"/>
    <cellStyle name="Normal 52 2 2 3 2 2 2 3" xfId="29949" xr:uid="{00000000-0005-0000-0000-000017750000}"/>
    <cellStyle name="Normal 52 2 2 3 2 2 3" xfId="9834" xr:uid="{00000000-0005-0000-0000-000081260000}"/>
    <cellStyle name="Normal 52 2 2 3 2 2 3 3" xfId="24932" xr:uid="{00000000-0005-0000-0000-00007E610000}"/>
    <cellStyle name="Normal 52 2 2 3 2 2 5" xfId="19919" xr:uid="{00000000-0005-0000-0000-0000E94D0000}"/>
    <cellStyle name="Normal 52 2 2 3 2 3" xfId="6473" xr:uid="{00000000-0005-0000-0000-000060190000}"/>
    <cellStyle name="Normal 52 2 2 3 2 3 2" xfId="16525" xr:uid="{00000000-0005-0000-0000-0000A4400000}"/>
    <cellStyle name="Normal 52 2 2 3 2 3 3" xfId="11505" xr:uid="{00000000-0005-0000-0000-0000082D0000}"/>
    <cellStyle name="Normal 52 2 2 3 2 3 3 3" xfId="26603" xr:uid="{00000000-0005-0000-0000-000005680000}"/>
    <cellStyle name="Normal 52 2 2 3 2 3 5" xfId="21590" xr:uid="{00000000-0005-0000-0000-000070540000}"/>
    <cellStyle name="Normal 52 2 2 3 2 4" xfId="13183" xr:uid="{00000000-0005-0000-0000-000096330000}"/>
    <cellStyle name="Normal 52 2 2 3 2 4 3" xfId="28278" xr:uid="{00000000-0005-0000-0000-0000906E0000}"/>
    <cellStyle name="Normal 52 2 2 3 2 5" xfId="8162" xr:uid="{00000000-0005-0000-0000-0000F91F0000}"/>
    <cellStyle name="Normal 52 2 2 3 2 5 3" xfId="23261" xr:uid="{00000000-0005-0000-0000-0000F75A0000}"/>
    <cellStyle name="Normal 52 2 2 3 2 7" xfId="18248" xr:uid="{00000000-0005-0000-0000-000062470000}"/>
    <cellStyle name="Normal 52 2 2 3 3" xfId="3945" xr:uid="{00000000-0005-0000-0000-00007F0F0000}"/>
    <cellStyle name="Normal 52 2 2 3 3 2" xfId="14018" xr:uid="{00000000-0005-0000-0000-0000D9360000}"/>
    <cellStyle name="Normal 52 2 2 3 3 2 3" xfId="29113" xr:uid="{00000000-0005-0000-0000-0000D3710000}"/>
    <cellStyle name="Normal 52 2 2 3 3 3" xfId="8998" xr:uid="{00000000-0005-0000-0000-00003D230000}"/>
    <cellStyle name="Normal 52 2 2 3 3 3 3" xfId="24096" xr:uid="{00000000-0005-0000-0000-00003A5E0000}"/>
    <cellStyle name="Normal 52 2 2 3 3 5" xfId="19083" xr:uid="{00000000-0005-0000-0000-0000A54A0000}"/>
    <cellStyle name="Normal 52 2 2 3 4" xfId="5637" xr:uid="{00000000-0005-0000-0000-00001C160000}"/>
    <cellStyle name="Normal 52 2 2 3 4 2" xfId="15689" xr:uid="{00000000-0005-0000-0000-0000603D0000}"/>
    <cellStyle name="Normal 52 2 2 3 4 2 3" xfId="30784" xr:uid="{00000000-0005-0000-0000-00005A780000}"/>
    <cellStyle name="Normal 52 2 2 3 4 3" xfId="10669" xr:uid="{00000000-0005-0000-0000-0000C4290000}"/>
    <cellStyle name="Normal 52 2 2 3 4 3 3" xfId="25767" xr:uid="{00000000-0005-0000-0000-0000C1640000}"/>
    <cellStyle name="Normal 52 2 2 3 4 5" xfId="20754" xr:uid="{00000000-0005-0000-0000-00002C510000}"/>
    <cellStyle name="Normal 52 2 2 3 5" xfId="12347" xr:uid="{00000000-0005-0000-0000-000052300000}"/>
    <cellStyle name="Normal 52 2 2 3 5 3" xfId="27442" xr:uid="{00000000-0005-0000-0000-00004C6B0000}"/>
    <cellStyle name="Normal 52 2 2 3 6" xfId="7326" xr:uid="{00000000-0005-0000-0000-0000B51C0000}"/>
    <cellStyle name="Normal 52 2 2 3 6 3" xfId="22425" xr:uid="{00000000-0005-0000-0000-0000B3570000}"/>
    <cellStyle name="Normal 52 2 2 3 8" xfId="17412" xr:uid="{00000000-0005-0000-0000-00001E440000}"/>
    <cellStyle name="Normal 52 2 2 4" xfId="2675" xr:uid="{00000000-0005-0000-0000-0000880A0000}"/>
    <cellStyle name="Normal 52 2 2 4 2" xfId="4364" xr:uid="{00000000-0005-0000-0000-000022110000}"/>
    <cellStyle name="Normal 52 2 2 4 2 2" xfId="14436" xr:uid="{00000000-0005-0000-0000-00007B380000}"/>
    <cellStyle name="Normal 52 2 2 4 2 2 3" xfId="29531" xr:uid="{00000000-0005-0000-0000-000075730000}"/>
    <cellStyle name="Normal 52 2 2 4 2 3" xfId="9416" xr:uid="{00000000-0005-0000-0000-0000DF240000}"/>
    <cellStyle name="Normal 52 2 2 4 2 3 3" xfId="24514" xr:uid="{00000000-0005-0000-0000-0000DC5F0000}"/>
    <cellStyle name="Normal 52 2 2 4 2 5" xfId="19501" xr:uid="{00000000-0005-0000-0000-0000474C0000}"/>
    <cellStyle name="Normal 52 2 2 4 3" xfId="6055" xr:uid="{00000000-0005-0000-0000-0000BE170000}"/>
    <cellStyle name="Normal 52 2 2 4 3 2" xfId="16107" xr:uid="{00000000-0005-0000-0000-0000023F0000}"/>
    <cellStyle name="Normal 52 2 2 4 3 3" xfId="11087" xr:uid="{00000000-0005-0000-0000-0000662B0000}"/>
    <cellStyle name="Normal 52 2 2 4 3 3 3" xfId="26185" xr:uid="{00000000-0005-0000-0000-000063660000}"/>
    <cellStyle name="Normal 52 2 2 4 3 5" xfId="21172" xr:uid="{00000000-0005-0000-0000-0000CE520000}"/>
    <cellStyle name="Normal 52 2 2 4 4" xfId="12765" xr:uid="{00000000-0005-0000-0000-0000F4310000}"/>
    <cellStyle name="Normal 52 2 2 4 4 3" xfId="27860" xr:uid="{00000000-0005-0000-0000-0000EE6C0000}"/>
    <cellStyle name="Normal 52 2 2 4 5" xfId="7744" xr:uid="{00000000-0005-0000-0000-0000571E0000}"/>
    <cellStyle name="Normal 52 2 2 4 5 3" xfId="22843" xr:uid="{00000000-0005-0000-0000-000055590000}"/>
    <cellStyle name="Normal 52 2 2 4 7" xfId="17830" xr:uid="{00000000-0005-0000-0000-0000C0450000}"/>
    <cellStyle name="Normal 52 2 2 5" xfId="3527" xr:uid="{00000000-0005-0000-0000-0000DD0D0000}"/>
    <cellStyle name="Normal 52 2 2 5 2" xfId="13600" xr:uid="{00000000-0005-0000-0000-000037350000}"/>
    <cellStyle name="Normal 52 2 2 5 2 3" xfId="28695" xr:uid="{00000000-0005-0000-0000-000031700000}"/>
    <cellStyle name="Normal 52 2 2 5 3" xfId="8580" xr:uid="{00000000-0005-0000-0000-00009B210000}"/>
    <cellStyle name="Normal 52 2 2 5 3 3" xfId="23678" xr:uid="{00000000-0005-0000-0000-0000985C0000}"/>
    <cellStyle name="Normal 52 2 2 5 5" xfId="18665" xr:uid="{00000000-0005-0000-0000-000003490000}"/>
    <cellStyle name="Normal 52 2 2 6" xfId="5219" xr:uid="{00000000-0005-0000-0000-00007A140000}"/>
    <cellStyle name="Normal 52 2 2 6 2" xfId="15271" xr:uid="{00000000-0005-0000-0000-0000BE3B0000}"/>
    <cellStyle name="Normal 52 2 2 6 2 3" xfId="30366" xr:uid="{00000000-0005-0000-0000-0000B8760000}"/>
    <cellStyle name="Normal 52 2 2 6 3" xfId="10251" xr:uid="{00000000-0005-0000-0000-000022280000}"/>
    <cellStyle name="Normal 52 2 2 6 3 3" xfId="25349" xr:uid="{00000000-0005-0000-0000-00001F630000}"/>
    <cellStyle name="Normal 52 2 2 6 5" xfId="20336" xr:uid="{00000000-0005-0000-0000-00008A4F0000}"/>
    <cellStyle name="Normal 52 2 2 7" xfId="11929" xr:uid="{00000000-0005-0000-0000-0000B02E0000}"/>
    <cellStyle name="Normal 52 2 2 7 3" xfId="27024" xr:uid="{00000000-0005-0000-0000-0000AA690000}"/>
    <cellStyle name="Normal 52 2 2 8" xfId="6908" xr:uid="{00000000-0005-0000-0000-0000131B0000}"/>
    <cellStyle name="Normal 52 2 2 8 3" xfId="22007" xr:uid="{00000000-0005-0000-0000-000011560000}"/>
    <cellStyle name="Normal 52 2 3" xfId="1937" xr:uid="{00000000-0005-0000-0000-0000A6070000}"/>
    <cellStyle name="Normal 52 2 3 2" xfId="2358" xr:uid="{00000000-0005-0000-0000-00004B090000}"/>
    <cellStyle name="Normal 52 2 3 2 2" xfId="3197" xr:uid="{00000000-0005-0000-0000-0000920C0000}"/>
    <cellStyle name="Normal 52 2 3 2 2 2" xfId="4886" xr:uid="{00000000-0005-0000-0000-00002C130000}"/>
    <cellStyle name="Normal 52 2 3 2 2 2 2" xfId="14958" xr:uid="{00000000-0005-0000-0000-0000853A0000}"/>
    <cellStyle name="Normal 52 2 3 2 2 2 2 3" xfId="30053" xr:uid="{00000000-0005-0000-0000-00007F750000}"/>
    <cellStyle name="Normal 52 2 3 2 2 2 3" xfId="9938" xr:uid="{00000000-0005-0000-0000-0000E9260000}"/>
    <cellStyle name="Normal 52 2 3 2 2 2 3 3" xfId="25036" xr:uid="{00000000-0005-0000-0000-0000E6610000}"/>
    <cellStyle name="Normal 52 2 3 2 2 2 5" xfId="20023" xr:uid="{00000000-0005-0000-0000-0000514E0000}"/>
    <cellStyle name="Normal 52 2 3 2 2 3" xfId="6577" xr:uid="{00000000-0005-0000-0000-0000C8190000}"/>
    <cellStyle name="Normal 52 2 3 2 2 3 2" xfId="16629" xr:uid="{00000000-0005-0000-0000-00000C410000}"/>
    <cellStyle name="Normal 52 2 3 2 2 3 3" xfId="11609" xr:uid="{00000000-0005-0000-0000-0000702D0000}"/>
    <cellStyle name="Normal 52 2 3 2 2 3 3 3" xfId="26707" xr:uid="{00000000-0005-0000-0000-00006D680000}"/>
    <cellStyle name="Normal 52 2 3 2 2 3 5" xfId="21694" xr:uid="{00000000-0005-0000-0000-0000D8540000}"/>
    <cellStyle name="Normal 52 2 3 2 2 4" xfId="13287" xr:uid="{00000000-0005-0000-0000-0000FE330000}"/>
    <cellStyle name="Normal 52 2 3 2 2 4 3" xfId="28382" xr:uid="{00000000-0005-0000-0000-0000F86E0000}"/>
    <cellStyle name="Normal 52 2 3 2 2 5" xfId="8266" xr:uid="{00000000-0005-0000-0000-000061200000}"/>
    <cellStyle name="Normal 52 2 3 2 2 5 3" xfId="23365" xr:uid="{00000000-0005-0000-0000-00005F5B0000}"/>
    <cellStyle name="Normal 52 2 3 2 2 7" xfId="18352" xr:uid="{00000000-0005-0000-0000-0000CA470000}"/>
    <cellStyle name="Normal 52 2 3 2 3" xfId="4049" xr:uid="{00000000-0005-0000-0000-0000E70F0000}"/>
    <cellStyle name="Normal 52 2 3 2 3 2" xfId="14122" xr:uid="{00000000-0005-0000-0000-000041370000}"/>
    <cellStyle name="Normal 52 2 3 2 3 2 3" xfId="29217" xr:uid="{00000000-0005-0000-0000-00003B720000}"/>
    <cellStyle name="Normal 52 2 3 2 3 3" xfId="9102" xr:uid="{00000000-0005-0000-0000-0000A5230000}"/>
    <cellStyle name="Normal 52 2 3 2 3 3 3" xfId="24200" xr:uid="{00000000-0005-0000-0000-0000A25E0000}"/>
    <cellStyle name="Normal 52 2 3 2 3 5" xfId="19187" xr:uid="{00000000-0005-0000-0000-00000D4B0000}"/>
    <cellStyle name="Normal 52 2 3 2 4" xfId="5741" xr:uid="{00000000-0005-0000-0000-000084160000}"/>
    <cellStyle name="Normal 52 2 3 2 4 2" xfId="15793" xr:uid="{00000000-0005-0000-0000-0000C83D0000}"/>
    <cellStyle name="Normal 52 2 3 2 4 2 3" xfId="30888" xr:uid="{00000000-0005-0000-0000-0000C2780000}"/>
    <cellStyle name="Normal 52 2 3 2 4 3" xfId="10773" xr:uid="{00000000-0005-0000-0000-00002C2A0000}"/>
    <cellStyle name="Normal 52 2 3 2 4 3 3" xfId="25871" xr:uid="{00000000-0005-0000-0000-000029650000}"/>
    <cellStyle name="Normal 52 2 3 2 4 5" xfId="20858" xr:uid="{00000000-0005-0000-0000-000094510000}"/>
    <cellStyle name="Normal 52 2 3 2 5" xfId="12451" xr:uid="{00000000-0005-0000-0000-0000BA300000}"/>
    <cellStyle name="Normal 52 2 3 2 5 3" xfId="27546" xr:uid="{00000000-0005-0000-0000-0000B46B0000}"/>
    <cellStyle name="Normal 52 2 3 2 6" xfId="7430" xr:uid="{00000000-0005-0000-0000-00001D1D0000}"/>
    <cellStyle name="Normal 52 2 3 2 6 3" xfId="22529" xr:uid="{00000000-0005-0000-0000-00001B580000}"/>
    <cellStyle name="Normal 52 2 3 2 8" xfId="17516" xr:uid="{00000000-0005-0000-0000-000086440000}"/>
    <cellStyle name="Normal 52 2 3 3" xfId="2779" xr:uid="{00000000-0005-0000-0000-0000F00A0000}"/>
    <cellStyle name="Normal 52 2 3 3 2" xfId="4468" xr:uid="{00000000-0005-0000-0000-00008A110000}"/>
    <cellStyle name="Normal 52 2 3 3 2 2" xfId="14540" xr:uid="{00000000-0005-0000-0000-0000E3380000}"/>
    <cellStyle name="Normal 52 2 3 3 2 2 3" xfId="29635" xr:uid="{00000000-0005-0000-0000-0000DD730000}"/>
    <cellStyle name="Normal 52 2 3 3 2 3" xfId="9520" xr:uid="{00000000-0005-0000-0000-000047250000}"/>
    <cellStyle name="Normal 52 2 3 3 2 3 3" xfId="24618" xr:uid="{00000000-0005-0000-0000-000044600000}"/>
    <cellStyle name="Normal 52 2 3 3 2 5" xfId="19605" xr:uid="{00000000-0005-0000-0000-0000AF4C0000}"/>
    <cellStyle name="Normal 52 2 3 3 3" xfId="6159" xr:uid="{00000000-0005-0000-0000-000026180000}"/>
    <cellStyle name="Normal 52 2 3 3 3 2" xfId="16211" xr:uid="{00000000-0005-0000-0000-00006A3F0000}"/>
    <cellStyle name="Normal 52 2 3 3 3 3" xfId="11191" xr:uid="{00000000-0005-0000-0000-0000CE2B0000}"/>
    <cellStyle name="Normal 52 2 3 3 3 3 3" xfId="26289" xr:uid="{00000000-0005-0000-0000-0000CB660000}"/>
    <cellStyle name="Normal 52 2 3 3 3 5" xfId="21276" xr:uid="{00000000-0005-0000-0000-000036530000}"/>
    <cellStyle name="Normal 52 2 3 3 4" xfId="12869" xr:uid="{00000000-0005-0000-0000-00005C320000}"/>
    <cellStyle name="Normal 52 2 3 3 4 3" xfId="27964" xr:uid="{00000000-0005-0000-0000-0000566D0000}"/>
    <cellStyle name="Normal 52 2 3 3 5" xfId="7848" xr:uid="{00000000-0005-0000-0000-0000BF1E0000}"/>
    <cellStyle name="Normal 52 2 3 3 5 3" xfId="22947" xr:uid="{00000000-0005-0000-0000-0000BD590000}"/>
    <cellStyle name="Normal 52 2 3 3 7" xfId="17934" xr:uid="{00000000-0005-0000-0000-000028460000}"/>
    <cellStyle name="Normal 52 2 3 4" xfId="3631" xr:uid="{00000000-0005-0000-0000-0000450E0000}"/>
    <cellStyle name="Normal 52 2 3 4 2" xfId="13704" xr:uid="{00000000-0005-0000-0000-00009F350000}"/>
    <cellStyle name="Normal 52 2 3 4 2 3" xfId="28799" xr:uid="{00000000-0005-0000-0000-000099700000}"/>
    <cellStyle name="Normal 52 2 3 4 3" xfId="8684" xr:uid="{00000000-0005-0000-0000-000003220000}"/>
    <cellStyle name="Normal 52 2 3 4 3 3" xfId="23782" xr:uid="{00000000-0005-0000-0000-0000005D0000}"/>
    <cellStyle name="Normal 52 2 3 4 5" xfId="18769" xr:uid="{00000000-0005-0000-0000-00006B490000}"/>
    <cellStyle name="Normal 52 2 3 5" xfId="5323" xr:uid="{00000000-0005-0000-0000-0000E2140000}"/>
    <cellStyle name="Normal 52 2 3 5 2" xfId="15375" xr:uid="{00000000-0005-0000-0000-0000263C0000}"/>
    <cellStyle name="Normal 52 2 3 5 2 3" xfId="30470" xr:uid="{00000000-0005-0000-0000-000020770000}"/>
    <cellStyle name="Normal 52 2 3 5 3" xfId="10355" xr:uid="{00000000-0005-0000-0000-00008A280000}"/>
    <cellStyle name="Normal 52 2 3 5 3 3" xfId="25453" xr:uid="{00000000-0005-0000-0000-000087630000}"/>
    <cellStyle name="Normal 52 2 3 5 5" xfId="20440" xr:uid="{00000000-0005-0000-0000-0000F24F0000}"/>
    <cellStyle name="Normal 52 2 3 6" xfId="12033" xr:uid="{00000000-0005-0000-0000-0000182F0000}"/>
    <cellStyle name="Normal 52 2 3 6 3" xfId="27128" xr:uid="{00000000-0005-0000-0000-0000126A0000}"/>
    <cellStyle name="Normal 52 2 3 7" xfId="7012" xr:uid="{00000000-0005-0000-0000-00007B1B0000}"/>
    <cellStyle name="Normal 52 2 3 7 3" xfId="22111" xr:uid="{00000000-0005-0000-0000-000079560000}"/>
    <cellStyle name="Normal 52 2 3 9" xfId="17098" xr:uid="{00000000-0005-0000-0000-0000E4420000}"/>
    <cellStyle name="Normal 52 2 4" xfId="2150" xr:uid="{00000000-0005-0000-0000-00007B080000}"/>
    <cellStyle name="Normal 52 2 4 2" xfId="2989" xr:uid="{00000000-0005-0000-0000-0000C20B0000}"/>
    <cellStyle name="Normal 52 2 4 2 2" xfId="4678" xr:uid="{00000000-0005-0000-0000-00005C120000}"/>
    <cellStyle name="Normal 52 2 4 2 2 2" xfId="14750" xr:uid="{00000000-0005-0000-0000-0000B5390000}"/>
    <cellStyle name="Normal 52 2 4 2 2 2 3" xfId="29845" xr:uid="{00000000-0005-0000-0000-0000AF740000}"/>
    <cellStyle name="Normal 52 2 4 2 2 3" xfId="9730" xr:uid="{00000000-0005-0000-0000-000019260000}"/>
    <cellStyle name="Normal 52 2 4 2 2 3 3" xfId="24828" xr:uid="{00000000-0005-0000-0000-000016610000}"/>
    <cellStyle name="Normal 52 2 4 2 2 5" xfId="19815" xr:uid="{00000000-0005-0000-0000-0000814D0000}"/>
    <cellStyle name="Normal 52 2 4 2 3" xfId="6369" xr:uid="{00000000-0005-0000-0000-0000F8180000}"/>
    <cellStyle name="Normal 52 2 4 2 3 2" xfId="16421" xr:uid="{00000000-0005-0000-0000-00003C400000}"/>
    <cellStyle name="Normal 52 2 4 2 3 3" xfId="11401" xr:uid="{00000000-0005-0000-0000-0000A02C0000}"/>
    <cellStyle name="Normal 52 2 4 2 3 3 3" xfId="26499" xr:uid="{00000000-0005-0000-0000-00009D670000}"/>
    <cellStyle name="Normal 52 2 4 2 3 5" xfId="21486" xr:uid="{00000000-0005-0000-0000-000008540000}"/>
    <cellStyle name="Normal 52 2 4 2 4" xfId="13079" xr:uid="{00000000-0005-0000-0000-00002E330000}"/>
    <cellStyle name="Normal 52 2 4 2 4 3" xfId="28174" xr:uid="{00000000-0005-0000-0000-0000286E0000}"/>
    <cellStyle name="Normal 52 2 4 2 5" xfId="8058" xr:uid="{00000000-0005-0000-0000-0000911F0000}"/>
    <cellStyle name="Normal 52 2 4 2 5 3" xfId="23157" xr:uid="{00000000-0005-0000-0000-00008F5A0000}"/>
    <cellStyle name="Normal 52 2 4 2 7" xfId="18144" xr:uid="{00000000-0005-0000-0000-0000FA460000}"/>
    <cellStyle name="Normal 52 2 4 3" xfId="3841" xr:uid="{00000000-0005-0000-0000-0000170F0000}"/>
    <cellStyle name="Normal 52 2 4 3 2" xfId="13914" xr:uid="{00000000-0005-0000-0000-000071360000}"/>
    <cellStyle name="Normal 52 2 4 3 2 3" xfId="29009" xr:uid="{00000000-0005-0000-0000-00006B710000}"/>
    <cellStyle name="Normal 52 2 4 3 3" xfId="8894" xr:uid="{00000000-0005-0000-0000-0000D5220000}"/>
    <cellStyle name="Normal 52 2 4 3 3 3" xfId="23992" xr:uid="{00000000-0005-0000-0000-0000D25D0000}"/>
    <cellStyle name="Normal 52 2 4 3 5" xfId="18979" xr:uid="{00000000-0005-0000-0000-00003D4A0000}"/>
    <cellStyle name="Normal 52 2 4 4" xfId="5533" xr:uid="{00000000-0005-0000-0000-0000B4150000}"/>
    <cellStyle name="Normal 52 2 4 4 2" xfId="15585" xr:uid="{00000000-0005-0000-0000-0000F83C0000}"/>
    <cellStyle name="Normal 52 2 4 4 2 3" xfId="30680" xr:uid="{00000000-0005-0000-0000-0000F2770000}"/>
    <cellStyle name="Normal 52 2 4 4 3" xfId="10565" xr:uid="{00000000-0005-0000-0000-00005C290000}"/>
    <cellStyle name="Normal 52 2 4 4 3 3" xfId="25663" xr:uid="{00000000-0005-0000-0000-000059640000}"/>
    <cellStyle name="Normal 52 2 4 4 5" xfId="20650" xr:uid="{00000000-0005-0000-0000-0000C4500000}"/>
    <cellStyle name="Normal 52 2 4 5" xfId="12243" xr:uid="{00000000-0005-0000-0000-0000EA2F0000}"/>
    <cellStyle name="Normal 52 2 4 5 3" xfId="27338" xr:uid="{00000000-0005-0000-0000-0000E46A0000}"/>
    <cellStyle name="Normal 52 2 4 6" xfId="7222" xr:uid="{00000000-0005-0000-0000-00004D1C0000}"/>
    <cellStyle name="Normal 52 2 4 6 3" xfId="22321" xr:uid="{00000000-0005-0000-0000-00004B570000}"/>
    <cellStyle name="Normal 52 2 4 8" xfId="17308" xr:uid="{00000000-0005-0000-0000-0000B6430000}"/>
    <cellStyle name="Normal 52 2 5" xfId="2571" xr:uid="{00000000-0005-0000-0000-0000200A0000}"/>
    <cellStyle name="Normal 52 2 5 2" xfId="4260" xr:uid="{00000000-0005-0000-0000-0000BA100000}"/>
    <cellStyle name="Normal 52 2 5 2 2" xfId="14332" xr:uid="{00000000-0005-0000-0000-000013380000}"/>
    <cellStyle name="Normal 52 2 5 2 2 3" xfId="29427" xr:uid="{00000000-0005-0000-0000-00000D730000}"/>
    <cellStyle name="Normal 52 2 5 2 3" xfId="9312" xr:uid="{00000000-0005-0000-0000-000077240000}"/>
    <cellStyle name="Normal 52 2 5 2 3 3" xfId="24410" xr:uid="{00000000-0005-0000-0000-0000745F0000}"/>
    <cellStyle name="Normal 52 2 5 2 5" xfId="19397" xr:uid="{00000000-0005-0000-0000-0000DF4B0000}"/>
    <cellStyle name="Normal 52 2 5 3" xfId="5951" xr:uid="{00000000-0005-0000-0000-000056170000}"/>
    <cellStyle name="Normal 52 2 5 3 2" xfId="16003" xr:uid="{00000000-0005-0000-0000-00009A3E0000}"/>
    <cellStyle name="Normal 52 2 5 3 3" xfId="10983" xr:uid="{00000000-0005-0000-0000-0000FE2A0000}"/>
    <cellStyle name="Normal 52 2 5 3 3 3" xfId="26081" xr:uid="{00000000-0005-0000-0000-0000FB650000}"/>
    <cellStyle name="Normal 52 2 5 3 5" xfId="21068" xr:uid="{00000000-0005-0000-0000-000066520000}"/>
    <cellStyle name="Normal 52 2 5 4" xfId="12661" xr:uid="{00000000-0005-0000-0000-00008C310000}"/>
    <cellStyle name="Normal 52 2 5 4 3" xfId="27756" xr:uid="{00000000-0005-0000-0000-0000866C0000}"/>
    <cellStyle name="Normal 52 2 5 5" xfId="7640" xr:uid="{00000000-0005-0000-0000-0000EF1D0000}"/>
    <cellStyle name="Normal 52 2 5 5 3" xfId="22739" xr:uid="{00000000-0005-0000-0000-0000ED580000}"/>
    <cellStyle name="Normal 52 2 5 7" xfId="17726" xr:uid="{00000000-0005-0000-0000-000058450000}"/>
    <cellStyle name="Normal 52 2 6" xfId="3423" xr:uid="{00000000-0005-0000-0000-0000750D0000}"/>
    <cellStyle name="Normal 52 2 6 2" xfId="13496" xr:uid="{00000000-0005-0000-0000-0000CF340000}"/>
    <cellStyle name="Normal 52 2 6 2 3" xfId="28591" xr:uid="{00000000-0005-0000-0000-0000C96F0000}"/>
    <cellStyle name="Normal 52 2 6 3" xfId="8476" xr:uid="{00000000-0005-0000-0000-000033210000}"/>
    <cellStyle name="Normal 52 2 6 3 3" xfId="23574" xr:uid="{00000000-0005-0000-0000-0000305C0000}"/>
    <cellStyle name="Normal 52 2 6 5" xfId="18561" xr:uid="{00000000-0005-0000-0000-00009B480000}"/>
    <cellStyle name="Normal 52 2 7" xfId="5115" xr:uid="{00000000-0005-0000-0000-000012140000}"/>
    <cellStyle name="Normal 52 2 7 2" xfId="15167" xr:uid="{00000000-0005-0000-0000-0000563B0000}"/>
    <cellStyle name="Normal 52 2 7 2 3" xfId="30262" xr:uid="{00000000-0005-0000-0000-000050760000}"/>
    <cellStyle name="Normal 52 2 7 3" xfId="10147" xr:uid="{00000000-0005-0000-0000-0000BA270000}"/>
    <cellStyle name="Normal 52 2 7 3 3" xfId="25245" xr:uid="{00000000-0005-0000-0000-0000B7620000}"/>
    <cellStyle name="Normal 52 2 7 5" xfId="20232" xr:uid="{00000000-0005-0000-0000-0000224F0000}"/>
    <cellStyle name="Normal 52 2 8" xfId="11825" xr:uid="{00000000-0005-0000-0000-0000482E0000}"/>
    <cellStyle name="Normal 52 2 8 3" xfId="26920" xr:uid="{00000000-0005-0000-0000-000042690000}"/>
    <cellStyle name="Normal 52 2 9" xfId="6804" xr:uid="{00000000-0005-0000-0000-0000AB1A0000}"/>
    <cellStyle name="Normal 52 2 9 3" xfId="21903" xr:uid="{00000000-0005-0000-0000-0000A9550000}"/>
    <cellStyle name="Normal 52 3" xfId="1770" xr:uid="{00000000-0005-0000-0000-0000FF060000}"/>
    <cellStyle name="Normal 52 3 10" xfId="16942" xr:uid="{00000000-0005-0000-0000-000048420000}"/>
    <cellStyle name="Normal 52 3 2" xfId="1989" xr:uid="{00000000-0005-0000-0000-0000DA070000}"/>
    <cellStyle name="Normal 52 3 2 2" xfId="2410" xr:uid="{00000000-0005-0000-0000-00007F090000}"/>
    <cellStyle name="Normal 52 3 2 2 2" xfId="3249" xr:uid="{00000000-0005-0000-0000-0000C60C0000}"/>
    <cellStyle name="Normal 52 3 2 2 2 2" xfId="4938" xr:uid="{00000000-0005-0000-0000-000060130000}"/>
    <cellStyle name="Normal 52 3 2 2 2 2 2" xfId="15010" xr:uid="{00000000-0005-0000-0000-0000B93A0000}"/>
    <cellStyle name="Normal 52 3 2 2 2 2 2 3" xfId="30105" xr:uid="{00000000-0005-0000-0000-0000B3750000}"/>
    <cellStyle name="Normal 52 3 2 2 2 2 3" xfId="9990" xr:uid="{00000000-0005-0000-0000-00001D270000}"/>
    <cellStyle name="Normal 52 3 2 2 2 2 3 3" xfId="25088" xr:uid="{00000000-0005-0000-0000-00001A620000}"/>
    <cellStyle name="Normal 52 3 2 2 2 2 5" xfId="20075" xr:uid="{00000000-0005-0000-0000-0000854E0000}"/>
    <cellStyle name="Normal 52 3 2 2 2 3" xfId="6629" xr:uid="{00000000-0005-0000-0000-0000FC190000}"/>
    <cellStyle name="Normal 52 3 2 2 2 3 2" xfId="16681" xr:uid="{00000000-0005-0000-0000-000040410000}"/>
    <cellStyle name="Normal 52 3 2 2 2 3 3" xfId="11661" xr:uid="{00000000-0005-0000-0000-0000A42D0000}"/>
    <cellStyle name="Normal 52 3 2 2 2 3 3 3" xfId="26759" xr:uid="{00000000-0005-0000-0000-0000A1680000}"/>
    <cellStyle name="Normal 52 3 2 2 2 3 5" xfId="21746" xr:uid="{00000000-0005-0000-0000-00000C550000}"/>
    <cellStyle name="Normal 52 3 2 2 2 4" xfId="13339" xr:uid="{00000000-0005-0000-0000-000032340000}"/>
    <cellStyle name="Normal 52 3 2 2 2 4 3" xfId="28434" xr:uid="{00000000-0005-0000-0000-00002C6F0000}"/>
    <cellStyle name="Normal 52 3 2 2 2 5" xfId="8318" xr:uid="{00000000-0005-0000-0000-000095200000}"/>
    <cellStyle name="Normal 52 3 2 2 2 5 3" xfId="23417" xr:uid="{00000000-0005-0000-0000-0000935B0000}"/>
    <cellStyle name="Normal 52 3 2 2 2 7" xfId="18404" xr:uid="{00000000-0005-0000-0000-0000FE470000}"/>
    <cellStyle name="Normal 52 3 2 2 3" xfId="4101" xr:uid="{00000000-0005-0000-0000-00001B100000}"/>
    <cellStyle name="Normal 52 3 2 2 3 2" xfId="14174" xr:uid="{00000000-0005-0000-0000-000075370000}"/>
    <cellStyle name="Normal 52 3 2 2 3 2 3" xfId="29269" xr:uid="{00000000-0005-0000-0000-00006F720000}"/>
    <cellStyle name="Normal 52 3 2 2 3 3" xfId="9154" xr:uid="{00000000-0005-0000-0000-0000D9230000}"/>
    <cellStyle name="Normal 52 3 2 2 3 3 3" xfId="24252" xr:uid="{00000000-0005-0000-0000-0000D65E0000}"/>
    <cellStyle name="Normal 52 3 2 2 3 5" xfId="19239" xr:uid="{00000000-0005-0000-0000-0000414B0000}"/>
    <cellStyle name="Normal 52 3 2 2 4" xfId="5793" xr:uid="{00000000-0005-0000-0000-0000B8160000}"/>
    <cellStyle name="Normal 52 3 2 2 4 2" xfId="15845" xr:uid="{00000000-0005-0000-0000-0000FC3D0000}"/>
    <cellStyle name="Normal 52 3 2 2 4 3" xfId="10825" xr:uid="{00000000-0005-0000-0000-0000602A0000}"/>
    <cellStyle name="Normal 52 3 2 2 4 3 3" xfId="25923" xr:uid="{00000000-0005-0000-0000-00005D650000}"/>
    <cellStyle name="Normal 52 3 2 2 4 5" xfId="20910" xr:uid="{00000000-0005-0000-0000-0000C8510000}"/>
    <cellStyle name="Normal 52 3 2 2 5" xfId="12503" xr:uid="{00000000-0005-0000-0000-0000EE300000}"/>
    <cellStyle name="Normal 52 3 2 2 5 3" xfId="27598" xr:uid="{00000000-0005-0000-0000-0000E86B0000}"/>
    <cellStyle name="Normal 52 3 2 2 6" xfId="7482" xr:uid="{00000000-0005-0000-0000-0000511D0000}"/>
    <cellStyle name="Normal 52 3 2 2 6 3" xfId="22581" xr:uid="{00000000-0005-0000-0000-00004F580000}"/>
    <cellStyle name="Normal 52 3 2 2 8" xfId="17568" xr:uid="{00000000-0005-0000-0000-0000BA440000}"/>
    <cellStyle name="Normal 52 3 2 3" xfId="2831" xr:uid="{00000000-0005-0000-0000-0000240B0000}"/>
    <cellStyle name="Normal 52 3 2 3 2" xfId="4520" xr:uid="{00000000-0005-0000-0000-0000BE110000}"/>
    <cellStyle name="Normal 52 3 2 3 2 2" xfId="14592" xr:uid="{00000000-0005-0000-0000-000017390000}"/>
    <cellStyle name="Normal 52 3 2 3 2 2 3" xfId="29687" xr:uid="{00000000-0005-0000-0000-000011740000}"/>
    <cellStyle name="Normal 52 3 2 3 2 3" xfId="9572" xr:uid="{00000000-0005-0000-0000-00007B250000}"/>
    <cellStyle name="Normal 52 3 2 3 2 3 3" xfId="24670" xr:uid="{00000000-0005-0000-0000-000078600000}"/>
    <cellStyle name="Normal 52 3 2 3 2 5" xfId="19657" xr:uid="{00000000-0005-0000-0000-0000E34C0000}"/>
    <cellStyle name="Normal 52 3 2 3 3" xfId="6211" xr:uid="{00000000-0005-0000-0000-00005A180000}"/>
    <cellStyle name="Normal 52 3 2 3 3 2" xfId="16263" xr:uid="{00000000-0005-0000-0000-00009E3F0000}"/>
    <cellStyle name="Normal 52 3 2 3 3 3" xfId="11243" xr:uid="{00000000-0005-0000-0000-0000022C0000}"/>
    <cellStyle name="Normal 52 3 2 3 3 3 3" xfId="26341" xr:uid="{00000000-0005-0000-0000-0000FF660000}"/>
    <cellStyle name="Normal 52 3 2 3 3 5" xfId="21328" xr:uid="{00000000-0005-0000-0000-00006A530000}"/>
    <cellStyle name="Normal 52 3 2 3 4" xfId="12921" xr:uid="{00000000-0005-0000-0000-000090320000}"/>
    <cellStyle name="Normal 52 3 2 3 4 3" xfId="28016" xr:uid="{00000000-0005-0000-0000-00008A6D0000}"/>
    <cellStyle name="Normal 52 3 2 3 5" xfId="7900" xr:uid="{00000000-0005-0000-0000-0000F31E0000}"/>
    <cellStyle name="Normal 52 3 2 3 5 3" xfId="22999" xr:uid="{00000000-0005-0000-0000-0000F1590000}"/>
    <cellStyle name="Normal 52 3 2 3 7" xfId="17986" xr:uid="{00000000-0005-0000-0000-00005C460000}"/>
    <cellStyle name="Normal 52 3 2 4" xfId="3683" xr:uid="{00000000-0005-0000-0000-0000790E0000}"/>
    <cellStyle name="Normal 52 3 2 4 2" xfId="13756" xr:uid="{00000000-0005-0000-0000-0000D3350000}"/>
    <cellStyle name="Normal 52 3 2 4 2 3" xfId="28851" xr:uid="{00000000-0005-0000-0000-0000CD700000}"/>
    <cellStyle name="Normal 52 3 2 4 3" xfId="8736" xr:uid="{00000000-0005-0000-0000-000037220000}"/>
    <cellStyle name="Normal 52 3 2 4 3 3" xfId="23834" xr:uid="{00000000-0005-0000-0000-0000345D0000}"/>
    <cellStyle name="Normal 52 3 2 4 5" xfId="18821" xr:uid="{00000000-0005-0000-0000-00009F490000}"/>
    <cellStyle name="Normal 52 3 2 5" xfId="5375" xr:uid="{00000000-0005-0000-0000-000016150000}"/>
    <cellStyle name="Normal 52 3 2 5 2" xfId="15427" xr:uid="{00000000-0005-0000-0000-00005A3C0000}"/>
    <cellStyle name="Normal 52 3 2 5 2 3" xfId="30522" xr:uid="{00000000-0005-0000-0000-000054770000}"/>
    <cellStyle name="Normal 52 3 2 5 3" xfId="10407" xr:uid="{00000000-0005-0000-0000-0000BE280000}"/>
    <cellStyle name="Normal 52 3 2 5 3 3" xfId="25505" xr:uid="{00000000-0005-0000-0000-0000BB630000}"/>
    <cellStyle name="Normal 52 3 2 5 5" xfId="20492" xr:uid="{00000000-0005-0000-0000-000026500000}"/>
    <cellStyle name="Normal 52 3 2 6" xfId="12085" xr:uid="{00000000-0005-0000-0000-00004C2F0000}"/>
    <cellStyle name="Normal 52 3 2 6 3" xfId="27180" xr:uid="{00000000-0005-0000-0000-0000466A0000}"/>
    <cellStyle name="Normal 52 3 2 7" xfId="7064" xr:uid="{00000000-0005-0000-0000-0000AF1B0000}"/>
    <cellStyle name="Normal 52 3 2 7 3" xfId="22163" xr:uid="{00000000-0005-0000-0000-0000AD560000}"/>
    <cellStyle name="Normal 52 3 2 9" xfId="17150" xr:uid="{00000000-0005-0000-0000-000018430000}"/>
    <cellStyle name="Normal 52 3 3" xfId="2202" xr:uid="{00000000-0005-0000-0000-0000AF080000}"/>
    <cellStyle name="Normal 52 3 3 2" xfId="3041" xr:uid="{00000000-0005-0000-0000-0000F60B0000}"/>
    <cellStyle name="Normal 52 3 3 2 2" xfId="4730" xr:uid="{00000000-0005-0000-0000-000090120000}"/>
    <cellStyle name="Normal 52 3 3 2 2 2" xfId="14802" xr:uid="{00000000-0005-0000-0000-0000E9390000}"/>
    <cellStyle name="Normal 52 3 3 2 2 2 3" xfId="29897" xr:uid="{00000000-0005-0000-0000-0000E3740000}"/>
    <cellStyle name="Normal 52 3 3 2 2 3" xfId="9782" xr:uid="{00000000-0005-0000-0000-00004D260000}"/>
    <cellStyle name="Normal 52 3 3 2 2 3 3" xfId="24880" xr:uid="{00000000-0005-0000-0000-00004A610000}"/>
    <cellStyle name="Normal 52 3 3 2 2 5" xfId="19867" xr:uid="{00000000-0005-0000-0000-0000B54D0000}"/>
    <cellStyle name="Normal 52 3 3 2 3" xfId="6421" xr:uid="{00000000-0005-0000-0000-00002C190000}"/>
    <cellStyle name="Normal 52 3 3 2 3 2" xfId="16473" xr:uid="{00000000-0005-0000-0000-000070400000}"/>
    <cellStyle name="Normal 52 3 3 2 3 3" xfId="11453" xr:uid="{00000000-0005-0000-0000-0000D42C0000}"/>
    <cellStyle name="Normal 52 3 3 2 3 3 3" xfId="26551" xr:uid="{00000000-0005-0000-0000-0000D1670000}"/>
    <cellStyle name="Normal 52 3 3 2 3 5" xfId="21538" xr:uid="{00000000-0005-0000-0000-00003C540000}"/>
    <cellStyle name="Normal 52 3 3 2 4" xfId="13131" xr:uid="{00000000-0005-0000-0000-000062330000}"/>
    <cellStyle name="Normal 52 3 3 2 4 3" xfId="28226" xr:uid="{00000000-0005-0000-0000-00005C6E0000}"/>
    <cellStyle name="Normal 52 3 3 2 5" xfId="8110" xr:uid="{00000000-0005-0000-0000-0000C51F0000}"/>
    <cellStyle name="Normal 52 3 3 2 5 3" xfId="23209" xr:uid="{00000000-0005-0000-0000-0000C35A0000}"/>
    <cellStyle name="Normal 52 3 3 2 7" xfId="18196" xr:uid="{00000000-0005-0000-0000-00002E470000}"/>
    <cellStyle name="Normal 52 3 3 3" xfId="3893" xr:uid="{00000000-0005-0000-0000-00004B0F0000}"/>
    <cellStyle name="Normal 52 3 3 3 2" xfId="13966" xr:uid="{00000000-0005-0000-0000-0000A5360000}"/>
    <cellStyle name="Normal 52 3 3 3 2 3" xfId="29061" xr:uid="{00000000-0005-0000-0000-00009F710000}"/>
    <cellStyle name="Normal 52 3 3 3 3" xfId="8946" xr:uid="{00000000-0005-0000-0000-000009230000}"/>
    <cellStyle name="Normal 52 3 3 3 3 3" xfId="24044" xr:uid="{00000000-0005-0000-0000-0000065E0000}"/>
    <cellStyle name="Normal 52 3 3 3 5" xfId="19031" xr:uid="{00000000-0005-0000-0000-0000714A0000}"/>
    <cellStyle name="Normal 52 3 3 4" xfId="5585" xr:uid="{00000000-0005-0000-0000-0000E8150000}"/>
    <cellStyle name="Normal 52 3 3 4 2" xfId="15637" xr:uid="{00000000-0005-0000-0000-00002C3D0000}"/>
    <cellStyle name="Normal 52 3 3 4 2 3" xfId="30732" xr:uid="{00000000-0005-0000-0000-000026780000}"/>
    <cellStyle name="Normal 52 3 3 4 3" xfId="10617" xr:uid="{00000000-0005-0000-0000-000090290000}"/>
    <cellStyle name="Normal 52 3 3 4 3 3" xfId="25715" xr:uid="{00000000-0005-0000-0000-00008D640000}"/>
    <cellStyle name="Normal 52 3 3 4 5" xfId="20702" xr:uid="{00000000-0005-0000-0000-0000F8500000}"/>
    <cellStyle name="Normal 52 3 3 5" xfId="12295" xr:uid="{00000000-0005-0000-0000-00001E300000}"/>
    <cellStyle name="Normal 52 3 3 5 3" xfId="27390" xr:uid="{00000000-0005-0000-0000-0000186B0000}"/>
    <cellStyle name="Normal 52 3 3 6" xfId="7274" xr:uid="{00000000-0005-0000-0000-0000811C0000}"/>
    <cellStyle name="Normal 52 3 3 6 3" xfId="22373" xr:uid="{00000000-0005-0000-0000-00007F570000}"/>
    <cellStyle name="Normal 52 3 3 8" xfId="17360" xr:uid="{00000000-0005-0000-0000-0000EA430000}"/>
    <cellStyle name="Normal 52 3 4" xfId="2623" xr:uid="{00000000-0005-0000-0000-0000540A0000}"/>
    <cellStyle name="Normal 52 3 4 2" xfId="4312" xr:uid="{00000000-0005-0000-0000-0000EE100000}"/>
    <cellStyle name="Normal 52 3 4 2 2" xfId="14384" xr:uid="{00000000-0005-0000-0000-000047380000}"/>
    <cellStyle name="Normal 52 3 4 2 2 3" xfId="29479" xr:uid="{00000000-0005-0000-0000-000041730000}"/>
    <cellStyle name="Normal 52 3 4 2 3" xfId="9364" xr:uid="{00000000-0005-0000-0000-0000AB240000}"/>
    <cellStyle name="Normal 52 3 4 2 3 3" xfId="24462" xr:uid="{00000000-0005-0000-0000-0000A85F0000}"/>
    <cellStyle name="Normal 52 3 4 2 5" xfId="19449" xr:uid="{00000000-0005-0000-0000-0000134C0000}"/>
    <cellStyle name="Normal 52 3 4 3" xfId="6003" xr:uid="{00000000-0005-0000-0000-00008A170000}"/>
    <cellStyle name="Normal 52 3 4 3 2" xfId="16055" xr:uid="{00000000-0005-0000-0000-0000CE3E0000}"/>
    <cellStyle name="Normal 52 3 4 3 3" xfId="11035" xr:uid="{00000000-0005-0000-0000-0000322B0000}"/>
    <cellStyle name="Normal 52 3 4 3 3 3" xfId="26133" xr:uid="{00000000-0005-0000-0000-00002F660000}"/>
    <cellStyle name="Normal 52 3 4 3 5" xfId="21120" xr:uid="{00000000-0005-0000-0000-00009A520000}"/>
    <cellStyle name="Normal 52 3 4 4" xfId="12713" xr:uid="{00000000-0005-0000-0000-0000C0310000}"/>
    <cellStyle name="Normal 52 3 4 4 3" xfId="27808" xr:uid="{00000000-0005-0000-0000-0000BA6C0000}"/>
    <cellStyle name="Normal 52 3 4 5" xfId="7692" xr:uid="{00000000-0005-0000-0000-0000231E0000}"/>
    <cellStyle name="Normal 52 3 4 5 3" xfId="22791" xr:uid="{00000000-0005-0000-0000-000021590000}"/>
    <cellStyle name="Normal 52 3 4 7" xfId="17778" xr:uid="{00000000-0005-0000-0000-00008C450000}"/>
    <cellStyle name="Normal 52 3 5" xfId="3475" xr:uid="{00000000-0005-0000-0000-0000A90D0000}"/>
    <cellStyle name="Normal 52 3 5 2" xfId="13548" xr:uid="{00000000-0005-0000-0000-000003350000}"/>
    <cellStyle name="Normal 52 3 5 2 3" xfId="28643" xr:uid="{00000000-0005-0000-0000-0000FD6F0000}"/>
    <cellStyle name="Normal 52 3 5 3" xfId="8528" xr:uid="{00000000-0005-0000-0000-000067210000}"/>
    <cellStyle name="Normal 52 3 5 3 3" xfId="23626" xr:uid="{00000000-0005-0000-0000-0000645C0000}"/>
    <cellStyle name="Normal 52 3 5 5" xfId="18613" xr:uid="{00000000-0005-0000-0000-0000CF480000}"/>
    <cellStyle name="Normal 52 3 6" xfId="5167" xr:uid="{00000000-0005-0000-0000-000046140000}"/>
    <cellStyle name="Normal 52 3 6 2" xfId="15219" xr:uid="{00000000-0005-0000-0000-00008A3B0000}"/>
    <cellStyle name="Normal 52 3 6 2 3" xfId="30314" xr:uid="{00000000-0005-0000-0000-000084760000}"/>
    <cellStyle name="Normal 52 3 6 3" xfId="10199" xr:uid="{00000000-0005-0000-0000-0000EE270000}"/>
    <cellStyle name="Normal 52 3 6 3 3" xfId="25297" xr:uid="{00000000-0005-0000-0000-0000EB620000}"/>
    <cellStyle name="Normal 52 3 6 5" xfId="20284" xr:uid="{00000000-0005-0000-0000-0000564F0000}"/>
    <cellStyle name="Normal 52 3 7" xfId="11877" xr:uid="{00000000-0005-0000-0000-00007C2E0000}"/>
    <cellStyle name="Normal 52 3 7 3" xfId="26972" xr:uid="{00000000-0005-0000-0000-000076690000}"/>
    <cellStyle name="Normal 52 3 8" xfId="6856" xr:uid="{00000000-0005-0000-0000-0000DF1A0000}"/>
    <cellStyle name="Normal 52 3 8 3" xfId="21955" xr:uid="{00000000-0005-0000-0000-0000DD550000}"/>
    <cellStyle name="Normal 52 4" xfId="1883" xr:uid="{00000000-0005-0000-0000-000070070000}"/>
    <cellStyle name="Normal 52 4 2" xfId="2306" xr:uid="{00000000-0005-0000-0000-000017090000}"/>
    <cellStyle name="Normal 52 4 2 2" xfId="3145" xr:uid="{00000000-0005-0000-0000-00005E0C0000}"/>
    <cellStyle name="Normal 52 4 2 2 2" xfId="4834" xr:uid="{00000000-0005-0000-0000-0000F8120000}"/>
    <cellStyle name="Normal 52 4 2 2 2 2" xfId="14906" xr:uid="{00000000-0005-0000-0000-0000513A0000}"/>
    <cellStyle name="Normal 52 4 2 2 2 2 3" xfId="30001" xr:uid="{00000000-0005-0000-0000-00004B750000}"/>
    <cellStyle name="Normal 52 4 2 2 2 3" xfId="9886" xr:uid="{00000000-0005-0000-0000-0000B5260000}"/>
    <cellStyle name="Normal 52 4 2 2 2 3 3" xfId="24984" xr:uid="{00000000-0005-0000-0000-0000B2610000}"/>
    <cellStyle name="Normal 52 4 2 2 2 5" xfId="19971" xr:uid="{00000000-0005-0000-0000-00001D4E0000}"/>
    <cellStyle name="Normal 52 4 2 2 3" xfId="6525" xr:uid="{00000000-0005-0000-0000-000094190000}"/>
    <cellStyle name="Normal 52 4 2 2 3 2" xfId="16577" xr:uid="{00000000-0005-0000-0000-0000D8400000}"/>
    <cellStyle name="Normal 52 4 2 2 3 3" xfId="11557" xr:uid="{00000000-0005-0000-0000-00003C2D0000}"/>
    <cellStyle name="Normal 52 4 2 2 3 3 3" xfId="26655" xr:uid="{00000000-0005-0000-0000-000039680000}"/>
    <cellStyle name="Normal 52 4 2 2 3 5" xfId="21642" xr:uid="{00000000-0005-0000-0000-0000A4540000}"/>
    <cellStyle name="Normal 52 4 2 2 4" xfId="13235" xr:uid="{00000000-0005-0000-0000-0000CA330000}"/>
    <cellStyle name="Normal 52 4 2 2 4 3" xfId="28330" xr:uid="{00000000-0005-0000-0000-0000C46E0000}"/>
    <cellStyle name="Normal 52 4 2 2 5" xfId="8214" xr:uid="{00000000-0005-0000-0000-00002D200000}"/>
    <cellStyle name="Normal 52 4 2 2 5 3" xfId="23313" xr:uid="{00000000-0005-0000-0000-00002B5B0000}"/>
    <cellStyle name="Normal 52 4 2 2 7" xfId="18300" xr:uid="{00000000-0005-0000-0000-000096470000}"/>
    <cellStyle name="Normal 52 4 2 3" xfId="3997" xr:uid="{00000000-0005-0000-0000-0000B30F0000}"/>
    <cellStyle name="Normal 52 4 2 3 2" xfId="14070" xr:uid="{00000000-0005-0000-0000-00000D370000}"/>
    <cellStyle name="Normal 52 4 2 3 2 3" xfId="29165" xr:uid="{00000000-0005-0000-0000-000007720000}"/>
    <cellStyle name="Normal 52 4 2 3 3" xfId="9050" xr:uid="{00000000-0005-0000-0000-000071230000}"/>
    <cellStyle name="Normal 52 4 2 3 3 3" xfId="24148" xr:uid="{00000000-0005-0000-0000-00006E5E0000}"/>
    <cellStyle name="Normal 52 4 2 3 5" xfId="19135" xr:uid="{00000000-0005-0000-0000-0000D94A0000}"/>
    <cellStyle name="Normal 52 4 2 4" xfId="5689" xr:uid="{00000000-0005-0000-0000-000050160000}"/>
    <cellStyle name="Normal 52 4 2 4 2" xfId="15741" xr:uid="{00000000-0005-0000-0000-0000943D0000}"/>
    <cellStyle name="Normal 52 4 2 4 2 3" xfId="30836" xr:uid="{00000000-0005-0000-0000-00008E780000}"/>
    <cellStyle name="Normal 52 4 2 4 3" xfId="10721" xr:uid="{00000000-0005-0000-0000-0000F8290000}"/>
    <cellStyle name="Normal 52 4 2 4 3 3" xfId="25819" xr:uid="{00000000-0005-0000-0000-0000F5640000}"/>
    <cellStyle name="Normal 52 4 2 4 5" xfId="20806" xr:uid="{00000000-0005-0000-0000-000060510000}"/>
    <cellStyle name="Normal 52 4 2 5" xfId="12399" xr:uid="{00000000-0005-0000-0000-000086300000}"/>
    <cellStyle name="Normal 52 4 2 5 3" xfId="27494" xr:uid="{00000000-0005-0000-0000-0000806B0000}"/>
    <cellStyle name="Normal 52 4 2 6" xfId="7378" xr:uid="{00000000-0005-0000-0000-0000E91C0000}"/>
    <cellStyle name="Normal 52 4 2 6 3" xfId="22477" xr:uid="{00000000-0005-0000-0000-0000E7570000}"/>
    <cellStyle name="Normal 52 4 2 8" xfId="17464" xr:uid="{00000000-0005-0000-0000-000052440000}"/>
    <cellStyle name="Normal 52 4 3" xfId="2727" xr:uid="{00000000-0005-0000-0000-0000BC0A0000}"/>
    <cellStyle name="Normal 52 4 3 2" xfId="4416" xr:uid="{00000000-0005-0000-0000-000056110000}"/>
    <cellStyle name="Normal 52 4 3 2 2" xfId="14488" xr:uid="{00000000-0005-0000-0000-0000AF380000}"/>
    <cellStyle name="Normal 52 4 3 2 2 3" xfId="29583" xr:uid="{00000000-0005-0000-0000-0000A9730000}"/>
    <cellStyle name="Normal 52 4 3 2 3" xfId="9468" xr:uid="{00000000-0005-0000-0000-000013250000}"/>
    <cellStyle name="Normal 52 4 3 2 3 3" xfId="24566" xr:uid="{00000000-0005-0000-0000-000010600000}"/>
    <cellStyle name="Normal 52 4 3 2 5" xfId="19553" xr:uid="{00000000-0005-0000-0000-00007B4C0000}"/>
    <cellStyle name="Normal 52 4 3 3" xfId="6107" xr:uid="{00000000-0005-0000-0000-0000F2170000}"/>
    <cellStyle name="Normal 52 4 3 3 2" xfId="16159" xr:uid="{00000000-0005-0000-0000-0000363F0000}"/>
    <cellStyle name="Normal 52 4 3 3 3" xfId="11139" xr:uid="{00000000-0005-0000-0000-00009A2B0000}"/>
    <cellStyle name="Normal 52 4 3 3 3 3" xfId="26237" xr:uid="{00000000-0005-0000-0000-000097660000}"/>
    <cellStyle name="Normal 52 4 3 3 5" xfId="21224" xr:uid="{00000000-0005-0000-0000-000002530000}"/>
    <cellStyle name="Normal 52 4 3 4" xfId="12817" xr:uid="{00000000-0005-0000-0000-000028320000}"/>
    <cellStyle name="Normal 52 4 3 4 3" xfId="27912" xr:uid="{00000000-0005-0000-0000-0000226D0000}"/>
    <cellStyle name="Normal 52 4 3 5" xfId="7796" xr:uid="{00000000-0005-0000-0000-00008B1E0000}"/>
    <cellStyle name="Normal 52 4 3 5 3" xfId="22895" xr:uid="{00000000-0005-0000-0000-000089590000}"/>
    <cellStyle name="Normal 52 4 3 7" xfId="17882" xr:uid="{00000000-0005-0000-0000-0000F4450000}"/>
    <cellStyle name="Normal 52 4 4" xfId="3579" xr:uid="{00000000-0005-0000-0000-0000110E0000}"/>
    <cellStyle name="Normal 52 4 4 2" xfId="13652" xr:uid="{00000000-0005-0000-0000-00006B350000}"/>
    <cellStyle name="Normal 52 4 4 2 3" xfId="28747" xr:uid="{00000000-0005-0000-0000-000065700000}"/>
    <cellStyle name="Normal 52 4 4 3" xfId="8632" xr:uid="{00000000-0005-0000-0000-0000CF210000}"/>
    <cellStyle name="Normal 52 4 4 3 3" xfId="23730" xr:uid="{00000000-0005-0000-0000-0000CC5C0000}"/>
    <cellStyle name="Normal 52 4 4 5" xfId="18717" xr:uid="{00000000-0005-0000-0000-000037490000}"/>
    <cellStyle name="Normal 52 4 5" xfId="5271" xr:uid="{00000000-0005-0000-0000-0000AE140000}"/>
    <cellStyle name="Normal 52 4 5 2" xfId="15323" xr:uid="{00000000-0005-0000-0000-0000F23B0000}"/>
    <cellStyle name="Normal 52 4 5 2 3" xfId="30418" xr:uid="{00000000-0005-0000-0000-0000EC760000}"/>
    <cellStyle name="Normal 52 4 5 3" xfId="10303" xr:uid="{00000000-0005-0000-0000-000056280000}"/>
    <cellStyle name="Normal 52 4 5 3 3" xfId="25401" xr:uid="{00000000-0005-0000-0000-000053630000}"/>
    <cellStyle name="Normal 52 4 5 5" xfId="20388" xr:uid="{00000000-0005-0000-0000-0000BE4F0000}"/>
    <cellStyle name="Normal 52 4 6" xfId="11981" xr:uid="{00000000-0005-0000-0000-0000E42E0000}"/>
    <cellStyle name="Normal 52 4 6 3" xfId="27076" xr:uid="{00000000-0005-0000-0000-0000DE690000}"/>
    <cellStyle name="Normal 52 4 7" xfId="6960" xr:uid="{00000000-0005-0000-0000-0000471B0000}"/>
    <cellStyle name="Normal 52 4 7 3" xfId="22059" xr:uid="{00000000-0005-0000-0000-000045560000}"/>
    <cellStyle name="Normal 52 4 9" xfId="17046" xr:uid="{00000000-0005-0000-0000-0000B0420000}"/>
    <cellStyle name="Normal 52 5" xfId="2096" xr:uid="{00000000-0005-0000-0000-000045080000}"/>
    <cellStyle name="Normal 52 5 2" xfId="2937" xr:uid="{00000000-0005-0000-0000-00008E0B0000}"/>
    <cellStyle name="Normal 52 5 2 2" xfId="4626" xr:uid="{00000000-0005-0000-0000-000028120000}"/>
    <cellStyle name="Normal 52 5 2 2 2" xfId="14698" xr:uid="{00000000-0005-0000-0000-000081390000}"/>
    <cellStyle name="Normal 52 5 2 2 2 3" xfId="29793" xr:uid="{00000000-0005-0000-0000-00007B740000}"/>
    <cellStyle name="Normal 52 5 2 2 3" xfId="9678" xr:uid="{00000000-0005-0000-0000-0000E5250000}"/>
    <cellStyle name="Normal 52 5 2 2 3 3" xfId="24776" xr:uid="{00000000-0005-0000-0000-0000E2600000}"/>
    <cellStyle name="Normal 52 5 2 2 5" xfId="19763" xr:uid="{00000000-0005-0000-0000-00004D4D0000}"/>
    <cellStyle name="Normal 52 5 2 3" xfId="6317" xr:uid="{00000000-0005-0000-0000-0000C4180000}"/>
    <cellStyle name="Normal 52 5 2 3 2" xfId="16369" xr:uid="{00000000-0005-0000-0000-000008400000}"/>
    <cellStyle name="Normal 52 5 2 3 3" xfId="11349" xr:uid="{00000000-0005-0000-0000-00006C2C0000}"/>
    <cellStyle name="Normal 52 5 2 3 3 3" xfId="26447" xr:uid="{00000000-0005-0000-0000-000069670000}"/>
    <cellStyle name="Normal 52 5 2 3 5" xfId="21434" xr:uid="{00000000-0005-0000-0000-0000D4530000}"/>
    <cellStyle name="Normal 52 5 2 4" xfId="13027" xr:uid="{00000000-0005-0000-0000-0000FA320000}"/>
    <cellStyle name="Normal 52 5 2 4 3" xfId="28122" xr:uid="{00000000-0005-0000-0000-0000F46D0000}"/>
    <cellStyle name="Normal 52 5 2 5" xfId="8006" xr:uid="{00000000-0005-0000-0000-00005D1F0000}"/>
    <cellStyle name="Normal 52 5 2 5 3" xfId="23105" xr:uid="{00000000-0005-0000-0000-00005B5A0000}"/>
    <cellStyle name="Normal 52 5 2 7" xfId="18092" xr:uid="{00000000-0005-0000-0000-0000C6460000}"/>
    <cellStyle name="Normal 52 5 3" xfId="3789" xr:uid="{00000000-0005-0000-0000-0000E30E0000}"/>
    <cellStyle name="Normal 52 5 3 2" xfId="13862" xr:uid="{00000000-0005-0000-0000-00003D360000}"/>
    <cellStyle name="Normal 52 5 3 2 3" xfId="28957" xr:uid="{00000000-0005-0000-0000-000037710000}"/>
    <cellStyle name="Normal 52 5 3 3" xfId="8842" xr:uid="{00000000-0005-0000-0000-0000A1220000}"/>
    <cellStyle name="Normal 52 5 3 3 3" xfId="23940" xr:uid="{00000000-0005-0000-0000-00009E5D0000}"/>
    <cellStyle name="Normal 52 5 3 5" xfId="18927" xr:uid="{00000000-0005-0000-0000-0000094A0000}"/>
    <cellStyle name="Normal 52 5 4" xfId="5481" xr:uid="{00000000-0005-0000-0000-000080150000}"/>
    <cellStyle name="Normal 52 5 4 2" xfId="15533" xr:uid="{00000000-0005-0000-0000-0000C43C0000}"/>
    <cellStyle name="Normal 52 5 4 2 3" xfId="30628" xr:uid="{00000000-0005-0000-0000-0000BE770000}"/>
    <cellStyle name="Normal 52 5 4 3" xfId="10513" xr:uid="{00000000-0005-0000-0000-000028290000}"/>
    <cellStyle name="Normal 52 5 4 3 3" xfId="25611" xr:uid="{00000000-0005-0000-0000-000025640000}"/>
    <cellStyle name="Normal 52 5 4 5" xfId="20598" xr:uid="{00000000-0005-0000-0000-000090500000}"/>
    <cellStyle name="Normal 52 5 5" xfId="12191" xr:uid="{00000000-0005-0000-0000-0000B62F0000}"/>
    <cellStyle name="Normal 52 5 5 3" xfId="27286" xr:uid="{00000000-0005-0000-0000-0000B06A0000}"/>
    <cellStyle name="Normal 52 5 6" xfId="7170" xr:uid="{00000000-0005-0000-0000-0000191C0000}"/>
    <cellStyle name="Normal 52 5 6 3" xfId="22269" xr:uid="{00000000-0005-0000-0000-000017570000}"/>
    <cellStyle name="Normal 52 5 8" xfId="17256" xr:uid="{00000000-0005-0000-0000-000082430000}"/>
    <cellStyle name="Normal 52 6" xfId="2517" xr:uid="{00000000-0005-0000-0000-0000EA090000}"/>
    <cellStyle name="Normal 52 6 2" xfId="4208" xr:uid="{00000000-0005-0000-0000-000086100000}"/>
    <cellStyle name="Normal 52 6 2 2" xfId="14280" xr:uid="{00000000-0005-0000-0000-0000DF370000}"/>
    <cellStyle name="Normal 52 6 2 2 3" xfId="29375" xr:uid="{00000000-0005-0000-0000-0000D9720000}"/>
    <cellStyle name="Normal 52 6 2 3" xfId="9260" xr:uid="{00000000-0005-0000-0000-000043240000}"/>
    <cellStyle name="Normal 52 6 2 3 3" xfId="24358" xr:uid="{00000000-0005-0000-0000-0000405F0000}"/>
    <cellStyle name="Normal 52 6 2 5" xfId="19345" xr:uid="{00000000-0005-0000-0000-0000AB4B0000}"/>
    <cellStyle name="Normal 52 6 3" xfId="5899" xr:uid="{00000000-0005-0000-0000-000022170000}"/>
    <cellStyle name="Normal 52 6 3 2" xfId="15951" xr:uid="{00000000-0005-0000-0000-0000663E0000}"/>
    <cellStyle name="Normal 52 6 3 3" xfId="10931" xr:uid="{00000000-0005-0000-0000-0000CA2A0000}"/>
    <cellStyle name="Normal 52 6 3 3 3" xfId="26029" xr:uid="{00000000-0005-0000-0000-0000C7650000}"/>
    <cellStyle name="Normal 52 6 3 5" xfId="21016" xr:uid="{00000000-0005-0000-0000-000032520000}"/>
    <cellStyle name="Normal 52 6 4" xfId="12609" xr:uid="{00000000-0005-0000-0000-000058310000}"/>
    <cellStyle name="Normal 52 6 4 3" xfId="27704" xr:uid="{00000000-0005-0000-0000-0000526C0000}"/>
    <cellStyle name="Normal 52 6 5" xfId="7588" xr:uid="{00000000-0005-0000-0000-0000BB1D0000}"/>
    <cellStyle name="Normal 52 6 5 3" xfId="22687" xr:uid="{00000000-0005-0000-0000-0000B9580000}"/>
    <cellStyle name="Normal 52 6 7" xfId="17674" xr:uid="{00000000-0005-0000-0000-000024450000}"/>
    <cellStyle name="Normal 52 7" xfId="3367" xr:uid="{00000000-0005-0000-0000-00003D0D0000}"/>
    <cellStyle name="Normal 52 7 2" xfId="13444" xr:uid="{00000000-0005-0000-0000-00009B340000}"/>
    <cellStyle name="Normal 52 7 2 3" xfId="28539" xr:uid="{00000000-0005-0000-0000-0000956F0000}"/>
    <cellStyle name="Normal 52 7 3" xfId="8424" xr:uid="{00000000-0005-0000-0000-0000FF200000}"/>
    <cellStyle name="Normal 52 7 3 3" xfId="23522" xr:uid="{00000000-0005-0000-0000-0000FC5B0000}"/>
    <cellStyle name="Normal 52 7 5" xfId="18509" xr:uid="{00000000-0005-0000-0000-000067480000}"/>
    <cellStyle name="Normal 52 8" xfId="5060" xr:uid="{00000000-0005-0000-0000-0000DB130000}"/>
    <cellStyle name="Normal 52 8 2" xfId="15115" xr:uid="{00000000-0005-0000-0000-0000223B0000}"/>
    <cellStyle name="Normal 52 8 2 3" xfId="30210" xr:uid="{00000000-0005-0000-0000-00001C760000}"/>
    <cellStyle name="Normal 52 8 3" xfId="10095" xr:uid="{00000000-0005-0000-0000-000086270000}"/>
    <cellStyle name="Normal 52 8 3 3" xfId="25193" xr:uid="{00000000-0005-0000-0000-000083620000}"/>
    <cellStyle name="Normal 52 8 5" xfId="20180" xr:uid="{00000000-0005-0000-0000-0000EE4E0000}"/>
    <cellStyle name="Normal 52 9" xfId="11771" xr:uid="{00000000-0005-0000-0000-0000122E0000}"/>
    <cellStyle name="Normal 52 9 3" xfId="26868" xr:uid="{00000000-0005-0000-0000-00000E690000}"/>
    <cellStyle name="Normal 53" xfId="1433" xr:uid="{00000000-0005-0000-0000-0000AD050000}"/>
    <cellStyle name="Normal 53 10" xfId="6751" xr:uid="{00000000-0005-0000-0000-0000761A0000}"/>
    <cellStyle name="Normal 53 10 3" xfId="21852" xr:uid="{00000000-0005-0000-0000-000076550000}"/>
    <cellStyle name="Normal 53 12" xfId="16837" xr:uid="{00000000-0005-0000-0000-0000DF410000}"/>
    <cellStyle name="Normal 53 2" xfId="1717" xr:uid="{00000000-0005-0000-0000-0000CA060000}"/>
    <cellStyle name="Normal 53 2 11" xfId="16891" xr:uid="{00000000-0005-0000-0000-000015420000}"/>
    <cellStyle name="Normal 53 2 2" xfId="1825" xr:uid="{00000000-0005-0000-0000-000036070000}"/>
    <cellStyle name="Normal 53 2 2 10" xfId="16995" xr:uid="{00000000-0005-0000-0000-00007D420000}"/>
    <cellStyle name="Normal 53 2 2 2" xfId="2042" xr:uid="{00000000-0005-0000-0000-00000F080000}"/>
    <cellStyle name="Normal 53 2 2 2 2" xfId="2463" xr:uid="{00000000-0005-0000-0000-0000B4090000}"/>
    <cellStyle name="Normal 53 2 2 2 2 2" xfId="3302" xr:uid="{00000000-0005-0000-0000-0000FB0C0000}"/>
    <cellStyle name="Normal 53 2 2 2 2 2 2" xfId="4991" xr:uid="{00000000-0005-0000-0000-000095130000}"/>
    <cellStyle name="Normal 53 2 2 2 2 2 2 2" xfId="15063" xr:uid="{00000000-0005-0000-0000-0000EE3A0000}"/>
    <cellStyle name="Normal 53 2 2 2 2 2 2 2 3" xfId="30158" xr:uid="{00000000-0005-0000-0000-0000E8750000}"/>
    <cellStyle name="Normal 53 2 2 2 2 2 2 3" xfId="10043" xr:uid="{00000000-0005-0000-0000-000052270000}"/>
    <cellStyle name="Normal 53 2 2 2 2 2 2 3 3" xfId="25141" xr:uid="{00000000-0005-0000-0000-00004F620000}"/>
    <cellStyle name="Normal 53 2 2 2 2 2 2 5" xfId="20128" xr:uid="{00000000-0005-0000-0000-0000BA4E0000}"/>
    <cellStyle name="Normal 53 2 2 2 2 2 3" xfId="6682" xr:uid="{00000000-0005-0000-0000-0000311A0000}"/>
    <cellStyle name="Normal 53 2 2 2 2 2 3 2" xfId="16734" xr:uid="{00000000-0005-0000-0000-000075410000}"/>
    <cellStyle name="Normal 53 2 2 2 2 2 3 3" xfId="11714" xr:uid="{00000000-0005-0000-0000-0000D92D0000}"/>
    <cellStyle name="Normal 53 2 2 2 2 2 3 3 3" xfId="26812" xr:uid="{00000000-0005-0000-0000-0000D6680000}"/>
    <cellStyle name="Normal 53 2 2 2 2 2 3 5" xfId="21799" xr:uid="{00000000-0005-0000-0000-000041550000}"/>
    <cellStyle name="Normal 53 2 2 2 2 2 4" xfId="13392" xr:uid="{00000000-0005-0000-0000-000067340000}"/>
    <cellStyle name="Normal 53 2 2 2 2 2 4 3" xfId="28487" xr:uid="{00000000-0005-0000-0000-0000616F0000}"/>
    <cellStyle name="Normal 53 2 2 2 2 2 5" xfId="8371" xr:uid="{00000000-0005-0000-0000-0000CA200000}"/>
    <cellStyle name="Normal 53 2 2 2 2 2 5 3" xfId="23470" xr:uid="{00000000-0005-0000-0000-0000C85B0000}"/>
    <cellStyle name="Normal 53 2 2 2 2 2 7" xfId="18457" xr:uid="{00000000-0005-0000-0000-000033480000}"/>
    <cellStyle name="Normal 53 2 2 2 2 3" xfId="4154" xr:uid="{00000000-0005-0000-0000-000050100000}"/>
    <cellStyle name="Normal 53 2 2 2 2 3 2" xfId="14227" xr:uid="{00000000-0005-0000-0000-0000AA370000}"/>
    <cellStyle name="Normal 53 2 2 2 2 3 2 3" xfId="29322" xr:uid="{00000000-0005-0000-0000-0000A4720000}"/>
    <cellStyle name="Normal 53 2 2 2 2 3 3" xfId="9207" xr:uid="{00000000-0005-0000-0000-00000E240000}"/>
    <cellStyle name="Normal 53 2 2 2 2 3 3 3" xfId="24305" xr:uid="{00000000-0005-0000-0000-00000B5F0000}"/>
    <cellStyle name="Normal 53 2 2 2 2 3 5" xfId="19292" xr:uid="{00000000-0005-0000-0000-0000764B0000}"/>
    <cellStyle name="Normal 53 2 2 2 2 4" xfId="5846" xr:uid="{00000000-0005-0000-0000-0000ED160000}"/>
    <cellStyle name="Normal 53 2 2 2 2 4 2" xfId="15898" xr:uid="{00000000-0005-0000-0000-0000313E0000}"/>
    <cellStyle name="Normal 53 2 2 2 2 4 3" xfId="10878" xr:uid="{00000000-0005-0000-0000-0000952A0000}"/>
    <cellStyle name="Normal 53 2 2 2 2 4 3 3" xfId="25976" xr:uid="{00000000-0005-0000-0000-000092650000}"/>
    <cellStyle name="Normal 53 2 2 2 2 4 5" xfId="20963" xr:uid="{00000000-0005-0000-0000-0000FD510000}"/>
    <cellStyle name="Normal 53 2 2 2 2 5" xfId="12556" xr:uid="{00000000-0005-0000-0000-000023310000}"/>
    <cellStyle name="Normal 53 2 2 2 2 5 3" xfId="27651" xr:uid="{00000000-0005-0000-0000-00001D6C0000}"/>
    <cellStyle name="Normal 53 2 2 2 2 6" xfId="7535" xr:uid="{00000000-0005-0000-0000-0000861D0000}"/>
    <cellStyle name="Normal 53 2 2 2 2 6 3" xfId="22634" xr:uid="{00000000-0005-0000-0000-000084580000}"/>
    <cellStyle name="Normal 53 2 2 2 2 8" xfId="17621" xr:uid="{00000000-0005-0000-0000-0000EF440000}"/>
    <cellStyle name="Normal 53 2 2 2 3" xfId="2884" xr:uid="{00000000-0005-0000-0000-0000590B0000}"/>
    <cellStyle name="Normal 53 2 2 2 3 2" xfId="4573" xr:uid="{00000000-0005-0000-0000-0000F3110000}"/>
    <cellStyle name="Normal 53 2 2 2 3 2 2" xfId="14645" xr:uid="{00000000-0005-0000-0000-00004C390000}"/>
    <cellStyle name="Normal 53 2 2 2 3 2 2 3" xfId="29740" xr:uid="{00000000-0005-0000-0000-000046740000}"/>
    <cellStyle name="Normal 53 2 2 2 3 2 3" xfId="9625" xr:uid="{00000000-0005-0000-0000-0000B0250000}"/>
    <cellStyle name="Normal 53 2 2 2 3 2 3 3" xfId="24723" xr:uid="{00000000-0005-0000-0000-0000AD600000}"/>
    <cellStyle name="Normal 53 2 2 2 3 2 5" xfId="19710" xr:uid="{00000000-0005-0000-0000-0000184D0000}"/>
    <cellStyle name="Normal 53 2 2 2 3 3" xfId="6264" xr:uid="{00000000-0005-0000-0000-00008F180000}"/>
    <cellStyle name="Normal 53 2 2 2 3 3 2" xfId="16316" xr:uid="{00000000-0005-0000-0000-0000D33F0000}"/>
    <cellStyle name="Normal 53 2 2 2 3 3 3" xfId="11296" xr:uid="{00000000-0005-0000-0000-0000372C0000}"/>
    <cellStyle name="Normal 53 2 2 2 3 3 3 3" xfId="26394" xr:uid="{00000000-0005-0000-0000-000034670000}"/>
    <cellStyle name="Normal 53 2 2 2 3 3 5" xfId="21381" xr:uid="{00000000-0005-0000-0000-00009F530000}"/>
    <cellStyle name="Normal 53 2 2 2 3 4" xfId="12974" xr:uid="{00000000-0005-0000-0000-0000C5320000}"/>
    <cellStyle name="Normal 53 2 2 2 3 4 3" xfId="28069" xr:uid="{00000000-0005-0000-0000-0000BF6D0000}"/>
    <cellStyle name="Normal 53 2 2 2 3 5" xfId="7953" xr:uid="{00000000-0005-0000-0000-0000281F0000}"/>
    <cellStyle name="Normal 53 2 2 2 3 5 3" xfId="23052" xr:uid="{00000000-0005-0000-0000-0000265A0000}"/>
    <cellStyle name="Normal 53 2 2 2 3 7" xfId="18039" xr:uid="{00000000-0005-0000-0000-000091460000}"/>
    <cellStyle name="Normal 53 2 2 2 4" xfId="3736" xr:uid="{00000000-0005-0000-0000-0000AE0E0000}"/>
    <cellStyle name="Normal 53 2 2 2 4 2" xfId="13809" xr:uid="{00000000-0005-0000-0000-000008360000}"/>
    <cellStyle name="Normal 53 2 2 2 4 2 3" xfId="28904" xr:uid="{00000000-0005-0000-0000-000002710000}"/>
    <cellStyle name="Normal 53 2 2 2 4 3" xfId="8789" xr:uid="{00000000-0005-0000-0000-00006C220000}"/>
    <cellStyle name="Normal 53 2 2 2 4 3 3" xfId="23887" xr:uid="{00000000-0005-0000-0000-0000695D0000}"/>
    <cellStyle name="Normal 53 2 2 2 4 5" xfId="18874" xr:uid="{00000000-0005-0000-0000-0000D4490000}"/>
    <cellStyle name="Normal 53 2 2 2 5" xfId="5428" xr:uid="{00000000-0005-0000-0000-00004B150000}"/>
    <cellStyle name="Normal 53 2 2 2 5 2" xfId="15480" xr:uid="{00000000-0005-0000-0000-00008F3C0000}"/>
    <cellStyle name="Normal 53 2 2 2 5 2 3" xfId="30575" xr:uid="{00000000-0005-0000-0000-000089770000}"/>
    <cellStyle name="Normal 53 2 2 2 5 3" xfId="10460" xr:uid="{00000000-0005-0000-0000-0000F3280000}"/>
    <cellStyle name="Normal 53 2 2 2 5 3 3" xfId="25558" xr:uid="{00000000-0005-0000-0000-0000F0630000}"/>
    <cellStyle name="Normal 53 2 2 2 5 5" xfId="20545" xr:uid="{00000000-0005-0000-0000-00005B500000}"/>
    <cellStyle name="Normal 53 2 2 2 6" xfId="12138" xr:uid="{00000000-0005-0000-0000-0000812F0000}"/>
    <cellStyle name="Normal 53 2 2 2 6 3" xfId="27233" xr:uid="{00000000-0005-0000-0000-00007B6A0000}"/>
    <cellStyle name="Normal 53 2 2 2 7" xfId="7117" xr:uid="{00000000-0005-0000-0000-0000E41B0000}"/>
    <cellStyle name="Normal 53 2 2 2 7 3" xfId="22216" xr:uid="{00000000-0005-0000-0000-0000E2560000}"/>
    <cellStyle name="Normal 53 2 2 2 9" xfId="17203" xr:uid="{00000000-0005-0000-0000-00004D430000}"/>
    <cellStyle name="Normal 53 2 2 3" xfId="2255" xr:uid="{00000000-0005-0000-0000-0000E4080000}"/>
    <cellStyle name="Normal 53 2 2 3 2" xfId="3094" xr:uid="{00000000-0005-0000-0000-00002B0C0000}"/>
    <cellStyle name="Normal 53 2 2 3 2 2" xfId="4783" xr:uid="{00000000-0005-0000-0000-0000C5120000}"/>
    <cellStyle name="Normal 53 2 2 3 2 2 2" xfId="14855" xr:uid="{00000000-0005-0000-0000-00001E3A0000}"/>
    <cellStyle name="Normal 53 2 2 3 2 2 2 3" xfId="29950" xr:uid="{00000000-0005-0000-0000-000018750000}"/>
    <cellStyle name="Normal 53 2 2 3 2 2 3" xfId="9835" xr:uid="{00000000-0005-0000-0000-000082260000}"/>
    <cellStyle name="Normal 53 2 2 3 2 2 3 3" xfId="24933" xr:uid="{00000000-0005-0000-0000-00007F610000}"/>
    <cellStyle name="Normal 53 2 2 3 2 2 5" xfId="19920" xr:uid="{00000000-0005-0000-0000-0000EA4D0000}"/>
    <cellStyle name="Normal 53 2 2 3 2 3" xfId="6474" xr:uid="{00000000-0005-0000-0000-000061190000}"/>
    <cellStyle name="Normal 53 2 2 3 2 3 2" xfId="16526" xr:uid="{00000000-0005-0000-0000-0000A5400000}"/>
    <cellStyle name="Normal 53 2 2 3 2 3 3" xfId="11506" xr:uid="{00000000-0005-0000-0000-0000092D0000}"/>
    <cellStyle name="Normal 53 2 2 3 2 3 3 3" xfId="26604" xr:uid="{00000000-0005-0000-0000-000006680000}"/>
    <cellStyle name="Normal 53 2 2 3 2 3 5" xfId="21591" xr:uid="{00000000-0005-0000-0000-000071540000}"/>
    <cellStyle name="Normal 53 2 2 3 2 4" xfId="13184" xr:uid="{00000000-0005-0000-0000-000097330000}"/>
    <cellStyle name="Normal 53 2 2 3 2 4 3" xfId="28279" xr:uid="{00000000-0005-0000-0000-0000916E0000}"/>
    <cellStyle name="Normal 53 2 2 3 2 5" xfId="8163" xr:uid="{00000000-0005-0000-0000-0000FA1F0000}"/>
    <cellStyle name="Normal 53 2 2 3 2 5 3" xfId="23262" xr:uid="{00000000-0005-0000-0000-0000F85A0000}"/>
    <cellStyle name="Normal 53 2 2 3 2 7" xfId="18249" xr:uid="{00000000-0005-0000-0000-000063470000}"/>
    <cellStyle name="Normal 53 2 2 3 3" xfId="3946" xr:uid="{00000000-0005-0000-0000-0000800F0000}"/>
    <cellStyle name="Normal 53 2 2 3 3 2" xfId="14019" xr:uid="{00000000-0005-0000-0000-0000DA360000}"/>
    <cellStyle name="Normal 53 2 2 3 3 2 3" xfId="29114" xr:uid="{00000000-0005-0000-0000-0000D4710000}"/>
    <cellStyle name="Normal 53 2 2 3 3 3" xfId="8999" xr:uid="{00000000-0005-0000-0000-00003E230000}"/>
    <cellStyle name="Normal 53 2 2 3 3 3 3" xfId="24097" xr:uid="{00000000-0005-0000-0000-00003B5E0000}"/>
    <cellStyle name="Normal 53 2 2 3 3 5" xfId="19084" xr:uid="{00000000-0005-0000-0000-0000A64A0000}"/>
    <cellStyle name="Normal 53 2 2 3 4" xfId="5638" xr:uid="{00000000-0005-0000-0000-00001D160000}"/>
    <cellStyle name="Normal 53 2 2 3 4 2" xfId="15690" xr:uid="{00000000-0005-0000-0000-0000613D0000}"/>
    <cellStyle name="Normal 53 2 2 3 4 2 3" xfId="30785" xr:uid="{00000000-0005-0000-0000-00005B780000}"/>
    <cellStyle name="Normal 53 2 2 3 4 3" xfId="10670" xr:uid="{00000000-0005-0000-0000-0000C5290000}"/>
    <cellStyle name="Normal 53 2 2 3 4 3 3" xfId="25768" xr:uid="{00000000-0005-0000-0000-0000C2640000}"/>
    <cellStyle name="Normal 53 2 2 3 4 5" xfId="20755" xr:uid="{00000000-0005-0000-0000-00002D510000}"/>
    <cellStyle name="Normal 53 2 2 3 5" xfId="12348" xr:uid="{00000000-0005-0000-0000-000053300000}"/>
    <cellStyle name="Normal 53 2 2 3 5 3" xfId="27443" xr:uid="{00000000-0005-0000-0000-00004D6B0000}"/>
    <cellStyle name="Normal 53 2 2 3 6" xfId="7327" xr:uid="{00000000-0005-0000-0000-0000B61C0000}"/>
    <cellStyle name="Normal 53 2 2 3 6 3" xfId="22426" xr:uid="{00000000-0005-0000-0000-0000B4570000}"/>
    <cellStyle name="Normal 53 2 2 3 8" xfId="17413" xr:uid="{00000000-0005-0000-0000-00001F440000}"/>
    <cellStyle name="Normal 53 2 2 4" xfId="2676" xr:uid="{00000000-0005-0000-0000-0000890A0000}"/>
    <cellStyle name="Normal 53 2 2 4 2" xfId="4365" xr:uid="{00000000-0005-0000-0000-000023110000}"/>
    <cellStyle name="Normal 53 2 2 4 2 2" xfId="14437" xr:uid="{00000000-0005-0000-0000-00007C380000}"/>
    <cellStyle name="Normal 53 2 2 4 2 2 3" xfId="29532" xr:uid="{00000000-0005-0000-0000-000076730000}"/>
    <cellStyle name="Normal 53 2 2 4 2 3" xfId="9417" xr:uid="{00000000-0005-0000-0000-0000E0240000}"/>
    <cellStyle name="Normal 53 2 2 4 2 3 3" xfId="24515" xr:uid="{00000000-0005-0000-0000-0000DD5F0000}"/>
    <cellStyle name="Normal 53 2 2 4 2 5" xfId="19502" xr:uid="{00000000-0005-0000-0000-0000484C0000}"/>
    <cellStyle name="Normal 53 2 2 4 3" xfId="6056" xr:uid="{00000000-0005-0000-0000-0000BF170000}"/>
    <cellStyle name="Normal 53 2 2 4 3 2" xfId="16108" xr:uid="{00000000-0005-0000-0000-0000033F0000}"/>
    <cellStyle name="Normal 53 2 2 4 3 3" xfId="11088" xr:uid="{00000000-0005-0000-0000-0000672B0000}"/>
    <cellStyle name="Normal 53 2 2 4 3 3 3" xfId="26186" xr:uid="{00000000-0005-0000-0000-000064660000}"/>
    <cellStyle name="Normal 53 2 2 4 3 5" xfId="21173" xr:uid="{00000000-0005-0000-0000-0000CF520000}"/>
    <cellStyle name="Normal 53 2 2 4 4" xfId="12766" xr:uid="{00000000-0005-0000-0000-0000F5310000}"/>
    <cellStyle name="Normal 53 2 2 4 4 3" xfId="27861" xr:uid="{00000000-0005-0000-0000-0000EF6C0000}"/>
    <cellStyle name="Normal 53 2 2 4 5" xfId="7745" xr:uid="{00000000-0005-0000-0000-0000581E0000}"/>
    <cellStyle name="Normal 53 2 2 4 5 3" xfId="22844" xr:uid="{00000000-0005-0000-0000-000056590000}"/>
    <cellStyle name="Normal 53 2 2 4 7" xfId="17831" xr:uid="{00000000-0005-0000-0000-0000C1450000}"/>
    <cellStyle name="Normal 53 2 2 5" xfId="3528" xr:uid="{00000000-0005-0000-0000-0000DE0D0000}"/>
    <cellStyle name="Normal 53 2 2 5 2" xfId="13601" xr:uid="{00000000-0005-0000-0000-000038350000}"/>
    <cellStyle name="Normal 53 2 2 5 2 3" xfId="28696" xr:uid="{00000000-0005-0000-0000-000032700000}"/>
    <cellStyle name="Normal 53 2 2 5 3" xfId="8581" xr:uid="{00000000-0005-0000-0000-00009C210000}"/>
    <cellStyle name="Normal 53 2 2 5 3 3" xfId="23679" xr:uid="{00000000-0005-0000-0000-0000995C0000}"/>
    <cellStyle name="Normal 53 2 2 5 5" xfId="18666" xr:uid="{00000000-0005-0000-0000-000004490000}"/>
    <cellStyle name="Normal 53 2 2 6" xfId="5220" xr:uid="{00000000-0005-0000-0000-00007B140000}"/>
    <cellStyle name="Normal 53 2 2 6 2" xfId="15272" xr:uid="{00000000-0005-0000-0000-0000BF3B0000}"/>
    <cellStyle name="Normal 53 2 2 6 2 3" xfId="30367" xr:uid="{00000000-0005-0000-0000-0000B9760000}"/>
    <cellStyle name="Normal 53 2 2 6 3" xfId="10252" xr:uid="{00000000-0005-0000-0000-000023280000}"/>
    <cellStyle name="Normal 53 2 2 6 3 3" xfId="25350" xr:uid="{00000000-0005-0000-0000-000020630000}"/>
    <cellStyle name="Normal 53 2 2 6 5" xfId="20337" xr:uid="{00000000-0005-0000-0000-00008B4F0000}"/>
    <cellStyle name="Normal 53 2 2 7" xfId="11930" xr:uid="{00000000-0005-0000-0000-0000B12E0000}"/>
    <cellStyle name="Normal 53 2 2 7 3" xfId="27025" xr:uid="{00000000-0005-0000-0000-0000AB690000}"/>
    <cellStyle name="Normal 53 2 2 8" xfId="6909" xr:uid="{00000000-0005-0000-0000-0000141B0000}"/>
    <cellStyle name="Normal 53 2 2 8 3" xfId="22008" xr:uid="{00000000-0005-0000-0000-000012560000}"/>
    <cellStyle name="Normal 53 2 3" xfId="1938" xr:uid="{00000000-0005-0000-0000-0000A7070000}"/>
    <cellStyle name="Normal 53 2 3 2" xfId="2359" xr:uid="{00000000-0005-0000-0000-00004C090000}"/>
    <cellStyle name="Normal 53 2 3 2 2" xfId="3198" xr:uid="{00000000-0005-0000-0000-0000930C0000}"/>
    <cellStyle name="Normal 53 2 3 2 2 2" xfId="4887" xr:uid="{00000000-0005-0000-0000-00002D130000}"/>
    <cellStyle name="Normal 53 2 3 2 2 2 2" xfId="14959" xr:uid="{00000000-0005-0000-0000-0000863A0000}"/>
    <cellStyle name="Normal 53 2 3 2 2 2 2 3" xfId="30054" xr:uid="{00000000-0005-0000-0000-000080750000}"/>
    <cellStyle name="Normal 53 2 3 2 2 2 3" xfId="9939" xr:uid="{00000000-0005-0000-0000-0000EA260000}"/>
    <cellStyle name="Normal 53 2 3 2 2 2 3 3" xfId="25037" xr:uid="{00000000-0005-0000-0000-0000E7610000}"/>
    <cellStyle name="Normal 53 2 3 2 2 2 5" xfId="20024" xr:uid="{00000000-0005-0000-0000-0000524E0000}"/>
    <cellStyle name="Normal 53 2 3 2 2 3" xfId="6578" xr:uid="{00000000-0005-0000-0000-0000C9190000}"/>
    <cellStyle name="Normal 53 2 3 2 2 3 2" xfId="16630" xr:uid="{00000000-0005-0000-0000-00000D410000}"/>
    <cellStyle name="Normal 53 2 3 2 2 3 3" xfId="11610" xr:uid="{00000000-0005-0000-0000-0000712D0000}"/>
    <cellStyle name="Normal 53 2 3 2 2 3 3 3" xfId="26708" xr:uid="{00000000-0005-0000-0000-00006E680000}"/>
    <cellStyle name="Normal 53 2 3 2 2 3 5" xfId="21695" xr:uid="{00000000-0005-0000-0000-0000D9540000}"/>
    <cellStyle name="Normal 53 2 3 2 2 4" xfId="13288" xr:uid="{00000000-0005-0000-0000-0000FF330000}"/>
    <cellStyle name="Normal 53 2 3 2 2 4 3" xfId="28383" xr:uid="{00000000-0005-0000-0000-0000F96E0000}"/>
    <cellStyle name="Normal 53 2 3 2 2 5" xfId="8267" xr:uid="{00000000-0005-0000-0000-000062200000}"/>
    <cellStyle name="Normal 53 2 3 2 2 5 3" xfId="23366" xr:uid="{00000000-0005-0000-0000-0000605B0000}"/>
    <cellStyle name="Normal 53 2 3 2 2 7" xfId="18353" xr:uid="{00000000-0005-0000-0000-0000CB470000}"/>
    <cellStyle name="Normal 53 2 3 2 3" xfId="4050" xr:uid="{00000000-0005-0000-0000-0000E80F0000}"/>
    <cellStyle name="Normal 53 2 3 2 3 2" xfId="14123" xr:uid="{00000000-0005-0000-0000-000042370000}"/>
    <cellStyle name="Normal 53 2 3 2 3 2 3" xfId="29218" xr:uid="{00000000-0005-0000-0000-00003C720000}"/>
    <cellStyle name="Normal 53 2 3 2 3 3" xfId="9103" xr:uid="{00000000-0005-0000-0000-0000A6230000}"/>
    <cellStyle name="Normal 53 2 3 2 3 3 3" xfId="24201" xr:uid="{00000000-0005-0000-0000-0000A35E0000}"/>
    <cellStyle name="Normal 53 2 3 2 3 5" xfId="19188" xr:uid="{00000000-0005-0000-0000-00000E4B0000}"/>
    <cellStyle name="Normal 53 2 3 2 4" xfId="5742" xr:uid="{00000000-0005-0000-0000-000085160000}"/>
    <cellStyle name="Normal 53 2 3 2 4 2" xfId="15794" xr:uid="{00000000-0005-0000-0000-0000C93D0000}"/>
    <cellStyle name="Normal 53 2 3 2 4 2 3" xfId="30889" xr:uid="{00000000-0005-0000-0000-0000C3780000}"/>
    <cellStyle name="Normal 53 2 3 2 4 3" xfId="10774" xr:uid="{00000000-0005-0000-0000-00002D2A0000}"/>
    <cellStyle name="Normal 53 2 3 2 4 3 3" xfId="25872" xr:uid="{00000000-0005-0000-0000-00002A650000}"/>
    <cellStyle name="Normal 53 2 3 2 4 5" xfId="20859" xr:uid="{00000000-0005-0000-0000-000095510000}"/>
    <cellStyle name="Normal 53 2 3 2 5" xfId="12452" xr:uid="{00000000-0005-0000-0000-0000BB300000}"/>
    <cellStyle name="Normal 53 2 3 2 5 3" xfId="27547" xr:uid="{00000000-0005-0000-0000-0000B56B0000}"/>
    <cellStyle name="Normal 53 2 3 2 6" xfId="7431" xr:uid="{00000000-0005-0000-0000-00001E1D0000}"/>
    <cellStyle name="Normal 53 2 3 2 6 3" xfId="22530" xr:uid="{00000000-0005-0000-0000-00001C580000}"/>
    <cellStyle name="Normal 53 2 3 2 8" xfId="17517" xr:uid="{00000000-0005-0000-0000-000087440000}"/>
    <cellStyle name="Normal 53 2 3 3" xfId="2780" xr:uid="{00000000-0005-0000-0000-0000F10A0000}"/>
    <cellStyle name="Normal 53 2 3 3 2" xfId="4469" xr:uid="{00000000-0005-0000-0000-00008B110000}"/>
    <cellStyle name="Normal 53 2 3 3 2 2" xfId="14541" xr:uid="{00000000-0005-0000-0000-0000E4380000}"/>
    <cellStyle name="Normal 53 2 3 3 2 2 3" xfId="29636" xr:uid="{00000000-0005-0000-0000-0000DE730000}"/>
    <cellStyle name="Normal 53 2 3 3 2 3" xfId="9521" xr:uid="{00000000-0005-0000-0000-000048250000}"/>
    <cellStyle name="Normal 53 2 3 3 2 3 3" xfId="24619" xr:uid="{00000000-0005-0000-0000-000045600000}"/>
    <cellStyle name="Normal 53 2 3 3 2 5" xfId="19606" xr:uid="{00000000-0005-0000-0000-0000B04C0000}"/>
    <cellStyle name="Normal 53 2 3 3 3" xfId="6160" xr:uid="{00000000-0005-0000-0000-000027180000}"/>
    <cellStyle name="Normal 53 2 3 3 3 2" xfId="16212" xr:uid="{00000000-0005-0000-0000-00006B3F0000}"/>
    <cellStyle name="Normal 53 2 3 3 3 3" xfId="11192" xr:uid="{00000000-0005-0000-0000-0000CF2B0000}"/>
    <cellStyle name="Normal 53 2 3 3 3 3 3" xfId="26290" xr:uid="{00000000-0005-0000-0000-0000CC660000}"/>
    <cellStyle name="Normal 53 2 3 3 3 5" xfId="21277" xr:uid="{00000000-0005-0000-0000-000037530000}"/>
    <cellStyle name="Normal 53 2 3 3 4" xfId="12870" xr:uid="{00000000-0005-0000-0000-00005D320000}"/>
    <cellStyle name="Normal 53 2 3 3 4 3" xfId="27965" xr:uid="{00000000-0005-0000-0000-0000576D0000}"/>
    <cellStyle name="Normal 53 2 3 3 5" xfId="7849" xr:uid="{00000000-0005-0000-0000-0000C01E0000}"/>
    <cellStyle name="Normal 53 2 3 3 5 3" xfId="22948" xr:uid="{00000000-0005-0000-0000-0000BE590000}"/>
    <cellStyle name="Normal 53 2 3 3 7" xfId="17935" xr:uid="{00000000-0005-0000-0000-000029460000}"/>
    <cellStyle name="Normal 53 2 3 4" xfId="3632" xr:uid="{00000000-0005-0000-0000-0000460E0000}"/>
    <cellStyle name="Normal 53 2 3 4 2" xfId="13705" xr:uid="{00000000-0005-0000-0000-0000A0350000}"/>
    <cellStyle name="Normal 53 2 3 4 2 3" xfId="28800" xr:uid="{00000000-0005-0000-0000-00009A700000}"/>
    <cellStyle name="Normal 53 2 3 4 3" xfId="8685" xr:uid="{00000000-0005-0000-0000-000004220000}"/>
    <cellStyle name="Normal 53 2 3 4 3 3" xfId="23783" xr:uid="{00000000-0005-0000-0000-0000015D0000}"/>
    <cellStyle name="Normal 53 2 3 4 5" xfId="18770" xr:uid="{00000000-0005-0000-0000-00006C490000}"/>
    <cellStyle name="Normal 53 2 3 5" xfId="5324" xr:uid="{00000000-0005-0000-0000-0000E3140000}"/>
    <cellStyle name="Normal 53 2 3 5 2" xfId="15376" xr:uid="{00000000-0005-0000-0000-0000273C0000}"/>
    <cellStyle name="Normal 53 2 3 5 2 3" xfId="30471" xr:uid="{00000000-0005-0000-0000-000021770000}"/>
    <cellStyle name="Normal 53 2 3 5 3" xfId="10356" xr:uid="{00000000-0005-0000-0000-00008B280000}"/>
    <cellStyle name="Normal 53 2 3 5 3 3" xfId="25454" xr:uid="{00000000-0005-0000-0000-000088630000}"/>
    <cellStyle name="Normal 53 2 3 5 5" xfId="20441" xr:uid="{00000000-0005-0000-0000-0000F34F0000}"/>
    <cellStyle name="Normal 53 2 3 6" xfId="12034" xr:uid="{00000000-0005-0000-0000-0000192F0000}"/>
    <cellStyle name="Normal 53 2 3 6 3" xfId="27129" xr:uid="{00000000-0005-0000-0000-0000136A0000}"/>
    <cellStyle name="Normal 53 2 3 7" xfId="7013" xr:uid="{00000000-0005-0000-0000-00007C1B0000}"/>
    <cellStyle name="Normal 53 2 3 7 3" xfId="22112" xr:uid="{00000000-0005-0000-0000-00007A560000}"/>
    <cellStyle name="Normal 53 2 3 9" xfId="17099" xr:uid="{00000000-0005-0000-0000-0000E5420000}"/>
    <cellStyle name="Normal 53 2 4" xfId="2151" xr:uid="{00000000-0005-0000-0000-00007C080000}"/>
    <cellStyle name="Normal 53 2 4 2" xfId="2990" xr:uid="{00000000-0005-0000-0000-0000C30B0000}"/>
    <cellStyle name="Normal 53 2 4 2 2" xfId="4679" xr:uid="{00000000-0005-0000-0000-00005D120000}"/>
    <cellStyle name="Normal 53 2 4 2 2 2" xfId="14751" xr:uid="{00000000-0005-0000-0000-0000B6390000}"/>
    <cellStyle name="Normal 53 2 4 2 2 2 3" xfId="29846" xr:uid="{00000000-0005-0000-0000-0000B0740000}"/>
    <cellStyle name="Normal 53 2 4 2 2 3" xfId="9731" xr:uid="{00000000-0005-0000-0000-00001A260000}"/>
    <cellStyle name="Normal 53 2 4 2 2 3 3" xfId="24829" xr:uid="{00000000-0005-0000-0000-000017610000}"/>
    <cellStyle name="Normal 53 2 4 2 2 5" xfId="19816" xr:uid="{00000000-0005-0000-0000-0000824D0000}"/>
    <cellStyle name="Normal 53 2 4 2 3" xfId="6370" xr:uid="{00000000-0005-0000-0000-0000F9180000}"/>
    <cellStyle name="Normal 53 2 4 2 3 2" xfId="16422" xr:uid="{00000000-0005-0000-0000-00003D400000}"/>
    <cellStyle name="Normal 53 2 4 2 3 3" xfId="11402" xr:uid="{00000000-0005-0000-0000-0000A12C0000}"/>
    <cellStyle name="Normal 53 2 4 2 3 3 3" xfId="26500" xr:uid="{00000000-0005-0000-0000-00009E670000}"/>
    <cellStyle name="Normal 53 2 4 2 3 5" xfId="21487" xr:uid="{00000000-0005-0000-0000-000009540000}"/>
    <cellStyle name="Normal 53 2 4 2 4" xfId="13080" xr:uid="{00000000-0005-0000-0000-00002F330000}"/>
    <cellStyle name="Normal 53 2 4 2 4 3" xfId="28175" xr:uid="{00000000-0005-0000-0000-0000296E0000}"/>
    <cellStyle name="Normal 53 2 4 2 5" xfId="8059" xr:uid="{00000000-0005-0000-0000-0000921F0000}"/>
    <cellStyle name="Normal 53 2 4 2 5 3" xfId="23158" xr:uid="{00000000-0005-0000-0000-0000905A0000}"/>
    <cellStyle name="Normal 53 2 4 2 7" xfId="18145" xr:uid="{00000000-0005-0000-0000-0000FB460000}"/>
    <cellStyle name="Normal 53 2 4 3" xfId="3842" xr:uid="{00000000-0005-0000-0000-0000180F0000}"/>
    <cellStyle name="Normal 53 2 4 3 2" xfId="13915" xr:uid="{00000000-0005-0000-0000-000072360000}"/>
    <cellStyle name="Normal 53 2 4 3 2 3" xfId="29010" xr:uid="{00000000-0005-0000-0000-00006C710000}"/>
    <cellStyle name="Normal 53 2 4 3 3" xfId="8895" xr:uid="{00000000-0005-0000-0000-0000D6220000}"/>
    <cellStyle name="Normal 53 2 4 3 3 3" xfId="23993" xr:uid="{00000000-0005-0000-0000-0000D35D0000}"/>
    <cellStyle name="Normal 53 2 4 3 5" xfId="18980" xr:uid="{00000000-0005-0000-0000-00003E4A0000}"/>
    <cellStyle name="Normal 53 2 4 4" xfId="5534" xr:uid="{00000000-0005-0000-0000-0000B5150000}"/>
    <cellStyle name="Normal 53 2 4 4 2" xfId="15586" xr:uid="{00000000-0005-0000-0000-0000F93C0000}"/>
    <cellStyle name="Normal 53 2 4 4 2 3" xfId="30681" xr:uid="{00000000-0005-0000-0000-0000F3770000}"/>
    <cellStyle name="Normal 53 2 4 4 3" xfId="10566" xr:uid="{00000000-0005-0000-0000-00005D290000}"/>
    <cellStyle name="Normal 53 2 4 4 3 3" xfId="25664" xr:uid="{00000000-0005-0000-0000-00005A640000}"/>
    <cellStyle name="Normal 53 2 4 4 5" xfId="20651" xr:uid="{00000000-0005-0000-0000-0000C5500000}"/>
    <cellStyle name="Normal 53 2 4 5" xfId="12244" xr:uid="{00000000-0005-0000-0000-0000EB2F0000}"/>
    <cellStyle name="Normal 53 2 4 5 3" xfId="27339" xr:uid="{00000000-0005-0000-0000-0000E56A0000}"/>
    <cellStyle name="Normal 53 2 4 6" xfId="7223" xr:uid="{00000000-0005-0000-0000-00004E1C0000}"/>
    <cellStyle name="Normal 53 2 4 6 3" xfId="22322" xr:uid="{00000000-0005-0000-0000-00004C570000}"/>
    <cellStyle name="Normal 53 2 4 8" xfId="17309" xr:uid="{00000000-0005-0000-0000-0000B7430000}"/>
    <cellStyle name="Normal 53 2 5" xfId="2572" xr:uid="{00000000-0005-0000-0000-0000210A0000}"/>
    <cellStyle name="Normal 53 2 5 2" xfId="4261" xr:uid="{00000000-0005-0000-0000-0000BB100000}"/>
    <cellStyle name="Normal 53 2 5 2 2" xfId="14333" xr:uid="{00000000-0005-0000-0000-000014380000}"/>
    <cellStyle name="Normal 53 2 5 2 2 3" xfId="29428" xr:uid="{00000000-0005-0000-0000-00000E730000}"/>
    <cellStyle name="Normal 53 2 5 2 3" xfId="9313" xr:uid="{00000000-0005-0000-0000-000078240000}"/>
    <cellStyle name="Normal 53 2 5 2 3 3" xfId="24411" xr:uid="{00000000-0005-0000-0000-0000755F0000}"/>
    <cellStyle name="Normal 53 2 5 2 5" xfId="19398" xr:uid="{00000000-0005-0000-0000-0000E04B0000}"/>
    <cellStyle name="Normal 53 2 5 3" xfId="5952" xr:uid="{00000000-0005-0000-0000-000057170000}"/>
    <cellStyle name="Normal 53 2 5 3 2" xfId="16004" xr:uid="{00000000-0005-0000-0000-00009B3E0000}"/>
    <cellStyle name="Normal 53 2 5 3 3" xfId="10984" xr:uid="{00000000-0005-0000-0000-0000FF2A0000}"/>
    <cellStyle name="Normal 53 2 5 3 3 3" xfId="26082" xr:uid="{00000000-0005-0000-0000-0000FC650000}"/>
    <cellStyle name="Normal 53 2 5 3 5" xfId="21069" xr:uid="{00000000-0005-0000-0000-000067520000}"/>
    <cellStyle name="Normal 53 2 5 4" xfId="12662" xr:uid="{00000000-0005-0000-0000-00008D310000}"/>
    <cellStyle name="Normal 53 2 5 4 3" xfId="27757" xr:uid="{00000000-0005-0000-0000-0000876C0000}"/>
    <cellStyle name="Normal 53 2 5 5" xfId="7641" xr:uid="{00000000-0005-0000-0000-0000F01D0000}"/>
    <cellStyle name="Normal 53 2 5 5 3" xfId="22740" xr:uid="{00000000-0005-0000-0000-0000EE580000}"/>
    <cellStyle name="Normal 53 2 5 7" xfId="17727" xr:uid="{00000000-0005-0000-0000-000059450000}"/>
    <cellStyle name="Normal 53 2 6" xfId="3424" xr:uid="{00000000-0005-0000-0000-0000760D0000}"/>
    <cellStyle name="Normal 53 2 6 2" xfId="13497" xr:uid="{00000000-0005-0000-0000-0000D0340000}"/>
    <cellStyle name="Normal 53 2 6 2 3" xfId="28592" xr:uid="{00000000-0005-0000-0000-0000CA6F0000}"/>
    <cellStyle name="Normal 53 2 6 3" xfId="8477" xr:uid="{00000000-0005-0000-0000-000034210000}"/>
    <cellStyle name="Normal 53 2 6 3 3" xfId="23575" xr:uid="{00000000-0005-0000-0000-0000315C0000}"/>
    <cellStyle name="Normal 53 2 6 5" xfId="18562" xr:uid="{00000000-0005-0000-0000-00009C480000}"/>
    <cellStyle name="Normal 53 2 7" xfId="5116" xr:uid="{00000000-0005-0000-0000-000013140000}"/>
    <cellStyle name="Normal 53 2 7 2" xfId="15168" xr:uid="{00000000-0005-0000-0000-0000573B0000}"/>
    <cellStyle name="Normal 53 2 7 2 3" xfId="30263" xr:uid="{00000000-0005-0000-0000-000051760000}"/>
    <cellStyle name="Normal 53 2 7 3" xfId="10148" xr:uid="{00000000-0005-0000-0000-0000BB270000}"/>
    <cellStyle name="Normal 53 2 7 3 3" xfId="25246" xr:uid="{00000000-0005-0000-0000-0000B8620000}"/>
    <cellStyle name="Normal 53 2 7 5" xfId="20233" xr:uid="{00000000-0005-0000-0000-0000234F0000}"/>
    <cellStyle name="Normal 53 2 8" xfId="11826" xr:uid="{00000000-0005-0000-0000-0000492E0000}"/>
    <cellStyle name="Normal 53 2 8 3" xfId="26921" xr:uid="{00000000-0005-0000-0000-000043690000}"/>
    <cellStyle name="Normal 53 2 9" xfId="6805" xr:uid="{00000000-0005-0000-0000-0000AC1A0000}"/>
    <cellStyle name="Normal 53 2 9 3" xfId="21904" xr:uid="{00000000-0005-0000-0000-0000AA550000}"/>
    <cellStyle name="Normal 53 3" xfId="1771" xr:uid="{00000000-0005-0000-0000-000000070000}"/>
    <cellStyle name="Normal 53 3 10" xfId="16943" xr:uid="{00000000-0005-0000-0000-000049420000}"/>
    <cellStyle name="Normal 53 3 2" xfId="1990" xr:uid="{00000000-0005-0000-0000-0000DB070000}"/>
    <cellStyle name="Normal 53 3 2 2" xfId="2411" xr:uid="{00000000-0005-0000-0000-000080090000}"/>
    <cellStyle name="Normal 53 3 2 2 2" xfId="3250" xr:uid="{00000000-0005-0000-0000-0000C70C0000}"/>
    <cellStyle name="Normal 53 3 2 2 2 2" xfId="4939" xr:uid="{00000000-0005-0000-0000-000061130000}"/>
    <cellStyle name="Normal 53 3 2 2 2 2 2" xfId="15011" xr:uid="{00000000-0005-0000-0000-0000BA3A0000}"/>
    <cellStyle name="Normal 53 3 2 2 2 2 2 3" xfId="30106" xr:uid="{00000000-0005-0000-0000-0000B4750000}"/>
    <cellStyle name="Normal 53 3 2 2 2 2 3" xfId="9991" xr:uid="{00000000-0005-0000-0000-00001E270000}"/>
    <cellStyle name="Normal 53 3 2 2 2 2 3 3" xfId="25089" xr:uid="{00000000-0005-0000-0000-00001B620000}"/>
    <cellStyle name="Normal 53 3 2 2 2 2 5" xfId="20076" xr:uid="{00000000-0005-0000-0000-0000864E0000}"/>
    <cellStyle name="Normal 53 3 2 2 2 3" xfId="6630" xr:uid="{00000000-0005-0000-0000-0000FD190000}"/>
    <cellStyle name="Normal 53 3 2 2 2 3 2" xfId="16682" xr:uid="{00000000-0005-0000-0000-000041410000}"/>
    <cellStyle name="Normal 53 3 2 2 2 3 3" xfId="11662" xr:uid="{00000000-0005-0000-0000-0000A52D0000}"/>
    <cellStyle name="Normal 53 3 2 2 2 3 3 3" xfId="26760" xr:uid="{00000000-0005-0000-0000-0000A2680000}"/>
    <cellStyle name="Normal 53 3 2 2 2 3 5" xfId="21747" xr:uid="{00000000-0005-0000-0000-00000D550000}"/>
    <cellStyle name="Normal 53 3 2 2 2 4" xfId="13340" xr:uid="{00000000-0005-0000-0000-000033340000}"/>
    <cellStyle name="Normal 53 3 2 2 2 4 3" xfId="28435" xr:uid="{00000000-0005-0000-0000-00002D6F0000}"/>
    <cellStyle name="Normal 53 3 2 2 2 5" xfId="8319" xr:uid="{00000000-0005-0000-0000-000096200000}"/>
    <cellStyle name="Normal 53 3 2 2 2 5 3" xfId="23418" xr:uid="{00000000-0005-0000-0000-0000945B0000}"/>
    <cellStyle name="Normal 53 3 2 2 2 7" xfId="18405" xr:uid="{00000000-0005-0000-0000-0000FF470000}"/>
    <cellStyle name="Normal 53 3 2 2 3" xfId="4102" xr:uid="{00000000-0005-0000-0000-00001C100000}"/>
    <cellStyle name="Normal 53 3 2 2 3 2" xfId="14175" xr:uid="{00000000-0005-0000-0000-000076370000}"/>
    <cellStyle name="Normal 53 3 2 2 3 2 3" xfId="29270" xr:uid="{00000000-0005-0000-0000-000070720000}"/>
    <cellStyle name="Normal 53 3 2 2 3 3" xfId="9155" xr:uid="{00000000-0005-0000-0000-0000DA230000}"/>
    <cellStyle name="Normal 53 3 2 2 3 3 3" xfId="24253" xr:uid="{00000000-0005-0000-0000-0000D75E0000}"/>
    <cellStyle name="Normal 53 3 2 2 3 5" xfId="19240" xr:uid="{00000000-0005-0000-0000-0000424B0000}"/>
    <cellStyle name="Normal 53 3 2 2 4" xfId="5794" xr:uid="{00000000-0005-0000-0000-0000B9160000}"/>
    <cellStyle name="Normal 53 3 2 2 4 2" xfId="15846" xr:uid="{00000000-0005-0000-0000-0000FD3D0000}"/>
    <cellStyle name="Normal 53 3 2 2 4 3" xfId="10826" xr:uid="{00000000-0005-0000-0000-0000612A0000}"/>
    <cellStyle name="Normal 53 3 2 2 4 3 3" xfId="25924" xr:uid="{00000000-0005-0000-0000-00005E650000}"/>
    <cellStyle name="Normal 53 3 2 2 4 5" xfId="20911" xr:uid="{00000000-0005-0000-0000-0000C9510000}"/>
    <cellStyle name="Normal 53 3 2 2 5" xfId="12504" xr:uid="{00000000-0005-0000-0000-0000EF300000}"/>
    <cellStyle name="Normal 53 3 2 2 5 3" xfId="27599" xr:uid="{00000000-0005-0000-0000-0000E96B0000}"/>
    <cellStyle name="Normal 53 3 2 2 6" xfId="7483" xr:uid="{00000000-0005-0000-0000-0000521D0000}"/>
    <cellStyle name="Normal 53 3 2 2 6 3" xfId="22582" xr:uid="{00000000-0005-0000-0000-000050580000}"/>
    <cellStyle name="Normal 53 3 2 2 8" xfId="17569" xr:uid="{00000000-0005-0000-0000-0000BB440000}"/>
    <cellStyle name="Normal 53 3 2 3" xfId="2832" xr:uid="{00000000-0005-0000-0000-0000250B0000}"/>
    <cellStyle name="Normal 53 3 2 3 2" xfId="4521" xr:uid="{00000000-0005-0000-0000-0000BF110000}"/>
    <cellStyle name="Normal 53 3 2 3 2 2" xfId="14593" xr:uid="{00000000-0005-0000-0000-000018390000}"/>
    <cellStyle name="Normal 53 3 2 3 2 2 3" xfId="29688" xr:uid="{00000000-0005-0000-0000-000012740000}"/>
    <cellStyle name="Normal 53 3 2 3 2 3" xfId="9573" xr:uid="{00000000-0005-0000-0000-00007C250000}"/>
    <cellStyle name="Normal 53 3 2 3 2 3 3" xfId="24671" xr:uid="{00000000-0005-0000-0000-000079600000}"/>
    <cellStyle name="Normal 53 3 2 3 2 5" xfId="19658" xr:uid="{00000000-0005-0000-0000-0000E44C0000}"/>
    <cellStyle name="Normal 53 3 2 3 3" xfId="6212" xr:uid="{00000000-0005-0000-0000-00005B180000}"/>
    <cellStyle name="Normal 53 3 2 3 3 2" xfId="16264" xr:uid="{00000000-0005-0000-0000-00009F3F0000}"/>
    <cellStyle name="Normal 53 3 2 3 3 3" xfId="11244" xr:uid="{00000000-0005-0000-0000-0000032C0000}"/>
    <cellStyle name="Normal 53 3 2 3 3 3 3" xfId="26342" xr:uid="{00000000-0005-0000-0000-000000670000}"/>
    <cellStyle name="Normal 53 3 2 3 3 5" xfId="21329" xr:uid="{00000000-0005-0000-0000-00006B530000}"/>
    <cellStyle name="Normal 53 3 2 3 4" xfId="12922" xr:uid="{00000000-0005-0000-0000-000091320000}"/>
    <cellStyle name="Normal 53 3 2 3 4 3" xfId="28017" xr:uid="{00000000-0005-0000-0000-00008B6D0000}"/>
    <cellStyle name="Normal 53 3 2 3 5" xfId="7901" xr:uid="{00000000-0005-0000-0000-0000F41E0000}"/>
    <cellStyle name="Normal 53 3 2 3 5 3" xfId="23000" xr:uid="{00000000-0005-0000-0000-0000F2590000}"/>
    <cellStyle name="Normal 53 3 2 3 7" xfId="17987" xr:uid="{00000000-0005-0000-0000-00005D460000}"/>
    <cellStyle name="Normal 53 3 2 4" xfId="3684" xr:uid="{00000000-0005-0000-0000-00007A0E0000}"/>
    <cellStyle name="Normal 53 3 2 4 2" xfId="13757" xr:uid="{00000000-0005-0000-0000-0000D4350000}"/>
    <cellStyle name="Normal 53 3 2 4 2 3" xfId="28852" xr:uid="{00000000-0005-0000-0000-0000CE700000}"/>
    <cellStyle name="Normal 53 3 2 4 3" xfId="8737" xr:uid="{00000000-0005-0000-0000-000038220000}"/>
    <cellStyle name="Normal 53 3 2 4 3 3" xfId="23835" xr:uid="{00000000-0005-0000-0000-0000355D0000}"/>
    <cellStyle name="Normal 53 3 2 4 5" xfId="18822" xr:uid="{00000000-0005-0000-0000-0000A0490000}"/>
    <cellStyle name="Normal 53 3 2 5" xfId="5376" xr:uid="{00000000-0005-0000-0000-000017150000}"/>
    <cellStyle name="Normal 53 3 2 5 2" xfId="15428" xr:uid="{00000000-0005-0000-0000-00005B3C0000}"/>
    <cellStyle name="Normal 53 3 2 5 2 3" xfId="30523" xr:uid="{00000000-0005-0000-0000-000055770000}"/>
    <cellStyle name="Normal 53 3 2 5 3" xfId="10408" xr:uid="{00000000-0005-0000-0000-0000BF280000}"/>
    <cellStyle name="Normal 53 3 2 5 3 3" xfId="25506" xr:uid="{00000000-0005-0000-0000-0000BC630000}"/>
    <cellStyle name="Normal 53 3 2 5 5" xfId="20493" xr:uid="{00000000-0005-0000-0000-000027500000}"/>
    <cellStyle name="Normal 53 3 2 6" xfId="12086" xr:uid="{00000000-0005-0000-0000-00004D2F0000}"/>
    <cellStyle name="Normal 53 3 2 6 3" xfId="27181" xr:uid="{00000000-0005-0000-0000-0000476A0000}"/>
    <cellStyle name="Normal 53 3 2 7" xfId="7065" xr:uid="{00000000-0005-0000-0000-0000B01B0000}"/>
    <cellStyle name="Normal 53 3 2 7 3" xfId="22164" xr:uid="{00000000-0005-0000-0000-0000AE560000}"/>
    <cellStyle name="Normal 53 3 2 9" xfId="17151" xr:uid="{00000000-0005-0000-0000-000019430000}"/>
    <cellStyle name="Normal 53 3 3" xfId="2203" xr:uid="{00000000-0005-0000-0000-0000B0080000}"/>
    <cellStyle name="Normal 53 3 3 2" xfId="3042" xr:uid="{00000000-0005-0000-0000-0000F70B0000}"/>
    <cellStyle name="Normal 53 3 3 2 2" xfId="4731" xr:uid="{00000000-0005-0000-0000-000091120000}"/>
    <cellStyle name="Normal 53 3 3 2 2 2" xfId="14803" xr:uid="{00000000-0005-0000-0000-0000EA390000}"/>
    <cellStyle name="Normal 53 3 3 2 2 2 3" xfId="29898" xr:uid="{00000000-0005-0000-0000-0000E4740000}"/>
    <cellStyle name="Normal 53 3 3 2 2 3" xfId="9783" xr:uid="{00000000-0005-0000-0000-00004E260000}"/>
    <cellStyle name="Normal 53 3 3 2 2 3 3" xfId="24881" xr:uid="{00000000-0005-0000-0000-00004B610000}"/>
    <cellStyle name="Normal 53 3 3 2 2 5" xfId="19868" xr:uid="{00000000-0005-0000-0000-0000B64D0000}"/>
    <cellStyle name="Normal 53 3 3 2 3" xfId="6422" xr:uid="{00000000-0005-0000-0000-00002D190000}"/>
    <cellStyle name="Normal 53 3 3 2 3 2" xfId="16474" xr:uid="{00000000-0005-0000-0000-000071400000}"/>
    <cellStyle name="Normal 53 3 3 2 3 3" xfId="11454" xr:uid="{00000000-0005-0000-0000-0000D52C0000}"/>
    <cellStyle name="Normal 53 3 3 2 3 3 3" xfId="26552" xr:uid="{00000000-0005-0000-0000-0000D2670000}"/>
    <cellStyle name="Normal 53 3 3 2 3 5" xfId="21539" xr:uid="{00000000-0005-0000-0000-00003D540000}"/>
    <cellStyle name="Normal 53 3 3 2 4" xfId="13132" xr:uid="{00000000-0005-0000-0000-000063330000}"/>
    <cellStyle name="Normal 53 3 3 2 4 3" xfId="28227" xr:uid="{00000000-0005-0000-0000-00005D6E0000}"/>
    <cellStyle name="Normal 53 3 3 2 5" xfId="8111" xr:uid="{00000000-0005-0000-0000-0000C61F0000}"/>
    <cellStyle name="Normal 53 3 3 2 5 3" xfId="23210" xr:uid="{00000000-0005-0000-0000-0000C45A0000}"/>
    <cellStyle name="Normal 53 3 3 2 7" xfId="18197" xr:uid="{00000000-0005-0000-0000-00002F470000}"/>
    <cellStyle name="Normal 53 3 3 3" xfId="3894" xr:uid="{00000000-0005-0000-0000-00004C0F0000}"/>
    <cellStyle name="Normal 53 3 3 3 2" xfId="13967" xr:uid="{00000000-0005-0000-0000-0000A6360000}"/>
    <cellStyle name="Normal 53 3 3 3 2 3" xfId="29062" xr:uid="{00000000-0005-0000-0000-0000A0710000}"/>
    <cellStyle name="Normal 53 3 3 3 3" xfId="8947" xr:uid="{00000000-0005-0000-0000-00000A230000}"/>
    <cellStyle name="Normal 53 3 3 3 3 3" xfId="24045" xr:uid="{00000000-0005-0000-0000-0000075E0000}"/>
    <cellStyle name="Normal 53 3 3 3 5" xfId="19032" xr:uid="{00000000-0005-0000-0000-0000724A0000}"/>
    <cellStyle name="Normal 53 3 3 4" xfId="5586" xr:uid="{00000000-0005-0000-0000-0000E9150000}"/>
    <cellStyle name="Normal 53 3 3 4 2" xfId="15638" xr:uid="{00000000-0005-0000-0000-00002D3D0000}"/>
    <cellStyle name="Normal 53 3 3 4 2 3" xfId="30733" xr:uid="{00000000-0005-0000-0000-000027780000}"/>
    <cellStyle name="Normal 53 3 3 4 3" xfId="10618" xr:uid="{00000000-0005-0000-0000-000091290000}"/>
    <cellStyle name="Normal 53 3 3 4 3 3" xfId="25716" xr:uid="{00000000-0005-0000-0000-00008E640000}"/>
    <cellStyle name="Normal 53 3 3 4 5" xfId="20703" xr:uid="{00000000-0005-0000-0000-0000F9500000}"/>
    <cellStyle name="Normal 53 3 3 5" xfId="12296" xr:uid="{00000000-0005-0000-0000-00001F300000}"/>
    <cellStyle name="Normal 53 3 3 5 3" xfId="27391" xr:uid="{00000000-0005-0000-0000-0000196B0000}"/>
    <cellStyle name="Normal 53 3 3 6" xfId="7275" xr:uid="{00000000-0005-0000-0000-0000821C0000}"/>
    <cellStyle name="Normal 53 3 3 6 3" xfId="22374" xr:uid="{00000000-0005-0000-0000-000080570000}"/>
    <cellStyle name="Normal 53 3 3 8" xfId="17361" xr:uid="{00000000-0005-0000-0000-0000EB430000}"/>
    <cellStyle name="Normal 53 3 4" xfId="2624" xr:uid="{00000000-0005-0000-0000-0000550A0000}"/>
    <cellStyle name="Normal 53 3 4 2" xfId="4313" xr:uid="{00000000-0005-0000-0000-0000EF100000}"/>
    <cellStyle name="Normal 53 3 4 2 2" xfId="14385" xr:uid="{00000000-0005-0000-0000-000048380000}"/>
    <cellStyle name="Normal 53 3 4 2 2 3" xfId="29480" xr:uid="{00000000-0005-0000-0000-000042730000}"/>
    <cellStyle name="Normal 53 3 4 2 3" xfId="9365" xr:uid="{00000000-0005-0000-0000-0000AC240000}"/>
    <cellStyle name="Normal 53 3 4 2 3 3" xfId="24463" xr:uid="{00000000-0005-0000-0000-0000A95F0000}"/>
    <cellStyle name="Normal 53 3 4 2 5" xfId="19450" xr:uid="{00000000-0005-0000-0000-0000144C0000}"/>
    <cellStyle name="Normal 53 3 4 3" xfId="6004" xr:uid="{00000000-0005-0000-0000-00008B170000}"/>
    <cellStyle name="Normal 53 3 4 3 2" xfId="16056" xr:uid="{00000000-0005-0000-0000-0000CF3E0000}"/>
    <cellStyle name="Normal 53 3 4 3 3" xfId="11036" xr:uid="{00000000-0005-0000-0000-0000332B0000}"/>
    <cellStyle name="Normal 53 3 4 3 3 3" xfId="26134" xr:uid="{00000000-0005-0000-0000-000030660000}"/>
    <cellStyle name="Normal 53 3 4 3 5" xfId="21121" xr:uid="{00000000-0005-0000-0000-00009B520000}"/>
    <cellStyle name="Normal 53 3 4 4" xfId="12714" xr:uid="{00000000-0005-0000-0000-0000C1310000}"/>
    <cellStyle name="Normal 53 3 4 4 3" xfId="27809" xr:uid="{00000000-0005-0000-0000-0000BB6C0000}"/>
    <cellStyle name="Normal 53 3 4 5" xfId="7693" xr:uid="{00000000-0005-0000-0000-0000241E0000}"/>
    <cellStyle name="Normal 53 3 4 5 3" xfId="22792" xr:uid="{00000000-0005-0000-0000-000022590000}"/>
    <cellStyle name="Normal 53 3 4 7" xfId="17779" xr:uid="{00000000-0005-0000-0000-00008D450000}"/>
    <cellStyle name="Normal 53 3 5" xfId="3476" xr:uid="{00000000-0005-0000-0000-0000AA0D0000}"/>
    <cellStyle name="Normal 53 3 5 2" xfId="13549" xr:uid="{00000000-0005-0000-0000-000004350000}"/>
    <cellStyle name="Normal 53 3 5 2 3" xfId="28644" xr:uid="{00000000-0005-0000-0000-0000FE6F0000}"/>
    <cellStyle name="Normal 53 3 5 3" xfId="8529" xr:uid="{00000000-0005-0000-0000-000068210000}"/>
    <cellStyle name="Normal 53 3 5 3 3" xfId="23627" xr:uid="{00000000-0005-0000-0000-0000655C0000}"/>
    <cellStyle name="Normal 53 3 5 5" xfId="18614" xr:uid="{00000000-0005-0000-0000-0000D0480000}"/>
    <cellStyle name="Normal 53 3 6" xfId="5168" xr:uid="{00000000-0005-0000-0000-000047140000}"/>
    <cellStyle name="Normal 53 3 6 2" xfId="15220" xr:uid="{00000000-0005-0000-0000-00008B3B0000}"/>
    <cellStyle name="Normal 53 3 6 2 3" xfId="30315" xr:uid="{00000000-0005-0000-0000-000085760000}"/>
    <cellStyle name="Normal 53 3 6 3" xfId="10200" xr:uid="{00000000-0005-0000-0000-0000EF270000}"/>
    <cellStyle name="Normal 53 3 6 3 3" xfId="25298" xr:uid="{00000000-0005-0000-0000-0000EC620000}"/>
    <cellStyle name="Normal 53 3 6 5" xfId="20285" xr:uid="{00000000-0005-0000-0000-0000574F0000}"/>
    <cellStyle name="Normal 53 3 7" xfId="11878" xr:uid="{00000000-0005-0000-0000-00007D2E0000}"/>
    <cellStyle name="Normal 53 3 7 3" xfId="26973" xr:uid="{00000000-0005-0000-0000-000077690000}"/>
    <cellStyle name="Normal 53 3 8" xfId="6857" xr:uid="{00000000-0005-0000-0000-0000E01A0000}"/>
    <cellStyle name="Normal 53 3 8 3" xfId="21956" xr:uid="{00000000-0005-0000-0000-0000DE550000}"/>
    <cellStyle name="Normal 53 4" xfId="1884" xr:uid="{00000000-0005-0000-0000-000071070000}"/>
    <cellStyle name="Normal 53 4 2" xfId="2307" xr:uid="{00000000-0005-0000-0000-000018090000}"/>
    <cellStyle name="Normal 53 4 2 2" xfId="3146" xr:uid="{00000000-0005-0000-0000-00005F0C0000}"/>
    <cellStyle name="Normal 53 4 2 2 2" xfId="4835" xr:uid="{00000000-0005-0000-0000-0000F9120000}"/>
    <cellStyle name="Normal 53 4 2 2 2 2" xfId="14907" xr:uid="{00000000-0005-0000-0000-0000523A0000}"/>
    <cellStyle name="Normal 53 4 2 2 2 2 3" xfId="30002" xr:uid="{00000000-0005-0000-0000-00004C750000}"/>
    <cellStyle name="Normal 53 4 2 2 2 3" xfId="9887" xr:uid="{00000000-0005-0000-0000-0000B6260000}"/>
    <cellStyle name="Normal 53 4 2 2 2 3 3" xfId="24985" xr:uid="{00000000-0005-0000-0000-0000B3610000}"/>
    <cellStyle name="Normal 53 4 2 2 2 5" xfId="19972" xr:uid="{00000000-0005-0000-0000-00001E4E0000}"/>
    <cellStyle name="Normal 53 4 2 2 3" xfId="6526" xr:uid="{00000000-0005-0000-0000-000095190000}"/>
    <cellStyle name="Normal 53 4 2 2 3 2" xfId="16578" xr:uid="{00000000-0005-0000-0000-0000D9400000}"/>
    <cellStyle name="Normal 53 4 2 2 3 3" xfId="11558" xr:uid="{00000000-0005-0000-0000-00003D2D0000}"/>
    <cellStyle name="Normal 53 4 2 2 3 3 3" xfId="26656" xr:uid="{00000000-0005-0000-0000-00003A680000}"/>
    <cellStyle name="Normal 53 4 2 2 3 5" xfId="21643" xr:uid="{00000000-0005-0000-0000-0000A5540000}"/>
    <cellStyle name="Normal 53 4 2 2 4" xfId="13236" xr:uid="{00000000-0005-0000-0000-0000CB330000}"/>
    <cellStyle name="Normal 53 4 2 2 4 3" xfId="28331" xr:uid="{00000000-0005-0000-0000-0000C56E0000}"/>
    <cellStyle name="Normal 53 4 2 2 5" xfId="8215" xr:uid="{00000000-0005-0000-0000-00002E200000}"/>
    <cellStyle name="Normal 53 4 2 2 5 3" xfId="23314" xr:uid="{00000000-0005-0000-0000-00002C5B0000}"/>
    <cellStyle name="Normal 53 4 2 2 7" xfId="18301" xr:uid="{00000000-0005-0000-0000-000097470000}"/>
    <cellStyle name="Normal 53 4 2 3" xfId="3998" xr:uid="{00000000-0005-0000-0000-0000B40F0000}"/>
    <cellStyle name="Normal 53 4 2 3 2" xfId="14071" xr:uid="{00000000-0005-0000-0000-00000E370000}"/>
    <cellStyle name="Normal 53 4 2 3 2 3" xfId="29166" xr:uid="{00000000-0005-0000-0000-000008720000}"/>
    <cellStyle name="Normal 53 4 2 3 3" xfId="9051" xr:uid="{00000000-0005-0000-0000-000072230000}"/>
    <cellStyle name="Normal 53 4 2 3 3 3" xfId="24149" xr:uid="{00000000-0005-0000-0000-00006F5E0000}"/>
    <cellStyle name="Normal 53 4 2 3 5" xfId="19136" xr:uid="{00000000-0005-0000-0000-0000DA4A0000}"/>
    <cellStyle name="Normal 53 4 2 4" xfId="5690" xr:uid="{00000000-0005-0000-0000-000051160000}"/>
    <cellStyle name="Normal 53 4 2 4 2" xfId="15742" xr:uid="{00000000-0005-0000-0000-0000953D0000}"/>
    <cellStyle name="Normal 53 4 2 4 2 3" xfId="30837" xr:uid="{00000000-0005-0000-0000-00008F780000}"/>
    <cellStyle name="Normal 53 4 2 4 3" xfId="10722" xr:uid="{00000000-0005-0000-0000-0000F9290000}"/>
    <cellStyle name="Normal 53 4 2 4 3 3" xfId="25820" xr:uid="{00000000-0005-0000-0000-0000F6640000}"/>
    <cellStyle name="Normal 53 4 2 4 5" xfId="20807" xr:uid="{00000000-0005-0000-0000-000061510000}"/>
    <cellStyle name="Normal 53 4 2 5" xfId="12400" xr:uid="{00000000-0005-0000-0000-000087300000}"/>
    <cellStyle name="Normal 53 4 2 5 3" xfId="27495" xr:uid="{00000000-0005-0000-0000-0000816B0000}"/>
    <cellStyle name="Normal 53 4 2 6" xfId="7379" xr:uid="{00000000-0005-0000-0000-0000EA1C0000}"/>
    <cellStyle name="Normal 53 4 2 6 3" xfId="22478" xr:uid="{00000000-0005-0000-0000-0000E8570000}"/>
    <cellStyle name="Normal 53 4 2 8" xfId="17465" xr:uid="{00000000-0005-0000-0000-000053440000}"/>
    <cellStyle name="Normal 53 4 3" xfId="2728" xr:uid="{00000000-0005-0000-0000-0000BD0A0000}"/>
    <cellStyle name="Normal 53 4 3 2" xfId="4417" xr:uid="{00000000-0005-0000-0000-000057110000}"/>
    <cellStyle name="Normal 53 4 3 2 2" xfId="14489" xr:uid="{00000000-0005-0000-0000-0000B0380000}"/>
    <cellStyle name="Normal 53 4 3 2 2 3" xfId="29584" xr:uid="{00000000-0005-0000-0000-0000AA730000}"/>
    <cellStyle name="Normal 53 4 3 2 3" xfId="9469" xr:uid="{00000000-0005-0000-0000-000014250000}"/>
    <cellStyle name="Normal 53 4 3 2 3 3" xfId="24567" xr:uid="{00000000-0005-0000-0000-000011600000}"/>
    <cellStyle name="Normal 53 4 3 2 5" xfId="19554" xr:uid="{00000000-0005-0000-0000-00007C4C0000}"/>
    <cellStyle name="Normal 53 4 3 3" xfId="6108" xr:uid="{00000000-0005-0000-0000-0000F3170000}"/>
    <cellStyle name="Normal 53 4 3 3 2" xfId="16160" xr:uid="{00000000-0005-0000-0000-0000373F0000}"/>
    <cellStyle name="Normal 53 4 3 3 3" xfId="11140" xr:uid="{00000000-0005-0000-0000-00009B2B0000}"/>
    <cellStyle name="Normal 53 4 3 3 3 3" xfId="26238" xr:uid="{00000000-0005-0000-0000-000098660000}"/>
    <cellStyle name="Normal 53 4 3 3 5" xfId="21225" xr:uid="{00000000-0005-0000-0000-000003530000}"/>
    <cellStyle name="Normal 53 4 3 4" xfId="12818" xr:uid="{00000000-0005-0000-0000-000029320000}"/>
    <cellStyle name="Normal 53 4 3 4 3" xfId="27913" xr:uid="{00000000-0005-0000-0000-0000236D0000}"/>
    <cellStyle name="Normal 53 4 3 5" xfId="7797" xr:uid="{00000000-0005-0000-0000-00008C1E0000}"/>
    <cellStyle name="Normal 53 4 3 5 3" xfId="22896" xr:uid="{00000000-0005-0000-0000-00008A590000}"/>
    <cellStyle name="Normal 53 4 3 7" xfId="17883" xr:uid="{00000000-0005-0000-0000-0000F5450000}"/>
    <cellStyle name="Normal 53 4 4" xfId="3580" xr:uid="{00000000-0005-0000-0000-0000120E0000}"/>
    <cellStyle name="Normal 53 4 4 2" xfId="13653" xr:uid="{00000000-0005-0000-0000-00006C350000}"/>
    <cellStyle name="Normal 53 4 4 2 3" xfId="28748" xr:uid="{00000000-0005-0000-0000-000066700000}"/>
    <cellStyle name="Normal 53 4 4 3" xfId="8633" xr:uid="{00000000-0005-0000-0000-0000D0210000}"/>
    <cellStyle name="Normal 53 4 4 3 3" xfId="23731" xr:uid="{00000000-0005-0000-0000-0000CD5C0000}"/>
    <cellStyle name="Normal 53 4 4 5" xfId="18718" xr:uid="{00000000-0005-0000-0000-000038490000}"/>
    <cellStyle name="Normal 53 4 5" xfId="5272" xr:uid="{00000000-0005-0000-0000-0000AF140000}"/>
    <cellStyle name="Normal 53 4 5 2" xfId="15324" xr:uid="{00000000-0005-0000-0000-0000F33B0000}"/>
    <cellStyle name="Normal 53 4 5 2 3" xfId="30419" xr:uid="{00000000-0005-0000-0000-0000ED760000}"/>
    <cellStyle name="Normal 53 4 5 3" xfId="10304" xr:uid="{00000000-0005-0000-0000-000057280000}"/>
    <cellStyle name="Normal 53 4 5 3 3" xfId="25402" xr:uid="{00000000-0005-0000-0000-000054630000}"/>
    <cellStyle name="Normal 53 4 5 5" xfId="20389" xr:uid="{00000000-0005-0000-0000-0000BF4F0000}"/>
    <cellStyle name="Normal 53 4 6" xfId="11982" xr:uid="{00000000-0005-0000-0000-0000E52E0000}"/>
    <cellStyle name="Normal 53 4 6 3" xfId="27077" xr:uid="{00000000-0005-0000-0000-0000DF690000}"/>
    <cellStyle name="Normal 53 4 7" xfId="6961" xr:uid="{00000000-0005-0000-0000-0000481B0000}"/>
    <cellStyle name="Normal 53 4 7 3" xfId="22060" xr:uid="{00000000-0005-0000-0000-000046560000}"/>
    <cellStyle name="Normal 53 4 9" xfId="17047" xr:uid="{00000000-0005-0000-0000-0000B1420000}"/>
    <cellStyle name="Normal 53 5" xfId="2097" xr:uid="{00000000-0005-0000-0000-000046080000}"/>
    <cellStyle name="Normal 53 5 2" xfId="2938" xr:uid="{00000000-0005-0000-0000-00008F0B0000}"/>
    <cellStyle name="Normal 53 5 2 2" xfId="4627" xr:uid="{00000000-0005-0000-0000-000029120000}"/>
    <cellStyle name="Normal 53 5 2 2 2" xfId="14699" xr:uid="{00000000-0005-0000-0000-000082390000}"/>
    <cellStyle name="Normal 53 5 2 2 2 3" xfId="29794" xr:uid="{00000000-0005-0000-0000-00007C740000}"/>
    <cellStyle name="Normal 53 5 2 2 3" xfId="9679" xr:uid="{00000000-0005-0000-0000-0000E6250000}"/>
    <cellStyle name="Normal 53 5 2 2 3 3" xfId="24777" xr:uid="{00000000-0005-0000-0000-0000E3600000}"/>
    <cellStyle name="Normal 53 5 2 2 5" xfId="19764" xr:uid="{00000000-0005-0000-0000-00004E4D0000}"/>
    <cellStyle name="Normal 53 5 2 3" xfId="6318" xr:uid="{00000000-0005-0000-0000-0000C5180000}"/>
    <cellStyle name="Normal 53 5 2 3 2" xfId="16370" xr:uid="{00000000-0005-0000-0000-000009400000}"/>
    <cellStyle name="Normal 53 5 2 3 3" xfId="11350" xr:uid="{00000000-0005-0000-0000-00006D2C0000}"/>
    <cellStyle name="Normal 53 5 2 3 3 3" xfId="26448" xr:uid="{00000000-0005-0000-0000-00006A670000}"/>
    <cellStyle name="Normal 53 5 2 3 5" xfId="21435" xr:uid="{00000000-0005-0000-0000-0000D5530000}"/>
    <cellStyle name="Normal 53 5 2 4" xfId="13028" xr:uid="{00000000-0005-0000-0000-0000FB320000}"/>
    <cellStyle name="Normal 53 5 2 4 3" xfId="28123" xr:uid="{00000000-0005-0000-0000-0000F56D0000}"/>
    <cellStyle name="Normal 53 5 2 5" xfId="8007" xr:uid="{00000000-0005-0000-0000-00005E1F0000}"/>
    <cellStyle name="Normal 53 5 2 5 3" xfId="23106" xr:uid="{00000000-0005-0000-0000-00005C5A0000}"/>
    <cellStyle name="Normal 53 5 2 7" xfId="18093" xr:uid="{00000000-0005-0000-0000-0000C7460000}"/>
    <cellStyle name="Normal 53 5 3" xfId="3790" xr:uid="{00000000-0005-0000-0000-0000E40E0000}"/>
    <cellStyle name="Normal 53 5 3 2" xfId="13863" xr:uid="{00000000-0005-0000-0000-00003E360000}"/>
    <cellStyle name="Normal 53 5 3 2 3" xfId="28958" xr:uid="{00000000-0005-0000-0000-000038710000}"/>
    <cellStyle name="Normal 53 5 3 3" xfId="8843" xr:uid="{00000000-0005-0000-0000-0000A2220000}"/>
    <cellStyle name="Normal 53 5 3 3 3" xfId="23941" xr:uid="{00000000-0005-0000-0000-00009F5D0000}"/>
    <cellStyle name="Normal 53 5 3 5" xfId="18928" xr:uid="{00000000-0005-0000-0000-00000A4A0000}"/>
    <cellStyle name="Normal 53 5 4" xfId="5482" xr:uid="{00000000-0005-0000-0000-000081150000}"/>
    <cellStyle name="Normal 53 5 4 2" xfId="15534" xr:uid="{00000000-0005-0000-0000-0000C53C0000}"/>
    <cellStyle name="Normal 53 5 4 2 3" xfId="30629" xr:uid="{00000000-0005-0000-0000-0000BF770000}"/>
    <cellStyle name="Normal 53 5 4 3" xfId="10514" xr:uid="{00000000-0005-0000-0000-000029290000}"/>
    <cellStyle name="Normal 53 5 4 3 3" xfId="25612" xr:uid="{00000000-0005-0000-0000-000026640000}"/>
    <cellStyle name="Normal 53 5 4 5" xfId="20599" xr:uid="{00000000-0005-0000-0000-000091500000}"/>
    <cellStyle name="Normal 53 5 5" xfId="12192" xr:uid="{00000000-0005-0000-0000-0000B72F0000}"/>
    <cellStyle name="Normal 53 5 5 3" xfId="27287" xr:uid="{00000000-0005-0000-0000-0000B16A0000}"/>
    <cellStyle name="Normal 53 5 6" xfId="7171" xr:uid="{00000000-0005-0000-0000-00001A1C0000}"/>
    <cellStyle name="Normal 53 5 6 3" xfId="22270" xr:uid="{00000000-0005-0000-0000-000018570000}"/>
    <cellStyle name="Normal 53 5 8" xfId="17257" xr:uid="{00000000-0005-0000-0000-000083430000}"/>
    <cellStyle name="Normal 53 6" xfId="2518" xr:uid="{00000000-0005-0000-0000-0000EB090000}"/>
    <cellStyle name="Normal 53 6 2" xfId="4209" xr:uid="{00000000-0005-0000-0000-000087100000}"/>
    <cellStyle name="Normal 53 6 2 2" xfId="14281" xr:uid="{00000000-0005-0000-0000-0000E0370000}"/>
    <cellStyle name="Normal 53 6 2 2 3" xfId="29376" xr:uid="{00000000-0005-0000-0000-0000DA720000}"/>
    <cellStyle name="Normal 53 6 2 3" xfId="9261" xr:uid="{00000000-0005-0000-0000-000044240000}"/>
    <cellStyle name="Normal 53 6 2 3 3" xfId="24359" xr:uid="{00000000-0005-0000-0000-0000415F0000}"/>
    <cellStyle name="Normal 53 6 2 5" xfId="19346" xr:uid="{00000000-0005-0000-0000-0000AC4B0000}"/>
    <cellStyle name="Normal 53 6 3" xfId="5900" xr:uid="{00000000-0005-0000-0000-000023170000}"/>
    <cellStyle name="Normal 53 6 3 2" xfId="15952" xr:uid="{00000000-0005-0000-0000-0000673E0000}"/>
    <cellStyle name="Normal 53 6 3 3" xfId="10932" xr:uid="{00000000-0005-0000-0000-0000CB2A0000}"/>
    <cellStyle name="Normal 53 6 3 3 3" xfId="26030" xr:uid="{00000000-0005-0000-0000-0000C8650000}"/>
    <cellStyle name="Normal 53 6 3 5" xfId="21017" xr:uid="{00000000-0005-0000-0000-000033520000}"/>
    <cellStyle name="Normal 53 6 4" xfId="12610" xr:uid="{00000000-0005-0000-0000-000059310000}"/>
    <cellStyle name="Normal 53 6 4 3" xfId="27705" xr:uid="{00000000-0005-0000-0000-0000536C0000}"/>
    <cellStyle name="Normal 53 6 5" xfId="7589" xr:uid="{00000000-0005-0000-0000-0000BC1D0000}"/>
    <cellStyle name="Normal 53 6 5 3" xfId="22688" xr:uid="{00000000-0005-0000-0000-0000BA580000}"/>
    <cellStyle name="Normal 53 6 7" xfId="17675" xr:uid="{00000000-0005-0000-0000-000025450000}"/>
    <cellStyle name="Normal 53 7" xfId="3368" xr:uid="{00000000-0005-0000-0000-00003E0D0000}"/>
    <cellStyle name="Normal 53 7 2" xfId="13445" xr:uid="{00000000-0005-0000-0000-00009C340000}"/>
    <cellStyle name="Normal 53 7 2 3" xfId="28540" xr:uid="{00000000-0005-0000-0000-0000966F0000}"/>
    <cellStyle name="Normal 53 7 3" xfId="8425" xr:uid="{00000000-0005-0000-0000-000000210000}"/>
    <cellStyle name="Normal 53 7 3 3" xfId="23523" xr:uid="{00000000-0005-0000-0000-0000FD5B0000}"/>
    <cellStyle name="Normal 53 7 5" xfId="18510" xr:uid="{00000000-0005-0000-0000-000068480000}"/>
    <cellStyle name="Normal 53 8" xfId="5061" xr:uid="{00000000-0005-0000-0000-0000DC130000}"/>
    <cellStyle name="Normal 53 8 2" xfId="15116" xr:uid="{00000000-0005-0000-0000-0000233B0000}"/>
    <cellStyle name="Normal 53 8 2 3" xfId="30211" xr:uid="{00000000-0005-0000-0000-00001D760000}"/>
    <cellStyle name="Normal 53 8 3" xfId="10096" xr:uid="{00000000-0005-0000-0000-000087270000}"/>
    <cellStyle name="Normal 53 8 3 3" xfId="25194" xr:uid="{00000000-0005-0000-0000-000084620000}"/>
    <cellStyle name="Normal 53 8 5" xfId="20181" xr:uid="{00000000-0005-0000-0000-0000EF4E0000}"/>
    <cellStyle name="Normal 53 9" xfId="11772" xr:uid="{00000000-0005-0000-0000-0000132E0000}"/>
    <cellStyle name="Normal 53 9 3" xfId="26869" xr:uid="{00000000-0005-0000-0000-00000F690000}"/>
    <cellStyle name="Normal 54" xfId="1434" xr:uid="{00000000-0005-0000-0000-0000AE050000}"/>
    <cellStyle name="Normal 54 2" xfId="1435" xr:uid="{00000000-0005-0000-0000-0000AF050000}"/>
    <cellStyle name="Normal 55" xfId="1436" xr:uid="{00000000-0005-0000-0000-0000B0050000}"/>
    <cellStyle name="Normal 55 10" xfId="6752" xr:uid="{00000000-0005-0000-0000-0000771A0000}"/>
    <cellStyle name="Normal 55 10 3" xfId="21853" xr:uid="{00000000-0005-0000-0000-000077550000}"/>
    <cellStyle name="Normal 55 12" xfId="16838" xr:uid="{00000000-0005-0000-0000-0000E0410000}"/>
    <cellStyle name="Normal 55 2" xfId="1718" xr:uid="{00000000-0005-0000-0000-0000CB060000}"/>
    <cellStyle name="Normal 55 2 11" xfId="16892" xr:uid="{00000000-0005-0000-0000-000016420000}"/>
    <cellStyle name="Normal 55 2 2" xfId="1826" xr:uid="{00000000-0005-0000-0000-000037070000}"/>
    <cellStyle name="Normal 55 2 2 10" xfId="16996" xr:uid="{00000000-0005-0000-0000-00007E420000}"/>
    <cellStyle name="Normal 55 2 2 2" xfId="2043" xr:uid="{00000000-0005-0000-0000-000010080000}"/>
    <cellStyle name="Normal 55 2 2 2 2" xfId="2464" xr:uid="{00000000-0005-0000-0000-0000B5090000}"/>
    <cellStyle name="Normal 55 2 2 2 2 2" xfId="3303" xr:uid="{00000000-0005-0000-0000-0000FC0C0000}"/>
    <cellStyle name="Normal 55 2 2 2 2 2 2" xfId="4992" xr:uid="{00000000-0005-0000-0000-000096130000}"/>
    <cellStyle name="Normal 55 2 2 2 2 2 2 2" xfId="15064" xr:uid="{00000000-0005-0000-0000-0000EF3A0000}"/>
    <cellStyle name="Normal 55 2 2 2 2 2 2 2 3" xfId="30159" xr:uid="{00000000-0005-0000-0000-0000E9750000}"/>
    <cellStyle name="Normal 55 2 2 2 2 2 2 3" xfId="10044" xr:uid="{00000000-0005-0000-0000-000053270000}"/>
    <cellStyle name="Normal 55 2 2 2 2 2 2 3 3" xfId="25142" xr:uid="{00000000-0005-0000-0000-000050620000}"/>
    <cellStyle name="Normal 55 2 2 2 2 2 2 5" xfId="20129" xr:uid="{00000000-0005-0000-0000-0000BB4E0000}"/>
    <cellStyle name="Normal 55 2 2 2 2 2 3" xfId="6683" xr:uid="{00000000-0005-0000-0000-0000321A0000}"/>
    <cellStyle name="Normal 55 2 2 2 2 2 3 2" xfId="16735" xr:uid="{00000000-0005-0000-0000-000076410000}"/>
    <cellStyle name="Normal 55 2 2 2 2 2 3 3" xfId="11715" xr:uid="{00000000-0005-0000-0000-0000DA2D0000}"/>
    <cellStyle name="Normal 55 2 2 2 2 2 3 3 3" xfId="26813" xr:uid="{00000000-0005-0000-0000-0000D7680000}"/>
    <cellStyle name="Normal 55 2 2 2 2 2 3 5" xfId="21800" xr:uid="{00000000-0005-0000-0000-000042550000}"/>
    <cellStyle name="Normal 55 2 2 2 2 2 4" xfId="13393" xr:uid="{00000000-0005-0000-0000-000068340000}"/>
    <cellStyle name="Normal 55 2 2 2 2 2 4 3" xfId="28488" xr:uid="{00000000-0005-0000-0000-0000626F0000}"/>
    <cellStyle name="Normal 55 2 2 2 2 2 5" xfId="8372" xr:uid="{00000000-0005-0000-0000-0000CB200000}"/>
    <cellStyle name="Normal 55 2 2 2 2 2 5 3" xfId="23471" xr:uid="{00000000-0005-0000-0000-0000C95B0000}"/>
    <cellStyle name="Normal 55 2 2 2 2 2 7" xfId="18458" xr:uid="{00000000-0005-0000-0000-000034480000}"/>
    <cellStyle name="Normal 55 2 2 2 2 3" xfId="4155" xr:uid="{00000000-0005-0000-0000-000051100000}"/>
    <cellStyle name="Normal 55 2 2 2 2 3 2" xfId="14228" xr:uid="{00000000-0005-0000-0000-0000AB370000}"/>
    <cellStyle name="Normal 55 2 2 2 2 3 2 3" xfId="29323" xr:uid="{00000000-0005-0000-0000-0000A5720000}"/>
    <cellStyle name="Normal 55 2 2 2 2 3 3" xfId="9208" xr:uid="{00000000-0005-0000-0000-00000F240000}"/>
    <cellStyle name="Normal 55 2 2 2 2 3 3 3" xfId="24306" xr:uid="{00000000-0005-0000-0000-00000C5F0000}"/>
    <cellStyle name="Normal 55 2 2 2 2 3 5" xfId="19293" xr:uid="{00000000-0005-0000-0000-0000774B0000}"/>
    <cellStyle name="Normal 55 2 2 2 2 4" xfId="5847" xr:uid="{00000000-0005-0000-0000-0000EE160000}"/>
    <cellStyle name="Normal 55 2 2 2 2 4 2" xfId="15899" xr:uid="{00000000-0005-0000-0000-0000323E0000}"/>
    <cellStyle name="Normal 55 2 2 2 2 4 3" xfId="10879" xr:uid="{00000000-0005-0000-0000-0000962A0000}"/>
    <cellStyle name="Normal 55 2 2 2 2 4 3 3" xfId="25977" xr:uid="{00000000-0005-0000-0000-000093650000}"/>
    <cellStyle name="Normal 55 2 2 2 2 4 5" xfId="20964" xr:uid="{00000000-0005-0000-0000-0000FE510000}"/>
    <cellStyle name="Normal 55 2 2 2 2 5" xfId="12557" xr:uid="{00000000-0005-0000-0000-000024310000}"/>
    <cellStyle name="Normal 55 2 2 2 2 5 3" xfId="27652" xr:uid="{00000000-0005-0000-0000-00001E6C0000}"/>
    <cellStyle name="Normal 55 2 2 2 2 6" xfId="7536" xr:uid="{00000000-0005-0000-0000-0000871D0000}"/>
    <cellStyle name="Normal 55 2 2 2 2 6 3" xfId="22635" xr:uid="{00000000-0005-0000-0000-000085580000}"/>
    <cellStyle name="Normal 55 2 2 2 2 8" xfId="17622" xr:uid="{00000000-0005-0000-0000-0000F0440000}"/>
    <cellStyle name="Normal 55 2 2 2 3" xfId="2885" xr:uid="{00000000-0005-0000-0000-00005A0B0000}"/>
    <cellStyle name="Normal 55 2 2 2 3 2" xfId="4574" xr:uid="{00000000-0005-0000-0000-0000F4110000}"/>
    <cellStyle name="Normal 55 2 2 2 3 2 2" xfId="14646" xr:uid="{00000000-0005-0000-0000-00004D390000}"/>
    <cellStyle name="Normal 55 2 2 2 3 2 2 3" xfId="29741" xr:uid="{00000000-0005-0000-0000-000047740000}"/>
    <cellStyle name="Normal 55 2 2 2 3 2 3" xfId="9626" xr:uid="{00000000-0005-0000-0000-0000B1250000}"/>
    <cellStyle name="Normal 55 2 2 2 3 2 3 3" xfId="24724" xr:uid="{00000000-0005-0000-0000-0000AE600000}"/>
    <cellStyle name="Normal 55 2 2 2 3 2 5" xfId="19711" xr:uid="{00000000-0005-0000-0000-0000194D0000}"/>
    <cellStyle name="Normal 55 2 2 2 3 3" xfId="6265" xr:uid="{00000000-0005-0000-0000-000090180000}"/>
    <cellStyle name="Normal 55 2 2 2 3 3 2" xfId="16317" xr:uid="{00000000-0005-0000-0000-0000D43F0000}"/>
    <cellStyle name="Normal 55 2 2 2 3 3 3" xfId="11297" xr:uid="{00000000-0005-0000-0000-0000382C0000}"/>
    <cellStyle name="Normal 55 2 2 2 3 3 3 3" xfId="26395" xr:uid="{00000000-0005-0000-0000-000035670000}"/>
    <cellStyle name="Normal 55 2 2 2 3 3 5" xfId="21382" xr:uid="{00000000-0005-0000-0000-0000A0530000}"/>
    <cellStyle name="Normal 55 2 2 2 3 4" xfId="12975" xr:uid="{00000000-0005-0000-0000-0000C6320000}"/>
    <cellStyle name="Normal 55 2 2 2 3 4 3" xfId="28070" xr:uid="{00000000-0005-0000-0000-0000C06D0000}"/>
    <cellStyle name="Normal 55 2 2 2 3 5" xfId="7954" xr:uid="{00000000-0005-0000-0000-0000291F0000}"/>
    <cellStyle name="Normal 55 2 2 2 3 5 3" xfId="23053" xr:uid="{00000000-0005-0000-0000-0000275A0000}"/>
    <cellStyle name="Normal 55 2 2 2 3 7" xfId="18040" xr:uid="{00000000-0005-0000-0000-000092460000}"/>
    <cellStyle name="Normal 55 2 2 2 4" xfId="3737" xr:uid="{00000000-0005-0000-0000-0000AF0E0000}"/>
    <cellStyle name="Normal 55 2 2 2 4 2" xfId="13810" xr:uid="{00000000-0005-0000-0000-000009360000}"/>
    <cellStyle name="Normal 55 2 2 2 4 2 3" xfId="28905" xr:uid="{00000000-0005-0000-0000-000003710000}"/>
    <cellStyle name="Normal 55 2 2 2 4 3" xfId="8790" xr:uid="{00000000-0005-0000-0000-00006D220000}"/>
    <cellStyle name="Normal 55 2 2 2 4 3 3" xfId="23888" xr:uid="{00000000-0005-0000-0000-00006A5D0000}"/>
    <cellStyle name="Normal 55 2 2 2 4 5" xfId="18875" xr:uid="{00000000-0005-0000-0000-0000D5490000}"/>
    <cellStyle name="Normal 55 2 2 2 5" xfId="5429" xr:uid="{00000000-0005-0000-0000-00004C150000}"/>
    <cellStyle name="Normal 55 2 2 2 5 2" xfId="15481" xr:uid="{00000000-0005-0000-0000-0000903C0000}"/>
    <cellStyle name="Normal 55 2 2 2 5 2 3" xfId="30576" xr:uid="{00000000-0005-0000-0000-00008A770000}"/>
    <cellStyle name="Normal 55 2 2 2 5 3" xfId="10461" xr:uid="{00000000-0005-0000-0000-0000F4280000}"/>
    <cellStyle name="Normal 55 2 2 2 5 3 3" xfId="25559" xr:uid="{00000000-0005-0000-0000-0000F1630000}"/>
    <cellStyle name="Normal 55 2 2 2 5 5" xfId="20546" xr:uid="{00000000-0005-0000-0000-00005C500000}"/>
    <cellStyle name="Normal 55 2 2 2 6" xfId="12139" xr:uid="{00000000-0005-0000-0000-0000822F0000}"/>
    <cellStyle name="Normal 55 2 2 2 6 3" xfId="27234" xr:uid="{00000000-0005-0000-0000-00007C6A0000}"/>
    <cellStyle name="Normal 55 2 2 2 7" xfId="7118" xr:uid="{00000000-0005-0000-0000-0000E51B0000}"/>
    <cellStyle name="Normal 55 2 2 2 7 3" xfId="22217" xr:uid="{00000000-0005-0000-0000-0000E3560000}"/>
    <cellStyle name="Normal 55 2 2 2 9" xfId="17204" xr:uid="{00000000-0005-0000-0000-00004E430000}"/>
    <cellStyle name="Normal 55 2 2 3" xfId="2256" xr:uid="{00000000-0005-0000-0000-0000E5080000}"/>
    <cellStyle name="Normal 55 2 2 3 2" xfId="3095" xr:uid="{00000000-0005-0000-0000-00002C0C0000}"/>
    <cellStyle name="Normal 55 2 2 3 2 2" xfId="4784" xr:uid="{00000000-0005-0000-0000-0000C6120000}"/>
    <cellStyle name="Normal 55 2 2 3 2 2 2" xfId="14856" xr:uid="{00000000-0005-0000-0000-00001F3A0000}"/>
    <cellStyle name="Normal 55 2 2 3 2 2 2 3" xfId="29951" xr:uid="{00000000-0005-0000-0000-000019750000}"/>
    <cellStyle name="Normal 55 2 2 3 2 2 3" xfId="9836" xr:uid="{00000000-0005-0000-0000-000083260000}"/>
    <cellStyle name="Normal 55 2 2 3 2 2 3 3" xfId="24934" xr:uid="{00000000-0005-0000-0000-000080610000}"/>
    <cellStyle name="Normal 55 2 2 3 2 2 5" xfId="19921" xr:uid="{00000000-0005-0000-0000-0000EB4D0000}"/>
    <cellStyle name="Normal 55 2 2 3 2 3" xfId="6475" xr:uid="{00000000-0005-0000-0000-000062190000}"/>
    <cellStyle name="Normal 55 2 2 3 2 3 2" xfId="16527" xr:uid="{00000000-0005-0000-0000-0000A6400000}"/>
    <cellStyle name="Normal 55 2 2 3 2 3 3" xfId="11507" xr:uid="{00000000-0005-0000-0000-00000A2D0000}"/>
    <cellStyle name="Normal 55 2 2 3 2 3 3 3" xfId="26605" xr:uid="{00000000-0005-0000-0000-000007680000}"/>
    <cellStyle name="Normal 55 2 2 3 2 3 5" xfId="21592" xr:uid="{00000000-0005-0000-0000-000072540000}"/>
    <cellStyle name="Normal 55 2 2 3 2 4" xfId="13185" xr:uid="{00000000-0005-0000-0000-000098330000}"/>
    <cellStyle name="Normal 55 2 2 3 2 4 3" xfId="28280" xr:uid="{00000000-0005-0000-0000-0000926E0000}"/>
    <cellStyle name="Normal 55 2 2 3 2 5" xfId="8164" xr:uid="{00000000-0005-0000-0000-0000FB1F0000}"/>
    <cellStyle name="Normal 55 2 2 3 2 5 3" xfId="23263" xr:uid="{00000000-0005-0000-0000-0000F95A0000}"/>
    <cellStyle name="Normal 55 2 2 3 2 7" xfId="18250" xr:uid="{00000000-0005-0000-0000-000064470000}"/>
    <cellStyle name="Normal 55 2 2 3 3" xfId="3947" xr:uid="{00000000-0005-0000-0000-0000810F0000}"/>
    <cellStyle name="Normal 55 2 2 3 3 2" xfId="14020" xr:uid="{00000000-0005-0000-0000-0000DB360000}"/>
    <cellStyle name="Normal 55 2 2 3 3 2 3" xfId="29115" xr:uid="{00000000-0005-0000-0000-0000D5710000}"/>
    <cellStyle name="Normal 55 2 2 3 3 3" xfId="9000" xr:uid="{00000000-0005-0000-0000-00003F230000}"/>
    <cellStyle name="Normal 55 2 2 3 3 3 3" xfId="24098" xr:uid="{00000000-0005-0000-0000-00003C5E0000}"/>
    <cellStyle name="Normal 55 2 2 3 3 5" xfId="19085" xr:uid="{00000000-0005-0000-0000-0000A74A0000}"/>
    <cellStyle name="Normal 55 2 2 3 4" xfId="5639" xr:uid="{00000000-0005-0000-0000-00001E160000}"/>
    <cellStyle name="Normal 55 2 2 3 4 2" xfId="15691" xr:uid="{00000000-0005-0000-0000-0000623D0000}"/>
    <cellStyle name="Normal 55 2 2 3 4 2 3" xfId="30786" xr:uid="{00000000-0005-0000-0000-00005C780000}"/>
    <cellStyle name="Normal 55 2 2 3 4 3" xfId="10671" xr:uid="{00000000-0005-0000-0000-0000C6290000}"/>
    <cellStyle name="Normal 55 2 2 3 4 3 3" xfId="25769" xr:uid="{00000000-0005-0000-0000-0000C3640000}"/>
    <cellStyle name="Normal 55 2 2 3 4 5" xfId="20756" xr:uid="{00000000-0005-0000-0000-00002E510000}"/>
    <cellStyle name="Normal 55 2 2 3 5" xfId="12349" xr:uid="{00000000-0005-0000-0000-000054300000}"/>
    <cellStyle name="Normal 55 2 2 3 5 3" xfId="27444" xr:uid="{00000000-0005-0000-0000-00004E6B0000}"/>
    <cellStyle name="Normal 55 2 2 3 6" xfId="7328" xr:uid="{00000000-0005-0000-0000-0000B71C0000}"/>
    <cellStyle name="Normal 55 2 2 3 6 3" xfId="22427" xr:uid="{00000000-0005-0000-0000-0000B5570000}"/>
    <cellStyle name="Normal 55 2 2 3 8" xfId="17414" xr:uid="{00000000-0005-0000-0000-000020440000}"/>
    <cellStyle name="Normal 55 2 2 4" xfId="2677" xr:uid="{00000000-0005-0000-0000-00008A0A0000}"/>
    <cellStyle name="Normal 55 2 2 4 2" xfId="4366" xr:uid="{00000000-0005-0000-0000-000024110000}"/>
    <cellStyle name="Normal 55 2 2 4 2 2" xfId="14438" xr:uid="{00000000-0005-0000-0000-00007D380000}"/>
    <cellStyle name="Normal 55 2 2 4 2 2 3" xfId="29533" xr:uid="{00000000-0005-0000-0000-000077730000}"/>
    <cellStyle name="Normal 55 2 2 4 2 3" xfId="9418" xr:uid="{00000000-0005-0000-0000-0000E1240000}"/>
    <cellStyle name="Normal 55 2 2 4 2 3 3" xfId="24516" xr:uid="{00000000-0005-0000-0000-0000DE5F0000}"/>
    <cellStyle name="Normal 55 2 2 4 2 5" xfId="19503" xr:uid="{00000000-0005-0000-0000-0000494C0000}"/>
    <cellStyle name="Normal 55 2 2 4 3" xfId="6057" xr:uid="{00000000-0005-0000-0000-0000C0170000}"/>
    <cellStyle name="Normal 55 2 2 4 3 2" xfId="16109" xr:uid="{00000000-0005-0000-0000-0000043F0000}"/>
    <cellStyle name="Normal 55 2 2 4 3 3" xfId="11089" xr:uid="{00000000-0005-0000-0000-0000682B0000}"/>
    <cellStyle name="Normal 55 2 2 4 3 3 3" xfId="26187" xr:uid="{00000000-0005-0000-0000-000065660000}"/>
    <cellStyle name="Normal 55 2 2 4 3 5" xfId="21174" xr:uid="{00000000-0005-0000-0000-0000D0520000}"/>
    <cellStyle name="Normal 55 2 2 4 4" xfId="12767" xr:uid="{00000000-0005-0000-0000-0000F6310000}"/>
    <cellStyle name="Normal 55 2 2 4 4 3" xfId="27862" xr:uid="{00000000-0005-0000-0000-0000F06C0000}"/>
    <cellStyle name="Normal 55 2 2 4 5" xfId="7746" xr:uid="{00000000-0005-0000-0000-0000591E0000}"/>
    <cellStyle name="Normal 55 2 2 4 5 3" xfId="22845" xr:uid="{00000000-0005-0000-0000-000057590000}"/>
    <cellStyle name="Normal 55 2 2 4 7" xfId="17832" xr:uid="{00000000-0005-0000-0000-0000C2450000}"/>
    <cellStyle name="Normal 55 2 2 5" xfId="3529" xr:uid="{00000000-0005-0000-0000-0000DF0D0000}"/>
    <cellStyle name="Normal 55 2 2 5 2" xfId="13602" xr:uid="{00000000-0005-0000-0000-000039350000}"/>
    <cellStyle name="Normal 55 2 2 5 2 3" xfId="28697" xr:uid="{00000000-0005-0000-0000-000033700000}"/>
    <cellStyle name="Normal 55 2 2 5 3" xfId="8582" xr:uid="{00000000-0005-0000-0000-00009D210000}"/>
    <cellStyle name="Normal 55 2 2 5 3 3" xfId="23680" xr:uid="{00000000-0005-0000-0000-00009A5C0000}"/>
    <cellStyle name="Normal 55 2 2 5 5" xfId="18667" xr:uid="{00000000-0005-0000-0000-000005490000}"/>
    <cellStyle name="Normal 55 2 2 6" xfId="5221" xr:uid="{00000000-0005-0000-0000-00007C140000}"/>
    <cellStyle name="Normal 55 2 2 6 2" xfId="15273" xr:uid="{00000000-0005-0000-0000-0000C03B0000}"/>
    <cellStyle name="Normal 55 2 2 6 2 3" xfId="30368" xr:uid="{00000000-0005-0000-0000-0000BA760000}"/>
    <cellStyle name="Normal 55 2 2 6 3" xfId="10253" xr:uid="{00000000-0005-0000-0000-000024280000}"/>
    <cellStyle name="Normal 55 2 2 6 3 3" xfId="25351" xr:uid="{00000000-0005-0000-0000-000021630000}"/>
    <cellStyle name="Normal 55 2 2 6 5" xfId="20338" xr:uid="{00000000-0005-0000-0000-00008C4F0000}"/>
    <cellStyle name="Normal 55 2 2 7" xfId="11931" xr:uid="{00000000-0005-0000-0000-0000B22E0000}"/>
    <cellStyle name="Normal 55 2 2 7 3" xfId="27026" xr:uid="{00000000-0005-0000-0000-0000AC690000}"/>
    <cellStyle name="Normal 55 2 2 8" xfId="6910" xr:uid="{00000000-0005-0000-0000-0000151B0000}"/>
    <cellStyle name="Normal 55 2 2 8 3" xfId="22009" xr:uid="{00000000-0005-0000-0000-000013560000}"/>
    <cellStyle name="Normal 55 2 3" xfId="1939" xr:uid="{00000000-0005-0000-0000-0000A8070000}"/>
    <cellStyle name="Normal 55 2 3 2" xfId="2360" xr:uid="{00000000-0005-0000-0000-00004D090000}"/>
    <cellStyle name="Normal 55 2 3 2 2" xfId="3199" xr:uid="{00000000-0005-0000-0000-0000940C0000}"/>
    <cellStyle name="Normal 55 2 3 2 2 2" xfId="4888" xr:uid="{00000000-0005-0000-0000-00002E130000}"/>
    <cellStyle name="Normal 55 2 3 2 2 2 2" xfId="14960" xr:uid="{00000000-0005-0000-0000-0000873A0000}"/>
    <cellStyle name="Normal 55 2 3 2 2 2 2 3" xfId="30055" xr:uid="{00000000-0005-0000-0000-000081750000}"/>
    <cellStyle name="Normal 55 2 3 2 2 2 3" xfId="9940" xr:uid="{00000000-0005-0000-0000-0000EB260000}"/>
    <cellStyle name="Normal 55 2 3 2 2 2 3 3" xfId="25038" xr:uid="{00000000-0005-0000-0000-0000E8610000}"/>
    <cellStyle name="Normal 55 2 3 2 2 2 5" xfId="20025" xr:uid="{00000000-0005-0000-0000-0000534E0000}"/>
    <cellStyle name="Normal 55 2 3 2 2 3" xfId="6579" xr:uid="{00000000-0005-0000-0000-0000CA190000}"/>
    <cellStyle name="Normal 55 2 3 2 2 3 2" xfId="16631" xr:uid="{00000000-0005-0000-0000-00000E410000}"/>
    <cellStyle name="Normal 55 2 3 2 2 3 3" xfId="11611" xr:uid="{00000000-0005-0000-0000-0000722D0000}"/>
    <cellStyle name="Normal 55 2 3 2 2 3 3 3" xfId="26709" xr:uid="{00000000-0005-0000-0000-00006F680000}"/>
    <cellStyle name="Normal 55 2 3 2 2 3 5" xfId="21696" xr:uid="{00000000-0005-0000-0000-0000DA540000}"/>
    <cellStyle name="Normal 55 2 3 2 2 4" xfId="13289" xr:uid="{00000000-0005-0000-0000-000000340000}"/>
    <cellStyle name="Normal 55 2 3 2 2 4 3" xfId="28384" xr:uid="{00000000-0005-0000-0000-0000FA6E0000}"/>
    <cellStyle name="Normal 55 2 3 2 2 5" xfId="8268" xr:uid="{00000000-0005-0000-0000-000063200000}"/>
    <cellStyle name="Normal 55 2 3 2 2 5 3" xfId="23367" xr:uid="{00000000-0005-0000-0000-0000615B0000}"/>
    <cellStyle name="Normal 55 2 3 2 2 7" xfId="18354" xr:uid="{00000000-0005-0000-0000-0000CC470000}"/>
    <cellStyle name="Normal 55 2 3 2 3" xfId="4051" xr:uid="{00000000-0005-0000-0000-0000E90F0000}"/>
    <cellStyle name="Normal 55 2 3 2 3 2" xfId="14124" xr:uid="{00000000-0005-0000-0000-000043370000}"/>
    <cellStyle name="Normal 55 2 3 2 3 2 3" xfId="29219" xr:uid="{00000000-0005-0000-0000-00003D720000}"/>
    <cellStyle name="Normal 55 2 3 2 3 3" xfId="9104" xr:uid="{00000000-0005-0000-0000-0000A7230000}"/>
    <cellStyle name="Normal 55 2 3 2 3 3 3" xfId="24202" xr:uid="{00000000-0005-0000-0000-0000A45E0000}"/>
    <cellStyle name="Normal 55 2 3 2 3 5" xfId="19189" xr:uid="{00000000-0005-0000-0000-00000F4B0000}"/>
    <cellStyle name="Normal 55 2 3 2 4" xfId="5743" xr:uid="{00000000-0005-0000-0000-000086160000}"/>
    <cellStyle name="Normal 55 2 3 2 4 2" xfId="15795" xr:uid="{00000000-0005-0000-0000-0000CA3D0000}"/>
    <cellStyle name="Normal 55 2 3 2 4 2 3" xfId="30890" xr:uid="{00000000-0005-0000-0000-0000C4780000}"/>
    <cellStyle name="Normal 55 2 3 2 4 3" xfId="10775" xr:uid="{00000000-0005-0000-0000-00002E2A0000}"/>
    <cellStyle name="Normal 55 2 3 2 4 3 3" xfId="25873" xr:uid="{00000000-0005-0000-0000-00002B650000}"/>
    <cellStyle name="Normal 55 2 3 2 4 5" xfId="20860" xr:uid="{00000000-0005-0000-0000-000096510000}"/>
    <cellStyle name="Normal 55 2 3 2 5" xfId="12453" xr:uid="{00000000-0005-0000-0000-0000BC300000}"/>
    <cellStyle name="Normal 55 2 3 2 5 3" xfId="27548" xr:uid="{00000000-0005-0000-0000-0000B66B0000}"/>
    <cellStyle name="Normal 55 2 3 2 6" xfId="7432" xr:uid="{00000000-0005-0000-0000-00001F1D0000}"/>
    <cellStyle name="Normal 55 2 3 2 6 3" xfId="22531" xr:uid="{00000000-0005-0000-0000-00001D580000}"/>
    <cellStyle name="Normal 55 2 3 2 8" xfId="17518" xr:uid="{00000000-0005-0000-0000-000088440000}"/>
    <cellStyle name="Normal 55 2 3 3" xfId="2781" xr:uid="{00000000-0005-0000-0000-0000F20A0000}"/>
    <cellStyle name="Normal 55 2 3 3 2" xfId="4470" xr:uid="{00000000-0005-0000-0000-00008C110000}"/>
    <cellStyle name="Normal 55 2 3 3 2 2" xfId="14542" xr:uid="{00000000-0005-0000-0000-0000E5380000}"/>
    <cellStyle name="Normal 55 2 3 3 2 2 3" xfId="29637" xr:uid="{00000000-0005-0000-0000-0000DF730000}"/>
    <cellStyle name="Normal 55 2 3 3 2 3" xfId="9522" xr:uid="{00000000-0005-0000-0000-000049250000}"/>
    <cellStyle name="Normal 55 2 3 3 2 3 3" xfId="24620" xr:uid="{00000000-0005-0000-0000-000046600000}"/>
    <cellStyle name="Normal 55 2 3 3 2 5" xfId="19607" xr:uid="{00000000-0005-0000-0000-0000B14C0000}"/>
    <cellStyle name="Normal 55 2 3 3 3" xfId="6161" xr:uid="{00000000-0005-0000-0000-000028180000}"/>
    <cellStyle name="Normal 55 2 3 3 3 2" xfId="16213" xr:uid="{00000000-0005-0000-0000-00006C3F0000}"/>
    <cellStyle name="Normal 55 2 3 3 3 3" xfId="11193" xr:uid="{00000000-0005-0000-0000-0000D02B0000}"/>
    <cellStyle name="Normal 55 2 3 3 3 3 3" xfId="26291" xr:uid="{00000000-0005-0000-0000-0000CD660000}"/>
    <cellStyle name="Normal 55 2 3 3 3 5" xfId="21278" xr:uid="{00000000-0005-0000-0000-000038530000}"/>
    <cellStyle name="Normal 55 2 3 3 4" xfId="12871" xr:uid="{00000000-0005-0000-0000-00005E320000}"/>
    <cellStyle name="Normal 55 2 3 3 4 3" xfId="27966" xr:uid="{00000000-0005-0000-0000-0000586D0000}"/>
    <cellStyle name="Normal 55 2 3 3 5" xfId="7850" xr:uid="{00000000-0005-0000-0000-0000C11E0000}"/>
    <cellStyle name="Normal 55 2 3 3 5 3" xfId="22949" xr:uid="{00000000-0005-0000-0000-0000BF590000}"/>
    <cellStyle name="Normal 55 2 3 3 7" xfId="17936" xr:uid="{00000000-0005-0000-0000-00002A460000}"/>
    <cellStyle name="Normal 55 2 3 4" xfId="3633" xr:uid="{00000000-0005-0000-0000-0000470E0000}"/>
    <cellStyle name="Normal 55 2 3 4 2" xfId="13706" xr:uid="{00000000-0005-0000-0000-0000A1350000}"/>
    <cellStyle name="Normal 55 2 3 4 2 3" xfId="28801" xr:uid="{00000000-0005-0000-0000-00009B700000}"/>
    <cellStyle name="Normal 55 2 3 4 3" xfId="8686" xr:uid="{00000000-0005-0000-0000-000005220000}"/>
    <cellStyle name="Normal 55 2 3 4 3 3" xfId="23784" xr:uid="{00000000-0005-0000-0000-0000025D0000}"/>
    <cellStyle name="Normal 55 2 3 4 5" xfId="18771" xr:uid="{00000000-0005-0000-0000-00006D490000}"/>
    <cellStyle name="Normal 55 2 3 5" xfId="5325" xr:uid="{00000000-0005-0000-0000-0000E4140000}"/>
    <cellStyle name="Normal 55 2 3 5 2" xfId="15377" xr:uid="{00000000-0005-0000-0000-0000283C0000}"/>
    <cellStyle name="Normal 55 2 3 5 2 3" xfId="30472" xr:uid="{00000000-0005-0000-0000-000022770000}"/>
    <cellStyle name="Normal 55 2 3 5 3" xfId="10357" xr:uid="{00000000-0005-0000-0000-00008C280000}"/>
    <cellStyle name="Normal 55 2 3 5 3 3" xfId="25455" xr:uid="{00000000-0005-0000-0000-000089630000}"/>
    <cellStyle name="Normal 55 2 3 5 5" xfId="20442" xr:uid="{00000000-0005-0000-0000-0000F44F0000}"/>
    <cellStyle name="Normal 55 2 3 6" xfId="12035" xr:uid="{00000000-0005-0000-0000-00001A2F0000}"/>
    <cellStyle name="Normal 55 2 3 6 3" xfId="27130" xr:uid="{00000000-0005-0000-0000-0000146A0000}"/>
    <cellStyle name="Normal 55 2 3 7" xfId="7014" xr:uid="{00000000-0005-0000-0000-00007D1B0000}"/>
    <cellStyle name="Normal 55 2 3 7 3" xfId="22113" xr:uid="{00000000-0005-0000-0000-00007B560000}"/>
    <cellStyle name="Normal 55 2 3 9" xfId="17100" xr:uid="{00000000-0005-0000-0000-0000E6420000}"/>
    <cellStyle name="Normal 55 2 4" xfId="2152" xr:uid="{00000000-0005-0000-0000-00007D080000}"/>
    <cellStyle name="Normal 55 2 4 2" xfId="2991" xr:uid="{00000000-0005-0000-0000-0000C40B0000}"/>
    <cellStyle name="Normal 55 2 4 2 2" xfId="4680" xr:uid="{00000000-0005-0000-0000-00005E120000}"/>
    <cellStyle name="Normal 55 2 4 2 2 2" xfId="14752" xr:uid="{00000000-0005-0000-0000-0000B7390000}"/>
    <cellStyle name="Normal 55 2 4 2 2 2 3" xfId="29847" xr:uid="{00000000-0005-0000-0000-0000B1740000}"/>
    <cellStyle name="Normal 55 2 4 2 2 3" xfId="9732" xr:uid="{00000000-0005-0000-0000-00001B260000}"/>
    <cellStyle name="Normal 55 2 4 2 2 3 3" xfId="24830" xr:uid="{00000000-0005-0000-0000-000018610000}"/>
    <cellStyle name="Normal 55 2 4 2 2 5" xfId="19817" xr:uid="{00000000-0005-0000-0000-0000834D0000}"/>
    <cellStyle name="Normal 55 2 4 2 3" xfId="6371" xr:uid="{00000000-0005-0000-0000-0000FA180000}"/>
    <cellStyle name="Normal 55 2 4 2 3 2" xfId="16423" xr:uid="{00000000-0005-0000-0000-00003E400000}"/>
    <cellStyle name="Normal 55 2 4 2 3 3" xfId="11403" xr:uid="{00000000-0005-0000-0000-0000A22C0000}"/>
    <cellStyle name="Normal 55 2 4 2 3 3 3" xfId="26501" xr:uid="{00000000-0005-0000-0000-00009F670000}"/>
    <cellStyle name="Normal 55 2 4 2 3 5" xfId="21488" xr:uid="{00000000-0005-0000-0000-00000A540000}"/>
    <cellStyle name="Normal 55 2 4 2 4" xfId="13081" xr:uid="{00000000-0005-0000-0000-000030330000}"/>
    <cellStyle name="Normal 55 2 4 2 4 3" xfId="28176" xr:uid="{00000000-0005-0000-0000-00002A6E0000}"/>
    <cellStyle name="Normal 55 2 4 2 5" xfId="8060" xr:uid="{00000000-0005-0000-0000-0000931F0000}"/>
    <cellStyle name="Normal 55 2 4 2 5 3" xfId="23159" xr:uid="{00000000-0005-0000-0000-0000915A0000}"/>
    <cellStyle name="Normal 55 2 4 2 7" xfId="18146" xr:uid="{00000000-0005-0000-0000-0000FC460000}"/>
    <cellStyle name="Normal 55 2 4 3" xfId="3843" xr:uid="{00000000-0005-0000-0000-0000190F0000}"/>
    <cellStyle name="Normal 55 2 4 3 2" xfId="13916" xr:uid="{00000000-0005-0000-0000-000073360000}"/>
    <cellStyle name="Normal 55 2 4 3 2 3" xfId="29011" xr:uid="{00000000-0005-0000-0000-00006D710000}"/>
    <cellStyle name="Normal 55 2 4 3 3" xfId="8896" xr:uid="{00000000-0005-0000-0000-0000D7220000}"/>
    <cellStyle name="Normal 55 2 4 3 3 3" xfId="23994" xr:uid="{00000000-0005-0000-0000-0000D45D0000}"/>
    <cellStyle name="Normal 55 2 4 3 5" xfId="18981" xr:uid="{00000000-0005-0000-0000-00003F4A0000}"/>
    <cellStyle name="Normal 55 2 4 4" xfId="5535" xr:uid="{00000000-0005-0000-0000-0000B6150000}"/>
    <cellStyle name="Normal 55 2 4 4 2" xfId="15587" xr:uid="{00000000-0005-0000-0000-0000FA3C0000}"/>
    <cellStyle name="Normal 55 2 4 4 2 3" xfId="30682" xr:uid="{00000000-0005-0000-0000-0000F4770000}"/>
    <cellStyle name="Normal 55 2 4 4 3" xfId="10567" xr:uid="{00000000-0005-0000-0000-00005E290000}"/>
    <cellStyle name="Normal 55 2 4 4 3 3" xfId="25665" xr:uid="{00000000-0005-0000-0000-00005B640000}"/>
    <cellStyle name="Normal 55 2 4 4 5" xfId="20652" xr:uid="{00000000-0005-0000-0000-0000C6500000}"/>
    <cellStyle name="Normal 55 2 4 5" xfId="12245" xr:uid="{00000000-0005-0000-0000-0000EC2F0000}"/>
    <cellStyle name="Normal 55 2 4 5 3" xfId="27340" xr:uid="{00000000-0005-0000-0000-0000E66A0000}"/>
    <cellStyle name="Normal 55 2 4 6" xfId="7224" xr:uid="{00000000-0005-0000-0000-00004F1C0000}"/>
    <cellStyle name="Normal 55 2 4 6 3" xfId="22323" xr:uid="{00000000-0005-0000-0000-00004D570000}"/>
    <cellStyle name="Normal 55 2 4 8" xfId="17310" xr:uid="{00000000-0005-0000-0000-0000B8430000}"/>
    <cellStyle name="Normal 55 2 5" xfId="2573" xr:uid="{00000000-0005-0000-0000-0000220A0000}"/>
    <cellStyle name="Normal 55 2 5 2" xfId="4262" xr:uid="{00000000-0005-0000-0000-0000BC100000}"/>
    <cellStyle name="Normal 55 2 5 2 2" xfId="14334" xr:uid="{00000000-0005-0000-0000-000015380000}"/>
    <cellStyle name="Normal 55 2 5 2 2 3" xfId="29429" xr:uid="{00000000-0005-0000-0000-00000F730000}"/>
    <cellStyle name="Normal 55 2 5 2 3" xfId="9314" xr:uid="{00000000-0005-0000-0000-000079240000}"/>
    <cellStyle name="Normal 55 2 5 2 3 3" xfId="24412" xr:uid="{00000000-0005-0000-0000-0000765F0000}"/>
    <cellStyle name="Normal 55 2 5 2 5" xfId="19399" xr:uid="{00000000-0005-0000-0000-0000E14B0000}"/>
    <cellStyle name="Normal 55 2 5 3" xfId="5953" xr:uid="{00000000-0005-0000-0000-000058170000}"/>
    <cellStyle name="Normal 55 2 5 3 2" xfId="16005" xr:uid="{00000000-0005-0000-0000-00009C3E0000}"/>
    <cellStyle name="Normal 55 2 5 3 3" xfId="10985" xr:uid="{00000000-0005-0000-0000-0000002B0000}"/>
    <cellStyle name="Normal 55 2 5 3 3 3" xfId="26083" xr:uid="{00000000-0005-0000-0000-0000FD650000}"/>
    <cellStyle name="Normal 55 2 5 3 5" xfId="21070" xr:uid="{00000000-0005-0000-0000-000068520000}"/>
    <cellStyle name="Normal 55 2 5 4" xfId="12663" xr:uid="{00000000-0005-0000-0000-00008E310000}"/>
    <cellStyle name="Normal 55 2 5 4 3" xfId="27758" xr:uid="{00000000-0005-0000-0000-0000886C0000}"/>
    <cellStyle name="Normal 55 2 5 5" xfId="7642" xr:uid="{00000000-0005-0000-0000-0000F11D0000}"/>
    <cellStyle name="Normal 55 2 5 5 3" xfId="22741" xr:uid="{00000000-0005-0000-0000-0000EF580000}"/>
    <cellStyle name="Normal 55 2 5 7" xfId="17728" xr:uid="{00000000-0005-0000-0000-00005A450000}"/>
    <cellStyle name="Normal 55 2 6" xfId="3425" xr:uid="{00000000-0005-0000-0000-0000770D0000}"/>
    <cellStyle name="Normal 55 2 6 2" xfId="13498" xr:uid="{00000000-0005-0000-0000-0000D1340000}"/>
    <cellStyle name="Normal 55 2 6 2 3" xfId="28593" xr:uid="{00000000-0005-0000-0000-0000CB6F0000}"/>
    <cellStyle name="Normal 55 2 6 3" xfId="8478" xr:uid="{00000000-0005-0000-0000-000035210000}"/>
    <cellStyle name="Normal 55 2 6 3 3" xfId="23576" xr:uid="{00000000-0005-0000-0000-0000325C0000}"/>
    <cellStyle name="Normal 55 2 6 5" xfId="18563" xr:uid="{00000000-0005-0000-0000-00009D480000}"/>
    <cellStyle name="Normal 55 2 7" xfId="5117" xr:uid="{00000000-0005-0000-0000-000014140000}"/>
    <cellStyle name="Normal 55 2 7 2" xfId="15169" xr:uid="{00000000-0005-0000-0000-0000583B0000}"/>
    <cellStyle name="Normal 55 2 7 2 3" xfId="30264" xr:uid="{00000000-0005-0000-0000-000052760000}"/>
    <cellStyle name="Normal 55 2 7 3" xfId="10149" xr:uid="{00000000-0005-0000-0000-0000BC270000}"/>
    <cellStyle name="Normal 55 2 7 3 3" xfId="25247" xr:uid="{00000000-0005-0000-0000-0000B9620000}"/>
    <cellStyle name="Normal 55 2 7 5" xfId="20234" xr:uid="{00000000-0005-0000-0000-0000244F0000}"/>
    <cellStyle name="Normal 55 2 8" xfId="11827" xr:uid="{00000000-0005-0000-0000-00004A2E0000}"/>
    <cellStyle name="Normal 55 2 8 3" xfId="26922" xr:uid="{00000000-0005-0000-0000-000044690000}"/>
    <cellStyle name="Normal 55 2 9" xfId="6806" xr:uid="{00000000-0005-0000-0000-0000AD1A0000}"/>
    <cellStyle name="Normal 55 2 9 3" xfId="21905" xr:uid="{00000000-0005-0000-0000-0000AB550000}"/>
    <cellStyle name="Normal 55 3" xfId="1772" xr:uid="{00000000-0005-0000-0000-000001070000}"/>
    <cellStyle name="Normal 55 3 10" xfId="16944" xr:uid="{00000000-0005-0000-0000-00004A420000}"/>
    <cellStyle name="Normal 55 3 2" xfId="1991" xr:uid="{00000000-0005-0000-0000-0000DC070000}"/>
    <cellStyle name="Normal 55 3 2 2" xfId="2412" xr:uid="{00000000-0005-0000-0000-000081090000}"/>
    <cellStyle name="Normal 55 3 2 2 2" xfId="3251" xr:uid="{00000000-0005-0000-0000-0000C80C0000}"/>
    <cellStyle name="Normal 55 3 2 2 2 2" xfId="4940" xr:uid="{00000000-0005-0000-0000-000062130000}"/>
    <cellStyle name="Normal 55 3 2 2 2 2 2" xfId="15012" xr:uid="{00000000-0005-0000-0000-0000BB3A0000}"/>
    <cellStyle name="Normal 55 3 2 2 2 2 2 3" xfId="30107" xr:uid="{00000000-0005-0000-0000-0000B5750000}"/>
    <cellStyle name="Normal 55 3 2 2 2 2 3" xfId="9992" xr:uid="{00000000-0005-0000-0000-00001F270000}"/>
    <cellStyle name="Normal 55 3 2 2 2 2 3 3" xfId="25090" xr:uid="{00000000-0005-0000-0000-00001C620000}"/>
    <cellStyle name="Normal 55 3 2 2 2 2 5" xfId="20077" xr:uid="{00000000-0005-0000-0000-0000874E0000}"/>
    <cellStyle name="Normal 55 3 2 2 2 3" xfId="6631" xr:uid="{00000000-0005-0000-0000-0000FE190000}"/>
    <cellStyle name="Normal 55 3 2 2 2 3 2" xfId="16683" xr:uid="{00000000-0005-0000-0000-000042410000}"/>
    <cellStyle name="Normal 55 3 2 2 2 3 3" xfId="11663" xr:uid="{00000000-0005-0000-0000-0000A62D0000}"/>
    <cellStyle name="Normal 55 3 2 2 2 3 3 3" xfId="26761" xr:uid="{00000000-0005-0000-0000-0000A3680000}"/>
    <cellStyle name="Normal 55 3 2 2 2 3 5" xfId="21748" xr:uid="{00000000-0005-0000-0000-00000E550000}"/>
    <cellStyle name="Normal 55 3 2 2 2 4" xfId="13341" xr:uid="{00000000-0005-0000-0000-000034340000}"/>
    <cellStyle name="Normal 55 3 2 2 2 4 3" xfId="28436" xr:uid="{00000000-0005-0000-0000-00002E6F0000}"/>
    <cellStyle name="Normal 55 3 2 2 2 5" xfId="8320" xr:uid="{00000000-0005-0000-0000-000097200000}"/>
    <cellStyle name="Normal 55 3 2 2 2 5 3" xfId="23419" xr:uid="{00000000-0005-0000-0000-0000955B0000}"/>
    <cellStyle name="Normal 55 3 2 2 2 7" xfId="18406" xr:uid="{00000000-0005-0000-0000-000000480000}"/>
    <cellStyle name="Normal 55 3 2 2 3" xfId="4103" xr:uid="{00000000-0005-0000-0000-00001D100000}"/>
    <cellStyle name="Normal 55 3 2 2 3 2" xfId="14176" xr:uid="{00000000-0005-0000-0000-000077370000}"/>
    <cellStyle name="Normal 55 3 2 2 3 2 3" xfId="29271" xr:uid="{00000000-0005-0000-0000-000071720000}"/>
    <cellStyle name="Normal 55 3 2 2 3 3" xfId="9156" xr:uid="{00000000-0005-0000-0000-0000DB230000}"/>
    <cellStyle name="Normal 55 3 2 2 3 3 3" xfId="24254" xr:uid="{00000000-0005-0000-0000-0000D85E0000}"/>
    <cellStyle name="Normal 55 3 2 2 3 5" xfId="19241" xr:uid="{00000000-0005-0000-0000-0000434B0000}"/>
    <cellStyle name="Normal 55 3 2 2 4" xfId="5795" xr:uid="{00000000-0005-0000-0000-0000BA160000}"/>
    <cellStyle name="Normal 55 3 2 2 4 2" xfId="15847" xr:uid="{00000000-0005-0000-0000-0000FE3D0000}"/>
    <cellStyle name="Normal 55 3 2 2 4 3" xfId="10827" xr:uid="{00000000-0005-0000-0000-0000622A0000}"/>
    <cellStyle name="Normal 55 3 2 2 4 3 3" xfId="25925" xr:uid="{00000000-0005-0000-0000-00005F650000}"/>
    <cellStyle name="Normal 55 3 2 2 4 5" xfId="20912" xr:uid="{00000000-0005-0000-0000-0000CA510000}"/>
    <cellStyle name="Normal 55 3 2 2 5" xfId="12505" xr:uid="{00000000-0005-0000-0000-0000F0300000}"/>
    <cellStyle name="Normal 55 3 2 2 5 3" xfId="27600" xr:uid="{00000000-0005-0000-0000-0000EA6B0000}"/>
    <cellStyle name="Normal 55 3 2 2 6" xfId="7484" xr:uid="{00000000-0005-0000-0000-0000531D0000}"/>
    <cellStyle name="Normal 55 3 2 2 6 3" xfId="22583" xr:uid="{00000000-0005-0000-0000-000051580000}"/>
    <cellStyle name="Normal 55 3 2 2 8" xfId="17570" xr:uid="{00000000-0005-0000-0000-0000BC440000}"/>
    <cellStyle name="Normal 55 3 2 3" xfId="2833" xr:uid="{00000000-0005-0000-0000-0000260B0000}"/>
    <cellStyle name="Normal 55 3 2 3 2" xfId="4522" xr:uid="{00000000-0005-0000-0000-0000C0110000}"/>
    <cellStyle name="Normal 55 3 2 3 2 2" xfId="14594" xr:uid="{00000000-0005-0000-0000-000019390000}"/>
    <cellStyle name="Normal 55 3 2 3 2 2 3" xfId="29689" xr:uid="{00000000-0005-0000-0000-000013740000}"/>
    <cellStyle name="Normal 55 3 2 3 2 3" xfId="9574" xr:uid="{00000000-0005-0000-0000-00007D250000}"/>
    <cellStyle name="Normal 55 3 2 3 2 3 3" xfId="24672" xr:uid="{00000000-0005-0000-0000-00007A600000}"/>
    <cellStyle name="Normal 55 3 2 3 2 5" xfId="19659" xr:uid="{00000000-0005-0000-0000-0000E54C0000}"/>
    <cellStyle name="Normal 55 3 2 3 3" xfId="6213" xr:uid="{00000000-0005-0000-0000-00005C180000}"/>
    <cellStyle name="Normal 55 3 2 3 3 2" xfId="16265" xr:uid="{00000000-0005-0000-0000-0000A03F0000}"/>
    <cellStyle name="Normal 55 3 2 3 3 3" xfId="11245" xr:uid="{00000000-0005-0000-0000-0000042C0000}"/>
    <cellStyle name="Normal 55 3 2 3 3 3 3" xfId="26343" xr:uid="{00000000-0005-0000-0000-000001670000}"/>
    <cellStyle name="Normal 55 3 2 3 3 5" xfId="21330" xr:uid="{00000000-0005-0000-0000-00006C530000}"/>
    <cellStyle name="Normal 55 3 2 3 4" xfId="12923" xr:uid="{00000000-0005-0000-0000-000092320000}"/>
    <cellStyle name="Normal 55 3 2 3 4 3" xfId="28018" xr:uid="{00000000-0005-0000-0000-00008C6D0000}"/>
    <cellStyle name="Normal 55 3 2 3 5" xfId="7902" xr:uid="{00000000-0005-0000-0000-0000F51E0000}"/>
    <cellStyle name="Normal 55 3 2 3 5 3" xfId="23001" xr:uid="{00000000-0005-0000-0000-0000F3590000}"/>
    <cellStyle name="Normal 55 3 2 3 7" xfId="17988" xr:uid="{00000000-0005-0000-0000-00005E460000}"/>
    <cellStyle name="Normal 55 3 2 4" xfId="3685" xr:uid="{00000000-0005-0000-0000-00007B0E0000}"/>
    <cellStyle name="Normal 55 3 2 4 2" xfId="13758" xr:uid="{00000000-0005-0000-0000-0000D5350000}"/>
    <cellStyle name="Normal 55 3 2 4 2 3" xfId="28853" xr:uid="{00000000-0005-0000-0000-0000CF700000}"/>
    <cellStyle name="Normal 55 3 2 4 3" xfId="8738" xr:uid="{00000000-0005-0000-0000-000039220000}"/>
    <cellStyle name="Normal 55 3 2 4 3 3" xfId="23836" xr:uid="{00000000-0005-0000-0000-0000365D0000}"/>
    <cellStyle name="Normal 55 3 2 4 5" xfId="18823" xr:uid="{00000000-0005-0000-0000-0000A1490000}"/>
    <cellStyle name="Normal 55 3 2 5" xfId="5377" xr:uid="{00000000-0005-0000-0000-000018150000}"/>
    <cellStyle name="Normal 55 3 2 5 2" xfId="15429" xr:uid="{00000000-0005-0000-0000-00005C3C0000}"/>
    <cellStyle name="Normal 55 3 2 5 2 3" xfId="30524" xr:uid="{00000000-0005-0000-0000-000056770000}"/>
    <cellStyle name="Normal 55 3 2 5 3" xfId="10409" xr:uid="{00000000-0005-0000-0000-0000C0280000}"/>
    <cellStyle name="Normal 55 3 2 5 3 3" xfId="25507" xr:uid="{00000000-0005-0000-0000-0000BD630000}"/>
    <cellStyle name="Normal 55 3 2 5 5" xfId="20494" xr:uid="{00000000-0005-0000-0000-000028500000}"/>
    <cellStyle name="Normal 55 3 2 6" xfId="12087" xr:uid="{00000000-0005-0000-0000-00004E2F0000}"/>
    <cellStyle name="Normal 55 3 2 6 3" xfId="27182" xr:uid="{00000000-0005-0000-0000-0000486A0000}"/>
    <cellStyle name="Normal 55 3 2 7" xfId="7066" xr:uid="{00000000-0005-0000-0000-0000B11B0000}"/>
    <cellStyle name="Normal 55 3 2 7 3" xfId="22165" xr:uid="{00000000-0005-0000-0000-0000AF560000}"/>
    <cellStyle name="Normal 55 3 2 9" xfId="17152" xr:uid="{00000000-0005-0000-0000-00001A430000}"/>
    <cellStyle name="Normal 55 3 3" xfId="2204" xr:uid="{00000000-0005-0000-0000-0000B1080000}"/>
    <cellStyle name="Normal 55 3 3 2" xfId="3043" xr:uid="{00000000-0005-0000-0000-0000F80B0000}"/>
    <cellStyle name="Normal 55 3 3 2 2" xfId="4732" xr:uid="{00000000-0005-0000-0000-000092120000}"/>
    <cellStyle name="Normal 55 3 3 2 2 2" xfId="14804" xr:uid="{00000000-0005-0000-0000-0000EB390000}"/>
    <cellStyle name="Normal 55 3 3 2 2 2 3" xfId="29899" xr:uid="{00000000-0005-0000-0000-0000E5740000}"/>
    <cellStyle name="Normal 55 3 3 2 2 3" xfId="9784" xr:uid="{00000000-0005-0000-0000-00004F260000}"/>
    <cellStyle name="Normal 55 3 3 2 2 3 3" xfId="24882" xr:uid="{00000000-0005-0000-0000-00004C610000}"/>
    <cellStyle name="Normal 55 3 3 2 2 5" xfId="19869" xr:uid="{00000000-0005-0000-0000-0000B74D0000}"/>
    <cellStyle name="Normal 55 3 3 2 3" xfId="6423" xr:uid="{00000000-0005-0000-0000-00002E190000}"/>
    <cellStyle name="Normal 55 3 3 2 3 2" xfId="16475" xr:uid="{00000000-0005-0000-0000-000072400000}"/>
    <cellStyle name="Normal 55 3 3 2 3 3" xfId="11455" xr:uid="{00000000-0005-0000-0000-0000D62C0000}"/>
    <cellStyle name="Normal 55 3 3 2 3 3 3" xfId="26553" xr:uid="{00000000-0005-0000-0000-0000D3670000}"/>
    <cellStyle name="Normal 55 3 3 2 3 5" xfId="21540" xr:uid="{00000000-0005-0000-0000-00003E540000}"/>
    <cellStyle name="Normal 55 3 3 2 4" xfId="13133" xr:uid="{00000000-0005-0000-0000-000064330000}"/>
    <cellStyle name="Normal 55 3 3 2 4 3" xfId="28228" xr:uid="{00000000-0005-0000-0000-00005E6E0000}"/>
    <cellStyle name="Normal 55 3 3 2 5" xfId="8112" xr:uid="{00000000-0005-0000-0000-0000C71F0000}"/>
    <cellStyle name="Normal 55 3 3 2 5 3" xfId="23211" xr:uid="{00000000-0005-0000-0000-0000C55A0000}"/>
    <cellStyle name="Normal 55 3 3 2 7" xfId="18198" xr:uid="{00000000-0005-0000-0000-000030470000}"/>
    <cellStyle name="Normal 55 3 3 3" xfId="3895" xr:uid="{00000000-0005-0000-0000-00004D0F0000}"/>
    <cellStyle name="Normal 55 3 3 3 2" xfId="13968" xr:uid="{00000000-0005-0000-0000-0000A7360000}"/>
    <cellStyle name="Normal 55 3 3 3 2 3" xfId="29063" xr:uid="{00000000-0005-0000-0000-0000A1710000}"/>
    <cellStyle name="Normal 55 3 3 3 3" xfId="8948" xr:uid="{00000000-0005-0000-0000-00000B230000}"/>
    <cellStyle name="Normal 55 3 3 3 3 3" xfId="24046" xr:uid="{00000000-0005-0000-0000-0000085E0000}"/>
    <cellStyle name="Normal 55 3 3 3 5" xfId="19033" xr:uid="{00000000-0005-0000-0000-0000734A0000}"/>
    <cellStyle name="Normal 55 3 3 4" xfId="5587" xr:uid="{00000000-0005-0000-0000-0000EA150000}"/>
    <cellStyle name="Normal 55 3 3 4 2" xfId="15639" xr:uid="{00000000-0005-0000-0000-00002E3D0000}"/>
    <cellStyle name="Normal 55 3 3 4 2 3" xfId="30734" xr:uid="{00000000-0005-0000-0000-000028780000}"/>
    <cellStyle name="Normal 55 3 3 4 3" xfId="10619" xr:uid="{00000000-0005-0000-0000-000092290000}"/>
    <cellStyle name="Normal 55 3 3 4 3 3" xfId="25717" xr:uid="{00000000-0005-0000-0000-00008F640000}"/>
    <cellStyle name="Normal 55 3 3 4 5" xfId="20704" xr:uid="{00000000-0005-0000-0000-0000FA500000}"/>
    <cellStyle name="Normal 55 3 3 5" xfId="12297" xr:uid="{00000000-0005-0000-0000-000020300000}"/>
    <cellStyle name="Normal 55 3 3 5 3" xfId="27392" xr:uid="{00000000-0005-0000-0000-00001A6B0000}"/>
    <cellStyle name="Normal 55 3 3 6" xfId="7276" xr:uid="{00000000-0005-0000-0000-0000831C0000}"/>
    <cellStyle name="Normal 55 3 3 6 3" xfId="22375" xr:uid="{00000000-0005-0000-0000-000081570000}"/>
    <cellStyle name="Normal 55 3 3 8" xfId="17362" xr:uid="{00000000-0005-0000-0000-0000EC430000}"/>
    <cellStyle name="Normal 55 3 4" xfId="2625" xr:uid="{00000000-0005-0000-0000-0000560A0000}"/>
    <cellStyle name="Normal 55 3 4 2" xfId="4314" xr:uid="{00000000-0005-0000-0000-0000F0100000}"/>
    <cellStyle name="Normal 55 3 4 2 2" xfId="14386" xr:uid="{00000000-0005-0000-0000-000049380000}"/>
    <cellStyle name="Normal 55 3 4 2 2 3" xfId="29481" xr:uid="{00000000-0005-0000-0000-000043730000}"/>
    <cellStyle name="Normal 55 3 4 2 3" xfId="9366" xr:uid="{00000000-0005-0000-0000-0000AD240000}"/>
    <cellStyle name="Normal 55 3 4 2 3 3" xfId="24464" xr:uid="{00000000-0005-0000-0000-0000AA5F0000}"/>
    <cellStyle name="Normal 55 3 4 2 5" xfId="19451" xr:uid="{00000000-0005-0000-0000-0000154C0000}"/>
    <cellStyle name="Normal 55 3 4 3" xfId="6005" xr:uid="{00000000-0005-0000-0000-00008C170000}"/>
    <cellStyle name="Normal 55 3 4 3 2" xfId="16057" xr:uid="{00000000-0005-0000-0000-0000D03E0000}"/>
    <cellStyle name="Normal 55 3 4 3 3" xfId="11037" xr:uid="{00000000-0005-0000-0000-0000342B0000}"/>
    <cellStyle name="Normal 55 3 4 3 3 3" xfId="26135" xr:uid="{00000000-0005-0000-0000-000031660000}"/>
    <cellStyle name="Normal 55 3 4 3 5" xfId="21122" xr:uid="{00000000-0005-0000-0000-00009C520000}"/>
    <cellStyle name="Normal 55 3 4 4" xfId="12715" xr:uid="{00000000-0005-0000-0000-0000C2310000}"/>
    <cellStyle name="Normal 55 3 4 4 3" xfId="27810" xr:uid="{00000000-0005-0000-0000-0000BC6C0000}"/>
    <cellStyle name="Normal 55 3 4 5" xfId="7694" xr:uid="{00000000-0005-0000-0000-0000251E0000}"/>
    <cellStyle name="Normal 55 3 4 5 3" xfId="22793" xr:uid="{00000000-0005-0000-0000-000023590000}"/>
    <cellStyle name="Normal 55 3 4 7" xfId="17780" xr:uid="{00000000-0005-0000-0000-00008E450000}"/>
    <cellStyle name="Normal 55 3 5" xfId="3477" xr:uid="{00000000-0005-0000-0000-0000AB0D0000}"/>
    <cellStyle name="Normal 55 3 5 2" xfId="13550" xr:uid="{00000000-0005-0000-0000-000005350000}"/>
    <cellStyle name="Normal 55 3 5 2 3" xfId="28645" xr:uid="{00000000-0005-0000-0000-0000FF6F0000}"/>
    <cellStyle name="Normal 55 3 5 3" xfId="8530" xr:uid="{00000000-0005-0000-0000-000069210000}"/>
    <cellStyle name="Normal 55 3 5 3 3" xfId="23628" xr:uid="{00000000-0005-0000-0000-0000665C0000}"/>
    <cellStyle name="Normal 55 3 5 5" xfId="18615" xr:uid="{00000000-0005-0000-0000-0000D1480000}"/>
    <cellStyle name="Normal 55 3 6" xfId="5169" xr:uid="{00000000-0005-0000-0000-000048140000}"/>
    <cellStyle name="Normal 55 3 6 2" xfId="15221" xr:uid="{00000000-0005-0000-0000-00008C3B0000}"/>
    <cellStyle name="Normal 55 3 6 2 3" xfId="30316" xr:uid="{00000000-0005-0000-0000-000086760000}"/>
    <cellStyle name="Normal 55 3 6 3" xfId="10201" xr:uid="{00000000-0005-0000-0000-0000F0270000}"/>
    <cellStyle name="Normal 55 3 6 3 3" xfId="25299" xr:uid="{00000000-0005-0000-0000-0000ED620000}"/>
    <cellStyle name="Normal 55 3 6 5" xfId="20286" xr:uid="{00000000-0005-0000-0000-0000584F0000}"/>
    <cellStyle name="Normal 55 3 7" xfId="11879" xr:uid="{00000000-0005-0000-0000-00007E2E0000}"/>
    <cellStyle name="Normal 55 3 7 3" xfId="26974" xr:uid="{00000000-0005-0000-0000-000078690000}"/>
    <cellStyle name="Normal 55 3 8" xfId="6858" xr:uid="{00000000-0005-0000-0000-0000E11A0000}"/>
    <cellStyle name="Normal 55 3 8 3" xfId="21957" xr:uid="{00000000-0005-0000-0000-0000DF550000}"/>
    <cellStyle name="Normal 55 4" xfId="1885" xr:uid="{00000000-0005-0000-0000-000072070000}"/>
    <cellStyle name="Normal 55 4 2" xfId="2308" xr:uid="{00000000-0005-0000-0000-000019090000}"/>
    <cellStyle name="Normal 55 4 2 2" xfId="3147" xr:uid="{00000000-0005-0000-0000-0000600C0000}"/>
    <cellStyle name="Normal 55 4 2 2 2" xfId="4836" xr:uid="{00000000-0005-0000-0000-0000FA120000}"/>
    <cellStyle name="Normal 55 4 2 2 2 2" xfId="14908" xr:uid="{00000000-0005-0000-0000-0000533A0000}"/>
    <cellStyle name="Normal 55 4 2 2 2 2 3" xfId="30003" xr:uid="{00000000-0005-0000-0000-00004D750000}"/>
    <cellStyle name="Normal 55 4 2 2 2 3" xfId="9888" xr:uid="{00000000-0005-0000-0000-0000B7260000}"/>
    <cellStyle name="Normal 55 4 2 2 2 3 3" xfId="24986" xr:uid="{00000000-0005-0000-0000-0000B4610000}"/>
    <cellStyle name="Normal 55 4 2 2 2 5" xfId="19973" xr:uid="{00000000-0005-0000-0000-00001F4E0000}"/>
    <cellStyle name="Normal 55 4 2 2 3" xfId="6527" xr:uid="{00000000-0005-0000-0000-000096190000}"/>
    <cellStyle name="Normal 55 4 2 2 3 2" xfId="16579" xr:uid="{00000000-0005-0000-0000-0000DA400000}"/>
    <cellStyle name="Normal 55 4 2 2 3 3" xfId="11559" xr:uid="{00000000-0005-0000-0000-00003E2D0000}"/>
    <cellStyle name="Normal 55 4 2 2 3 3 3" xfId="26657" xr:uid="{00000000-0005-0000-0000-00003B680000}"/>
    <cellStyle name="Normal 55 4 2 2 3 5" xfId="21644" xr:uid="{00000000-0005-0000-0000-0000A6540000}"/>
    <cellStyle name="Normal 55 4 2 2 4" xfId="13237" xr:uid="{00000000-0005-0000-0000-0000CC330000}"/>
    <cellStyle name="Normal 55 4 2 2 4 3" xfId="28332" xr:uid="{00000000-0005-0000-0000-0000C66E0000}"/>
    <cellStyle name="Normal 55 4 2 2 5" xfId="8216" xr:uid="{00000000-0005-0000-0000-00002F200000}"/>
    <cellStyle name="Normal 55 4 2 2 5 3" xfId="23315" xr:uid="{00000000-0005-0000-0000-00002D5B0000}"/>
    <cellStyle name="Normal 55 4 2 2 7" xfId="18302" xr:uid="{00000000-0005-0000-0000-000098470000}"/>
    <cellStyle name="Normal 55 4 2 3" xfId="3999" xr:uid="{00000000-0005-0000-0000-0000B50F0000}"/>
    <cellStyle name="Normal 55 4 2 3 2" xfId="14072" xr:uid="{00000000-0005-0000-0000-00000F370000}"/>
    <cellStyle name="Normal 55 4 2 3 2 3" xfId="29167" xr:uid="{00000000-0005-0000-0000-000009720000}"/>
    <cellStyle name="Normal 55 4 2 3 3" xfId="9052" xr:uid="{00000000-0005-0000-0000-000073230000}"/>
    <cellStyle name="Normal 55 4 2 3 3 3" xfId="24150" xr:uid="{00000000-0005-0000-0000-0000705E0000}"/>
    <cellStyle name="Normal 55 4 2 3 5" xfId="19137" xr:uid="{00000000-0005-0000-0000-0000DB4A0000}"/>
    <cellStyle name="Normal 55 4 2 4" xfId="5691" xr:uid="{00000000-0005-0000-0000-000052160000}"/>
    <cellStyle name="Normal 55 4 2 4 2" xfId="15743" xr:uid="{00000000-0005-0000-0000-0000963D0000}"/>
    <cellStyle name="Normal 55 4 2 4 2 3" xfId="30838" xr:uid="{00000000-0005-0000-0000-000090780000}"/>
    <cellStyle name="Normal 55 4 2 4 3" xfId="10723" xr:uid="{00000000-0005-0000-0000-0000FA290000}"/>
    <cellStyle name="Normal 55 4 2 4 3 3" xfId="25821" xr:uid="{00000000-0005-0000-0000-0000F7640000}"/>
    <cellStyle name="Normal 55 4 2 4 5" xfId="20808" xr:uid="{00000000-0005-0000-0000-000062510000}"/>
    <cellStyle name="Normal 55 4 2 5" xfId="12401" xr:uid="{00000000-0005-0000-0000-000088300000}"/>
    <cellStyle name="Normal 55 4 2 5 3" xfId="27496" xr:uid="{00000000-0005-0000-0000-0000826B0000}"/>
    <cellStyle name="Normal 55 4 2 6" xfId="7380" xr:uid="{00000000-0005-0000-0000-0000EB1C0000}"/>
    <cellStyle name="Normal 55 4 2 6 3" xfId="22479" xr:uid="{00000000-0005-0000-0000-0000E9570000}"/>
    <cellStyle name="Normal 55 4 2 8" xfId="17466" xr:uid="{00000000-0005-0000-0000-000054440000}"/>
    <cellStyle name="Normal 55 4 3" xfId="2729" xr:uid="{00000000-0005-0000-0000-0000BE0A0000}"/>
    <cellStyle name="Normal 55 4 3 2" xfId="4418" xr:uid="{00000000-0005-0000-0000-000058110000}"/>
    <cellStyle name="Normal 55 4 3 2 2" xfId="14490" xr:uid="{00000000-0005-0000-0000-0000B1380000}"/>
    <cellStyle name="Normal 55 4 3 2 2 3" xfId="29585" xr:uid="{00000000-0005-0000-0000-0000AB730000}"/>
    <cellStyle name="Normal 55 4 3 2 3" xfId="9470" xr:uid="{00000000-0005-0000-0000-000015250000}"/>
    <cellStyle name="Normal 55 4 3 2 3 3" xfId="24568" xr:uid="{00000000-0005-0000-0000-000012600000}"/>
    <cellStyle name="Normal 55 4 3 2 5" xfId="19555" xr:uid="{00000000-0005-0000-0000-00007D4C0000}"/>
    <cellStyle name="Normal 55 4 3 3" xfId="6109" xr:uid="{00000000-0005-0000-0000-0000F4170000}"/>
    <cellStyle name="Normal 55 4 3 3 2" xfId="16161" xr:uid="{00000000-0005-0000-0000-0000383F0000}"/>
    <cellStyle name="Normal 55 4 3 3 3" xfId="11141" xr:uid="{00000000-0005-0000-0000-00009C2B0000}"/>
    <cellStyle name="Normal 55 4 3 3 3 3" xfId="26239" xr:uid="{00000000-0005-0000-0000-000099660000}"/>
    <cellStyle name="Normal 55 4 3 3 5" xfId="21226" xr:uid="{00000000-0005-0000-0000-000004530000}"/>
    <cellStyle name="Normal 55 4 3 4" xfId="12819" xr:uid="{00000000-0005-0000-0000-00002A320000}"/>
    <cellStyle name="Normal 55 4 3 4 3" xfId="27914" xr:uid="{00000000-0005-0000-0000-0000246D0000}"/>
    <cellStyle name="Normal 55 4 3 5" xfId="7798" xr:uid="{00000000-0005-0000-0000-00008D1E0000}"/>
    <cellStyle name="Normal 55 4 3 5 3" xfId="22897" xr:uid="{00000000-0005-0000-0000-00008B590000}"/>
    <cellStyle name="Normal 55 4 3 7" xfId="17884" xr:uid="{00000000-0005-0000-0000-0000F6450000}"/>
    <cellStyle name="Normal 55 4 4" xfId="3581" xr:uid="{00000000-0005-0000-0000-0000130E0000}"/>
    <cellStyle name="Normal 55 4 4 2" xfId="13654" xr:uid="{00000000-0005-0000-0000-00006D350000}"/>
    <cellStyle name="Normal 55 4 4 2 3" xfId="28749" xr:uid="{00000000-0005-0000-0000-000067700000}"/>
    <cellStyle name="Normal 55 4 4 3" xfId="8634" xr:uid="{00000000-0005-0000-0000-0000D1210000}"/>
    <cellStyle name="Normal 55 4 4 3 3" xfId="23732" xr:uid="{00000000-0005-0000-0000-0000CE5C0000}"/>
    <cellStyle name="Normal 55 4 4 5" xfId="18719" xr:uid="{00000000-0005-0000-0000-000039490000}"/>
    <cellStyle name="Normal 55 4 5" xfId="5273" xr:uid="{00000000-0005-0000-0000-0000B0140000}"/>
    <cellStyle name="Normal 55 4 5 2" xfId="15325" xr:uid="{00000000-0005-0000-0000-0000F43B0000}"/>
    <cellStyle name="Normal 55 4 5 2 3" xfId="30420" xr:uid="{00000000-0005-0000-0000-0000EE760000}"/>
    <cellStyle name="Normal 55 4 5 3" xfId="10305" xr:uid="{00000000-0005-0000-0000-000058280000}"/>
    <cellStyle name="Normal 55 4 5 3 3" xfId="25403" xr:uid="{00000000-0005-0000-0000-000055630000}"/>
    <cellStyle name="Normal 55 4 5 5" xfId="20390" xr:uid="{00000000-0005-0000-0000-0000C04F0000}"/>
    <cellStyle name="Normal 55 4 6" xfId="11983" xr:uid="{00000000-0005-0000-0000-0000E62E0000}"/>
    <cellStyle name="Normal 55 4 6 3" xfId="27078" xr:uid="{00000000-0005-0000-0000-0000E0690000}"/>
    <cellStyle name="Normal 55 4 7" xfId="6962" xr:uid="{00000000-0005-0000-0000-0000491B0000}"/>
    <cellStyle name="Normal 55 4 7 3" xfId="22061" xr:uid="{00000000-0005-0000-0000-000047560000}"/>
    <cellStyle name="Normal 55 4 9" xfId="17048" xr:uid="{00000000-0005-0000-0000-0000B2420000}"/>
    <cellStyle name="Normal 55 5" xfId="2098" xr:uid="{00000000-0005-0000-0000-000047080000}"/>
    <cellStyle name="Normal 55 5 2" xfId="2939" xr:uid="{00000000-0005-0000-0000-0000900B0000}"/>
    <cellStyle name="Normal 55 5 2 2" xfId="4628" xr:uid="{00000000-0005-0000-0000-00002A120000}"/>
    <cellStyle name="Normal 55 5 2 2 2" xfId="14700" xr:uid="{00000000-0005-0000-0000-000083390000}"/>
    <cellStyle name="Normal 55 5 2 2 2 3" xfId="29795" xr:uid="{00000000-0005-0000-0000-00007D740000}"/>
    <cellStyle name="Normal 55 5 2 2 3" xfId="9680" xr:uid="{00000000-0005-0000-0000-0000E7250000}"/>
    <cellStyle name="Normal 55 5 2 2 3 3" xfId="24778" xr:uid="{00000000-0005-0000-0000-0000E4600000}"/>
    <cellStyle name="Normal 55 5 2 2 5" xfId="19765" xr:uid="{00000000-0005-0000-0000-00004F4D0000}"/>
    <cellStyle name="Normal 55 5 2 3" xfId="6319" xr:uid="{00000000-0005-0000-0000-0000C6180000}"/>
    <cellStyle name="Normal 55 5 2 3 2" xfId="16371" xr:uid="{00000000-0005-0000-0000-00000A400000}"/>
    <cellStyle name="Normal 55 5 2 3 3" xfId="11351" xr:uid="{00000000-0005-0000-0000-00006E2C0000}"/>
    <cellStyle name="Normal 55 5 2 3 3 3" xfId="26449" xr:uid="{00000000-0005-0000-0000-00006B670000}"/>
    <cellStyle name="Normal 55 5 2 3 5" xfId="21436" xr:uid="{00000000-0005-0000-0000-0000D6530000}"/>
    <cellStyle name="Normal 55 5 2 4" xfId="13029" xr:uid="{00000000-0005-0000-0000-0000FC320000}"/>
    <cellStyle name="Normal 55 5 2 4 3" xfId="28124" xr:uid="{00000000-0005-0000-0000-0000F66D0000}"/>
    <cellStyle name="Normal 55 5 2 5" xfId="8008" xr:uid="{00000000-0005-0000-0000-00005F1F0000}"/>
    <cellStyle name="Normal 55 5 2 5 3" xfId="23107" xr:uid="{00000000-0005-0000-0000-00005D5A0000}"/>
    <cellStyle name="Normal 55 5 2 7" xfId="18094" xr:uid="{00000000-0005-0000-0000-0000C8460000}"/>
    <cellStyle name="Normal 55 5 3" xfId="3791" xr:uid="{00000000-0005-0000-0000-0000E50E0000}"/>
    <cellStyle name="Normal 55 5 3 2" xfId="13864" xr:uid="{00000000-0005-0000-0000-00003F360000}"/>
    <cellStyle name="Normal 55 5 3 2 3" xfId="28959" xr:uid="{00000000-0005-0000-0000-000039710000}"/>
    <cellStyle name="Normal 55 5 3 3" xfId="8844" xr:uid="{00000000-0005-0000-0000-0000A3220000}"/>
    <cellStyle name="Normal 55 5 3 3 3" xfId="23942" xr:uid="{00000000-0005-0000-0000-0000A05D0000}"/>
    <cellStyle name="Normal 55 5 3 5" xfId="18929" xr:uid="{00000000-0005-0000-0000-00000B4A0000}"/>
    <cellStyle name="Normal 55 5 4" xfId="5483" xr:uid="{00000000-0005-0000-0000-000082150000}"/>
    <cellStyle name="Normal 55 5 4 2" xfId="15535" xr:uid="{00000000-0005-0000-0000-0000C63C0000}"/>
    <cellStyle name="Normal 55 5 4 2 3" xfId="30630" xr:uid="{00000000-0005-0000-0000-0000C0770000}"/>
    <cellStyle name="Normal 55 5 4 3" xfId="10515" xr:uid="{00000000-0005-0000-0000-00002A290000}"/>
    <cellStyle name="Normal 55 5 4 3 3" xfId="25613" xr:uid="{00000000-0005-0000-0000-000027640000}"/>
    <cellStyle name="Normal 55 5 4 5" xfId="20600" xr:uid="{00000000-0005-0000-0000-000092500000}"/>
    <cellStyle name="Normal 55 5 5" xfId="12193" xr:uid="{00000000-0005-0000-0000-0000B82F0000}"/>
    <cellStyle name="Normal 55 5 5 3" xfId="27288" xr:uid="{00000000-0005-0000-0000-0000B26A0000}"/>
    <cellStyle name="Normal 55 5 6" xfId="7172" xr:uid="{00000000-0005-0000-0000-00001B1C0000}"/>
    <cellStyle name="Normal 55 5 6 3" xfId="22271" xr:uid="{00000000-0005-0000-0000-000019570000}"/>
    <cellStyle name="Normal 55 5 8" xfId="17258" xr:uid="{00000000-0005-0000-0000-000084430000}"/>
    <cellStyle name="Normal 55 6" xfId="2519" xr:uid="{00000000-0005-0000-0000-0000EC090000}"/>
    <cellStyle name="Normal 55 6 2" xfId="4210" xr:uid="{00000000-0005-0000-0000-000088100000}"/>
    <cellStyle name="Normal 55 6 2 2" xfId="14282" xr:uid="{00000000-0005-0000-0000-0000E1370000}"/>
    <cellStyle name="Normal 55 6 2 2 3" xfId="29377" xr:uid="{00000000-0005-0000-0000-0000DB720000}"/>
    <cellStyle name="Normal 55 6 2 3" xfId="9262" xr:uid="{00000000-0005-0000-0000-000045240000}"/>
    <cellStyle name="Normal 55 6 2 3 3" xfId="24360" xr:uid="{00000000-0005-0000-0000-0000425F0000}"/>
    <cellStyle name="Normal 55 6 2 5" xfId="19347" xr:uid="{00000000-0005-0000-0000-0000AD4B0000}"/>
    <cellStyle name="Normal 55 6 3" xfId="5901" xr:uid="{00000000-0005-0000-0000-000024170000}"/>
    <cellStyle name="Normal 55 6 3 2" xfId="15953" xr:uid="{00000000-0005-0000-0000-0000683E0000}"/>
    <cellStyle name="Normal 55 6 3 3" xfId="10933" xr:uid="{00000000-0005-0000-0000-0000CC2A0000}"/>
    <cellStyle name="Normal 55 6 3 3 3" xfId="26031" xr:uid="{00000000-0005-0000-0000-0000C9650000}"/>
    <cellStyle name="Normal 55 6 3 5" xfId="21018" xr:uid="{00000000-0005-0000-0000-000034520000}"/>
    <cellStyle name="Normal 55 6 4" xfId="12611" xr:uid="{00000000-0005-0000-0000-00005A310000}"/>
    <cellStyle name="Normal 55 6 4 3" xfId="27706" xr:uid="{00000000-0005-0000-0000-0000546C0000}"/>
    <cellStyle name="Normal 55 6 5" xfId="7590" xr:uid="{00000000-0005-0000-0000-0000BD1D0000}"/>
    <cellStyle name="Normal 55 6 5 3" xfId="22689" xr:uid="{00000000-0005-0000-0000-0000BB580000}"/>
    <cellStyle name="Normal 55 6 7" xfId="17676" xr:uid="{00000000-0005-0000-0000-000026450000}"/>
    <cellStyle name="Normal 55 7" xfId="3369" xr:uid="{00000000-0005-0000-0000-00003F0D0000}"/>
    <cellStyle name="Normal 55 7 2" xfId="13446" xr:uid="{00000000-0005-0000-0000-00009D340000}"/>
    <cellStyle name="Normal 55 7 2 3" xfId="28541" xr:uid="{00000000-0005-0000-0000-0000976F0000}"/>
    <cellStyle name="Normal 55 7 3" xfId="8426" xr:uid="{00000000-0005-0000-0000-000001210000}"/>
    <cellStyle name="Normal 55 7 3 3" xfId="23524" xr:uid="{00000000-0005-0000-0000-0000FE5B0000}"/>
    <cellStyle name="Normal 55 7 5" xfId="18511" xr:uid="{00000000-0005-0000-0000-000069480000}"/>
    <cellStyle name="Normal 55 8" xfId="5062" xr:uid="{00000000-0005-0000-0000-0000DD130000}"/>
    <cellStyle name="Normal 55 8 2" xfId="15117" xr:uid="{00000000-0005-0000-0000-0000243B0000}"/>
    <cellStyle name="Normal 55 8 2 3" xfId="30212" xr:uid="{00000000-0005-0000-0000-00001E760000}"/>
    <cellStyle name="Normal 55 8 3" xfId="10097" xr:uid="{00000000-0005-0000-0000-000088270000}"/>
    <cellStyle name="Normal 55 8 3 3" xfId="25195" xr:uid="{00000000-0005-0000-0000-000085620000}"/>
    <cellStyle name="Normal 55 8 5" xfId="20182" xr:uid="{00000000-0005-0000-0000-0000F04E0000}"/>
    <cellStyle name="Normal 55 9" xfId="11773" xr:uid="{00000000-0005-0000-0000-0000142E0000}"/>
    <cellStyle name="Normal 55 9 3" xfId="26870" xr:uid="{00000000-0005-0000-0000-000010690000}"/>
    <cellStyle name="Normal 56" xfId="1437" xr:uid="{00000000-0005-0000-0000-0000B1050000}"/>
    <cellStyle name="Normal 56 10" xfId="6753" xr:uid="{00000000-0005-0000-0000-0000781A0000}"/>
    <cellStyle name="Normal 56 10 3" xfId="21854" xr:uid="{00000000-0005-0000-0000-000078550000}"/>
    <cellStyle name="Normal 56 12" xfId="16839" xr:uid="{00000000-0005-0000-0000-0000E1410000}"/>
    <cellStyle name="Normal 56 2" xfId="1719" xr:uid="{00000000-0005-0000-0000-0000CC060000}"/>
    <cellStyle name="Normal 56 2 11" xfId="16893" xr:uid="{00000000-0005-0000-0000-000017420000}"/>
    <cellStyle name="Normal 56 2 2" xfId="1827" xr:uid="{00000000-0005-0000-0000-000038070000}"/>
    <cellStyle name="Normal 56 2 2 10" xfId="16997" xr:uid="{00000000-0005-0000-0000-00007F420000}"/>
    <cellStyle name="Normal 56 2 2 2" xfId="2044" xr:uid="{00000000-0005-0000-0000-000011080000}"/>
    <cellStyle name="Normal 56 2 2 2 2" xfId="2465" xr:uid="{00000000-0005-0000-0000-0000B6090000}"/>
    <cellStyle name="Normal 56 2 2 2 2 2" xfId="3304" xr:uid="{00000000-0005-0000-0000-0000FD0C0000}"/>
    <cellStyle name="Normal 56 2 2 2 2 2 2" xfId="4993" xr:uid="{00000000-0005-0000-0000-000097130000}"/>
    <cellStyle name="Normal 56 2 2 2 2 2 2 2" xfId="15065" xr:uid="{00000000-0005-0000-0000-0000F03A0000}"/>
    <cellStyle name="Normal 56 2 2 2 2 2 2 2 3" xfId="30160" xr:uid="{00000000-0005-0000-0000-0000EA750000}"/>
    <cellStyle name="Normal 56 2 2 2 2 2 2 3" xfId="10045" xr:uid="{00000000-0005-0000-0000-000054270000}"/>
    <cellStyle name="Normal 56 2 2 2 2 2 2 3 3" xfId="25143" xr:uid="{00000000-0005-0000-0000-000051620000}"/>
    <cellStyle name="Normal 56 2 2 2 2 2 2 5" xfId="20130" xr:uid="{00000000-0005-0000-0000-0000BC4E0000}"/>
    <cellStyle name="Normal 56 2 2 2 2 2 3" xfId="6684" xr:uid="{00000000-0005-0000-0000-0000331A0000}"/>
    <cellStyle name="Normal 56 2 2 2 2 2 3 2" xfId="16736" xr:uid="{00000000-0005-0000-0000-000077410000}"/>
    <cellStyle name="Normal 56 2 2 2 2 2 3 3" xfId="11716" xr:uid="{00000000-0005-0000-0000-0000DB2D0000}"/>
    <cellStyle name="Normal 56 2 2 2 2 2 3 3 3" xfId="26814" xr:uid="{00000000-0005-0000-0000-0000D8680000}"/>
    <cellStyle name="Normal 56 2 2 2 2 2 3 5" xfId="21801" xr:uid="{00000000-0005-0000-0000-000043550000}"/>
    <cellStyle name="Normal 56 2 2 2 2 2 4" xfId="13394" xr:uid="{00000000-0005-0000-0000-000069340000}"/>
    <cellStyle name="Normal 56 2 2 2 2 2 4 3" xfId="28489" xr:uid="{00000000-0005-0000-0000-0000636F0000}"/>
    <cellStyle name="Normal 56 2 2 2 2 2 5" xfId="8373" xr:uid="{00000000-0005-0000-0000-0000CC200000}"/>
    <cellStyle name="Normal 56 2 2 2 2 2 5 3" xfId="23472" xr:uid="{00000000-0005-0000-0000-0000CA5B0000}"/>
    <cellStyle name="Normal 56 2 2 2 2 2 7" xfId="18459" xr:uid="{00000000-0005-0000-0000-000035480000}"/>
    <cellStyle name="Normal 56 2 2 2 2 3" xfId="4156" xr:uid="{00000000-0005-0000-0000-000052100000}"/>
    <cellStyle name="Normal 56 2 2 2 2 3 2" xfId="14229" xr:uid="{00000000-0005-0000-0000-0000AC370000}"/>
    <cellStyle name="Normal 56 2 2 2 2 3 2 3" xfId="29324" xr:uid="{00000000-0005-0000-0000-0000A6720000}"/>
    <cellStyle name="Normal 56 2 2 2 2 3 3" xfId="9209" xr:uid="{00000000-0005-0000-0000-000010240000}"/>
    <cellStyle name="Normal 56 2 2 2 2 3 3 3" xfId="24307" xr:uid="{00000000-0005-0000-0000-00000D5F0000}"/>
    <cellStyle name="Normal 56 2 2 2 2 3 5" xfId="19294" xr:uid="{00000000-0005-0000-0000-0000784B0000}"/>
    <cellStyle name="Normal 56 2 2 2 2 4" xfId="5848" xr:uid="{00000000-0005-0000-0000-0000EF160000}"/>
    <cellStyle name="Normal 56 2 2 2 2 4 2" xfId="15900" xr:uid="{00000000-0005-0000-0000-0000333E0000}"/>
    <cellStyle name="Normal 56 2 2 2 2 4 3" xfId="10880" xr:uid="{00000000-0005-0000-0000-0000972A0000}"/>
    <cellStyle name="Normal 56 2 2 2 2 4 3 3" xfId="25978" xr:uid="{00000000-0005-0000-0000-000094650000}"/>
    <cellStyle name="Normal 56 2 2 2 2 4 5" xfId="20965" xr:uid="{00000000-0005-0000-0000-0000FF510000}"/>
    <cellStyle name="Normal 56 2 2 2 2 5" xfId="12558" xr:uid="{00000000-0005-0000-0000-000025310000}"/>
    <cellStyle name="Normal 56 2 2 2 2 5 3" xfId="27653" xr:uid="{00000000-0005-0000-0000-00001F6C0000}"/>
    <cellStyle name="Normal 56 2 2 2 2 6" xfId="7537" xr:uid="{00000000-0005-0000-0000-0000881D0000}"/>
    <cellStyle name="Normal 56 2 2 2 2 6 3" xfId="22636" xr:uid="{00000000-0005-0000-0000-000086580000}"/>
    <cellStyle name="Normal 56 2 2 2 2 8" xfId="17623" xr:uid="{00000000-0005-0000-0000-0000F1440000}"/>
    <cellStyle name="Normal 56 2 2 2 3" xfId="2886" xr:uid="{00000000-0005-0000-0000-00005B0B0000}"/>
    <cellStyle name="Normal 56 2 2 2 3 2" xfId="4575" xr:uid="{00000000-0005-0000-0000-0000F5110000}"/>
    <cellStyle name="Normal 56 2 2 2 3 2 2" xfId="14647" xr:uid="{00000000-0005-0000-0000-00004E390000}"/>
    <cellStyle name="Normal 56 2 2 2 3 2 2 3" xfId="29742" xr:uid="{00000000-0005-0000-0000-000048740000}"/>
    <cellStyle name="Normal 56 2 2 2 3 2 3" xfId="9627" xr:uid="{00000000-0005-0000-0000-0000B2250000}"/>
    <cellStyle name="Normal 56 2 2 2 3 2 3 3" xfId="24725" xr:uid="{00000000-0005-0000-0000-0000AF600000}"/>
    <cellStyle name="Normal 56 2 2 2 3 2 5" xfId="19712" xr:uid="{00000000-0005-0000-0000-00001A4D0000}"/>
    <cellStyle name="Normal 56 2 2 2 3 3" xfId="6266" xr:uid="{00000000-0005-0000-0000-000091180000}"/>
    <cellStyle name="Normal 56 2 2 2 3 3 2" xfId="16318" xr:uid="{00000000-0005-0000-0000-0000D53F0000}"/>
    <cellStyle name="Normal 56 2 2 2 3 3 3" xfId="11298" xr:uid="{00000000-0005-0000-0000-0000392C0000}"/>
    <cellStyle name="Normal 56 2 2 2 3 3 3 3" xfId="26396" xr:uid="{00000000-0005-0000-0000-000036670000}"/>
    <cellStyle name="Normal 56 2 2 2 3 3 5" xfId="21383" xr:uid="{00000000-0005-0000-0000-0000A1530000}"/>
    <cellStyle name="Normal 56 2 2 2 3 4" xfId="12976" xr:uid="{00000000-0005-0000-0000-0000C7320000}"/>
    <cellStyle name="Normal 56 2 2 2 3 4 3" xfId="28071" xr:uid="{00000000-0005-0000-0000-0000C16D0000}"/>
    <cellStyle name="Normal 56 2 2 2 3 5" xfId="7955" xr:uid="{00000000-0005-0000-0000-00002A1F0000}"/>
    <cellStyle name="Normal 56 2 2 2 3 5 3" xfId="23054" xr:uid="{00000000-0005-0000-0000-0000285A0000}"/>
    <cellStyle name="Normal 56 2 2 2 3 7" xfId="18041" xr:uid="{00000000-0005-0000-0000-000093460000}"/>
    <cellStyle name="Normal 56 2 2 2 4" xfId="3738" xr:uid="{00000000-0005-0000-0000-0000B00E0000}"/>
    <cellStyle name="Normal 56 2 2 2 4 2" xfId="13811" xr:uid="{00000000-0005-0000-0000-00000A360000}"/>
    <cellStyle name="Normal 56 2 2 2 4 2 3" xfId="28906" xr:uid="{00000000-0005-0000-0000-000004710000}"/>
    <cellStyle name="Normal 56 2 2 2 4 3" xfId="8791" xr:uid="{00000000-0005-0000-0000-00006E220000}"/>
    <cellStyle name="Normal 56 2 2 2 4 3 3" xfId="23889" xr:uid="{00000000-0005-0000-0000-00006B5D0000}"/>
    <cellStyle name="Normal 56 2 2 2 4 5" xfId="18876" xr:uid="{00000000-0005-0000-0000-0000D6490000}"/>
    <cellStyle name="Normal 56 2 2 2 5" xfId="5430" xr:uid="{00000000-0005-0000-0000-00004D150000}"/>
    <cellStyle name="Normal 56 2 2 2 5 2" xfId="15482" xr:uid="{00000000-0005-0000-0000-0000913C0000}"/>
    <cellStyle name="Normal 56 2 2 2 5 2 3" xfId="30577" xr:uid="{00000000-0005-0000-0000-00008B770000}"/>
    <cellStyle name="Normal 56 2 2 2 5 3" xfId="10462" xr:uid="{00000000-0005-0000-0000-0000F5280000}"/>
    <cellStyle name="Normal 56 2 2 2 5 3 3" xfId="25560" xr:uid="{00000000-0005-0000-0000-0000F2630000}"/>
    <cellStyle name="Normal 56 2 2 2 5 5" xfId="20547" xr:uid="{00000000-0005-0000-0000-00005D500000}"/>
    <cellStyle name="Normal 56 2 2 2 6" xfId="12140" xr:uid="{00000000-0005-0000-0000-0000832F0000}"/>
    <cellStyle name="Normal 56 2 2 2 6 3" xfId="27235" xr:uid="{00000000-0005-0000-0000-00007D6A0000}"/>
    <cellStyle name="Normal 56 2 2 2 7" xfId="7119" xr:uid="{00000000-0005-0000-0000-0000E61B0000}"/>
    <cellStyle name="Normal 56 2 2 2 7 3" xfId="22218" xr:uid="{00000000-0005-0000-0000-0000E4560000}"/>
    <cellStyle name="Normal 56 2 2 2 9" xfId="17205" xr:uid="{00000000-0005-0000-0000-00004F430000}"/>
    <cellStyle name="Normal 56 2 2 3" xfId="2257" xr:uid="{00000000-0005-0000-0000-0000E6080000}"/>
    <cellStyle name="Normal 56 2 2 3 2" xfId="3096" xr:uid="{00000000-0005-0000-0000-00002D0C0000}"/>
    <cellStyle name="Normal 56 2 2 3 2 2" xfId="4785" xr:uid="{00000000-0005-0000-0000-0000C7120000}"/>
    <cellStyle name="Normal 56 2 2 3 2 2 2" xfId="14857" xr:uid="{00000000-0005-0000-0000-0000203A0000}"/>
    <cellStyle name="Normal 56 2 2 3 2 2 2 3" xfId="29952" xr:uid="{00000000-0005-0000-0000-00001A750000}"/>
    <cellStyle name="Normal 56 2 2 3 2 2 3" xfId="9837" xr:uid="{00000000-0005-0000-0000-000084260000}"/>
    <cellStyle name="Normal 56 2 2 3 2 2 3 3" xfId="24935" xr:uid="{00000000-0005-0000-0000-000081610000}"/>
    <cellStyle name="Normal 56 2 2 3 2 2 5" xfId="19922" xr:uid="{00000000-0005-0000-0000-0000EC4D0000}"/>
    <cellStyle name="Normal 56 2 2 3 2 3" xfId="6476" xr:uid="{00000000-0005-0000-0000-000063190000}"/>
    <cellStyle name="Normal 56 2 2 3 2 3 2" xfId="16528" xr:uid="{00000000-0005-0000-0000-0000A7400000}"/>
    <cellStyle name="Normal 56 2 2 3 2 3 3" xfId="11508" xr:uid="{00000000-0005-0000-0000-00000B2D0000}"/>
    <cellStyle name="Normal 56 2 2 3 2 3 3 3" xfId="26606" xr:uid="{00000000-0005-0000-0000-000008680000}"/>
    <cellStyle name="Normal 56 2 2 3 2 3 5" xfId="21593" xr:uid="{00000000-0005-0000-0000-000073540000}"/>
    <cellStyle name="Normal 56 2 2 3 2 4" xfId="13186" xr:uid="{00000000-0005-0000-0000-000099330000}"/>
    <cellStyle name="Normal 56 2 2 3 2 4 3" xfId="28281" xr:uid="{00000000-0005-0000-0000-0000936E0000}"/>
    <cellStyle name="Normal 56 2 2 3 2 5" xfId="8165" xr:uid="{00000000-0005-0000-0000-0000FC1F0000}"/>
    <cellStyle name="Normal 56 2 2 3 2 5 3" xfId="23264" xr:uid="{00000000-0005-0000-0000-0000FA5A0000}"/>
    <cellStyle name="Normal 56 2 2 3 2 7" xfId="18251" xr:uid="{00000000-0005-0000-0000-000065470000}"/>
    <cellStyle name="Normal 56 2 2 3 3" xfId="3948" xr:uid="{00000000-0005-0000-0000-0000820F0000}"/>
    <cellStyle name="Normal 56 2 2 3 3 2" xfId="14021" xr:uid="{00000000-0005-0000-0000-0000DC360000}"/>
    <cellStyle name="Normal 56 2 2 3 3 2 3" xfId="29116" xr:uid="{00000000-0005-0000-0000-0000D6710000}"/>
    <cellStyle name="Normal 56 2 2 3 3 3" xfId="9001" xr:uid="{00000000-0005-0000-0000-000040230000}"/>
    <cellStyle name="Normal 56 2 2 3 3 3 3" xfId="24099" xr:uid="{00000000-0005-0000-0000-00003D5E0000}"/>
    <cellStyle name="Normal 56 2 2 3 3 5" xfId="19086" xr:uid="{00000000-0005-0000-0000-0000A84A0000}"/>
    <cellStyle name="Normal 56 2 2 3 4" xfId="5640" xr:uid="{00000000-0005-0000-0000-00001F160000}"/>
    <cellStyle name="Normal 56 2 2 3 4 2" xfId="15692" xr:uid="{00000000-0005-0000-0000-0000633D0000}"/>
    <cellStyle name="Normal 56 2 2 3 4 2 3" xfId="30787" xr:uid="{00000000-0005-0000-0000-00005D780000}"/>
    <cellStyle name="Normal 56 2 2 3 4 3" xfId="10672" xr:uid="{00000000-0005-0000-0000-0000C7290000}"/>
    <cellStyle name="Normal 56 2 2 3 4 3 3" xfId="25770" xr:uid="{00000000-0005-0000-0000-0000C4640000}"/>
    <cellStyle name="Normal 56 2 2 3 4 5" xfId="20757" xr:uid="{00000000-0005-0000-0000-00002F510000}"/>
    <cellStyle name="Normal 56 2 2 3 5" xfId="12350" xr:uid="{00000000-0005-0000-0000-000055300000}"/>
    <cellStyle name="Normal 56 2 2 3 5 3" xfId="27445" xr:uid="{00000000-0005-0000-0000-00004F6B0000}"/>
    <cellStyle name="Normal 56 2 2 3 6" xfId="7329" xr:uid="{00000000-0005-0000-0000-0000B81C0000}"/>
    <cellStyle name="Normal 56 2 2 3 6 3" xfId="22428" xr:uid="{00000000-0005-0000-0000-0000B6570000}"/>
    <cellStyle name="Normal 56 2 2 3 8" xfId="17415" xr:uid="{00000000-0005-0000-0000-000021440000}"/>
    <cellStyle name="Normal 56 2 2 4" xfId="2678" xr:uid="{00000000-0005-0000-0000-00008B0A0000}"/>
    <cellStyle name="Normal 56 2 2 4 2" xfId="4367" xr:uid="{00000000-0005-0000-0000-000025110000}"/>
    <cellStyle name="Normal 56 2 2 4 2 2" xfId="14439" xr:uid="{00000000-0005-0000-0000-00007E380000}"/>
    <cellStyle name="Normal 56 2 2 4 2 2 3" xfId="29534" xr:uid="{00000000-0005-0000-0000-000078730000}"/>
    <cellStyle name="Normal 56 2 2 4 2 3" xfId="9419" xr:uid="{00000000-0005-0000-0000-0000E2240000}"/>
    <cellStyle name="Normal 56 2 2 4 2 3 3" xfId="24517" xr:uid="{00000000-0005-0000-0000-0000DF5F0000}"/>
    <cellStyle name="Normal 56 2 2 4 2 5" xfId="19504" xr:uid="{00000000-0005-0000-0000-00004A4C0000}"/>
    <cellStyle name="Normal 56 2 2 4 3" xfId="6058" xr:uid="{00000000-0005-0000-0000-0000C1170000}"/>
    <cellStyle name="Normal 56 2 2 4 3 2" xfId="16110" xr:uid="{00000000-0005-0000-0000-0000053F0000}"/>
    <cellStyle name="Normal 56 2 2 4 3 3" xfId="11090" xr:uid="{00000000-0005-0000-0000-0000692B0000}"/>
    <cellStyle name="Normal 56 2 2 4 3 3 3" xfId="26188" xr:uid="{00000000-0005-0000-0000-000066660000}"/>
    <cellStyle name="Normal 56 2 2 4 3 5" xfId="21175" xr:uid="{00000000-0005-0000-0000-0000D1520000}"/>
    <cellStyle name="Normal 56 2 2 4 4" xfId="12768" xr:uid="{00000000-0005-0000-0000-0000F7310000}"/>
    <cellStyle name="Normal 56 2 2 4 4 3" xfId="27863" xr:uid="{00000000-0005-0000-0000-0000F16C0000}"/>
    <cellStyle name="Normal 56 2 2 4 5" xfId="7747" xr:uid="{00000000-0005-0000-0000-00005A1E0000}"/>
    <cellStyle name="Normal 56 2 2 4 5 3" xfId="22846" xr:uid="{00000000-0005-0000-0000-000058590000}"/>
    <cellStyle name="Normal 56 2 2 4 7" xfId="17833" xr:uid="{00000000-0005-0000-0000-0000C3450000}"/>
    <cellStyle name="Normal 56 2 2 5" xfId="3530" xr:uid="{00000000-0005-0000-0000-0000E00D0000}"/>
    <cellStyle name="Normal 56 2 2 5 2" xfId="13603" xr:uid="{00000000-0005-0000-0000-00003A350000}"/>
    <cellStyle name="Normal 56 2 2 5 2 3" xfId="28698" xr:uid="{00000000-0005-0000-0000-000034700000}"/>
    <cellStyle name="Normal 56 2 2 5 3" xfId="8583" xr:uid="{00000000-0005-0000-0000-00009E210000}"/>
    <cellStyle name="Normal 56 2 2 5 3 3" xfId="23681" xr:uid="{00000000-0005-0000-0000-00009B5C0000}"/>
    <cellStyle name="Normal 56 2 2 5 5" xfId="18668" xr:uid="{00000000-0005-0000-0000-000006490000}"/>
    <cellStyle name="Normal 56 2 2 6" xfId="5222" xr:uid="{00000000-0005-0000-0000-00007D140000}"/>
    <cellStyle name="Normal 56 2 2 6 2" xfId="15274" xr:uid="{00000000-0005-0000-0000-0000C13B0000}"/>
    <cellStyle name="Normal 56 2 2 6 2 3" xfId="30369" xr:uid="{00000000-0005-0000-0000-0000BB760000}"/>
    <cellStyle name="Normal 56 2 2 6 3" xfId="10254" xr:uid="{00000000-0005-0000-0000-000025280000}"/>
    <cellStyle name="Normal 56 2 2 6 3 3" xfId="25352" xr:uid="{00000000-0005-0000-0000-000022630000}"/>
    <cellStyle name="Normal 56 2 2 6 5" xfId="20339" xr:uid="{00000000-0005-0000-0000-00008D4F0000}"/>
    <cellStyle name="Normal 56 2 2 7" xfId="11932" xr:uid="{00000000-0005-0000-0000-0000B32E0000}"/>
    <cellStyle name="Normal 56 2 2 7 3" xfId="27027" xr:uid="{00000000-0005-0000-0000-0000AD690000}"/>
    <cellStyle name="Normal 56 2 2 8" xfId="6911" xr:uid="{00000000-0005-0000-0000-0000161B0000}"/>
    <cellStyle name="Normal 56 2 2 8 3" xfId="22010" xr:uid="{00000000-0005-0000-0000-000014560000}"/>
    <cellStyle name="Normal 56 2 3" xfId="1940" xr:uid="{00000000-0005-0000-0000-0000A9070000}"/>
    <cellStyle name="Normal 56 2 3 2" xfId="2361" xr:uid="{00000000-0005-0000-0000-00004E090000}"/>
    <cellStyle name="Normal 56 2 3 2 2" xfId="3200" xr:uid="{00000000-0005-0000-0000-0000950C0000}"/>
    <cellStyle name="Normal 56 2 3 2 2 2" xfId="4889" xr:uid="{00000000-0005-0000-0000-00002F130000}"/>
    <cellStyle name="Normal 56 2 3 2 2 2 2" xfId="14961" xr:uid="{00000000-0005-0000-0000-0000883A0000}"/>
    <cellStyle name="Normal 56 2 3 2 2 2 2 3" xfId="30056" xr:uid="{00000000-0005-0000-0000-000082750000}"/>
    <cellStyle name="Normal 56 2 3 2 2 2 3" xfId="9941" xr:uid="{00000000-0005-0000-0000-0000EC260000}"/>
    <cellStyle name="Normal 56 2 3 2 2 2 3 3" xfId="25039" xr:uid="{00000000-0005-0000-0000-0000E9610000}"/>
    <cellStyle name="Normal 56 2 3 2 2 2 5" xfId="20026" xr:uid="{00000000-0005-0000-0000-0000544E0000}"/>
    <cellStyle name="Normal 56 2 3 2 2 3" xfId="6580" xr:uid="{00000000-0005-0000-0000-0000CB190000}"/>
    <cellStyle name="Normal 56 2 3 2 2 3 2" xfId="16632" xr:uid="{00000000-0005-0000-0000-00000F410000}"/>
    <cellStyle name="Normal 56 2 3 2 2 3 3" xfId="11612" xr:uid="{00000000-0005-0000-0000-0000732D0000}"/>
    <cellStyle name="Normal 56 2 3 2 2 3 3 3" xfId="26710" xr:uid="{00000000-0005-0000-0000-000070680000}"/>
    <cellStyle name="Normal 56 2 3 2 2 3 5" xfId="21697" xr:uid="{00000000-0005-0000-0000-0000DB540000}"/>
    <cellStyle name="Normal 56 2 3 2 2 4" xfId="13290" xr:uid="{00000000-0005-0000-0000-000001340000}"/>
    <cellStyle name="Normal 56 2 3 2 2 4 3" xfId="28385" xr:uid="{00000000-0005-0000-0000-0000FB6E0000}"/>
    <cellStyle name="Normal 56 2 3 2 2 5" xfId="8269" xr:uid="{00000000-0005-0000-0000-000064200000}"/>
    <cellStyle name="Normal 56 2 3 2 2 5 3" xfId="23368" xr:uid="{00000000-0005-0000-0000-0000625B0000}"/>
    <cellStyle name="Normal 56 2 3 2 2 7" xfId="18355" xr:uid="{00000000-0005-0000-0000-0000CD470000}"/>
    <cellStyle name="Normal 56 2 3 2 3" xfId="4052" xr:uid="{00000000-0005-0000-0000-0000EA0F0000}"/>
    <cellStyle name="Normal 56 2 3 2 3 2" xfId="14125" xr:uid="{00000000-0005-0000-0000-000044370000}"/>
    <cellStyle name="Normal 56 2 3 2 3 2 3" xfId="29220" xr:uid="{00000000-0005-0000-0000-00003E720000}"/>
    <cellStyle name="Normal 56 2 3 2 3 3" xfId="9105" xr:uid="{00000000-0005-0000-0000-0000A8230000}"/>
    <cellStyle name="Normal 56 2 3 2 3 3 3" xfId="24203" xr:uid="{00000000-0005-0000-0000-0000A55E0000}"/>
    <cellStyle name="Normal 56 2 3 2 3 5" xfId="19190" xr:uid="{00000000-0005-0000-0000-0000104B0000}"/>
    <cellStyle name="Normal 56 2 3 2 4" xfId="5744" xr:uid="{00000000-0005-0000-0000-000087160000}"/>
    <cellStyle name="Normal 56 2 3 2 4 2" xfId="15796" xr:uid="{00000000-0005-0000-0000-0000CB3D0000}"/>
    <cellStyle name="Normal 56 2 3 2 4 2 3" xfId="30891" xr:uid="{00000000-0005-0000-0000-0000C5780000}"/>
    <cellStyle name="Normal 56 2 3 2 4 3" xfId="10776" xr:uid="{00000000-0005-0000-0000-00002F2A0000}"/>
    <cellStyle name="Normal 56 2 3 2 4 3 3" xfId="25874" xr:uid="{00000000-0005-0000-0000-00002C650000}"/>
    <cellStyle name="Normal 56 2 3 2 4 5" xfId="20861" xr:uid="{00000000-0005-0000-0000-000097510000}"/>
    <cellStyle name="Normal 56 2 3 2 5" xfId="12454" xr:uid="{00000000-0005-0000-0000-0000BD300000}"/>
    <cellStyle name="Normal 56 2 3 2 5 3" xfId="27549" xr:uid="{00000000-0005-0000-0000-0000B76B0000}"/>
    <cellStyle name="Normal 56 2 3 2 6" xfId="7433" xr:uid="{00000000-0005-0000-0000-0000201D0000}"/>
    <cellStyle name="Normal 56 2 3 2 6 3" xfId="22532" xr:uid="{00000000-0005-0000-0000-00001E580000}"/>
    <cellStyle name="Normal 56 2 3 2 8" xfId="17519" xr:uid="{00000000-0005-0000-0000-000089440000}"/>
    <cellStyle name="Normal 56 2 3 3" xfId="2782" xr:uid="{00000000-0005-0000-0000-0000F30A0000}"/>
    <cellStyle name="Normal 56 2 3 3 2" xfId="4471" xr:uid="{00000000-0005-0000-0000-00008D110000}"/>
    <cellStyle name="Normal 56 2 3 3 2 2" xfId="14543" xr:uid="{00000000-0005-0000-0000-0000E6380000}"/>
    <cellStyle name="Normal 56 2 3 3 2 2 3" xfId="29638" xr:uid="{00000000-0005-0000-0000-0000E0730000}"/>
    <cellStyle name="Normal 56 2 3 3 2 3" xfId="9523" xr:uid="{00000000-0005-0000-0000-00004A250000}"/>
    <cellStyle name="Normal 56 2 3 3 2 3 3" xfId="24621" xr:uid="{00000000-0005-0000-0000-000047600000}"/>
    <cellStyle name="Normal 56 2 3 3 2 5" xfId="19608" xr:uid="{00000000-0005-0000-0000-0000B24C0000}"/>
    <cellStyle name="Normal 56 2 3 3 3" xfId="6162" xr:uid="{00000000-0005-0000-0000-000029180000}"/>
    <cellStyle name="Normal 56 2 3 3 3 2" xfId="16214" xr:uid="{00000000-0005-0000-0000-00006D3F0000}"/>
    <cellStyle name="Normal 56 2 3 3 3 3" xfId="11194" xr:uid="{00000000-0005-0000-0000-0000D12B0000}"/>
    <cellStyle name="Normal 56 2 3 3 3 3 3" xfId="26292" xr:uid="{00000000-0005-0000-0000-0000CE660000}"/>
    <cellStyle name="Normal 56 2 3 3 3 5" xfId="21279" xr:uid="{00000000-0005-0000-0000-000039530000}"/>
    <cellStyle name="Normal 56 2 3 3 4" xfId="12872" xr:uid="{00000000-0005-0000-0000-00005F320000}"/>
    <cellStyle name="Normal 56 2 3 3 4 3" xfId="27967" xr:uid="{00000000-0005-0000-0000-0000596D0000}"/>
    <cellStyle name="Normal 56 2 3 3 5" xfId="7851" xr:uid="{00000000-0005-0000-0000-0000C21E0000}"/>
    <cellStyle name="Normal 56 2 3 3 5 3" xfId="22950" xr:uid="{00000000-0005-0000-0000-0000C0590000}"/>
    <cellStyle name="Normal 56 2 3 3 7" xfId="17937" xr:uid="{00000000-0005-0000-0000-00002B460000}"/>
    <cellStyle name="Normal 56 2 3 4" xfId="3634" xr:uid="{00000000-0005-0000-0000-0000480E0000}"/>
    <cellStyle name="Normal 56 2 3 4 2" xfId="13707" xr:uid="{00000000-0005-0000-0000-0000A2350000}"/>
    <cellStyle name="Normal 56 2 3 4 2 3" xfId="28802" xr:uid="{00000000-0005-0000-0000-00009C700000}"/>
    <cellStyle name="Normal 56 2 3 4 3" xfId="8687" xr:uid="{00000000-0005-0000-0000-000006220000}"/>
    <cellStyle name="Normal 56 2 3 4 3 3" xfId="23785" xr:uid="{00000000-0005-0000-0000-0000035D0000}"/>
    <cellStyle name="Normal 56 2 3 4 5" xfId="18772" xr:uid="{00000000-0005-0000-0000-00006E490000}"/>
    <cellStyle name="Normal 56 2 3 5" xfId="5326" xr:uid="{00000000-0005-0000-0000-0000E5140000}"/>
    <cellStyle name="Normal 56 2 3 5 2" xfId="15378" xr:uid="{00000000-0005-0000-0000-0000293C0000}"/>
    <cellStyle name="Normal 56 2 3 5 2 3" xfId="30473" xr:uid="{00000000-0005-0000-0000-000023770000}"/>
    <cellStyle name="Normal 56 2 3 5 3" xfId="10358" xr:uid="{00000000-0005-0000-0000-00008D280000}"/>
    <cellStyle name="Normal 56 2 3 5 3 3" xfId="25456" xr:uid="{00000000-0005-0000-0000-00008A630000}"/>
    <cellStyle name="Normal 56 2 3 5 5" xfId="20443" xr:uid="{00000000-0005-0000-0000-0000F54F0000}"/>
    <cellStyle name="Normal 56 2 3 6" xfId="12036" xr:uid="{00000000-0005-0000-0000-00001B2F0000}"/>
    <cellStyle name="Normal 56 2 3 6 3" xfId="27131" xr:uid="{00000000-0005-0000-0000-0000156A0000}"/>
    <cellStyle name="Normal 56 2 3 7" xfId="7015" xr:uid="{00000000-0005-0000-0000-00007E1B0000}"/>
    <cellStyle name="Normal 56 2 3 7 3" xfId="22114" xr:uid="{00000000-0005-0000-0000-00007C560000}"/>
    <cellStyle name="Normal 56 2 3 9" xfId="17101" xr:uid="{00000000-0005-0000-0000-0000E7420000}"/>
    <cellStyle name="Normal 56 2 4" xfId="2153" xr:uid="{00000000-0005-0000-0000-00007E080000}"/>
    <cellStyle name="Normal 56 2 4 2" xfId="2992" xr:uid="{00000000-0005-0000-0000-0000C50B0000}"/>
    <cellStyle name="Normal 56 2 4 2 2" xfId="4681" xr:uid="{00000000-0005-0000-0000-00005F120000}"/>
    <cellStyle name="Normal 56 2 4 2 2 2" xfId="14753" xr:uid="{00000000-0005-0000-0000-0000B8390000}"/>
    <cellStyle name="Normal 56 2 4 2 2 2 3" xfId="29848" xr:uid="{00000000-0005-0000-0000-0000B2740000}"/>
    <cellStyle name="Normal 56 2 4 2 2 3" xfId="9733" xr:uid="{00000000-0005-0000-0000-00001C260000}"/>
    <cellStyle name="Normal 56 2 4 2 2 3 3" xfId="24831" xr:uid="{00000000-0005-0000-0000-000019610000}"/>
    <cellStyle name="Normal 56 2 4 2 2 5" xfId="19818" xr:uid="{00000000-0005-0000-0000-0000844D0000}"/>
    <cellStyle name="Normal 56 2 4 2 3" xfId="6372" xr:uid="{00000000-0005-0000-0000-0000FB180000}"/>
    <cellStyle name="Normal 56 2 4 2 3 2" xfId="16424" xr:uid="{00000000-0005-0000-0000-00003F400000}"/>
    <cellStyle name="Normal 56 2 4 2 3 3" xfId="11404" xr:uid="{00000000-0005-0000-0000-0000A32C0000}"/>
    <cellStyle name="Normal 56 2 4 2 3 3 3" xfId="26502" xr:uid="{00000000-0005-0000-0000-0000A0670000}"/>
    <cellStyle name="Normal 56 2 4 2 3 5" xfId="21489" xr:uid="{00000000-0005-0000-0000-00000B540000}"/>
    <cellStyle name="Normal 56 2 4 2 4" xfId="13082" xr:uid="{00000000-0005-0000-0000-000031330000}"/>
    <cellStyle name="Normal 56 2 4 2 4 3" xfId="28177" xr:uid="{00000000-0005-0000-0000-00002B6E0000}"/>
    <cellStyle name="Normal 56 2 4 2 5" xfId="8061" xr:uid="{00000000-0005-0000-0000-0000941F0000}"/>
    <cellStyle name="Normal 56 2 4 2 5 3" xfId="23160" xr:uid="{00000000-0005-0000-0000-0000925A0000}"/>
    <cellStyle name="Normal 56 2 4 2 7" xfId="18147" xr:uid="{00000000-0005-0000-0000-0000FD460000}"/>
    <cellStyle name="Normal 56 2 4 3" xfId="3844" xr:uid="{00000000-0005-0000-0000-00001A0F0000}"/>
    <cellStyle name="Normal 56 2 4 3 2" xfId="13917" xr:uid="{00000000-0005-0000-0000-000074360000}"/>
    <cellStyle name="Normal 56 2 4 3 2 3" xfId="29012" xr:uid="{00000000-0005-0000-0000-00006E710000}"/>
    <cellStyle name="Normal 56 2 4 3 3" xfId="8897" xr:uid="{00000000-0005-0000-0000-0000D8220000}"/>
    <cellStyle name="Normal 56 2 4 3 3 3" xfId="23995" xr:uid="{00000000-0005-0000-0000-0000D55D0000}"/>
    <cellStyle name="Normal 56 2 4 3 5" xfId="18982" xr:uid="{00000000-0005-0000-0000-0000404A0000}"/>
    <cellStyle name="Normal 56 2 4 4" xfId="5536" xr:uid="{00000000-0005-0000-0000-0000B7150000}"/>
    <cellStyle name="Normal 56 2 4 4 2" xfId="15588" xr:uid="{00000000-0005-0000-0000-0000FB3C0000}"/>
    <cellStyle name="Normal 56 2 4 4 2 3" xfId="30683" xr:uid="{00000000-0005-0000-0000-0000F5770000}"/>
    <cellStyle name="Normal 56 2 4 4 3" xfId="10568" xr:uid="{00000000-0005-0000-0000-00005F290000}"/>
    <cellStyle name="Normal 56 2 4 4 3 3" xfId="25666" xr:uid="{00000000-0005-0000-0000-00005C640000}"/>
    <cellStyle name="Normal 56 2 4 4 5" xfId="20653" xr:uid="{00000000-0005-0000-0000-0000C7500000}"/>
    <cellStyle name="Normal 56 2 4 5" xfId="12246" xr:uid="{00000000-0005-0000-0000-0000ED2F0000}"/>
    <cellStyle name="Normal 56 2 4 5 3" xfId="27341" xr:uid="{00000000-0005-0000-0000-0000E76A0000}"/>
    <cellStyle name="Normal 56 2 4 6" xfId="7225" xr:uid="{00000000-0005-0000-0000-0000501C0000}"/>
    <cellStyle name="Normal 56 2 4 6 3" xfId="22324" xr:uid="{00000000-0005-0000-0000-00004E570000}"/>
    <cellStyle name="Normal 56 2 4 8" xfId="17311" xr:uid="{00000000-0005-0000-0000-0000B9430000}"/>
    <cellStyle name="Normal 56 2 5" xfId="2574" xr:uid="{00000000-0005-0000-0000-0000230A0000}"/>
    <cellStyle name="Normal 56 2 5 2" xfId="4263" xr:uid="{00000000-0005-0000-0000-0000BD100000}"/>
    <cellStyle name="Normal 56 2 5 2 2" xfId="14335" xr:uid="{00000000-0005-0000-0000-000016380000}"/>
    <cellStyle name="Normal 56 2 5 2 2 3" xfId="29430" xr:uid="{00000000-0005-0000-0000-000010730000}"/>
    <cellStyle name="Normal 56 2 5 2 3" xfId="9315" xr:uid="{00000000-0005-0000-0000-00007A240000}"/>
    <cellStyle name="Normal 56 2 5 2 3 3" xfId="24413" xr:uid="{00000000-0005-0000-0000-0000775F0000}"/>
    <cellStyle name="Normal 56 2 5 2 5" xfId="19400" xr:uid="{00000000-0005-0000-0000-0000E24B0000}"/>
    <cellStyle name="Normal 56 2 5 3" xfId="5954" xr:uid="{00000000-0005-0000-0000-000059170000}"/>
    <cellStyle name="Normal 56 2 5 3 2" xfId="16006" xr:uid="{00000000-0005-0000-0000-00009D3E0000}"/>
    <cellStyle name="Normal 56 2 5 3 3" xfId="10986" xr:uid="{00000000-0005-0000-0000-0000012B0000}"/>
    <cellStyle name="Normal 56 2 5 3 3 3" xfId="26084" xr:uid="{00000000-0005-0000-0000-0000FE650000}"/>
    <cellStyle name="Normal 56 2 5 3 5" xfId="21071" xr:uid="{00000000-0005-0000-0000-000069520000}"/>
    <cellStyle name="Normal 56 2 5 4" xfId="12664" xr:uid="{00000000-0005-0000-0000-00008F310000}"/>
    <cellStyle name="Normal 56 2 5 4 3" xfId="27759" xr:uid="{00000000-0005-0000-0000-0000896C0000}"/>
    <cellStyle name="Normal 56 2 5 5" xfId="7643" xr:uid="{00000000-0005-0000-0000-0000F21D0000}"/>
    <cellStyle name="Normal 56 2 5 5 3" xfId="22742" xr:uid="{00000000-0005-0000-0000-0000F0580000}"/>
    <cellStyle name="Normal 56 2 5 7" xfId="17729" xr:uid="{00000000-0005-0000-0000-00005B450000}"/>
    <cellStyle name="Normal 56 2 6" xfId="3426" xr:uid="{00000000-0005-0000-0000-0000780D0000}"/>
    <cellStyle name="Normal 56 2 6 2" xfId="13499" xr:uid="{00000000-0005-0000-0000-0000D2340000}"/>
    <cellStyle name="Normal 56 2 6 2 3" xfId="28594" xr:uid="{00000000-0005-0000-0000-0000CC6F0000}"/>
    <cellStyle name="Normal 56 2 6 3" xfId="8479" xr:uid="{00000000-0005-0000-0000-000036210000}"/>
    <cellStyle name="Normal 56 2 6 3 3" xfId="23577" xr:uid="{00000000-0005-0000-0000-0000335C0000}"/>
    <cellStyle name="Normal 56 2 6 5" xfId="18564" xr:uid="{00000000-0005-0000-0000-00009E480000}"/>
    <cellStyle name="Normal 56 2 7" xfId="5118" xr:uid="{00000000-0005-0000-0000-000015140000}"/>
    <cellStyle name="Normal 56 2 7 2" xfId="15170" xr:uid="{00000000-0005-0000-0000-0000593B0000}"/>
    <cellStyle name="Normal 56 2 7 2 3" xfId="30265" xr:uid="{00000000-0005-0000-0000-000053760000}"/>
    <cellStyle name="Normal 56 2 7 3" xfId="10150" xr:uid="{00000000-0005-0000-0000-0000BD270000}"/>
    <cellStyle name="Normal 56 2 7 3 3" xfId="25248" xr:uid="{00000000-0005-0000-0000-0000BA620000}"/>
    <cellStyle name="Normal 56 2 7 5" xfId="20235" xr:uid="{00000000-0005-0000-0000-0000254F0000}"/>
    <cellStyle name="Normal 56 2 8" xfId="11828" xr:uid="{00000000-0005-0000-0000-00004B2E0000}"/>
    <cellStyle name="Normal 56 2 8 3" xfId="26923" xr:uid="{00000000-0005-0000-0000-000045690000}"/>
    <cellStyle name="Normal 56 2 9" xfId="6807" xr:uid="{00000000-0005-0000-0000-0000AE1A0000}"/>
    <cellStyle name="Normal 56 2 9 3" xfId="21906" xr:uid="{00000000-0005-0000-0000-0000AC550000}"/>
    <cellStyle name="Normal 56 3" xfId="1773" xr:uid="{00000000-0005-0000-0000-000002070000}"/>
    <cellStyle name="Normal 56 3 10" xfId="16945" xr:uid="{00000000-0005-0000-0000-00004B420000}"/>
    <cellStyle name="Normal 56 3 2" xfId="1992" xr:uid="{00000000-0005-0000-0000-0000DD070000}"/>
    <cellStyle name="Normal 56 3 2 2" xfId="2413" xr:uid="{00000000-0005-0000-0000-000082090000}"/>
    <cellStyle name="Normal 56 3 2 2 2" xfId="3252" xr:uid="{00000000-0005-0000-0000-0000C90C0000}"/>
    <cellStyle name="Normal 56 3 2 2 2 2" xfId="4941" xr:uid="{00000000-0005-0000-0000-000063130000}"/>
    <cellStyle name="Normal 56 3 2 2 2 2 2" xfId="15013" xr:uid="{00000000-0005-0000-0000-0000BC3A0000}"/>
    <cellStyle name="Normal 56 3 2 2 2 2 2 3" xfId="30108" xr:uid="{00000000-0005-0000-0000-0000B6750000}"/>
    <cellStyle name="Normal 56 3 2 2 2 2 3" xfId="9993" xr:uid="{00000000-0005-0000-0000-000020270000}"/>
    <cellStyle name="Normal 56 3 2 2 2 2 3 3" xfId="25091" xr:uid="{00000000-0005-0000-0000-00001D620000}"/>
    <cellStyle name="Normal 56 3 2 2 2 2 5" xfId="20078" xr:uid="{00000000-0005-0000-0000-0000884E0000}"/>
    <cellStyle name="Normal 56 3 2 2 2 3" xfId="6632" xr:uid="{00000000-0005-0000-0000-0000FF190000}"/>
    <cellStyle name="Normal 56 3 2 2 2 3 2" xfId="16684" xr:uid="{00000000-0005-0000-0000-000043410000}"/>
    <cellStyle name="Normal 56 3 2 2 2 3 3" xfId="11664" xr:uid="{00000000-0005-0000-0000-0000A72D0000}"/>
    <cellStyle name="Normal 56 3 2 2 2 3 3 3" xfId="26762" xr:uid="{00000000-0005-0000-0000-0000A4680000}"/>
    <cellStyle name="Normal 56 3 2 2 2 3 5" xfId="21749" xr:uid="{00000000-0005-0000-0000-00000F550000}"/>
    <cellStyle name="Normal 56 3 2 2 2 4" xfId="13342" xr:uid="{00000000-0005-0000-0000-000035340000}"/>
    <cellStyle name="Normal 56 3 2 2 2 4 3" xfId="28437" xr:uid="{00000000-0005-0000-0000-00002F6F0000}"/>
    <cellStyle name="Normal 56 3 2 2 2 5" xfId="8321" xr:uid="{00000000-0005-0000-0000-000098200000}"/>
    <cellStyle name="Normal 56 3 2 2 2 5 3" xfId="23420" xr:uid="{00000000-0005-0000-0000-0000965B0000}"/>
    <cellStyle name="Normal 56 3 2 2 2 7" xfId="18407" xr:uid="{00000000-0005-0000-0000-000001480000}"/>
    <cellStyle name="Normal 56 3 2 2 3" xfId="4104" xr:uid="{00000000-0005-0000-0000-00001E100000}"/>
    <cellStyle name="Normal 56 3 2 2 3 2" xfId="14177" xr:uid="{00000000-0005-0000-0000-000078370000}"/>
    <cellStyle name="Normal 56 3 2 2 3 2 3" xfId="29272" xr:uid="{00000000-0005-0000-0000-000072720000}"/>
    <cellStyle name="Normal 56 3 2 2 3 3" xfId="9157" xr:uid="{00000000-0005-0000-0000-0000DC230000}"/>
    <cellStyle name="Normal 56 3 2 2 3 3 3" xfId="24255" xr:uid="{00000000-0005-0000-0000-0000D95E0000}"/>
    <cellStyle name="Normal 56 3 2 2 3 5" xfId="19242" xr:uid="{00000000-0005-0000-0000-0000444B0000}"/>
    <cellStyle name="Normal 56 3 2 2 4" xfId="5796" xr:uid="{00000000-0005-0000-0000-0000BB160000}"/>
    <cellStyle name="Normal 56 3 2 2 4 2" xfId="15848" xr:uid="{00000000-0005-0000-0000-0000FF3D0000}"/>
    <cellStyle name="Normal 56 3 2 2 4 3" xfId="10828" xr:uid="{00000000-0005-0000-0000-0000632A0000}"/>
    <cellStyle name="Normal 56 3 2 2 4 3 3" xfId="25926" xr:uid="{00000000-0005-0000-0000-000060650000}"/>
    <cellStyle name="Normal 56 3 2 2 4 5" xfId="20913" xr:uid="{00000000-0005-0000-0000-0000CB510000}"/>
    <cellStyle name="Normal 56 3 2 2 5" xfId="12506" xr:uid="{00000000-0005-0000-0000-0000F1300000}"/>
    <cellStyle name="Normal 56 3 2 2 5 3" xfId="27601" xr:uid="{00000000-0005-0000-0000-0000EB6B0000}"/>
    <cellStyle name="Normal 56 3 2 2 6" xfId="7485" xr:uid="{00000000-0005-0000-0000-0000541D0000}"/>
    <cellStyle name="Normal 56 3 2 2 6 3" xfId="22584" xr:uid="{00000000-0005-0000-0000-000052580000}"/>
    <cellStyle name="Normal 56 3 2 2 8" xfId="17571" xr:uid="{00000000-0005-0000-0000-0000BD440000}"/>
    <cellStyle name="Normal 56 3 2 3" xfId="2834" xr:uid="{00000000-0005-0000-0000-0000270B0000}"/>
    <cellStyle name="Normal 56 3 2 3 2" xfId="4523" xr:uid="{00000000-0005-0000-0000-0000C1110000}"/>
    <cellStyle name="Normal 56 3 2 3 2 2" xfId="14595" xr:uid="{00000000-0005-0000-0000-00001A390000}"/>
    <cellStyle name="Normal 56 3 2 3 2 2 3" xfId="29690" xr:uid="{00000000-0005-0000-0000-000014740000}"/>
    <cellStyle name="Normal 56 3 2 3 2 3" xfId="9575" xr:uid="{00000000-0005-0000-0000-00007E250000}"/>
    <cellStyle name="Normal 56 3 2 3 2 3 3" xfId="24673" xr:uid="{00000000-0005-0000-0000-00007B600000}"/>
    <cellStyle name="Normal 56 3 2 3 2 5" xfId="19660" xr:uid="{00000000-0005-0000-0000-0000E64C0000}"/>
    <cellStyle name="Normal 56 3 2 3 3" xfId="6214" xr:uid="{00000000-0005-0000-0000-00005D180000}"/>
    <cellStyle name="Normal 56 3 2 3 3 2" xfId="16266" xr:uid="{00000000-0005-0000-0000-0000A13F0000}"/>
    <cellStyle name="Normal 56 3 2 3 3 3" xfId="11246" xr:uid="{00000000-0005-0000-0000-0000052C0000}"/>
    <cellStyle name="Normal 56 3 2 3 3 3 3" xfId="26344" xr:uid="{00000000-0005-0000-0000-000002670000}"/>
    <cellStyle name="Normal 56 3 2 3 3 5" xfId="21331" xr:uid="{00000000-0005-0000-0000-00006D530000}"/>
    <cellStyle name="Normal 56 3 2 3 4" xfId="12924" xr:uid="{00000000-0005-0000-0000-000093320000}"/>
    <cellStyle name="Normal 56 3 2 3 4 3" xfId="28019" xr:uid="{00000000-0005-0000-0000-00008D6D0000}"/>
    <cellStyle name="Normal 56 3 2 3 5" xfId="7903" xr:uid="{00000000-0005-0000-0000-0000F61E0000}"/>
    <cellStyle name="Normal 56 3 2 3 5 3" xfId="23002" xr:uid="{00000000-0005-0000-0000-0000F4590000}"/>
    <cellStyle name="Normal 56 3 2 3 7" xfId="17989" xr:uid="{00000000-0005-0000-0000-00005F460000}"/>
    <cellStyle name="Normal 56 3 2 4" xfId="3686" xr:uid="{00000000-0005-0000-0000-00007C0E0000}"/>
    <cellStyle name="Normal 56 3 2 4 2" xfId="13759" xr:uid="{00000000-0005-0000-0000-0000D6350000}"/>
    <cellStyle name="Normal 56 3 2 4 2 3" xfId="28854" xr:uid="{00000000-0005-0000-0000-0000D0700000}"/>
    <cellStyle name="Normal 56 3 2 4 3" xfId="8739" xr:uid="{00000000-0005-0000-0000-00003A220000}"/>
    <cellStyle name="Normal 56 3 2 4 3 3" xfId="23837" xr:uid="{00000000-0005-0000-0000-0000375D0000}"/>
    <cellStyle name="Normal 56 3 2 4 5" xfId="18824" xr:uid="{00000000-0005-0000-0000-0000A2490000}"/>
    <cellStyle name="Normal 56 3 2 5" xfId="5378" xr:uid="{00000000-0005-0000-0000-000019150000}"/>
    <cellStyle name="Normal 56 3 2 5 2" xfId="15430" xr:uid="{00000000-0005-0000-0000-00005D3C0000}"/>
    <cellStyle name="Normal 56 3 2 5 2 3" xfId="30525" xr:uid="{00000000-0005-0000-0000-000057770000}"/>
    <cellStyle name="Normal 56 3 2 5 3" xfId="10410" xr:uid="{00000000-0005-0000-0000-0000C1280000}"/>
    <cellStyle name="Normal 56 3 2 5 3 3" xfId="25508" xr:uid="{00000000-0005-0000-0000-0000BE630000}"/>
    <cellStyle name="Normal 56 3 2 5 5" xfId="20495" xr:uid="{00000000-0005-0000-0000-000029500000}"/>
    <cellStyle name="Normal 56 3 2 6" xfId="12088" xr:uid="{00000000-0005-0000-0000-00004F2F0000}"/>
    <cellStyle name="Normal 56 3 2 6 3" xfId="27183" xr:uid="{00000000-0005-0000-0000-0000496A0000}"/>
    <cellStyle name="Normal 56 3 2 7" xfId="7067" xr:uid="{00000000-0005-0000-0000-0000B21B0000}"/>
    <cellStyle name="Normal 56 3 2 7 3" xfId="22166" xr:uid="{00000000-0005-0000-0000-0000B0560000}"/>
    <cellStyle name="Normal 56 3 2 9" xfId="17153" xr:uid="{00000000-0005-0000-0000-00001B430000}"/>
    <cellStyle name="Normal 56 3 3" xfId="2205" xr:uid="{00000000-0005-0000-0000-0000B2080000}"/>
    <cellStyle name="Normal 56 3 3 2" xfId="3044" xr:uid="{00000000-0005-0000-0000-0000F90B0000}"/>
    <cellStyle name="Normal 56 3 3 2 2" xfId="4733" xr:uid="{00000000-0005-0000-0000-000093120000}"/>
    <cellStyle name="Normal 56 3 3 2 2 2" xfId="14805" xr:uid="{00000000-0005-0000-0000-0000EC390000}"/>
    <cellStyle name="Normal 56 3 3 2 2 2 3" xfId="29900" xr:uid="{00000000-0005-0000-0000-0000E6740000}"/>
    <cellStyle name="Normal 56 3 3 2 2 3" xfId="9785" xr:uid="{00000000-0005-0000-0000-000050260000}"/>
    <cellStyle name="Normal 56 3 3 2 2 3 3" xfId="24883" xr:uid="{00000000-0005-0000-0000-00004D610000}"/>
    <cellStyle name="Normal 56 3 3 2 2 5" xfId="19870" xr:uid="{00000000-0005-0000-0000-0000B84D0000}"/>
    <cellStyle name="Normal 56 3 3 2 3" xfId="6424" xr:uid="{00000000-0005-0000-0000-00002F190000}"/>
    <cellStyle name="Normal 56 3 3 2 3 2" xfId="16476" xr:uid="{00000000-0005-0000-0000-000073400000}"/>
    <cellStyle name="Normal 56 3 3 2 3 3" xfId="11456" xr:uid="{00000000-0005-0000-0000-0000D72C0000}"/>
    <cellStyle name="Normal 56 3 3 2 3 3 3" xfId="26554" xr:uid="{00000000-0005-0000-0000-0000D4670000}"/>
    <cellStyle name="Normal 56 3 3 2 3 5" xfId="21541" xr:uid="{00000000-0005-0000-0000-00003F540000}"/>
    <cellStyle name="Normal 56 3 3 2 4" xfId="13134" xr:uid="{00000000-0005-0000-0000-000065330000}"/>
    <cellStyle name="Normal 56 3 3 2 4 3" xfId="28229" xr:uid="{00000000-0005-0000-0000-00005F6E0000}"/>
    <cellStyle name="Normal 56 3 3 2 5" xfId="8113" xr:uid="{00000000-0005-0000-0000-0000C81F0000}"/>
    <cellStyle name="Normal 56 3 3 2 5 3" xfId="23212" xr:uid="{00000000-0005-0000-0000-0000C65A0000}"/>
    <cellStyle name="Normal 56 3 3 2 7" xfId="18199" xr:uid="{00000000-0005-0000-0000-000031470000}"/>
    <cellStyle name="Normal 56 3 3 3" xfId="3896" xr:uid="{00000000-0005-0000-0000-00004E0F0000}"/>
    <cellStyle name="Normal 56 3 3 3 2" xfId="13969" xr:uid="{00000000-0005-0000-0000-0000A8360000}"/>
    <cellStyle name="Normal 56 3 3 3 2 3" xfId="29064" xr:uid="{00000000-0005-0000-0000-0000A2710000}"/>
    <cellStyle name="Normal 56 3 3 3 3" xfId="8949" xr:uid="{00000000-0005-0000-0000-00000C230000}"/>
    <cellStyle name="Normal 56 3 3 3 3 3" xfId="24047" xr:uid="{00000000-0005-0000-0000-0000095E0000}"/>
    <cellStyle name="Normal 56 3 3 3 5" xfId="19034" xr:uid="{00000000-0005-0000-0000-0000744A0000}"/>
    <cellStyle name="Normal 56 3 3 4" xfId="5588" xr:uid="{00000000-0005-0000-0000-0000EB150000}"/>
    <cellStyle name="Normal 56 3 3 4 2" xfId="15640" xr:uid="{00000000-0005-0000-0000-00002F3D0000}"/>
    <cellStyle name="Normal 56 3 3 4 2 3" xfId="30735" xr:uid="{00000000-0005-0000-0000-000029780000}"/>
    <cellStyle name="Normal 56 3 3 4 3" xfId="10620" xr:uid="{00000000-0005-0000-0000-000093290000}"/>
    <cellStyle name="Normal 56 3 3 4 3 3" xfId="25718" xr:uid="{00000000-0005-0000-0000-000090640000}"/>
    <cellStyle name="Normal 56 3 3 4 5" xfId="20705" xr:uid="{00000000-0005-0000-0000-0000FB500000}"/>
    <cellStyle name="Normal 56 3 3 5" xfId="12298" xr:uid="{00000000-0005-0000-0000-000021300000}"/>
    <cellStyle name="Normal 56 3 3 5 3" xfId="27393" xr:uid="{00000000-0005-0000-0000-00001B6B0000}"/>
    <cellStyle name="Normal 56 3 3 6" xfId="7277" xr:uid="{00000000-0005-0000-0000-0000841C0000}"/>
    <cellStyle name="Normal 56 3 3 6 3" xfId="22376" xr:uid="{00000000-0005-0000-0000-000082570000}"/>
    <cellStyle name="Normal 56 3 3 8" xfId="17363" xr:uid="{00000000-0005-0000-0000-0000ED430000}"/>
    <cellStyle name="Normal 56 3 4" xfId="2626" xr:uid="{00000000-0005-0000-0000-0000570A0000}"/>
    <cellStyle name="Normal 56 3 4 2" xfId="4315" xr:uid="{00000000-0005-0000-0000-0000F1100000}"/>
    <cellStyle name="Normal 56 3 4 2 2" xfId="14387" xr:uid="{00000000-0005-0000-0000-00004A380000}"/>
    <cellStyle name="Normal 56 3 4 2 2 3" xfId="29482" xr:uid="{00000000-0005-0000-0000-000044730000}"/>
    <cellStyle name="Normal 56 3 4 2 3" xfId="9367" xr:uid="{00000000-0005-0000-0000-0000AE240000}"/>
    <cellStyle name="Normal 56 3 4 2 3 3" xfId="24465" xr:uid="{00000000-0005-0000-0000-0000AB5F0000}"/>
    <cellStyle name="Normal 56 3 4 2 5" xfId="19452" xr:uid="{00000000-0005-0000-0000-0000164C0000}"/>
    <cellStyle name="Normal 56 3 4 3" xfId="6006" xr:uid="{00000000-0005-0000-0000-00008D170000}"/>
    <cellStyle name="Normal 56 3 4 3 2" xfId="16058" xr:uid="{00000000-0005-0000-0000-0000D13E0000}"/>
    <cellStyle name="Normal 56 3 4 3 3" xfId="11038" xr:uid="{00000000-0005-0000-0000-0000352B0000}"/>
    <cellStyle name="Normal 56 3 4 3 3 3" xfId="26136" xr:uid="{00000000-0005-0000-0000-000032660000}"/>
    <cellStyle name="Normal 56 3 4 3 5" xfId="21123" xr:uid="{00000000-0005-0000-0000-00009D520000}"/>
    <cellStyle name="Normal 56 3 4 4" xfId="12716" xr:uid="{00000000-0005-0000-0000-0000C3310000}"/>
    <cellStyle name="Normal 56 3 4 4 3" xfId="27811" xr:uid="{00000000-0005-0000-0000-0000BD6C0000}"/>
    <cellStyle name="Normal 56 3 4 5" xfId="7695" xr:uid="{00000000-0005-0000-0000-0000261E0000}"/>
    <cellStyle name="Normal 56 3 4 5 3" xfId="22794" xr:uid="{00000000-0005-0000-0000-000024590000}"/>
    <cellStyle name="Normal 56 3 4 7" xfId="17781" xr:uid="{00000000-0005-0000-0000-00008F450000}"/>
    <cellStyle name="Normal 56 3 5" xfId="3478" xr:uid="{00000000-0005-0000-0000-0000AC0D0000}"/>
    <cellStyle name="Normal 56 3 5 2" xfId="13551" xr:uid="{00000000-0005-0000-0000-000006350000}"/>
    <cellStyle name="Normal 56 3 5 2 3" xfId="28646" xr:uid="{00000000-0005-0000-0000-000000700000}"/>
    <cellStyle name="Normal 56 3 5 3" xfId="8531" xr:uid="{00000000-0005-0000-0000-00006A210000}"/>
    <cellStyle name="Normal 56 3 5 3 3" xfId="23629" xr:uid="{00000000-0005-0000-0000-0000675C0000}"/>
    <cellStyle name="Normal 56 3 5 5" xfId="18616" xr:uid="{00000000-0005-0000-0000-0000D2480000}"/>
    <cellStyle name="Normal 56 3 6" xfId="5170" xr:uid="{00000000-0005-0000-0000-000049140000}"/>
    <cellStyle name="Normal 56 3 6 2" xfId="15222" xr:uid="{00000000-0005-0000-0000-00008D3B0000}"/>
    <cellStyle name="Normal 56 3 6 2 3" xfId="30317" xr:uid="{00000000-0005-0000-0000-000087760000}"/>
    <cellStyle name="Normal 56 3 6 3" xfId="10202" xr:uid="{00000000-0005-0000-0000-0000F1270000}"/>
    <cellStyle name="Normal 56 3 6 3 3" xfId="25300" xr:uid="{00000000-0005-0000-0000-0000EE620000}"/>
    <cellStyle name="Normal 56 3 6 5" xfId="20287" xr:uid="{00000000-0005-0000-0000-0000594F0000}"/>
    <cellStyle name="Normal 56 3 7" xfId="11880" xr:uid="{00000000-0005-0000-0000-00007F2E0000}"/>
    <cellStyle name="Normal 56 3 7 3" xfId="26975" xr:uid="{00000000-0005-0000-0000-000079690000}"/>
    <cellStyle name="Normal 56 3 8" xfId="6859" xr:uid="{00000000-0005-0000-0000-0000E21A0000}"/>
    <cellStyle name="Normal 56 3 8 3" xfId="21958" xr:uid="{00000000-0005-0000-0000-0000E0550000}"/>
    <cellStyle name="Normal 56 4" xfId="1886" xr:uid="{00000000-0005-0000-0000-000073070000}"/>
    <cellStyle name="Normal 56 4 2" xfId="2309" xr:uid="{00000000-0005-0000-0000-00001A090000}"/>
    <cellStyle name="Normal 56 4 2 2" xfId="3148" xr:uid="{00000000-0005-0000-0000-0000610C0000}"/>
    <cellStyle name="Normal 56 4 2 2 2" xfId="4837" xr:uid="{00000000-0005-0000-0000-0000FB120000}"/>
    <cellStyle name="Normal 56 4 2 2 2 2" xfId="14909" xr:uid="{00000000-0005-0000-0000-0000543A0000}"/>
    <cellStyle name="Normal 56 4 2 2 2 2 3" xfId="30004" xr:uid="{00000000-0005-0000-0000-00004E750000}"/>
    <cellStyle name="Normal 56 4 2 2 2 3" xfId="9889" xr:uid="{00000000-0005-0000-0000-0000B8260000}"/>
    <cellStyle name="Normal 56 4 2 2 2 3 3" xfId="24987" xr:uid="{00000000-0005-0000-0000-0000B5610000}"/>
    <cellStyle name="Normal 56 4 2 2 2 5" xfId="19974" xr:uid="{00000000-0005-0000-0000-0000204E0000}"/>
    <cellStyle name="Normal 56 4 2 2 3" xfId="6528" xr:uid="{00000000-0005-0000-0000-000097190000}"/>
    <cellStyle name="Normal 56 4 2 2 3 2" xfId="16580" xr:uid="{00000000-0005-0000-0000-0000DB400000}"/>
    <cellStyle name="Normal 56 4 2 2 3 3" xfId="11560" xr:uid="{00000000-0005-0000-0000-00003F2D0000}"/>
    <cellStyle name="Normal 56 4 2 2 3 3 3" xfId="26658" xr:uid="{00000000-0005-0000-0000-00003C680000}"/>
    <cellStyle name="Normal 56 4 2 2 3 5" xfId="21645" xr:uid="{00000000-0005-0000-0000-0000A7540000}"/>
    <cellStyle name="Normal 56 4 2 2 4" xfId="13238" xr:uid="{00000000-0005-0000-0000-0000CD330000}"/>
    <cellStyle name="Normal 56 4 2 2 4 3" xfId="28333" xr:uid="{00000000-0005-0000-0000-0000C76E0000}"/>
    <cellStyle name="Normal 56 4 2 2 5" xfId="8217" xr:uid="{00000000-0005-0000-0000-000030200000}"/>
    <cellStyle name="Normal 56 4 2 2 5 3" xfId="23316" xr:uid="{00000000-0005-0000-0000-00002E5B0000}"/>
    <cellStyle name="Normal 56 4 2 2 7" xfId="18303" xr:uid="{00000000-0005-0000-0000-000099470000}"/>
    <cellStyle name="Normal 56 4 2 3" xfId="4000" xr:uid="{00000000-0005-0000-0000-0000B60F0000}"/>
    <cellStyle name="Normal 56 4 2 3 2" xfId="14073" xr:uid="{00000000-0005-0000-0000-000010370000}"/>
    <cellStyle name="Normal 56 4 2 3 2 3" xfId="29168" xr:uid="{00000000-0005-0000-0000-00000A720000}"/>
    <cellStyle name="Normal 56 4 2 3 3" xfId="9053" xr:uid="{00000000-0005-0000-0000-000074230000}"/>
    <cellStyle name="Normal 56 4 2 3 3 3" xfId="24151" xr:uid="{00000000-0005-0000-0000-0000715E0000}"/>
    <cellStyle name="Normal 56 4 2 3 5" xfId="19138" xr:uid="{00000000-0005-0000-0000-0000DC4A0000}"/>
    <cellStyle name="Normal 56 4 2 4" xfId="5692" xr:uid="{00000000-0005-0000-0000-000053160000}"/>
    <cellStyle name="Normal 56 4 2 4 2" xfId="15744" xr:uid="{00000000-0005-0000-0000-0000973D0000}"/>
    <cellStyle name="Normal 56 4 2 4 2 3" xfId="30839" xr:uid="{00000000-0005-0000-0000-000091780000}"/>
    <cellStyle name="Normal 56 4 2 4 3" xfId="10724" xr:uid="{00000000-0005-0000-0000-0000FB290000}"/>
    <cellStyle name="Normal 56 4 2 4 3 3" xfId="25822" xr:uid="{00000000-0005-0000-0000-0000F8640000}"/>
    <cellStyle name="Normal 56 4 2 4 5" xfId="20809" xr:uid="{00000000-0005-0000-0000-000063510000}"/>
    <cellStyle name="Normal 56 4 2 5" xfId="12402" xr:uid="{00000000-0005-0000-0000-000089300000}"/>
    <cellStyle name="Normal 56 4 2 5 3" xfId="27497" xr:uid="{00000000-0005-0000-0000-0000836B0000}"/>
    <cellStyle name="Normal 56 4 2 6" xfId="7381" xr:uid="{00000000-0005-0000-0000-0000EC1C0000}"/>
    <cellStyle name="Normal 56 4 2 6 3" xfId="22480" xr:uid="{00000000-0005-0000-0000-0000EA570000}"/>
    <cellStyle name="Normal 56 4 2 8" xfId="17467" xr:uid="{00000000-0005-0000-0000-000055440000}"/>
    <cellStyle name="Normal 56 4 3" xfId="2730" xr:uid="{00000000-0005-0000-0000-0000BF0A0000}"/>
    <cellStyle name="Normal 56 4 3 2" xfId="4419" xr:uid="{00000000-0005-0000-0000-000059110000}"/>
    <cellStyle name="Normal 56 4 3 2 2" xfId="14491" xr:uid="{00000000-0005-0000-0000-0000B2380000}"/>
    <cellStyle name="Normal 56 4 3 2 2 3" xfId="29586" xr:uid="{00000000-0005-0000-0000-0000AC730000}"/>
    <cellStyle name="Normal 56 4 3 2 3" xfId="9471" xr:uid="{00000000-0005-0000-0000-000016250000}"/>
    <cellStyle name="Normal 56 4 3 2 3 3" xfId="24569" xr:uid="{00000000-0005-0000-0000-000013600000}"/>
    <cellStyle name="Normal 56 4 3 2 5" xfId="19556" xr:uid="{00000000-0005-0000-0000-00007E4C0000}"/>
    <cellStyle name="Normal 56 4 3 3" xfId="6110" xr:uid="{00000000-0005-0000-0000-0000F5170000}"/>
    <cellStyle name="Normal 56 4 3 3 2" xfId="16162" xr:uid="{00000000-0005-0000-0000-0000393F0000}"/>
    <cellStyle name="Normal 56 4 3 3 3" xfId="11142" xr:uid="{00000000-0005-0000-0000-00009D2B0000}"/>
    <cellStyle name="Normal 56 4 3 3 3 3" xfId="26240" xr:uid="{00000000-0005-0000-0000-00009A660000}"/>
    <cellStyle name="Normal 56 4 3 3 5" xfId="21227" xr:uid="{00000000-0005-0000-0000-000005530000}"/>
    <cellStyle name="Normal 56 4 3 4" xfId="12820" xr:uid="{00000000-0005-0000-0000-00002B320000}"/>
    <cellStyle name="Normal 56 4 3 4 3" xfId="27915" xr:uid="{00000000-0005-0000-0000-0000256D0000}"/>
    <cellStyle name="Normal 56 4 3 5" xfId="7799" xr:uid="{00000000-0005-0000-0000-00008E1E0000}"/>
    <cellStyle name="Normal 56 4 3 5 3" xfId="22898" xr:uid="{00000000-0005-0000-0000-00008C590000}"/>
    <cellStyle name="Normal 56 4 3 7" xfId="17885" xr:uid="{00000000-0005-0000-0000-0000F7450000}"/>
    <cellStyle name="Normal 56 4 4" xfId="3582" xr:uid="{00000000-0005-0000-0000-0000140E0000}"/>
    <cellStyle name="Normal 56 4 4 2" xfId="13655" xr:uid="{00000000-0005-0000-0000-00006E350000}"/>
    <cellStyle name="Normal 56 4 4 2 3" xfId="28750" xr:uid="{00000000-0005-0000-0000-000068700000}"/>
    <cellStyle name="Normal 56 4 4 3" xfId="8635" xr:uid="{00000000-0005-0000-0000-0000D2210000}"/>
    <cellStyle name="Normal 56 4 4 3 3" xfId="23733" xr:uid="{00000000-0005-0000-0000-0000CF5C0000}"/>
    <cellStyle name="Normal 56 4 4 5" xfId="18720" xr:uid="{00000000-0005-0000-0000-00003A490000}"/>
    <cellStyle name="Normal 56 4 5" xfId="5274" xr:uid="{00000000-0005-0000-0000-0000B1140000}"/>
    <cellStyle name="Normal 56 4 5 2" xfId="15326" xr:uid="{00000000-0005-0000-0000-0000F53B0000}"/>
    <cellStyle name="Normal 56 4 5 2 3" xfId="30421" xr:uid="{00000000-0005-0000-0000-0000EF760000}"/>
    <cellStyle name="Normal 56 4 5 3" xfId="10306" xr:uid="{00000000-0005-0000-0000-000059280000}"/>
    <cellStyle name="Normal 56 4 5 3 3" xfId="25404" xr:uid="{00000000-0005-0000-0000-000056630000}"/>
    <cellStyle name="Normal 56 4 5 5" xfId="20391" xr:uid="{00000000-0005-0000-0000-0000C14F0000}"/>
    <cellStyle name="Normal 56 4 6" xfId="11984" xr:uid="{00000000-0005-0000-0000-0000E72E0000}"/>
    <cellStyle name="Normal 56 4 6 3" xfId="27079" xr:uid="{00000000-0005-0000-0000-0000E1690000}"/>
    <cellStyle name="Normal 56 4 7" xfId="6963" xr:uid="{00000000-0005-0000-0000-00004A1B0000}"/>
    <cellStyle name="Normal 56 4 7 3" xfId="22062" xr:uid="{00000000-0005-0000-0000-000048560000}"/>
    <cellStyle name="Normal 56 4 9" xfId="17049" xr:uid="{00000000-0005-0000-0000-0000B3420000}"/>
    <cellStyle name="Normal 56 5" xfId="2099" xr:uid="{00000000-0005-0000-0000-000048080000}"/>
    <cellStyle name="Normal 56 5 2" xfId="2940" xr:uid="{00000000-0005-0000-0000-0000910B0000}"/>
    <cellStyle name="Normal 56 5 2 2" xfId="4629" xr:uid="{00000000-0005-0000-0000-00002B120000}"/>
    <cellStyle name="Normal 56 5 2 2 2" xfId="14701" xr:uid="{00000000-0005-0000-0000-000084390000}"/>
    <cellStyle name="Normal 56 5 2 2 2 3" xfId="29796" xr:uid="{00000000-0005-0000-0000-00007E740000}"/>
    <cellStyle name="Normal 56 5 2 2 3" xfId="9681" xr:uid="{00000000-0005-0000-0000-0000E8250000}"/>
    <cellStyle name="Normal 56 5 2 2 3 3" xfId="24779" xr:uid="{00000000-0005-0000-0000-0000E5600000}"/>
    <cellStyle name="Normal 56 5 2 2 5" xfId="19766" xr:uid="{00000000-0005-0000-0000-0000504D0000}"/>
    <cellStyle name="Normal 56 5 2 3" xfId="6320" xr:uid="{00000000-0005-0000-0000-0000C7180000}"/>
    <cellStyle name="Normal 56 5 2 3 2" xfId="16372" xr:uid="{00000000-0005-0000-0000-00000B400000}"/>
    <cellStyle name="Normal 56 5 2 3 3" xfId="11352" xr:uid="{00000000-0005-0000-0000-00006F2C0000}"/>
    <cellStyle name="Normal 56 5 2 3 3 3" xfId="26450" xr:uid="{00000000-0005-0000-0000-00006C670000}"/>
    <cellStyle name="Normal 56 5 2 3 5" xfId="21437" xr:uid="{00000000-0005-0000-0000-0000D7530000}"/>
    <cellStyle name="Normal 56 5 2 4" xfId="13030" xr:uid="{00000000-0005-0000-0000-0000FD320000}"/>
    <cellStyle name="Normal 56 5 2 4 3" xfId="28125" xr:uid="{00000000-0005-0000-0000-0000F76D0000}"/>
    <cellStyle name="Normal 56 5 2 5" xfId="8009" xr:uid="{00000000-0005-0000-0000-0000601F0000}"/>
    <cellStyle name="Normal 56 5 2 5 3" xfId="23108" xr:uid="{00000000-0005-0000-0000-00005E5A0000}"/>
    <cellStyle name="Normal 56 5 2 7" xfId="18095" xr:uid="{00000000-0005-0000-0000-0000C9460000}"/>
    <cellStyle name="Normal 56 5 3" xfId="3792" xr:uid="{00000000-0005-0000-0000-0000E60E0000}"/>
    <cellStyle name="Normal 56 5 3 2" xfId="13865" xr:uid="{00000000-0005-0000-0000-000040360000}"/>
    <cellStyle name="Normal 56 5 3 2 3" xfId="28960" xr:uid="{00000000-0005-0000-0000-00003A710000}"/>
    <cellStyle name="Normal 56 5 3 3" xfId="8845" xr:uid="{00000000-0005-0000-0000-0000A4220000}"/>
    <cellStyle name="Normal 56 5 3 3 3" xfId="23943" xr:uid="{00000000-0005-0000-0000-0000A15D0000}"/>
    <cellStyle name="Normal 56 5 3 5" xfId="18930" xr:uid="{00000000-0005-0000-0000-00000C4A0000}"/>
    <cellStyle name="Normal 56 5 4" xfId="5484" xr:uid="{00000000-0005-0000-0000-000083150000}"/>
    <cellStyle name="Normal 56 5 4 2" xfId="15536" xr:uid="{00000000-0005-0000-0000-0000C73C0000}"/>
    <cellStyle name="Normal 56 5 4 2 3" xfId="30631" xr:uid="{00000000-0005-0000-0000-0000C1770000}"/>
    <cellStyle name="Normal 56 5 4 3" xfId="10516" xr:uid="{00000000-0005-0000-0000-00002B290000}"/>
    <cellStyle name="Normal 56 5 4 3 3" xfId="25614" xr:uid="{00000000-0005-0000-0000-000028640000}"/>
    <cellStyle name="Normal 56 5 4 5" xfId="20601" xr:uid="{00000000-0005-0000-0000-000093500000}"/>
    <cellStyle name="Normal 56 5 5" xfId="12194" xr:uid="{00000000-0005-0000-0000-0000B92F0000}"/>
    <cellStyle name="Normal 56 5 5 3" xfId="27289" xr:uid="{00000000-0005-0000-0000-0000B36A0000}"/>
    <cellStyle name="Normal 56 5 6" xfId="7173" xr:uid="{00000000-0005-0000-0000-00001C1C0000}"/>
    <cellStyle name="Normal 56 5 6 3" xfId="22272" xr:uid="{00000000-0005-0000-0000-00001A570000}"/>
    <cellStyle name="Normal 56 5 8" xfId="17259" xr:uid="{00000000-0005-0000-0000-000085430000}"/>
    <cellStyle name="Normal 56 6" xfId="2520" xr:uid="{00000000-0005-0000-0000-0000ED090000}"/>
    <cellStyle name="Normal 56 6 2" xfId="4211" xr:uid="{00000000-0005-0000-0000-000089100000}"/>
    <cellStyle name="Normal 56 6 2 2" xfId="14283" xr:uid="{00000000-0005-0000-0000-0000E2370000}"/>
    <cellStyle name="Normal 56 6 2 2 3" xfId="29378" xr:uid="{00000000-0005-0000-0000-0000DC720000}"/>
    <cellStyle name="Normal 56 6 2 3" xfId="9263" xr:uid="{00000000-0005-0000-0000-000046240000}"/>
    <cellStyle name="Normal 56 6 2 3 3" xfId="24361" xr:uid="{00000000-0005-0000-0000-0000435F0000}"/>
    <cellStyle name="Normal 56 6 2 5" xfId="19348" xr:uid="{00000000-0005-0000-0000-0000AE4B0000}"/>
    <cellStyle name="Normal 56 6 3" xfId="5902" xr:uid="{00000000-0005-0000-0000-000025170000}"/>
    <cellStyle name="Normal 56 6 3 2" xfId="15954" xr:uid="{00000000-0005-0000-0000-0000693E0000}"/>
    <cellStyle name="Normal 56 6 3 3" xfId="10934" xr:uid="{00000000-0005-0000-0000-0000CD2A0000}"/>
    <cellStyle name="Normal 56 6 3 3 3" xfId="26032" xr:uid="{00000000-0005-0000-0000-0000CA650000}"/>
    <cellStyle name="Normal 56 6 3 5" xfId="21019" xr:uid="{00000000-0005-0000-0000-000035520000}"/>
    <cellStyle name="Normal 56 6 4" xfId="12612" xr:uid="{00000000-0005-0000-0000-00005B310000}"/>
    <cellStyle name="Normal 56 6 4 3" xfId="27707" xr:uid="{00000000-0005-0000-0000-0000556C0000}"/>
    <cellStyle name="Normal 56 6 5" xfId="7591" xr:uid="{00000000-0005-0000-0000-0000BE1D0000}"/>
    <cellStyle name="Normal 56 6 5 3" xfId="22690" xr:uid="{00000000-0005-0000-0000-0000BC580000}"/>
    <cellStyle name="Normal 56 6 7" xfId="17677" xr:uid="{00000000-0005-0000-0000-000027450000}"/>
    <cellStyle name="Normal 56 7" xfId="3370" xr:uid="{00000000-0005-0000-0000-0000400D0000}"/>
    <cellStyle name="Normal 56 7 2" xfId="13447" xr:uid="{00000000-0005-0000-0000-00009E340000}"/>
    <cellStyle name="Normal 56 7 2 3" xfId="28542" xr:uid="{00000000-0005-0000-0000-0000986F0000}"/>
    <cellStyle name="Normal 56 7 3" xfId="8427" xr:uid="{00000000-0005-0000-0000-000002210000}"/>
    <cellStyle name="Normal 56 7 3 3" xfId="23525" xr:uid="{00000000-0005-0000-0000-0000FF5B0000}"/>
    <cellStyle name="Normal 56 7 5" xfId="18512" xr:uid="{00000000-0005-0000-0000-00006A480000}"/>
    <cellStyle name="Normal 56 8" xfId="5063" xr:uid="{00000000-0005-0000-0000-0000DE130000}"/>
    <cellStyle name="Normal 56 8 2" xfId="15118" xr:uid="{00000000-0005-0000-0000-0000253B0000}"/>
    <cellStyle name="Normal 56 8 2 3" xfId="30213" xr:uid="{00000000-0005-0000-0000-00001F760000}"/>
    <cellStyle name="Normal 56 8 3" xfId="10098" xr:uid="{00000000-0005-0000-0000-000089270000}"/>
    <cellStyle name="Normal 56 8 3 3" xfId="25196" xr:uid="{00000000-0005-0000-0000-000086620000}"/>
    <cellStyle name="Normal 56 8 5" xfId="20183" xr:uid="{00000000-0005-0000-0000-0000F14E0000}"/>
    <cellStyle name="Normal 56 9" xfId="11774" xr:uid="{00000000-0005-0000-0000-0000152E0000}"/>
    <cellStyle name="Normal 56 9 3" xfId="26871" xr:uid="{00000000-0005-0000-0000-000011690000}"/>
    <cellStyle name="Normal 57" xfId="1438" xr:uid="{00000000-0005-0000-0000-0000B2050000}"/>
    <cellStyle name="Normal 57 10" xfId="6754" xr:uid="{00000000-0005-0000-0000-0000791A0000}"/>
    <cellStyle name="Normal 57 10 3" xfId="21855" xr:uid="{00000000-0005-0000-0000-000079550000}"/>
    <cellStyle name="Normal 57 12" xfId="16840" xr:uid="{00000000-0005-0000-0000-0000E2410000}"/>
    <cellStyle name="Normal 57 2" xfId="1720" xr:uid="{00000000-0005-0000-0000-0000CD060000}"/>
    <cellStyle name="Normal 57 2 11" xfId="16894" xr:uid="{00000000-0005-0000-0000-000018420000}"/>
    <cellStyle name="Normal 57 2 2" xfId="1828" xr:uid="{00000000-0005-0000-0000-000039070000}"/>
    <cellStyle name="Normal 57 2 2 10" xfId="16998" xr:uid="{00000000-0005-0000-0000-000080420000}"/>
    <cellStyle name="Normal 57 2 2 2" xfId="2045" xr:uid="{00000000-0005-0000-0000-000012080000}"/>
    <cellStyle name="Normal 57 2 2 2 2" xfId="2466" xr:uid="{00000000-0005-0000-0000-0000B7090000}"/>
    <cellStyle name="Normal 57 2 2 2 2 2" xfId="3305" xr:uid="{00000000-0005-0000-0000-0000FE0C0000}"/>
    <cellStyle name="Normal 57 2 2 2 2 2 2" xfId="4994" xr:uid="{00000000-0005-0000-0000-000098130000}"/>
    <cellStyle name="Normal 57 2 2 2 2 2 2 2" xfId="15066" xr:uid="{00000000-0005-0000-0000-0000F13A0000}"/>
    <cellStyle name="Normal 57 2 2 2 2 2 2 2 3" xfId="30161" xr:uid="{00000000-0005-0000-0000-0000EB750000}"/>
    <cellStyle name="Normal 57 2 2 2 2 2 2 3" xfId="10046" xr:uid="{00000000-0005-0000-0000-000055270000}"/>
    <cellStyle name="Normal 57 2 2 2 2 2 2 3 3" xfId="25144" xr:uid="{00000000-0005-0000-0000-000052620000}"/>
    <cellStyle name="Normal 57 2 2 2 2 2 2 5" xfId="20131" xr:uid="{00000000-0005-0000-0000-0000BD4E0000}"/>
    <cellStyle name="Normal 57 2 2 2 2 2 3" xfId="6685" xr:uid="{00000000-0005-0000-0000-0000341A0000}"/>
    <cellStyle name="Normal 57 2 2 2 2 2 3 2" xfId="16737" xr:uid="{00000000-0005-0000-0000-000078410000}"/>
    <cellStyle name="Normal 57 2 2 2 2 2 3 3" xfId="11717" xr:uid="{00000000-0005-0000-0000-0000DC2D0000}"/>
    <cellStyle name="Normal 57 2 2 2 2 2 3 3 3" xfId="26815" xr:uid="{00000000-0005-0000-0000-0000D9680000}"/>
    <cellStyle name="Normal 57 2 2 2 2 2 3 5" xfId="21802" xr:uid="{00000000-0005-0000-0000-000044550000}"/>
    <cellStyle name="Normal 57 2 2 2 2 2 4" xfId="13395" xr:uid="{00000000-0005-0000-0000-00006A340000}"/>
    <cellStyle name="Normal 57 2 2 2 2 2 4 3" xfId="28490" xr:uid="{00000000-0005-0000-0000-0000646F0000}"/>
    <cellStyle name="Normal 57 2 2 2 2 2 5" xfId="8374" xr:uid="{00000000-0005-0000-0000-0000CD200000}"/>
    <cellStyle name="Normal 57 2 2 2 2 2 5 3" xfId="23473" xr:uid="{00000000-0005-0000-0000-0000CB5B0000}"/>
    <cellStyle name="Normal 57 2 2 2 2 2 7" xfId="18460" xr:uid="{00000000-0005-0000-0000-000036480000}"/>
    <cellStyle name="Normal 57 2 2 2 2 3" xfId="4157" xr:uid="{00000000-0005-0000-0000-000053100000}"/>
    <cellStyle name="Normal 57 2 2 2 2 3 2" xfId="14230" xr:uid="{00000000-0005-0000-0000-0000AD370000}"/>
    <cellStyle name="Normal 57 2 2 2 2 3 2 3" xfId="29325" xr:uid="{00000000-0005-0000-0000-0000A7720000}"/>
    <cellStyle name="Normal 57 2 2 2 2 3 3" xfId="9210" xr:uid="{00000000-0005-0000-0000-000011240000}"/>
    <cellStyle name="Normal 57 2 2 2 2 3 3 3" xfId="24308" xr:uid="{00000000-0005-0000-0000-00000E5F0000}"/>
    <cellStyle name="Normal 57 2 2 2 2 3 5" xfId="19295" xr:uid="{00000000-0005-0000-0000-0000794B0000}"/>
    <cellStyle name="Normal 57 2 2 2 2 4" xfId="5849" xr:uid="{00000000-0005-0000-0000-0000F0160000}"/>
    <cellStyle name="Normal 57 2 2 2 2 4 2" xfId="15901" xr:uid="{00000000-0005-0000-0000-0000343E0000}"/>
    <cellStyle name="Normal 57 2 2 2 2 4 3" xfId="10881" xr:uid="{00000000-0005-0000-0000-0000982A0000}"/>
    <cellStyle name="Normal 57 2 2 2 2 4 3 3" xfId="25979" xr:uid="{00000000-0005-0000-0000-000095650000}"/>
    <cellStyle name="Normal 57 2 2 2 2 4 5" xfId="20966" xr:uid="{00000000-0005-0000-0000-000000520000}"/>
    <cellStyle name="Normal 57 2 2 2 2 5" xfId="12559" xr:uid="{00000000-0005-0000-0000-000026310000}"/>
    <cellStyle name="Normal 57 2 2 2 2 5 3" xfId="27654" xr:uid="{00000000-0005-0000-0000-0000206C0000}"/>
    <cellStyle name="Normal 57 2 2 2 2 6" xfId="7538" xr:uid="{00000000-0005-0000-0000-0000891D0000}"/>
    <cellStyle name="Normal 57 2 2 2 2 6 3" xfId="22637" xr:uid="{00000000-0005-0000-0000-000087580000}"/>
    <cellStyle name="Normal 57 2 2 2 2 8" xfId="17624" xr:uid="{00000000-0005-0000-0000-0000F2440000}"/>
    <cellStyle name="Normal 57 2 2 2 3" xfId="2887" xr:uid="{00000000-0005-0000-0000-00005C0B0000}"/>
    <cellStyle name="Normal 57 2 2 2 3 2" xfId="4576" xr:uid="{00000000-0005-0000-0000-0000F6110000}"/>
    <cellStyle name="Normal 57 2 2 2 3 2 2" xfId="14648" xr:uid="{00000000-0005-0000-0000-00004F390000}"/>
    <cellStyle name="Normal 57 2 2 2 3 2 2 3" xfId="29743" xr:uid="{00000000-0005-0000-0000-000049740000}"/>
    <cellStyle name="Normal 57 2 2 2 3 2 3" xfId="9628" xr:uid="{00000000-0005-0000-0000-0000B3250000}"/>
    <cellStyle name="Normal 57 2 2 2 3 2 3 3" xfId="24726" xr:uid="{00000000-0005-0000-0000-0000B0600000}"/>
    <cellStyle name="Normal 57 2 2 2 3 2 5" xfId="19713" xr:uid="{00000000-0005-0000-0000-00001B4D0000}"/>
    <cellStyle name="Normal 57 2 2 2 3 3" xfId="6267" xr:uid="{00000000-0005-0000-0000-000092180000}"/>
    <cellStyle name="Normal 57 2 2 2 3 3 2" xfId="16319" xr:uid="{00000000-0005-0000-0000-0000D63F0000}"/>
    <cellStyle name="Normal 57 2 2 2 3 3 3" xfId="11299" xr:uid="{00000000-0005-0000-0000-00003A2C0000}"/>
    <cellStyle name="Normal 57 2 2 2 3 3 3 3" xfId="26397" xr:uid="{00000000-0005-0000-0000-000037670000}"/>
    <cellStyle name="Normal 57 2 2 2 3 3 5" xfId="21384" xr:uid="{00000000-0005-0000-0000-0000A2530000}"/>
    <cellStyle name="Normal 57 2 2 2 3 4" xfId="12977" xr:uid="{00000000-0005-0000-0000-0000C8320000}"/>
    <cellStyle name="Normal 57 2 2 2 3 4 3" xfId="28072" xr:uid="{00000000-0005-0000-0000-0000C26D0000}"/>
    <cellStyle name="Normal 57 2 2 2 3 5" xfId="7956" xr:uid="{00000000-0005-0000-0000-00002B1F0000}"/>
    <cellStyle name="Normal 57 2 2 2 3 5 3" xfId="23055" xr:uid="{00000000-0005-0000-0000-0000295A0000}"/>
    <cellStyle name="Normal 57 2 2 2 3 7" xfId="18042" xr:uid="{00000000-0005-0000-0000-000094460000}"/>
    <cellStyle name="Normal 57 2 2 2 4" xfId="3739" xr:uid="{00000000-0005-0000-0000-0000B10E0000}"/>
    <cellStyle name="Normal 57 2 2 2 4 2" xfId="13812" xr:uid="{00000000-0005-0000-0000-00000B360000}"/>
    <cellStyle name="Normal 57 2 2 2 4 2 3" xfId="28907" xr:uid="{00000000-0005-0000-0000-000005710000}"/>
    <cellStyle name="Normal 57 2 2 2 4 3" xfId="8792" xr:uid="{00000000-0005-0000-0000-00006F220000}"/>
    <cellStyle name="Normal 57 2 2 2 4 3 3" xfId="23890" xr:uid="{00000000-0005-0000-0000-00006C5D0000}"/>
    <cellStyle name="Normal 57 2 2 2 4 5" xfId="18877" xr:uid="{00000000-0005-0000-0000-0000D7490000}"/>
    <cellStyle name="Normal 57 2 2 2 5" xfId="5431" xr:uid="{00000000-0005-0000-0000-00004E150000}"/>
    <cellStyle name="Normal 57 2 2 2 5 2" xfId="15483" xr:uid="{00000000-0005-0000-0000-0000923C0000}"/>
    <cellStyle name="Normal 57 2 2 2 5 2 3" xfId="30578" xr:uid="{00000000-0005-0000-0000-00008C770000}"/>
    <cellStyle name="Normal 57 2 2 2 5 3" xfId="10463" xr:uid="{00000000-0005-0000-0000-0000F6280000}"/>
    <cellStyle name="Normal 57 2 2 2 5 3 3" xfId="25561" xr:uid="{00000000-0005-0000-0000-0000F3630000}"/>
    <cellStyle name="Normal 57 2 2 2 5 5" xfId="20548" xr:uid="{00000000-0005-0000-0000-00005E500000}"/>
    <cellStyle name="Normal 57 2 2 2 6" xfId="12141" xr:uid="{00000000-0005-0000-0000-0000842F0000}"/>
    <cellStyle name="Normal 57 2 2 2 6 3" xfId="27236" xr:uid="{00000000-0005-0000-0000-00007E6A0000}"/>
    <cellStyle name="Normal 57 2 2 2 7" xfId="7120" xr:uid="{00000000-0005-0000-0000-0000E71B0000}"/>
    <cellStyle name="Normal 57 2 2 2 7 3" xfId="22219" xr:uid="{00000000-0005-0000-0000-0000E5560000}"/>
    <cellStyle name="Normal 57 2 2 2 9" xfId="17206" xr:uid="{00000000-0005-0000-0000-000050430000}"/>
    <cellStyle name="Normal 57 2 2 3" xfId="2258" xr:uid="{00000000-0005-0000-0000-0000E7080000}"/>
    <cellStyle name="Normal 57 2 2 3 2" xfId="3097" xr:uid="{00000000-0005-0000-0000-00002E0C0000}"/>
    <cellStyle name="Normal 57 2 2 3 2 2" xfId="4786" xr:uid="{00000000-0005-0000-0000-0000C8120000}"/>
    <cellStyle name="Normal 57 2 2 3 2 2 2" xfId="14858" xr:uid="{00000000-0005-0000-0000-0000213A0000}"/>
    <cellStyle name="Normal 57 2 2 3 2 2 2 3" xfId="29953" xr:uid="{00000000-0005-0000-0000-00001B750000}"/>
    <cellStyle name="Normal 57 2 2 3 2 2 3" xfId="9838" xr:uid="{00000000-0005-0000-0000-000085260000}"/>
    <cellStyle name="Normal 57 2 2 3 2 2 3 3" xfId="24936" xr:uid="{00000000-0005-0000-0000-000082610000}"/>
    <cellStyle name="Normal 57 2 2 3 2 2 5" xfId="19923" xr:uid="{00000000-0005-0000-0000-0000ED4D0000}"/>
    <cellStyle name="Normal 57 2 2 3 2 3" xfId="6477" xr:uid="{00000000-0005-0000-0000-000064190000}"/>
    <cellStyle name="Normal 57 2 2 3 2 3 2" xfId="16529" xr:uid="{00000000-0005-0000-0000-0000A8400000}"/>
    <cellStyle name="Normal 57 2 2 3 2 3 3" xfId="11509" xr:uid="{00000000-0005-0000-0000-00000C2D0000}"/>
    <cellStyle name="Normal 57 2 2 3 2 3 3 3" xfId="26607" xr:uid="{00000000-0005-0000-0000-000009680000}"/>
    <cellStyle name="Normal 57 2 2 3 2 3 5" xfId="21594" xr:uid="{00000000-0005-0000-0000-000074540000}"/>
    <cellStyle name="Normal 57 2 2 3 2 4" xfId="13187" xr:uid="{00000000-0005-0000-0000-00009A330000}"/>
    <cellStyle name="Normal 57 2 2 3 2 4 3" xfId="28282" xr:uid="{00000000-0005-0000-0000-0000946E0000}"/>
    <cellStyle name="Normal 57 2 2 3 2 5" xfId="8166" xr:uid="{00000000-0005-0000-0000-0000FD1F0000}"/>
    <cellStyle name="Normal 57 2 2 3 2 5 3" xfId="23265" xr:uid="{00000000-0005-0000-0000-0000FB5A0000}"/>
    <cellStyle name="Normal 57 2 2 3 2 7" xfId="18252" xr:uid="{00000000-0005-0000-0000-000066470000}"/>
    <cellStyle name="Normal 57 2 2 3 3" xfId="3949" xr:uid="{00000000-0005-0000-0000-0000830F0000}"/>
    <cellStyle name="Normal 57 2 2 3 3 2" xfId="14022" xr:uid="{00000000-0005-0000-0000-0000DD360000}"/>
    <cellStyle name="Normal 57 2 2 3 3 2 3" xfId="29117" xr:uid="{00000000-0005-0000-0000-0000D7710000}"/>
    <cellStyle name="Normal 57 2 2 3 3 3" xfId="9002" xr:uid="{00000000-0005-0000-0000-000041230000}"/>
    <cellStyle name="Normal 57 2 2 3 3 3 3" xfId="24100" xr:uid="{00000000-0005-0000-0000-00003E5E0000}"/>
    <cellStyle name="Normal 57 2 2 3 3 5" xfId="19087" xr:uid="{00000000-0005-0000-0000-0000A94A0000}"/>
    <cellStyle name="Normal 57 2 2 3 4" xfId="5641" xr:uid="{00000000-0005-0000-0000-000020160000}"/>
    <cellStyle name="Normal 57 2 2 3 4 2" xfId="15693" xr:uid="{00000000-0005-0000-0000-0000643D0000}"/>
    <cellStyle name="Normal 57 2 2 3 4 2 3" xfId="30788" xr:uid="{00000000-0005-0000-0000-00005E780000}"/>
    <cellStyle name="Normal 57 2 2 3 4 3" xfId="10673" xr:uid="{00000000-0005-0000-0000-0000C8290000}"/>
    <cellStyle name="Normal 57 2 2 3 4 3 3" xfId="25771" xr:uid="{00000000-0005-0000-0000-0000C5640000}"/>
    <cellStyle name="Normal 57 2 2 3 4 5" xfId="20758" xr:uid="{00000000-0005-0000-0000-000030510000}"/>
    <cellStyle name="Normal 57 2 2 3 5" xfId="12351" xr:uid="{00000000-0005-0000-0000-000056300000}"/>
    <cellStyle name="Normal 57 2 2 3 5 3" xfId="27446" xr:uid="{00000000-0005-0000-0000-0000506B0000}"/>
    <cellStyle name="Normal 57 2 2 3 6" xfId="7330" xr:uid="{00000000-0005-0000-0000-0000B91C0000}"/>
    <cellStyle name="Normal 57 2 2 3 6 3" xfId="22429" xr:uid="{00000000-0005-0000-0000-0000B7570000}"/>
    <cellStyle name="Normal 57 2 2 3 8" xfId="17416" xr:uid="{00000000-0005-0000-0000-000022440000}"/>
    <cellStyle name="Normal 57 2 2 4" xfId="2679" xr:uid="{00000000-0005-0000-0000-00008C0A0000}"/>
    <cellStyle name="Normal 57 2 2 4 2" xfId="4368" xr:uid="{00000000-0005-0000-0000-000026110000}"/>
    <cellStyle name="Normal 57 2 2 4 2 2" xfId="14440" xr:uid="{00000000-0005-0000-0000-00007F380000}"/>
    <cellStyle name="Normal 57 2 2 4 2 2 3" xfId="29535" xr:uid="{00000000-0005-0000-0000-000079730000}"/>
    <cellStyle name="Normal 57 2 2 4 2 3" xfId="9420" xr:uid="{00000000-0005-0000-0000-0000E3240000}"/>
    <cellStyle name="Normal 57 2 2 4 2 3 3" xfId="24518" xr:uid="{00000000-0005-0000-0000-0000E05F0000}"/>
    <cellStyle name="Normal 57 2 2 4 2 5" xfId="19505" xr:uid="{00000000-0005-0000-0000-00004B4C0000}"/>
    <cellStyle name="Normal 57 2 2 4 3" xfId="6059" xr:uid="{00000000-0005-0000-0000-0000C2170000}"/>
    <cellStyle name="Normal 57 2 2 4 3 2" xfId="16111" xr:uid="{00000000-0005-0000-0000-0000063F0000}"/>
    <cellStyle name="Normal 57 2 2 4 3 3" xfId="11091" xr:uid="{00000000-0005-0000-0000-00006A2B0000}"/>
    <cellStyle name="Normal 57 2 2 4 3 3 3" xfId="26189" xr:uid="{00000000-0005-0000-0000-000067660000}"/>
    <cellStyle name="Normal 57 2 2 4 3 5" xfId="21176" xr:uid="{00000000-0005-0000-0000-0000D2520000}"/>
    <cellStyle name="Normal 57 2 2 4 4" xfId="12769" xr:uid="{00000000-0005-0000-0000-0000F8310000}"/>
    <cellStyle name="Normal 57 2 2 4 4 3" xfId="27864" xr:uid="{00000000-0005-0000-0000-0000F26C0000}"/>
    <cellStyle name="Normal 57 2 2 4 5" xfId="7748" xr:uid="{00000000-0005-0000-0000-00005B1E0000}"/>
    <cellStyle name="Normal 57 2 2 4 5 3" xfId="22847" xr:uid="{00000000-0005-0000-0000-000059590000}"/>
    <cellStyle name="Normal 57 2 2 4 7" xfId="17834" xr:uid="{00000000-0005-0000-0000-0000C4450000}"/>
    <cellStyle name="Normal 57 2 2 5" xfId="3531" xr:uid="{00000000-0005-0000-0000-0000E10D0000}"/>
    <cellStyle name="Normal 57 2 2 5 2" xfId="13604" xr:uid="{00000000-0005-0000-0000-00003B350000}"/>
    <cellStyle name="Normal 57 2 2 5 2 3" xfId="28699" xr:uid="{00000000-0005-0000-0000-000035700000}"/>
    <cellStyle name="Normal 57 2 2 5 3" xfId="8584" xr:uid="{00000000-0005-0000-0000-00009F210000}"/>
    <cellStyle name="Normal 57 2 2 5 3 3" xfId="23682" xr:uid="{00000000-0005-0000-0000-00009C5C0000}"/>
    <cellStyle name="Normal 57 2 2 5 5" xfId="18669" xr:uid="{00000000-0005-0000-0000-000007490000}"/>
    <cellStyle name="Normal 57 2 2 6" xfId="5223" xr:uid="{00000000-0005-0000-0000-00007E140000}"/>
    <cellStyle name="Normal 57 2 2 6 2" xfId="15275" xr:uid="{00000000-0005-0000-0000-0000C23B0000}"/>
    <cellStyle name="Normal 57 2 2 6 2 3" xfId="30370" xr:uid="{00000000-0005-0000-0000-0000BC760000}"/>
    <cellStyle name="Normal 57 2 2 6 3" xfId="10255" xr:uid="{00000000-0005-0000-0000-000026280000}"/>
    <cellStyle name="Normal 57 2 2 6 3 3" xfId="25353" xr:uid="{00000000-0005-0000-0000-000023630000}"/>
    <cellStyle name="Normal 57 2 2 6 5" xfId="20340" xr:uid="{00000000-0005-0000-0000-00008E4F0000}"/>
    <cellStyle name="Normal 57 2 2 7" xfId="11933" xr:uid="{00000000-0005-0000-0000-0000B42E0000}"/>
    <cellStyle name="Normal 57 2 2 7 3" xfId="27028" xr:uid="{00000000-0005-0000-0000-0000AE690000}"/>
    <cellStyle name="Normal 57 2 2 8" xfId="6912" xr:uid="{00000000-0005-0000-0000-0000171B0000}"/>
    <cellStyle name="Normal 57 2 2 8 3" xfId="22011" xr:uid="{00000000-0005-0000-0000-000015560000}"/>
    <cellStyle name="Normal 57 2 3" xfId="1941" xr:uid="{00000000-0005-0000-0000-0000AA070000}"/>
    <cellStyle name="Normal 57 2 3 2" xfId="2362" xr:uid="{00000000-0005-0000-0000-00004F090000}"/>
    <cellStyle name="Normal 57 2 3 2 2" xfId="3201" xr:uid="{00000000-0005-0000-0000-0000960C0000}"/>
    <cellStyle name="Normal 57 2 3 2 2 2" xfId="4890" xr:uid="{00000000-0005-0000-0000-000030130000}"/>
    <cellStyle name="Normal 57 2 3 2 2 2 2" xfId="14962" xr:uid="{00000000-0005-0000-0000-0000893A0000}"/>
    <cellStyle name="Normal 57 2 3 2 2 2 2 3" xfId="30057" xr:uid="{00000000-0005-0000-0000-000083750000}"/>
    <cellStyle name="Normal 57 2 3 2 2 2 3" xfId="9942" xr:uid="{00000000-0005-0000-0000-0000ED260000}"/>
    <cellStyle name="Normal 57 2 3 2 2 2 3 3" xfId="25040" xr:uid="{00000000-0005-0000-0000-0000EA610000}"/>
    <cellStyle name="Normal 57 2 3 2 2 2 5" xfId="20027" xr:uid="{00000000-0005-0000-0000-0000554E0000}"/>
    <cellStyle name="Normal 57 2 3 2 2 3" xfId="6581" xr:uid="{00000000-0005-0000-0000-0000CC190000}"/>
    <cellStyle name="Normal 57 2 3 2 2 3 2" xfId="16633" xr:uid="{00000000-0005-0000-0000-000010410000}"/>
    <cellStyle name="Normal 57 2 3 2 2 3 3" xfId="11613" xr:uid="{00000000-0005-0000-0000-0000742D0000}"/>
    <cellStyle name="Normal 57 2 3 2 2 3 3 3" xfId="26711" xr:uid="{00000000-0005-0000-0000-000071680000}"/>
    <cellStyle name="Normal 57 2 3 2 2 3 5" xfId="21698" xr:uid="{00000000-0005-0000-0000-0000DC540000}"/>
    <cellStyle name="Normal 57 2 3 2 2 4" xfId="13291" xr:uid="{00000000-0005-0000-0000-000002340000}"/>
    <cellStyle name="Normal 57 2 3 2 2 4 3" xfId="28386" xr:uid="{00000000-0005-0000-0000-0000FC6E0000}"/>
    <cellStyle name="Normal 57 2 3 2 2 5" xfId="8270" xr:uid="{00000000-0005-0000-0000-000065200000}"/>
    <cellStyle name="Normal 57 2 3 2 2 5 3" xfId="23369" xr:uid="{00000000-0005-0000-0000-0000635B0000}"/>
    <cellStyle name="Normal 57 2 3 2 2 7" xfId="18356" xr:uid="{00000000-0005-0000-0000-0000CE470000}"/>
    <cellStyle name="Normal 57 2 3 2 3" xfId="4053" xr:uid="{00000000-0005-0000-0000-0000EB0F0000}"/>
    <cellStyle name="Normal 57 2 3 2 3 2" xfId="14126" xr:uid="{00000000-0005-0000-0000-000045370000}"/>
    <cellStyle name="Normal 57 2 3 2 3 2 3" xfId="29221" xr:uid="{00000000-0005-0000-0000-00003F720000}"/>
    <cellStyle name="Normal 57 2 3 2 3 3" xfId="9106" xr:uid="{00000000-0005-0000-0000-0000A9230000}"/>
    <cellStyle name="Normal 57 2 3 2 3 3 3" xfId="24204" xr:uid="{00000000-0005-0000-0000-0000A65E0000}"/>
    <cellStyle name="Normal 57 2 3 2 3 5" xfId="19191" xr:uid="{00000000-0005-0000-0000-0000114B0000}"/>
    <cellStyle name="Normal 57 2 3 2 4" xfId="5745" xr:uid="{00000000-0005-0000-0000-000088160000}"/>
    <cellStyle name="Normal 57 2 3 2 4 2" xfId="15797" xr:uid="{00000000-0005-0000-0000-0000CC3D0000}"/>
    <cellStyle name="Normal 57 2 3 2 4 2 3" xfId="30892" xr:uid="{00000000-0005-0000-0000-0000C6780000}"/>
    <cellStyle name="Normal 57 2 3 2 4 3" xfId="10777" xr:uid="{00000000-0005-0000-0000-0000302A0000}"/>
    <cellStyle name="Normal 57 2 3 2 4 3 3" xfId="25875" xr:uid="{00000000-0005-0000-0000-00002D650000}"/>
    <cellStyle name="Normal 57 2 3 2 4 5" xfId="20862" xr:uid="{00000000-0005-0000-0000-000098510000}"/>
    <cellStyle name="Normal 57 2 3 2 5" xfId="12455" xr:uid="{00000000-0005-0000-0000-0000BE300000}"/>
    <cellStyle name="Normal 57 2 3 2 5 3" xfId="27550" xr:uid="{00000000-0005-0000-0000-0000B86B0000}"/>
    <cellStyle name="Normal 57 2 3 2 6" xfId="7434" xr:uid="{00000000-0005-0000-0000-0000211D0000}"/>
    <cellStyle name="Normal 57 2 3 2 6 3" xfId="22533" xr:uid="{00000000-0005-0000-0000-00001F580000}"/>
    <cellStyle name="Normal 57 2 3 2 8" xfId="17520" xr:uid="{00000000-0005-0000-0000-00008A440000}"/>
    <cellStyle name="Normal 57 2 3 3" xfId="2783" xr:uid="{00000000-0005-0000-0000-0000F40A0000}"/>
    <cellStyle name="Normal 57 2 3 3 2" xfId="4472" xr:uid="{00000000-0005-0000-0000-00008E110000}"/>
    <cellStyle name="Normal 57 2 3 3 2 2" xfId="14544" xr:uid="{00000000-0005-0000-0000-0000E7380000}"/>
    <cellStyle name="Normal 57 2 3 3 2 2 3" xfId="29639" xr:uid="{00000000-0005-0000-0000-0000E1730000}"/>
    <cellStyle name="Normal 57 2 3 3 2 3" xfId="9524" xr:uid="{00000000-0005-0000-0000-00004B250000}"/>
    <cellStyle name="Normal 57 2 3 3 2 3 3" xfId="24622" xr:uid="{00000000-0005-0000-0000-000048600000}"/>
    <cellStyle name="Normal 57 2 3 3 2 5" xfId="19609" xr:uid="{00000000-0005-0000-0000-0000B34C0000}"/>
    <cellStyle name="Normal 57 2 3 3 3" xfId="6163" xr:uid="{00000000-0005-0000-0000-00002A180000}"/>
    <cellStyle name="Normal 57 2 3 3 3 2" xfId="16215" xr:uid="{00000000-0005-0000-0000-00006E3F0000}"/>
    <cellStyle name="Normal 57 2 3 3 3 3" xfId="11195" xr:uid="{00000000-0005-0000-0000-0000D22B0000}"/>
    <cellStyle name="Normal 57 2 3 3 3 3 3" xfId="26293" xr:uid="{00000000-0005-0000-0000-0000CF660000}"/>
    <cellStyle name="Normal 57 2 3 3 3 5" xfId="21280" xr:uid="{00000000-0005-0000-0000-00003A530000}"/>
    <cellStyle name="Normal 57 2 3 3 4" xfId="12873" xr:uid="{00000000-0005-0000-0000-000060320000}"/>
    <cellStyle name="Normal 57 2 3 3 4 3" xfId="27968" xr:uid="{00000000-0005-0000-0000-00005A6D0000}"/>
    <cellStyle name="Normal 57 2 3 3 5" xfId="7852" xr:uid="{00000000-0005-0000-0000-0000C31E0000}"/>
    <cellStyle name="Normal 57 2 3 3 5 3" xfId="22951" xr:uid="{00000000-0005-0000-0000-0000C1590000}"/>
    <cellStyle name="Normal 57 2 3 3 7" xfId="17938" xr:uid="{00000000-0005-0000-0000-00002C460000}"/>
    <cellStyle name="Normal 57 2 3 4" xfId="3635" xr:uid="{00000000-0005-0000-0000-0000490E0000}"/>
    <cellStyle name="Normal 57 2 3 4 2" xfId="13708" xr:uid="{00000000-0005-0000-0000-0000A3350000}"/>
    <cellStyle name="Normal 57 2 3 4 2 3" xfId="28803" xr:uid="{00000000-0005-0000-0000-00009D700000}"/>
    <cellStyle name="Normal 57 2 3 4 3" xfId="8688" xr:uid="{00000000-0005-0000-0000-000007220000}"/>
    <cellStyle name="Normal 57 2 3 4 3 3" xfId="23786" xr:uid="{00000000-0005-0000-0000-0000045D0000}"/>
    <cellStyle name="Normal 57 2 3 4 5" xfId="18773" xr:uid="{00000000-0005-0000-0000-00006F490000}"/>
    <cellStyle name="Normal 57 2 3 5" xfId="5327" xr:uid="{00000000-0005-0000-0000-0000E6140000}"/>
    <cellStyle name="Normal 57 2 3 5 2" xfId="15379" xr:uid="{00000000-0005-0000-0000-00002A3C0000}"/>
    <cellStyle name="Normal 57 2 3 5 2 3" xfId="30474" xr:uid="{00000000-0005-0000-0000-000024770000}"/>
    <cellStyle name="Normal 57 2 3 5 3" xfId="10359" xr:uid="{00000000-0005-0000-0000-00008E280000}"/>
    <cellStyle name="Normal 57 2 3 5 3 3" xfId="25457" xr:uid="{00000000-0005-0000-0000-00008B630000}"/>
    <cellStyle name="Normal 57 2 3 5 5" xfId="20444" xr:uid="{00000000-0005-0000-0000-0000F64F0000}"/>
    <cellStyle name="Normal 57 2 3 6" xfId="12037" xr:uid="{00000000-0005-0000-0000-00001C2F0000}"/>
    <cellStyle name="Normal 57 2 3 6 3" xfId="27132" xr:uid="{00000000-0005-0000-0000-0000166A0000}"/>
    <cellStyle name="Normal 57 2 3 7" xfId="7016" xr:uid="{00000000-0005-0000-0000-00007F1B0000}"/>
    <cellStyle name="Normal 57 2 3 7 3" xfId="22115" xr:uid="{00000000-0005-0000-0000-00007D560000}"/>
    <cellStyle name="Normal 57 2 3 9" xfId="17102" xr:uid="{00000000-0005-0000-0000-0000E8420000}"/>
    <cellStyle name="Normal 57 2 4" xfId="2154" xr:uid="{00000000-0005-0000-0000-00007F080000}"/>
    <cellStyle name="Normal 57 2 4 2" xfId="2993" xr:uid="{00000000-0005-0000-0000-0000C60B0000}"/>
    <cellStyle name="Normal 57 2 4 2 2" xfId="4682" xr:uid="{00000000-0005-0000-0000-000060120000}"/>
    <cellStyle name="Normal 57 2 4 2 2 2" xfId="14754" xr:uid="{00000000-0005-0000-0000-0000B9390000}"/>
    <cellStyle name="Normal 57 2 4 2 2 2 3" xfId="29849" xr:uid="{00000000-0005-0000-0000-0000B3740000}"/>
    <cellStyle name="Normal 57 2 4 2 2 3" xfId="9734" xr:uid="{00000000-0005-0000-0000-00001D260000}"/>
    <cellStyle name="Normal 57 2 4 2 2 3 3" xfId="24832" xr:uid="{00000000-0005-0000-0000-00001A610000}"/>
    <cellStyle name="Normal 57 2 4 2 2 5" xfId="19819" xr:uid="{00000000-0005-0000-0000-0000854D0000}"/>
    <cellStyle name="Normal 57 2 4 2 3" xfId="6373" xr:uid="{00000000-0005-0000-0000-0000FC180000}"/>
    <cellStyle name="Normal 57 2 4 2 3 2" xfId="16425" xr:uid="{00000000-0005-0000-0000-000040400000}"/>
    <cellStyle name="Normal 57 2 4 2 3 3" xfId="11405" xr:uid="{00000000-0005-0000-0000-0000A42C0000}"/>
    <cellStyle name="Normal 57 2 4 2 3 3 3" xfId="26503" xr:uid="{00000000-0005-0000-0000-0000A1670000}"/>
    <cellStyle name="Normal 57 2 4 2 3 5" xfId="21490" xr:uid="{00000000-0005-0000-0000-00000C540000}"/>
    <cellStyle name="Normal 57 2 4 2 4" xfId="13083" xr:uid="{00000000-0005-0000-0000-000032330000}"/>
    <cellStyle name="Normal 57 2 4 2 4 3" xfId="28178" xr:uid="{00000000-0005-0000-0000-00002C6E0000}"/>
    <cellStyle name="Normal 57 2 4 2 5" xfId="8062" xr:uid="{00000000-0005-0000-0000-0000951F0000}"/>
    <cellStyle name="Normal 57 2 4 2 5 3" xfId="23161" xr:uid="{00000000-0005-0000-0000-0000935A0000}"/>
    <cellStyle name="Normal 57 2 4 2 7" xfId="18148" xr:uid="{00000000-0005-0000-0000-0000FE460000}"/>
    <cellStyle name="Normal 57 2 4 3" xfId="3845" xr:uid="{00000000-0005-0000-0000-00001B0F0000}"/>
    <cellStyle name="Normal 57 2 4 3 2" xfId="13918" xr:uid="{00000000-0005-0000-0000-000075360000}"/>
    <cellStyle name="Normal 57 2 4 3 2 3" xfId="29013" xr:uid="{00000000-0005-0000-0000-00006F710000}"/>
    <cellStyle name="Normal 57 2 4 3 3" xfId="8898" xr:uid="{00000000-0005-0000-0000-0000D9220000}"/>
    <cellStyle name="Normal 57 2 4 3 3 3" xfId="23996" xr:uid="{00000000-0005-0000-0000-0000D65D0000}"/>
    <cellStyle name="Normal 57 2 4 3 5" xfId="18983" xr:uid="{00000000-0005-0000-0000-0000414A0000}"/>
    <cellStyle name="Normal 57 2 4 4" xfId="5537" xr:uid="{00000000-0005-0000-0000-0000B8150000}"/>
    <cellStyle name="Normal 57 2 4 4 2" xfId="15589" xr:uid="{00000000-0005-0000-0000-0000FC3C0000}"/>
    <cellStyle name="Normal 57 2 4 4 2 3" xfId="30684" xr:uid="{00000000-0005-0000-0000-0000F6770000}"/>
    <cellStyle name="Normal 57 2 4 4 3" xfId="10569" xr:uid="{00000000-0005-0000-0000-000060290000}"/>
    <cellStyle name="Normal 57 2 4 4 3 3" xfId="25667" xr:uid="{00000000-0005-0000-0000-00005D640000}"/>
    <cellStyle name="Normal 57 2 4 4 5" xfId="20654" xr:uid="{00000000-0005-0000-0000-0000C8500000}"/>
    <cellStyle name="Normal 57 2 4 5" xfId="12247" xr:uid="{00000000-0005-0000-0000-0000EE2F0000}"/>
    <cellStyle name="Normal 57 2 4 5 3" xfId="27342" xr:uid="{00000000-0005-0000-0000-0000E86A0000}"/>
    <cellStyle name="Normal 57 2 4 6" xfId="7226" xr:uid="{00000000-0005-0000-0000-0000511C0000}"/>
    <cellStyle name="Normal 57 2 4 6 3" xfId="22325" xr:uid="{00000000-0005-0000-0000-00004F570000}"/>
    <cellStyle name="Normal 57 2 4 8" xfId="17312" xr:uid="{00000000-0005-0000-0000-0000BA430000}"/>
    <cellStyle name="Normal 57 2 5" xfId="2575" xr:uid="{00000000-0005-0000-0000-0000240A0000}"/>
    <cellStyle name="Normal 57 2 5 2" xfId="4264" xr:uid="{00000000-0005-0000-0000-0000BE100000}"/>
    <cellStyle name="Normal 57 2 5 2 2" xfId="14336" xr:uid="{00000000-0005-0000-0000-000017380000}"/>
    <cellStyle name="Normal 57 2 5 2 2 3" xfId="29431" xr:uid="{00000000-0005-0000-0000-000011730000}"/>
    <cellStyle name="Normal 57 2 5 2 3" xfId="9316" xr:uid="{00000000-0005-0000-0000-00007B240000}"/>
    <cellStyle name="Normal 57 2 5 2 3 3" xfId="24414" xr:uid="{00000000-0005-0000-0000-0000785F0000}"/>
    <cellStyle name="Normal 57 2 5 2 5" xfId="19401" xr:uid="{00000000-0005-0000-0000-0000E34B0000}"/>
    <cellStyle name="Normal 57 2 5 3" xfId="5955" xr:uid="{00000000-0005-0000-0000-00005A170000}"/>
    <cellStyle name="Normal 57 2 5 3 2" xfId="16007" xr:uid="{00000000-0005-0000-0000-00009E3E0000}"/>
    <cellStyle name="Normal 57 2 5 3 3" xfId="10987" xr:uid="{00000000-0005-0000-0000-0000022B0000}"/>
    <cellStyle name="Normal 57 2 5 3 3 3" xfId="26085" xr:uid="{00000000-0005-0000-0000-0000FF650000}"/>
    <cellStyle name="Normal 57 2 5 3 5" xfId="21072" xr:uid="{00000000-0005-0000-0000-00006A520000}"/>
    <cellStyle name="Normal 57 2 5 4" xfId="12665" xr:uid="{00000000-0005-0000-0000-000090310000}"/>
    <cellStyle name="Normal 57 2 5 4 3" xfId="27760" xr:uid="{00000000-0005-0000-0000-00008A6C0000}"/>
    <cellStyle name="Normal 57 2 5 5" xfId="7644" xr:uid="{00000000-0005-0000-0000-0000F31D0000}"/>
    <cellStyle name="Normal 57 2 5 5 3" xfId="22743" xr:uid="{00000000-0005-0000-0000-0000F1580000}"/>
    <cellStyle name="Normal 57 2 5 7" xfId="17730" xr:uid="{00000000-0005-0000-0000-00005C450000}"/>
    <cellStyle name="Normal 57 2 6" xfId="3427" xr:uid="{00000000-0005-0000-0000-0000790D0000}"/>
    <cellStyle name="Normal 57 2 6 2" xfId="13500" xr:uid="{00000000-0005-0000-0000-0000D3340000}"/>
    <cellStyle name="Normal 57 2 6 2 3" xfId="28595" xr:uid="{00000000-0005-0000-0000-0000CD6F0000}"/>
    <cellStyle name="Normal 57 2 6 3" xfId="8480" xr:uid="{00000000-0005-0000-0000-000037210000}"/>
    <cellStyle name="Normal 57 2 6 3 3" xfId="23578" xr:uid="{00000000-0005-0000-0000-0000345C0000}"/>
    <cellStyle name="Normal 57 2 6 5" xfId="18565" xr:uid="{00000000-0005-0000-0000-00009F480000}"/>
    <cellStyle name="Normal 57 2 7" xfId="5119" xr:uid="{00000000-0005-0000-0000-000016140000}"/>
    <cellStyle name="Normal 57 2 7 2" xfId="15171" xr:uid="{00000000-0005-0000-0000-00005A3B0000}"/>
    <cellStyle name="Normal 57 2 7 2 3" xfId="30266" xr:uid="{00000000-0005-0000-0000-000054760000}"/>
    <cellStyle name="Normal 57 2 7 3" xfId="10151" xr:uid="{00000000-0005-0000-0000-0000BE270000}"/>
    <cellStyle name="Normal 57 2 7 3 3" xfId="25249" xr:uid="{00000000-0005-0000-0000-0000BB620000}"/>
    <cellStyle name="Normal 57 2 7 5" xfId="20236" xr:uid="{00000000-0005-0000-0000-0000264F0000}"/>
    <cellStyle name="Normal 57 2 8" xfId="11829" xr:uid="{00000000-0005-0000-0000-00004C2E0000}"/>
    <cellStyle name="Normal 57 2 8 3" xfId="26924" xr:uid="{00000000-0005-0000-0000-000046690000}"/>
    <cellStyle name="Normal 57 2 9" xfId="6808" xr:uid="{00000000-0005-0000-0000-0000AF1A0000}"/>
    <cellStyle name="Normal 57 2 9 3" xfId="21907" xr:uid="{00000000-0005-0000-0000-0000AD550000}"/>
    <cellStyle name="Normal 57 3" xfId="1774" xr:uid="{00000000-0005-0000-0000-000003070000}"/>
    <cellStyle name="Normal 57 3 10" xfId="16946" xr:uid="{00000000-0005-0000-0000-00004C420000}"/>
    <cellStyle name="Normal 57 3 2" xfId="1993" xr:uid="{00000000-0005-0000-0000-0000DE070000}"/>
    <cellStyle name="Normal 57 3 2 2" xfId="2414" xr:uid="{00000000-0005-0000-0000-000083090000}"/>
    <cellStyle name="Normal 57 3 2 2 2" xfId="3253" xr:uid="{00000000-0005-0000-0000-0000CA0C0000}"/>
    <cellStyle name="Normal 57 3 2 2 2 2" xfId="4942" xr:uid="{00000000-0005-0000-0000-000064130000}"/>
    <cellStyle name="Normal 57 3 2 2 2 2 2" xfId="15014" xr:uid="{00000000-0005-0000-0000-0000BD3A0000}"/>
    <cellStyle name="Normal 57 3 2 2 2 2 2 3" xfId="30109" xr:uid="{00000000-0005-0000-0000-0000B7750000}"/>
    <cellStyle name="Normal 57 3 2 2 2 2 3" xfId="9994" xr:uid="{00000000-0005-0000-0000-000021270000}"/>
    <cellStyle name="Normal 57 3 2 2 2 2 3 3" xfId="25092" xr:uid="{00000000-0005-0000-0000-00001E620000}"/>
    <cellStyle name="Normal 57 3 2 2 2 2 5" xfId="20079" xr:uid="{00000000-0005-0000-0000-0000894E0000}"/>
    <cellStyle name="Normal 57 3 2 2 2 3" xfId="6633" xr:uid="{00000000-0005-0000-0000-0000001A0000}"/>
    <cellStyle name="Normal 57 3 2 2 2 3 2" xfId="16685" xr:uid="{00000000-0005-0000-0000-000044410000}"/>
    <cellStyle name="Normal 57 3 2 2 2 3 3" xfId="11665" xr:uid="{00000000-0005-0000-0000-0000A82D0000}"/>
    <cellStyle name="Normal 57 3 2 2 2 3 3 3" xfId="26763" xr:uid="{00000000-0005-0000-0000-0000A5680000}"/>
    <cellStyle name="Normal 57 3 2 2 2 3 5" xfId="21750" xr:uid="{00000000-0005-0000-0000-000010550000}"/>
    <cellStyle name="Normal 57 3 2 2 2 4" xfId="13343" xr:uid="{00000000-0005-0000-0000-000036340000}"/>
    <cellStyle name="Normal 57 3 2 2 2 4 3" xfId="28438" xr:uid="{00000000-0005-0000-0000-0000306F0000}"/>
    <cellStyle name="Normal 57 3 2 2 2 5" xfId="8322" xr:uid="{00000000-0005-0000-0000-000099200000}"/>
    <cellStyle name="Normal 57 3 2 2 2 5 3" xfId="23421" xr:uid="{00000000-0005-0000-0000-0000975B0000}"/>
    <cellStyle name="Normal 57 3 2 2 2 7" xfId="18408" xr:uid="{00000000-0005-0000-0000-000002480000}"/>
    <cellStyle name="Normal 57 3 2 2 3" xfId="4105" xr:uid="{00000000-0005-0000-0000-00001F100000}"/>
    <cellStyle name="Normal 57 3 2 2 3 2" xfId="14178" xr:uid="{00000000-0005-0000-0000-000079370000}"/>
    <cellStyle name="Normal 57 3 2 2 3 2 3" xfId="29273" xr:uid="{00000000-0005-0000-0000-000073720000}"/>
    <cellStyle name="Normal 57 3 2 2 3 3" xfId="9158" xr:uid="{00000000-0005-0000-0000-0000DD230000}"/>
    <cellStyle name="Normal 57 3 2 2 3 3 3" xfId="24256" xr:uid="{00000000-0005-0000-0000-0000DA5E0000}"/>
    <cellStyle name="Normal 57 3 2 2 3 5" xfId="19243" xr:uid="{00000000-0005-0000-0000-0000454B0000}"/>
    <cellStyle name="Normal 57 3 2 2 4" xfId="5797" xr:uid="{00000000-0005-0000-0000-0000BC160000}"/>
    <cellStyle name="Normal 57 3 2 2 4 2" xfId="15849" xr:uid="{00000000-0005-0000-0000-0000003E0000}"/>
    <cellStyle name="Normal 57 3 2 2 4 3" xfId="10829" xr:uid="{00000000-0005-0000-0000-0000642A0000}"/>
    <cellStyle name="Normal 57 3 2 2 4 3 3" xfId="25927" xr:uid="{00000000-0005-0000-0000-000061650000}"/>
    <cellStyle name="Normal 57 3 2 2 4 5" xfId="20914" xr:uid="{00000000-0005-0000-0000-0000CC510000}"/>
    <cellStyle name="Normal 57 3 2 2 5" xfId="12507" xr:uid="{00000000-0005-0000-0000-0000F2300000}"/>
    <cellStyle name="Normal 57 3 2 2 5 3" xfId="27602" xr:uid="{00000000-0005-0000-0000-0000EC6B0000}"/>
    <cellStyle name="Normal 57 3 2 2 6" xfId="7486" xr:uid="{00000000-0005-0000-0000-0000551D0000}"/>
    <cellStyle name="Normal 57 3 2 2 6 3" xfId="22585" xr:uid="{00000000-0005-0000-0000-000053580000}"/>
    <cellStyle name="Normal 57 3 2 2 8" xfId="17572" xr:uid="{00000000-0005-0000-0000-0000BE440000}"/>
    <cellStyle name="Normal 57 3 2 3" xfId="2835" xr:uid="{00000000-0005-0000-0000-0000280B0000}"/>
    <cellStyle name="Normal 57 3 2 3 2" xfId="4524" xr:uid="{00000000-0005-0000-0000-0000C2110000}"/>
    <cellStyle name="Normal 57 3 2 3 2 2" xfId="14596" xr:uid="{00000000-0005-0000-0000-00001B390000}"/>
    <cellStyle name="Normal 57 3 2 3 2 2 3" xfId="29691" xr:uid="{00000000-0005-0000-0000-000015740000}"/>
    <cellStyle name="Normal 57 3 2 3 2 3" xfId="9576" xr:uid="{00000000-0005-0000-0000-00007F250000}"/>
    <cellStyle name="Normal 57 3 2 3 2 3 3" xfId="24674" xr:uid="{00000000-0005-0000-0000-00007C600000}"/>
    <cellStyle name="Normal 57 3 2 3 2 5" xfId="19661" xr:uid="{00000000-0005-0000-0000-0000E74C0000}"/>
    <cellStyle name="Normal 57 3 2 3 3" xfId="6215" xr:uid="{00000000-0005-0000-0000-00005E180000}"/>
    <cellStyle name="Normal 57 3 2 3 3 2" xfId="16267" xr:uid="{00000000-0005-0000-0000-0000A23F0000}"/>
    <cellStyle name="Normal 57 3 2 3 3 3" xfId="11247" xr:uid="{00000000-0005-0000-0000-0000062C0000}"/>
    <cellStyle name="Normal 57 3 2 3 3 3 3" xfId="26345" xr:uid="{00000000-0005-0000-0000-000003670000}"/>
    <cellStyle name="Normal 57 3 2 3 3 5" xfId="21332" xr:uid="{00000000-0005-0000-0000-00006E530000}"/>
    <cellStyle name="Normal 57 3 2 3 4" xfId="12925" xr:uid="{00000000-0005-0000-0000-000094320000}"/>
    <cellStyle name="Normal 57 3 2 3 4 3" xfId="28020" xr:uid="{00000000-0005-0000-0000-00008E6D0000}"/>
    <cellStyle name="Normal 57 3 2 3 5" xfId="7904" xr:uid="{00000000-0005-0000-0000-0000F71E0000}"/>
    <cellStyle name="Normal 57 3 2 3 5 3" xfId="23003" xr:uid="{00000000-0005-0000-0000-0000F5590000}"/>
    <cellStyle name="Normal 57 3 2 3 7" xfId="17990" xr:uid="{00000000-0005-0000-0000-000060460000}"/>
    <cellStyle name="Normal 57 3 2 4" xfId="3687" xr:uid="{00000000-0005-0000-0000-00007D0E0000}"/>
    <cellStyle name="Normal 57 3 2 4 2" xfId="13760" xr:uid="{00000000-0005-0000-0000-0000D7350000}"/>
    <cellStyle name="Normal 57 3 2 4 2 3" xfId="28855" xr:uid="{00000000-0005-0000-0000-0000D1700000}"/>
    <cellStyle name="Normal 57 3 2 4 3" xfId="8740" xr:uid="{00000000-0005-0000-0000-00003B220000}"/>
    <cellStyle name="Normal 57 3 2 4 3 3" xfId="23838" xr:uid="{00000000-0005-0000-0000-0000385D0000}"/>
    <cellStyle name="Normal 57 3 2 4 5" xfId="18825" xr:uid="{00000000-0005-0000-0000-0000A3490000}"/>
    <cellStyle name="Normal 57 3 2 5" xfId="5379" xr:uid="{00000000-0005-0000-0000-00001A150000}"/>
    <cellStyle name="Normal 57 3 2 5 2" xfId="15431" xr:uid="{00000000-0005-0000-0000-00005E3C0000}"/>
    <cellStyle name="Normal 57 3 2 5 2 3" xfId="30526" xr:uid="{00000000-0005-0000-0000-000058770000}"/>
    <cellStyle name="Normal 57 3 2 5 3" xfId="10411" xr:uid="{00000000-0005-0000-0000-0000C2280000}"/>
    <cellStyle name="Normal 57 3 2 5 3 3" xfId="25509" xr:uid="{00000000-0005-0000-0000-0000BF630000}"/>
    <cellStyle name="Normal 57 3 2 5 5" xfId="20496" xr:uid="{00000000-0005-0000-0000-00002A500000}"/>
    <cellStyle name="Normal 57 3 2 6" xfId="12089" xr:uid="{00000000-0005-0000-0000-0000502F0000}"/>
    <cellStyle name="Normal 57 3 2 6 3" xfId="27184" xr:uid="{00000000-0005-0000-0000-00004A6A0000}"/>
    <cellStyle name="Normal 57 3 2 7" xfId="7068" xr:uid="{00000000-0005-0000-0000-0000B31B0000}"/>
    <cellStyle name="Normal 57 3 2 7 3" xfId="22167" xr:uid="{00000000-0005-0000-0000-0000B1560000}"/>
    <cellStyle name="Normal 57 3 2 9" xfId="17154" xr:uid="{00000000-0005-0000-0000-00001C430000}"/>
    <cellStyle name="Normal 57 3 3" xfId="2206" xr:uid="{00000000-0005-0000-0000-0000B3080000}"/>
    <cellStyle name="Normal 57 3 3 2" xfId="3045" xr:uid="{00000000-0005-0000-0000-0000FA0B0000}"/>
    <cellStyle name="Normal 57 3 3 2 2" xfId="4734" xr:uid="{00000000-0005-0000-0000-000094120000}"/>
    <cellStyle name="Normal 57 3 3 2 2 2" xfId="14806" xr:uid="{00000000-0005-0000-0000-0000ED390000}"/>
    <cellStyle name="Normal 57 3 3 2 2 2 3" xfId="29901" xr:uid="{00000000-0005-0000-0000-0000E7740000}"/>
    <cellStyle name="Normal 57 3 3 2 2 3" xfId="9786" xr:uid="{00000000-0005-0000-0000-000051260000}"/>
    <cellStyle name="Normal 57 3 3 2 2 3 3" xfId="24884" xr:uid="{00000000-0005-0000-0000-00004E610000}"/>
    <cellStyle name="Normal 57 3 3 2 2 5" xfId="19871" xr:uid="{00000000-0005-0000-0000-0000B94D0000}"/>
    <cellStyle name="Normal 57 3 3 2 3" xfId="6425" xr:uid="{00000000-0005-0000-0000-000030190000}"/>
    <cellStyle name="Normal 57 3 3 2 3 2" xfId="16477" xr:uid="{00000000-0005-0000-0000-000074400000}"/>
    <cellStyle name="Normal 57 3 3 2 3 3" xfId="11457" xr:uid="{00000000-0005-0000-0000-0000D82C0000}"/>
    <cellStyle name="Normal 57 3 3 2 3 3 3" xfId="26555" xr:uid="{00000000-0005-0000-0000-0000D5670000}"/>
    <cellStyle name="Normal 57 3 3 2 3 5" xfId="21542" xr:uid="{00000000-0005-0000-0000-000040540000}"/>
    <cellStyle name="Normal 57 3 3 2 4" xfId="13135" xr:uid="{00000000-0005-0000-0000-000066330000}"/>
    <cellStyle name="Normal 57 3 3 2 4 3" xfId="28230" xr:uid="{00000000-0005-0000-0000-0000606E0000}"/>
    <cellStyle name="Normal 57 3 3 2 5" xfId="8114" xr:uid="{00000000-0005-0000-0000-0000C91F0000}"/>
    <cellStyle name="Normal 57 3 3 2 5 3" xfId="23213" xr:uid="{00000000-0005-0000-0000-0000C75A0000}"/>
    <cellStyle name="Normal 57 3 3 2 7" xfId="18200" xr:uid="{00000000-0005-0000-0000-000032470000}"/>
    <cellStyle name="Normal 57 3 3 3" xfId="3897" xr:uid="{00000000-0005-0000-0000-00004F0F0000}"/>
    <cellStyle name="Normal 57 3 3 3 2" xfId="13970" xr:uid="{00000000-0005-0000-0000-0000A9360000}"/>
    <cellStyle name="Normal 57 3 3 3 2 3" xfId="29065" xr:uid="{00000000-0005-0000-0000-0000A3710000}"/>
    <cellStyle name="Normal 57 3 3 3 3" xfId="8950" xr:uid="{00000000-0005-0000-0000-00000D230000}"/>
    <cellStyle name="Normal 57 3 3 3 3 3" xfId="24048" xr:uid="{00000000-0005-0000-0000-00000A5E0000}"/>
    <cellStyle name="Normal 57 3 3 3 5" xfId="19035" xr:uid="{00000000-0005-0000-0000-0000754A0000}"/>
    <cellStyle name="Normal 57 3 3 4" xfId="5589" xr:uid="{00000000-0005-0000-0000-0000EC150000}"/>
    <cellStyle name="Normal 57 3 3 4 2" xfId="15641" xr:uid="{00000000-0005-0000-0000-0000303D0000}"/>
    <cellStyle name="Normal 57 3 3 4 2 3" xfId="30736" xr:uid="{00000000-0005-0000-0000-00002A780000}"/>
    <cellStyle name="Normal 57 3 3 4 3" xfId="10621" xr:uid="{00000000-0005-0000-0000-000094290000}"/>
    <cellStyle name="Normal 57 3 3 4 3 3" xfId="25719" xr:uid="{00000000-0005-0000-0000-000091640000}"/>
    <cellStyle name="Normal 57 3 3 4 5" xfId="20706" xr:uid="{00000000-0005-0000-0000-0000FC500000}"/>
    <cellStyle name="Normal 57 3 3 5" xfId="12299" xr:uid="{00000000-0005-0000-0000-000022300000}"/>
    <cellStyle name="Normal 57 3 3 5 3" xfId="27394" xr:uid="{00000000-0005-0000-0000-00001C6B0000}"/>
    <cellStyle name="Normal 57 3 3 6" xfId="7278" xr:uid="{00000000-0005-0000-0000-0000851C0000}"/>
    <cellStyle name="Normal 57 3 3 6 3" xfId="22377" xr:uid="{00000000-0005-0000-0000-000083570000}"/>
    <cellStyle name="Normal 57 3 3 8" xfId="17364" xr:uid="{00000000-0005-0000-0000-0000EE430000}"/>
    <cellStyle name="Normal 57 3 4" xfId="2627" xr:uid="{00000000-0005-0000-0000-0000580A0000}"/>
    <cellStyle name="Normal 57 3 4 2" xfId="4316" xr:uid="{00000000-0005-0000-0000-0000F2100000}"/>
    <cellStyle name="Normal 57 3 4 2 2" xfId="14388" xr:uid="{00000000-0005-0000-0000-00004B380000}"/>
    <cellStyle name="Normal 57 3 4 2 2 3" xfId="29483" xr:uid="{00000000-0005-0000-0000-000045730000}"/>
    <cellStyle name="Normal 57 3 4 2 3" xfId="9368" xr:uid="{00000000-0005-0000-0000-0000AF240000}"/>
    <cellStyle name="Normal 57 3 4 2 3 3" xfId="24466" xr:uid="{00000000-0005-0000-0000-0000AC5F0000}"/>
    <cellStyle name="Normal 57 3 4 2 5" xfId="19453" xr:uid="{00000000-0005-0000-0000-0000174C0000}"/>
    <cellStyle name="Normal 57 3 4 3" xfId="6007" xr:uid="{00000000-0005-0000-0000-00008E170000}"/>
    <cellStyle name="Normal 57 3 4 3 2" xfId="16059" xr:uid="{00000000-0005-0000-0000-0000D23E0000}"/>
    <cellStyle name="Normal 57 3 4 3 3" xfId="11039" xr:uid="{00000000-0005-0000-0000-0000362B0000}"/>
    <cellStyle name="Normal 57 3 4 3 3 3" xfId="26137" xr:uid="{00000000-0005-0000-0000-000033660000}"/>
    <cellStyle name="Normal 57 3 4 3 5" xfId="21124" xr:uid="{00000000-0005-0000-0000-00009E520000}"/>
    <cellStyle name="Normal 57 3 4 4" xfId="12717" xr:uid="{00000000-0005-0000-0000-0000C4310000}"/>
    <cellStyle name="Normal 57 3 4 4 3" xfId="27812" xr:uid="{00000000-0005-0000-0000-0000BE6C0000}"/>
    <cellStyle name="Normal 57 3 4 5" xfId="7696" xr:uid="{00000000-0005-0000-0000-0000271E0000}"/>
    <cellStyle name="Normal 57 3 4 5 3" xfId="22795" xr:uid="{00000000-0005-0000-0000-000025590000}"/>
    <cellStyle name="Normal 57 3 4 7" xfId="17782" xr:uid="{00000000-0005-0000-0000-000090450000}"/>
    <cellStyle name="Normal 57 3 5" xfId="3479" xr:uid="{00000000-0005-0000-0000-0000AD0D0000}"/>
    <cellStyle name="Normal 57 3 5 2" xfId="13552" xr:uid="{00000000-0005-0000-0000-000007350000}"/>
    <cellStyle name="Normal 57 3 5 2 3" xfId="28647" xr:uid="{00000000-0005-0000-0000-000001700000}"/>
    <cellStyle name="Normal 57 3 5 3" xfId="8532" xr:uid="{00000000-0005-0000-0000-00006B210000}"/>
    <cellStyle name="Normal 57 3 5 3 3" xfId="23630" xr:uid="{00000000-0005-0000-0000-0000685C0000}"/>
    <cellStyle name="Normal 57 3 5 5" xfId="18617" xr:uid="{00000000-0005-0000-0000-0000D3480000}"/>
    <cellStyle name="Normal 57 3 6" xfId="5171" xr:uid="{00000000-0005-0000-0000-00004A140000}"/>
    <cellStyle name="Normal 57 3 6 2" xfId="15223" xr:uid="{00000000-0005-0000-0000-00008E3B0000}"/>
    <cellStyle name="Normal 57 3 6 2 3" xfId="30318" xr:uid="{00000000-0005-0000-0000-000088760000}"/>
    <cellStyle name="Normal 57 3 6 3" xfId="10203" xr:uid="{00000000-0005-0000-0000-0000F2270000}"/>
    <cellStyle name="Normal 57 3 6 3 3" xfId="25301" xr:uid="{00000000-0005-0000-0000-0000EF620000}"/>
    <cellStyle name="Normal 57 3 6 5" xfId="20288" xr:uid="{00000000-0005-0000-0000-00005A4F0000}"/>
    <cellStyle name="Normal 57 3 7" xfId="11881" xr:uid="{00000000-0005-0000-0000-0000802E0000}"/>
    <cellStyle name="Normal 57 3 7 3" xfId="26976" xr:uid="{00000000-0005-0000-0000-00007A690000}"/>
    <cellStyle name="Normal 57 3 8" xfId="6860" xr:uid="{00000000-0005-0000-0000-0000E31A0000}"/>
    <cellStyle name="Normal 57 3 8 3" xfId="21959" xr:uid="{00000000-0005-0000-0000-0000E1550000}"/>
    <cellStyle name="Normal 57 4" xfId="1887" xr:uid="{00000000-0005-0000-0000-000074070000}"/>
    <cellStyle name="Normal 57 4 2" xfId="2310" xr:uid="{00000000-0005-0000-0000-00001B090000}"/>
    <cellStyle name="Normal 57 4 2 2" xfId="3149" xr:uid="{00000000-0005-0000-0000-0000620C0000}"/>
    <cellStyle name="Normal 57 4 2 2 2" xfId="4838" xr:uid="{00000000-0005-0000-0000-0000FC120000}"/>
    <cellStyle name="Normal 57 4 2 2 2 2" xfId="14910" xr:uid="{00000000-0005-0000-0000-0000553A0000}"/>
    <cellStyle name="Normal 57 4 2 2 2 2 3" xfId="30005" xr:uid="{00000000-0005-0000-0000-00004F750000}"/>
    <cellStyle name="Normal 57 4 2 2 2 3" xfId="9890" xr:uid="{00000000-0005-0000-0000-0000B9260000}"/>
    <cellStyle name="Normal 57 4 2 2 2 3 3" xfId="24988" xr:uid="{00000000-0005-0000-0000-0000B6610000}"/>
    <cellStyle name="Normal 57 4 2 2 2 5" xfId="19975" xr:uid="{00000000-0005-0000-0000-0000214E0000}"/>
    <cellStyle name="Normal 57 4 2 2 3" xfId="6529" xr:uid="{00000000-0005-0000-0000-000098190000}"/>
    <cellStyle name="Normal 57 4 2 2 3 2" xfId="16581" xr:uid="{00000000-0005-0000-0000-0000DC400000}"/>
    <cellStyle name="Normal 57 4 2 2 3 3" xfId="11561" xr:uid="{00000000-0005-0000-0000-0000402D0000}"/>
    <cellStyle name="Normal 57 4 2 2 3 3 3" xfId="26659" xr:uid="{00000000-0005-0000-0000-00003D680000}"/>
    <cellStyle name="Normal 57 4 2 2 3 5" xfId="21646" xr:uid="{00000000-0005-0000-0000-0000A8540000}"/>
    <cellStyle name="Normal 57 4 2 2 4" xfId="13239" xr:uid="{00000000-0005-0000-0000-0000CE330000}"/>
    <cellStyle name="Normal 57 4 2 2 4 3" xfId="28334" xr:uid="{00000000-0005-0000-0000-0000C86E0000}"/>
    <cellStyle name="Normal 57 4 2 2 5" xfId="8218" xr:uid="{00000000-0005-0000-0000-000031200000}"/>
    <cellStyle name="Normal 57 4 2 2 5 3" xfId="23317" xr:uid="{00000000-0005-0000-0000-00002F5B0000}"/>
    <cellStyle name="Normal 57 4 2 2 7" xfId="18304" xr:uid="{00000000-0005-0000-0000-00009A470000}"/>
    <cellStyle name="Normal 57 4 2 3" xfId="4001" xr:uid="{00000000-0005-0000-0000-0000B70F0000}"/>
    <cellStyle name="Normal 57 4 2 3 2" xfId="14074" xr:uid="{00000000-0005-0000-0000-000011370000}"/>
    <cellStyle name="Normal 57 4 2 3 2 3" xfId="29169" xr:uid="{00000000-0005-0000-0000-00000B720000}"/>
    <cellStyle name="Normal 57 4 2 3 3" xfId="9054" xr:uid="{00000000-0005-0000-0000-000075230000}"/>
    <cellStyle name="Normal 57 4 2 3 3 3" xfId="24152" xr:uid="{00000000-0005-0000-0000-0000725E0000}"/>
    <cellStyle name="Normal 57 4 2 3 5" xfId="19139" xr:uid="{00000000-0005-0000-0000-0000DD4A0000}"/>
    <cellStyle name="Normal 57 4 2 4" xfId="5693" xr:uid="{00000000-0005-0000-0000-000054160000}"/>
    <cellStyle name="Normal 57 4 2 4 2" xfId="15745" xr:uid="{00000000-0005-0000-0000-0000983D0000}"/>
    <cellStyle name="Normal 57 4 2 4 2 3" xfId="30840" xr:uid="{00000000-0005-0000-0000-000092780000}"/>
    <cellStyle name="Normal 57 4 2 4 3" xfId="10725" xr:uid="{00000000-0005-0000-0000-0000FC290000}"/>
    <cellStyle name="Normal 57 4 2 4 3 3" xfId="25823" xr:uid="{00000000-0005-0000-0000-0000F9640000}"/>
    <cellStyle name="Normal 57 4 2 4 5" xfId="20810" xr:uid="{00000000-0005-0000-0000-000064510000}"/>
    <cellStyle name="Normal 57 4 2 5" xfId="12403" xr:uid="{00000000-0005-0000-0000-00008A300000}"/>
    <cellStyle name="Normal 57 4 2 5 3" xfId="27498" xr:uid="{00000000-0005-0000-0000-0000846B0000}"/>
    <cellStyle name="Normal 57 4 2 6" xfId="7382" xr:uid="{00000000-0005-0000-0000-0000ED1C0000}"/>
    <cellStyle name="Normal 57 4 2 6 3" xfId="22481" xr:uid="{00000000-0005-0000-0000-0000EB570000}"/>
    <cellStyle name="Normal 57 4 2 8" xfId="17468" xr:uid="{00000000-0005-0000-0000-000056440000}"/>
    <cellStyle name="Normal 57 4 3" xfId="2731" xr:uid="{00000000-0005-0000-0000-0000C00A0000}"/>
    <cellStyle name="Normal 57 4 3 2" xfId="4420" xr:uid="{00000000-0005-0000-0000-00005A110000}"/>
    <cellStyle name="Normal 57 4 3 2 2" xfId="14492" xr:uid="{00000000-0005-0000-0000-0000B3380000}"/>
    <cellStyle name="Normal 57 4 3 2 2 3" xfId="29587" xr:uid="{00000000-0005-0000-0000-0000AD730000}"/>
    <cellStyle name="Normal 57 4 3 2 3" xfId="9472" xr:uid="{00000000-0005-0000-0000-000017250000}"/>
    <cellStyle name="Normal 57 4 3 2 3 3" xfId="24570" xr:uid="{00000000-0005-0000-0000-000014600000}"/>
    <cellStyle name="Normal 57 4 3 2 5" xfId="19557" xr:uid="{00000000-0005-0000-0000-00007F4C0000}"/>
    <cellStyle name="Normal 57 4 3 3" xfId="6111" xr:uid="{00000000-0005-0000-0000-0000F6170000}"/>
    <cellStyle name="Normal 57 4 3 3 2" xfId="16163" xr:uid="{00000000-0005-0000-0000-00003A3F0000}"/>
    <cellStyle name="Normal 57 4 3 3 3" xfId="11143" xr:uid="{00000000-0005-0000-0000-00009E2B0000}"/>
    <cellStyle name="Normal 57 4 3 3 3 3" xfId="26241" xr:uid="{00000000-0005-0000-0000-00009B660000}"/>
    <cellStyle name="Normal 57 4 3 3 5" xfId="21228" xr:uid="{00000000-0005-0000-0000-000006530000}"/>
    <cellStyle name="Normal 57 4 3 4" xfId="12821" xr:uid="{00000000-0005-0000-0000-00002C320000}"/>
    <cellStyle name="Normal 57 4 3 4 3" xfId="27916" xr:uid="{00000000-0005-0000-0000-0000266D0000}"/>
    <cellStyle name="Normal 57 4 3 5" xfId="7800" xr:uid="{00000000-0005-0000-0000-00008F1E0000}"/>
    <cellStyle name="Normal 57 4 3 5 3" xfId="22899" xr:uid="{00000000-0005-0000-0000-00008D590000}"/>
    <cellStyle name="Normal 57 4 3 7" xfId="17886" xr:uid="{00000000-0005-0000-0000-0000F8450000}"/>
    <cellStyle name="Normal 57 4 4" xfId="3583" xr:uid="{00000000-0005-0000-0000-0000150E0000}"/>
    <cellStyle name="Normal 57 4 4 2" xfId="13656" xr:uid="{00000000-0005-0000-0000-00006F350000}"/>
    <cellStyle name="Normal 57 4 4 2 3" xfId="28751" xr:uid="{00000000-0005-0000-0000-000069700000}"/>
    <cellStyle name="Normal 57 4 4 3" xfId="8636" xr:uid="{00000000-0005-0000-0000-0000D3210000}"/>
    <cellStyle name="Normal 57 4 4 3 3" xfId="23734" xr:uid="{00000000-0005-0000-0000-0000D05C0000}"/>
    <cellStyle name="Normal 57 4 4 5" xfId="18721" xr:uid="{00000000-0005-0000-0000-00003B490000}"/>
    <cellStyle name="Normal 57 4 5" xfId="5275" xr:uid="{00000000-0005-0000-0000-0000B2140000}"/>
    <cellStyle name="Normal 57 4 5 2" xfId="15327" xr:uid="{00000000-0005-0000-0000-0000F63B0000}"/>
    <cellStyle name="Normal 57 4 5 2 3" xfId="30422" xr:uid="{00000000-0005-0000-0000-0000F0760000}"/>
    <cellStyle name="Normal 57 4 5 3" xfId="10307" xr:uid="{00000000-0005-0000-0000-00005A280000}"/>
    <cellStyle name="Normal 57 4 5 3 3" xfId="25405" xr:uid="{00000000-0005-0000-0000-000057630000}"/>
    <cellStyle name="Normal 57 4 5 5" xfId="20392" xr:uid="{00000000-0005-0000-0000-0000C24F0000}"/>
    <cellStyle name="Normal 57 4 6" xfId="11985" xr:uid="{00000000-0005-0000-0000-0000E82E0000}"/>
    <cellStyle name="Normal 57 4 6 3" xfId="27080" xr:uid="{00000000-0005-0000-0000-0000E2690000}"/>
    <cellStyle name="Normal 57 4 7" xfId="6964" xr:uid="{00000000-0005-0000-0000-00004B1B0000}"/>
    <cellStyle name="Normal 57 4 7 3" xfId="22063" xr:uid="{00000000-0005-0000-0000-000049560000}"/>
    <cellStyle name="Normal 57 4 9" xfId="17050" xr:uid="{00000000-0005-0000-0000-0000B4420000}"/>
    <cellStyle name="Normal 57 5" xfId="2100" xr:uid="{00000000-0005-0000-0000-000049080000}"/>
    <cellStyle name="Normal 57 5 2" xfId="2941" xr:uid="{00000000-0005-0000-0000-0000920B0000}"/>
    <cellStyle name="Normal 57 5 2 2" xfId="4630" xr:uid="{00000000-0005-0000-0000-00002C120000}"/>
    <cellStyle name="Normal 57 5 2 2 2" xfId="14702" xr:uid="{00000000-0005-0000-0000-000085390000}"/>
    <cellStyle name="Normal 57 5 2 2 2 3" xfId="29797" xr:uid="{00000000-0005-0000-0000-00007F740000}"/>
    <cellStyle name="Normal 57 5 2 2 3" xfId="9682" xr:uid="{00000000-0005-0000-0000-0000E9250000}"/>
    <cellStyle name="Normal 57 5 2 2 3 3" xfId="24780" xr:uid="{00000000-0005-0000-0000-0000E6600000}"/>
    <cellStyle name="Normal 57 5 2 2 5" xfId="19767" xr:uid="{00000000-0005-0000-0000-0000514D0000}"/>
    <cellStyle name="Normal 57 5 2 3" xfId="6321" xr:uid="{00000000-0005-0000-0000-0000C8180000}"/>
    <cellStyle name="Normal 57 5 2 3 2" xfId="16373" xr:uid="{00000000-0005-0000-0000-00000C400000}"/>
    <cellStyle name="Normal 57 5 2 3 3" xfId="11353" xr:uid="{00000000-0005-0000-0000-0000702C0000}"/>
    <cellStyle name="Normal 57 5 2 3 3 3" xfId="26451" xr:uid="{00000000-0005-0000-0000-00006D670000}"/>
    <cellStyle name="Normal 57 5 2 3 5" xfId="21438" xr:uid="{00000000-0005-0000-0000-0000D8530000}"/>
    <cellStyle name="Normal 57 5 2 4" xfId="13031" xr:uid="{00000000-0005-0000-0000-0000FE320000}"/>
    <cellStyle name="Normal 57 5 2 4 3" xfId="28126" xr:uid="{00000000-0005-0000-0000-0000F86D0000}"/>
    <cellStyle name="Normal 57 5 2 5" xfId="8010" xr:uid="{00000000-0005-0000-0000-0000611F0000}"/>
    <cellStyle name="Normal 57 5 2 5 3" xfId="23109" xr:uid="{00000000-0005-0000-0000-00005F5A0000}"/>
    <cellStyle name="Normal 57 5 2 7" xfId="18096" xr:uid="{00000000-0005-0000-0000-0000CA460000}"/>
    <cellStyle name="Normal 57 5 3" xfId="3793" xr:uid="{00000000-0005-0000-0000-0000E70E0000}"/>
    <cellStyle name="Normal 57 5 3 2" xfId="13866" xr:uid="{00000000-0005-0000-0000-000041360000}"/>
    <cellStyle name="Normal 57 5 3 2 3" xfId="28961" xr:uid="{00000000-0005-0000-0000-00003B710000}"/>
    <cellStyle name="Normal 57 5 3 3" xfId="8846" xr:uid="{00000000-0005-0000-0000-0000A5220000}"/>
    <cellStyle name="Normal 57 5 3 3 3" xfId="23944" xr:uid="{00000000-0005-0000-0000-0000A25D0000}"/>
    <cellStyle name="Normal 57 5 3 5" xfId="18931" xr:uid="{00000000-0005-0000-0000-00000D4A0000}"/>
    <cellStyle name="Normal 57 5 4" xfId="5485" xr:uid="{00000000-0005-0000-0000-000084150000}"/>
    <cellStyle name="Normal 57 5 4 2" xfId="15537" xr:uid="{00000000-0005-0000-0000-0000C83C0000}"/>
    <cellStyle name="Normal 57 5 4 2 3" xfId="30632" xr:uid="{00000000-0005-0000-0000-0000C2770000}"/>
    <cellStyle name="Normal 57 5 4 3" xfId="10517" xr:uid="{00000000-0005-0000-0000-00002C290000}"/>
    <cellStyle name="Normal 57 5 4 3 3" xfId="25615" xr:uid="{00000000-0005-0000-0000-000029640000}"/>
    <cellStyle name="Normal 57 5 4 5" xfId="20602" xr:uid="{00000000-0005-0000-0000-000094500000}"/>
    <cellStyle name="Normal 57 5 5" xfId="12195" xr:uid="{00000000-0005-0000-0000-0000BA2F0000}"/>
    <cellStyle name="Normal 57 5 5 3" xfId="27290" xr:uid="{00000000-0005-0000-0000-0000B46A0000}"/>
    <cellStyle name="Normal 57 5 6" xfId="7174" xr:uid="{00000000-0005-0000-0000-00001D1C0000}"/>
    <cellStyle name="Normal 57 5 6 3" xfId="22273" xr:uid="{00000000-0005-0000-0000-00001B570000}"/>
    <cellStyle name="Normal 57 5 8" xfId="17260" xr:uid="{00000000-0005-0000-0000-000086430000}"/>
    <cellStyle name="Normal 57 6" xfId="2521" xr:uid="{00000000-0005-0000-0000-0000EE090000}"/>
    <cellStyle name="Normal 57 6 2" xfId="4212" xr:uid="{00000000-0005-0000-0000-00008A100000}"/>
    <cellStyle name="Normal 57 6 2 2" xfId="14284" xr:uid="{00000000-0005-0000-0000-0000E3370000}"/>
    <cellStyle name="Normal 57 6 2 2 3" xfId="29379" xr:uid="{00000000-0005-0000-0000-0000DD720000}"/>
    <cellStyle name="Normal 57 6 2 3" xfId="9264" xr:uid="{00000000-0005-0000-0000-000047240000}"/>
    <cellStyle name="Normal 57 6 2 3 3" xfId="24362" xr:uid="{00000000-0005-0000-0000-0000445F0000}"/>
    <cellStyle name="Normal 57 6 2 5" xfId="19349" xr:uid="{00000000-0005-0000-0000-0000AF4B0000}"/>
    <cellStyle name="Normal 57 6 3" xfId="5903" xr:uid="{00000000-0005-0000-0000-000026170000}"/>
    <cellStyle name="Normal 57 6 3 2" xfId="15955" xr:uid="{00000000-0005-0000-0000-00006A3E0000}"/>
    <cellStyle name="Normal 57 6 3 3" xfId="10935" xr:uid="{00000000-0005-0000-0000-0000CE2A0000}"/>
    <cellStyle name="Normal 57 6 3 3 3" xfId="26033" xr:uid="{00000000-0005-0000-0000-0000CB650000}"/>
    <cellStyle name="Normal 57 6 3 5" xfId="21020" xr:uid="{00000000-0005-0000-0000-000036520000}"/>
    <cellStyle name="Normal 57 6 4" xfId="12613" xr:uid="{00000000-0005-0000-0000-00005C310000}"/>
    <cellStyle name="Normal 57 6 4 3" xfId="27708" xr:uid="{00000000-0005-0000-0000-0000566C0000}"/>
    <cellStyle name="Normal 57 6 5" xfId="7592" xr:uid="{00000000-0005-0000-0000-0000BF1D0000}"/>
    <cellStyle name="Normal 57 6 5 3" xfId="22691" xr:uid="{00000000-0005-0000-0000-0000BD580000}"/>
    <cellStyle name="Normal 57 6 7" xfId="17678" xr:uid="{00000000-0005-0000-0000-000028450000}"/>
    <cellStyle name="Normal 57 7" xfId="3371" xr:uid="{00000000-0005-0000-0000-0000410D0000}"/>
    <cellStyle name="Normal 57 7 2" xfId="13448" xr:uid="{00000000-0005-0000-0000-00009F340000}"/>
    <cellStyle name="Normal 57 7 2 3" xfId="28543" xr:uid="{00000000-0005-0000-0000-0000996F0000}"/>
    <cellStyle name="Normal 57 7 3" xfId="8428" xr:uid="{00000000-0005-0000-0000-000003210000}"/>
    <cellStyle name="Normal 57 7 3 3" xfId="23526" xr:uid="{00000000-0005-0000-0000-0000005C0000}"/>
    <cellStyle name="Normal 57 7 5" xfId="18513" xr:uid="{00000000-0005-0000-0000-00006B480000}"/>
    <cellStyle name="Normal 57 8" xfId="5064" xr:uid="{00000000-0005-0000-0000-0000DF130000}"/>
    <cellStyle name="Normal 57 8 2" xfId="15119" xr:uid="{00000000-0005-0000-0000-0000263B0000}"/>
    <cellStyle name="Normal 57 8 2 3" xfId="30214" xr:uid="{00000000-0005-0000-0000-000020760000}"/>
    <cellStyle name="Normal 57 8 3" xfId="10099" xr:uid="{00000000-0005-0000-0000-00008A270000}"/>
    <cellStyle name="Normal 57 8 3 3" xfId="25197" xr:uid="{00000000-0005-0000-0000-000087620000}"/>
    <cellStyle name="Normal 57 8 5" xfId="20184" xr:uid="{00000000-0005-0000-0000-0000F24E0000}"/>
    <cellStyle name="Normal 57 9" xfId="11775" xr:uid="{00000000-0005-0000-0000-0000162E0000}"/>
    <cellStyle name="Normal 57 9 3" xfId="26872" xr:uid="{00000000-0005-0000-0000-000012690000}"/>
    <cellStyle name="Normal 58" xfId="1439" xr:uid="{00000000-0005-0000-0000-0000B3050000}"/>
    <cellStyle name="Normal 59" xfId="1440" xr:uid="{00000000-0005-0000-0000-0000B4050000}"/>
    <cellStyle name="Normal 6" xfId="129" xr:uid="{00000000-0005-0000-0000-000084000000}"/>
    <cellStyle name="Normal 6 11" xfId="955" xr:uid="{00000000-0005-0000-0000-0000CD030000}"/>
    <cellStyle name="Normal 6 12" xfId="401" xr:uid="{00000000-0005-0000-0000-00009C010000}"/>
    <cellStyle name="Normal 6 2" xfId="643" xr:uid="{00000000-0005-0000-0000-000092020000}"/>
    <cellStyle name="Normal 6 2 10" xfId="2070" xr:uid="{00000000-0005-0000-0000-00002B080000}"/>
    <cellStyle name="Normal 6 2 10 2" xfId="2911" xr:uid="{00000000-0005-0000-0000-0000740B0000}"/>
    <cellStyle name="Normal 6 2 10 2 2" xfId="4600" xr:uid="{00000000-0005-0000-0000-00000E120000}"/>
    <cellStyle name="Normal 6 2 10 2 2 2" xfId="14672" xr:uid="{00000000-0005-0000-0000-000067390000}"/>
    <cellStyle name="Normal 6 2 10 2 2 2 3" xfId="29767" xr:uid="{00000000-0005-0000-0000-000061740000}"/>
    <cellStyle name="Normal 6 2 10 2 2 3" xfId="9652" xr:uid="{00000000-0005-0000-0000-0000CB250000}"/>
    <cellStyle name="Normal 6 2 10 2 2 3 3" xfId="24750" xr:uid="{00000000-0005-0000-0000-0000C8600000}"/>
    <cellStyle name="Normal 6 2 10 2 2 5" xfId="19737" xr:uid="{00000000-0005-0000-0000-0000334D0000}"/>
    <cellStyle name="Normal 6 2 10 2 3" xfId="6291" xr:uid="{00000000-0005-0000-0000-0000AA180000}"/>
    <cellStyle name="Normal 6 2 10 2 3 2" xfId="16343" xr:uid="{00000000-0005-0000-0000-0000EE3F0000}"/>
    <cellStyle name="Normal 6 2 10 2 3 3" xfId="11323" xr:uid="{00000000-0005-0000-0000-0000522C0000}"/>
    <cellStyle name="Normal 6 2 10 2 3 3 3" xfId="26421" xr:uid="{00000000-0005-0000-0000-00004F670000}"/>
    <cellStyle name="Normal 6 2 10 2 3 5" xfId="21408" xr:uid="{00000000-0005-0000-0000-0000BA530000}"/>
    <cellStyle name="Normal 6 2 10 2 4" xfId="13001" xr:uid="{00000000-0005-0000-0000-0000E0320000}"/>
    <cellStyle name="Normal 6 2 10 2 4 3" xfId="28096" xr:uid="{00000000-0005-0000-0000-0000DA6D0000}"/>
    <cellStyle name="Normal 6 2 10 2 5" xfId="7980" xr:uid="{00000000-0005-0000-0000-0000431F0000}"/>
    <cellStyle name="Normal 6 2 10 2 5 3" xfId="23079" xr:uid="{00000000-0005-0000-0000-0000415A0000}"/>
    <cellStyle name="Normal 6 2 10 2 7" xfId="18066" xr:uid="{00000000-0005-0000-0000-0000AC460000}"/>
    <cellStyle name="Normal 6 2 10 3" xfId="3763" xr:uid="{00000000-0005-0000-0000-0000C90E0000}"/>
    <cellStyle name="Normal 6 2 10 3 2" xfId="13836" xr:uid="{00000000-0005-0000-0000-000023360000}"/>
    <cellStyle name="Normal 6 2 10 3 2 3" xfId="28931" xr:uid="{00000000-0005-0000-0000-00001D710000}"/>
    <cellStyle name="Normal 6 2 10 3 3" xfId="8816" xr:uid="{00000000-0005-0000-0000-000087220000}"/>
    <cellStyle name="Normal 6 2 10 3 3 3" xfId="23914" xr:uid="{00000000-0005-0000-0000-0000845D0000}"/>
    <cellStyle name="Normal 6 2 10 3 5" xfId="18901" xr:uid="{00000000-0005-0000-0000-0000EF490000}"/>
    <cellStyle name="Normal 6 2 10 4" xfId="5455" xr:uid="{00000000-0005-0000-0000-000066150000}"/>
    <cellStyle name="Normal 6 2 10 4 2" xfId="15507" xr:uid="{00000000-0005-0000-0000-0000AA3C0000}"/>
    <cellStyle name="Normal 6 2 10 4 2 3" xfId="30602" xr:uid="{00000000-0005-0000-0000-0000A4770000}"/>
    <cellStyle name="Normal 6 2 10 4 3" xfId="10487" xr:uid="{00000000-0005-0000-0000-00000E290000}"/>
    <cellStyle name="Normal 6 2 10 4 3 3" xfId="25585" xr:uid="{00000000-0005-0000-0000-00000B640000}"/>
    <cellStyle name="Normal 6 2 10 4 5" xfId="20572" xr:uid="{00000000-0005-0000-0000-000076500000}"/>
    <cellStyle name="Normal 6 2 10 5" xfId="12165" xr:uid="{00000000-0005-0000-0000-00009C2F0000}"/>
    <cellStyle name="Normal 6 2 10 5 3" xfId="27260" xr:uid="{00000000-0005-0000-0000-0000966A0000}"/>
    <cellStyle name="Normal 6 2 10 6" xfId="7144" xr:uid="{00000000-0005-0000-0000-0000FF1B0000}"/>
    <cellStyle name="Normal 6 2 10 6 3" xfId="22243" xr:uid="{00000000-0005-0000-0000-0000FD560000}"/>
    <cellStyle name="Normal 6 2 10 8" xfId="17230" xr:uid="{00000000-0005-0000-0000-000068430000}"/>
    <cellStyle name="Normal 6 2 11" xfId="2491" xr:uid="{00000000-0005-0000-0000-0000D0090000}"/>
    <cellStyle name="Normal 6 2 11 2" xfId="4182" xr:uid="{00000000-0005-0000-0000-00006C100000}"/>
    <cellStyle name="Normal 6 2 11 2 2" xfId="14254" xr:uid="{00000000-0005-0000-0000-0000C5370000}"/>
    <cellStyle name="Normal 6 2 11 2 2 3" xfId="29349" xr:uid="{00000000-0005-0000-0000-0000BF720000}"/>
    <cellStyle name="Normal 6 2 11 2 3" xfId="9234" xr:uid="{00000000-0005-0000-0000-000029240000}"/>
    <cellStyle name="Normal 6 2 11 2 3 3" xfId="24332" xr:uid="{00000000-0005-0000-0000-0000265F0000}"/>
    <cellStyle name="Normal 6 2 11 2 5" xfId="19319" xr:uid="{00000000-0005-0000-0000-0000914B0000}"/>
    <cellStyle name="Normal 6 2 11 3" xfId="5873" xr:uid="{00000000-0005-0000-0000-000008170000}"/>
    <cellStyle name="Normal 6 2 11 3 2" xfId="15925" xr:uid="{00000000-0005-0000-0000-00004C3E0000}"/>
    <cellStyle name="Normal 6 2 11 3 3" xfId="10905" xr:uid="{00000000-0005-0000-0000-0000B02A0000}"/>
    <cellStyle name="Normal 6 2 11 3 3 3" xfId="26003" xr:uid="{00000000-0005-0000-0000-0000AD650000}"/>
    <cellStyle name="Normal 6 2 11 3 5" xfId="20990" xr:uid="{00000000-0005-0000-0000-000018520000}"/>
    <cellStyle name="Normal 6 2 11 4" xfId="12583" xr:uid="{00000000-0005-0000-0000-00003E310000}"/>
    <cellStyle name="Normal 6 2 11 4 3" xfId="27678" xr:uid="{00000000-0005-0000-0000-0000386C0000}"/>
    <cellStyle name="Normal 6 2 11 5" xfId="7562" xr:uid="{00000000-0005-0000-0000-0000A11D0000}"/>
    <cellStyle name="Normal 6 2 11 5 3" xfId="22661" xr:uid="{00000000-0005-0000-0000-00009F580000}"/>
    <cellStyle name="Normal 6 2 11 7" xfId="17648" xr:uid="{00000000-0005-0000-0000-00000A450000}"/>
    <cellStyle name="Normal 6 2 12" xfId="3339" xr:uid="{00000000-0005-0000-0000-0000210D0000}"/>
    <cellStyle name="Normal 6 2 12 2" xfId="13418" xr:uid="{00000000-0005-0000-0000-000081340000}"/>
    <cellStyle name="Normal 6 2 12 2 3" xfId="28513" xr:uid="{00000000-0005-0000-0000-00007B6F0000}"/>
    <cellStyle name="Normal 6 2 12 3" xfId="8398" xr:uid="{00000000-0005-0000-0000-0000E5200000}"/>
    <cellStyle name="Normal 6 2 12 3 3" xfId="23496" xr:uid="{00000000-0005-0000-0000-0000E25B0000}"/>
    <cellStyle name="Normal 6 2 12 5" xfId="18483" xr:uid="{00000000-0005-0000-0000-00004D480000}"/>
    <cellStyle name="Normal 6 2 13" xfId="5033" xr:uid="{00000000-0005-0000-0000-0000C0130000}"/>
    <cellStyle name="Normal 6 2 13 2" xfId="15089" xr:uid="{00000000-0005-0000-0000-0000083B0000}"/>
    <cellStyle name="Normal 6 2 13 2 3" xfId="30184" xr:uid="{00000000-0005-0000-0000-000002760000}"/>
    <cellStyle name="Normal 6 2 13 3" xfId="10069" xr:uid="{00000000-0005-0000-0000-00006C270000}"/>
    <cellStyle name="Normal 6 2 13 3 3" xfId="25167" xr:uid="{00000000-0005-0000-0000-000069620000}"/>
    <cellStyle name="Normal 6 2 13 5" xfId="20154" xr:uid="{00000000-0005-0000-0000-0000D44E0000}"/>
    <cellStyle name="Normal 6 2 14" xfId="11745" xr:uid="{00000000-0005-0000-0000-0000F82D0000}"/>
    <cellStyle name="Normal 6 2 14 3" xfId="26842" xr:uid="{00000000-0005-0000-0000-0000F4680000}"/>
    <cellStyle name="Normal 6 2 15" xfId="6723" xr:uid="{00000000-0005-0000-0000-00005A1A0000}"/>
    <cellStyle name="Normal 6 2 15 3" xfId="21825" xr:uid="{00000000-0005-0000-0000-00005B550000}"/>
    <cellStyle name="Normal 6 2 16" xfId="31006" xr:uid="{208380C7-FDBF-470B-A7A7-A72B020F9B4A}"/>
    <cellStyle name="Normal 6 2 17" xfId="16810" xr:uid="{00000000-0005-0000-0000-0000C4410000}"/>
    <cellStyle name="Normal 6 2 18" xfId="1144" xr:uid="{00000000-0005-0000-0000-00008A040000}"/>
    <cellStyle name="Normal 6 2 2" xfId="647" xr:uid="{00000000-0005-0000-0000-000096020000}"/>
    <cellStyle name="Normal 6 2 2 2" xfId="700" xr:uid="{00000000-0005-0000-0000-0000CB020000}"/>
    <cellStyle name="Normal 6 2 2 2 2" xfId="721" xr:uid="{00000000-0005-0000-0000-0000E0020000}"/>
    <cellStyle name="Normal 6 2 2 2 2 2" xfId="15082" xr:uid="{00000000-0005-0000-0000-0000013B0000}"/>
    <cellStyle name="Normal 6 2 2 2 2 2 3" xfId="30177" xr:uid="{00000000-0005-0000-0000-0000FB750000}"/>
    <cellStyle name="Normal 6 2 2 2 2 3" xfId="10062" xr:uid="{00000000-0005-0000-0000-000065270000}"/>
    <cellStyle name="Normal 6 2 2 2 2 3 3" xfId="25160" xr:uid="{00000000-0005-0000-0000-000062620000}"/>
    <cellStyle name="Normal 6 2 2 2 2 5" xfId="20147" xr:uid="{00000000-0005-0000-0000-0000CD4E0000}"/>
    <cellStyle name="Normal 6 2 2 2 2 6" xfId="5011" xr:uid="{00000000-0005-0000-0000-0000A9130000}"/>
    <cellStyle name="Normal 6 2 2 2 3" xfId="742" xr:uid="{00000000-0005-0000-0000-0000F5020000}"/>
    <cellStyle name="Normal 6 2 2 2 3 2" xfId="16753" xr:uid="{00000000-0005-0000-0000-000088410000}"/>
    <cellStyle name="Normal 6 2 2 2 3 3" xfId="11733" xr:uid="{00000000-0005-0000-0000-0000EC2D0000}"/>
    <cellStyle name="Normal 6 2 2 2 3 3 3" xfId="26831" xr:uid="{00000000-0005-0000-0000-0000E9680000}"/>
    <cellStyle name="Normal 6 2 2 2 3 5" xfId="21818" xr:uid="{00000000-0005-0000-0000-000054550000}"/>
    <cellStyle name="Normal 6 2 2 2 3 6" xfId="6701" xr:uid="{00000000-0005-0000-0000-0000441A0000}"/>
    <cellStyle name="Normal 6 2 2 2 4" xfId="13411" xr:uid="{00000000-0005-0000-0000-00007A340000}"/>
    <cellStyle name="Normal 6 2 2 2 4 3" xfId="28506" xr:uid="{00000000-0005-0000-0000-0000746F0000}"/>
    <cellStyle name="Normal 6 2 2 2 5" xfId="8390" xr:uid="{00000000-0005-0000-0000-0000DD200000}"/>
    <cellStyle name="Normal 6 2 2 2 5 3" xfId="23489" xr:uid="{00000000-0005-0000-0000-0000DB5B0000}"/>
    <cellStyle name="Normal 6 2 2 2 7" xfId="18476" xr:uid="{00000000-0005-0000-0000-000046480000}"/>
    <cellStyle name="Normal 6 2 2 2 8" xfId="3322" xr:uid="{00000000-0005-0000-0000-00000F0D0000}"/>
    <cellStyle name="Normal 6 2 2 3" xfId="712" xr:uid="{00000000-0005-0000-0000-0000D7020000}"/>
    <cellStyle name="Normal 6 2 2 4" xfId="733" xr:uid="{00000000-0005-0000-0000-0000EC020000}"/>
    <cellStyle name="Normal 6 2 2 5" xfId="1442" xr:uid="{00000000-0005-0000-0000-0000B6050000}"/>
    <cellStyle name="Normal 6 2 3" xfId="696" xr:uid="{00000000-0005-0000-0000-0000C7020000}"/>
    <cellStyle name="Normal 6 2 3 10" xfId="6755" xr:uid="{00000000-0005-0000-0000-00007A1A0000}"/>
    <cellStyle name="Normal 6 2 3 10 3" xfId="21856" xr:uid="{00000000-0005-0000-0000-00007A550000}"/>
    <cellStyle name="Normal 6 2 3 12" xfId="16841" xr:uid="{00000000-0005-0000-0000-0000E3410000}"/>
    <cellStyle name="Normal 6 2 3 13" xfId="1443" xr:uid="{00000000-0005-0000-0000-0000B7050000}"/>
    <cellStyle name="Normal 6 2 3 2" xfId="717" xr:uid="{00000000-0005-0000-0000-0000DC020000}"/>
    <cellStyle name="Normal 6 2 3 2 11" xfId="16895" xr:uid="{00000000-0005-0000-0000-000019420000}"/>
    <cellStyle name="Normal 6 2 3 2 12" xfId="1721" xr:uid="{00000000-0005-0000-0000-0000CE060000}"/>
    <cellStyle name="Normal 6 2 3 2 2" xfId="1829" xr:uid="{00000000-0005-0000-0000-00003A070000}"/>
    <cellStyle name="Normal 6 2 3 2 2 10" xfId="16999" xr:uid="{00000000-0005-0000-0000-000081420000}"/>
    <cellStyle name="Normal 6 2 3 2 2 2" xfId="2046" xr:uid="{00000000-0005-0000-0000-000013080000}"/>
    <cellStyle name="Normal 6 2 3 2 2 2 2" xfId="2467" xr:uid="{00000000-0005-0000-0000-0000B8090000}"/>
    <cellStyle name="Normal 6 2 3 2 2 2 2 2" xfId="3306" xr:uid="{00000000-0005-0000-0000-0000FF0C0000}"/>
    <cellStyle name="Normal 6 2 3 2 2 2 2 2 2" xfId="4995" xr:uid="{00000000-0005-0000-0000-000099130000}"/>
    <cellStyle name="Normal 6 2 3 2 2 2 2 2 2 2" xfId="15067" xr:uid="{00000000-0005-0000-0000-0000F23A0000}"/>
    <cellStyle name="Normal 6 2 3 2 2 2 2 2 2 2 3" xfId="30162" xr:uid="{00000000-0005-0000-0000-0000EC750000}"/>
    <cellStyle name="Normal 6 2 3 2 2 2 2 2 2 3" xfId="10047" xr:uid="{00000000-0005-0000-0000-000056270000}"/>
    <cellStyle name="Normal 6 2 3 2 2 2 2 2 2 3 3" xfId="25145" xr:uid="{00000000-0005-0000-0000-000053620000}"/>
    <cellStyle name="Normal 6 2 3 2 2 2 2 2 2 5" xfId="20132" xr:uid="{00000000-0005-0000-0000-0000BE4E0000}"/>
    <cellStyle name="Normal 6 2 3 2 2 2 2 2 3" xfId="6686" xr:uid="{00000000-0005-0000-0000-0000351A0000}"/>
    <cellStyle name="Normal 6 2 3 2 2 2 2 2 3 2" xfId="16738" xr:uid="{00000000-0005-0000-0000-000079410000}"/>
    <cellStyle name="Normal 6 2 3 2 2 2 2 2 3 3" xfId="11718" xr:uid="{00000000-0005-0000-0000-0000DD2D0000}"/>
    <cellStyle name="Normal 6 2 3 2 2 2 2 2 3 3 3" xfId="26816" xr:uid="{00000000-0005-0000-0000-0000DA680000}"/>
    <cellStyle name="Normal 6 2 3 2 2 2 2 2 3 5" xfId="21803" xr:uid="{00000000-0005-0000-0000-000045550000}"/>
    <cellStyle name="Normal 6 2 3 2 2 2 2 2 4" xfId="13396" xr:uid="{00000000-0005-0000-0000-00006B340000}"/>
    <cellStyle name="Normal 6 2 3 2 2 2 2 2 4 3" xfId="28491" xr:uid="{00000000-0005-0000-0000-0000656F0000}"/>
    <cellStyle name="Normal 6 2 3 2 2 2 2 2 5" xfId="8375" xr:uid="{00000000-0005-0000-0000-0000CE200000}"/>
    <cellStyle name="Normal 6 2 3 2 2 2 2 2 5 3" xfId="23474" xr:uid="{00000000-0005-0000-0000-0000CC5B0000}"/>
    <cellStyle name="Normal 6 2 3 2 2 2 2 2 7" xfId="18461" xr:uid="{00000000-0005-0000-0000-000037480000}"/>
    <cellStyle name="Normal 6 2 3 2 2 2 2 3" xfId="4158" xr:uid="{00000000-0005-0000-0000-000054100000}"/>
    <cellStyle name="Normal 6 2 3 2 2 2 2 3 2" xfId="14231" xr:uid="{00000000-0005-0000-0000-0000AE370000}"/>
    <cellStyle name="Normal 6 2 3 2 2 2 2 3 2 3" xfId="29326" xr:uid="{00000000-0005-0000-0000-0000A8720000}"/>
    <cellStyle name="Normal 6 2 3 2 2 2 2 3 3" xfId="9211" xr:uid="{00000000-0005-0000-0000-000012240000}"/>
    <cellStyle name="Normal 6 2 3 2 2 2 2 3 3 3" xfId="24309" xr:uid="{00000000-0005-0000-0000-00000F5F0000}"/>
    <cellStyle name="Normal 6 2 3 2 2 2 2 3 5" xfId="19296" xr:uid="{00000000-0005-0000-0000-00007A4B0000}"/>
    <cellStyle name="Normal 6 2 3 2 2 2 2 4" xfId="5850" xr:uid="{00000000-0005-0000-0000-0000F1160000}"/>
    <cellStyle name="Normal 6 2 3 2 2 2 2 4 2" xfId="15902" xr:uid="{00000000-0005-0000-0000-0000353E0000}"/>
    <cellStyle name="Normal 6 2 3 2 2 2 2 4 3" xfId="10882" xr:uid="{00000000-0005-0000-0000-0000992A0000}"/>
    <cellStyle name="Normal 6 2 3 2 2 2 2 4 3 3" xfId="25980" xr:uid="{00000000-0005-0000-0000-000096650000}"/>
    <cellStyle name="Normal 6 2 3 2 2 2 2 4 5" xfId="20967" xr:uid="{00000000-0005-0000-0000-000001520000}"/>
    <cellStyle name="Normal 6 2 3 2 2 2 2 5" xfId="12560" xr:uid="{00000000-0005-0000-0000-000027310000}"/>
    <cellStyle name="Normal 6 2 3 2 2 2 2 5 3" xfId="27655" xr:uid="{00000000-0005-0000-0000-0000216C0000}"/>
    <cellStyle name="Normal 6 2 3 2 2 2 2 6" xfId="7539" xr:uid="{00000000-0005-0000-0000-00008A1D0000}"/>
    <cellStyle name="Normal 6 2 3 2 2 2 2 6 3" xfId="22638" xr:uid="{00000000-0005-0000-0000-000088580000}"/>
    <cellStyle name="Normal 6 2 3 2 2 2 2 8" xfId="17625" xr:uid="{00000000-0005-0000-0000-0000F3440000}"/>
    <cellStyle name="Normal 6 2 3 2 2 2 3" xfId="2888" xr:uid="{00000000-0005-0000-0000-00005D0B0000}"/>
    <cellStyle name="Normal 6 2 3 2 2 2 3 2" xfId="4577" xr:uid="{00000000-0005-0000-0000-0000F7110000}"/>
    <cellStyle name="Normal 6 2 3 2 2 2 3 2 2" xfId="14649" xr:uid="{00000000-0005-0000-0000-000050390000}"/>
    <cellStyle name="Normal 6 2 3 2 2 2 3 2 2 3" xfId="29744" xr:uid="{00000000-0005-0000-0000-00004A740000}"/>
    <cellStyle name="Normal 6 2 3 2 2 2 3 2 3" xfId="9629" xr:uid="{00000000-0005-0000-0000-0000B4250000}"/>
    <cellStyle name="Normal 6 2 3 2 2 2 3 2 3 3" xfId="24727" xr:uid="{00000000-0005-0000-0000-0000B1600000}"/>
    <cellStyle name="Normal 6 2 3 2 2 2 3 2 5" xfId="19714" xr:uid="{00000000-0005-0000-0000-00001C4D0000}"/>
    <cellStyle name="Normal 6 2 3 2 2 2 3 3" xfId="6268" xr:uid="{00000000-0005-0000-0000-000093180000}"/>
    <cellStyle name="Normal 6 2 3 2 2 2 3 3 2" xfId="16320" xr:uid="{00000000-0005-0000-0000-0000D73F0000}"/>
    <cellStyle name="Normal 6 2 3 2 2 2 3 3 3" xfId="11300" xr:uid="{00000000-0005-0000-0000-00003B2C0000}"/>
    <cellStyle name="Normal 6 2 3 2 2 2 3 3 3 3" xfId="26398" xr:uid="{00000000-0005-0000-0000-000038670000}"/>
    <cellStyle name="Normal 6 2 3 2 2 2 3 3 5" xfId="21385" xr:uid="{00000000-0005-0000-0000-0000A3530000}"/>
    <cellStyle name="Normal 6 2 3 2 2 2 3 4" xfId="12978" xr:uid="{00000000-0005-0000-0000-0000C9320000}"/>
    <cellStyle name="Normal 6 2 3 2 2 2 3 4 3" xfId="28073" xr:uid="{00000000-0005-0000-0000-0000C36D0000}"/>
    <cellStyle name="Normal 6 2 3 2 2 2 3 5" xfId="7957" xr:uid="{00000000-0005-0000-0000-00002C1F0000}"/>
    <cellStyle name="Normal 6 2 3 2 2 2 3 5 3" xfId="23056" xr:uid="{00000000-0005-0000-0000-00002A5A0000}"/>
    <cellStyle name="Normal 6 2 3 2 2 2 3 7" xfId="18043" xr:uid="{00000000-0005-0000-0000-000095460000}"/>
    <cellStyle name="Normal 6 2 3 2 2 2 4" xfId="3740" xr:uid="{00000000-0005-0000-0000-0000B20E0000}"/>
    <cellStyle name="Normal 6 2 3 2 2 2 4 2" xfId="13813" xr:uid="{00000000-0005-0000-0000-00000C360000}"/>
    <cellStyle name="Normal 6 2 3 2 2 2 4 2 3" xfId="28908" xr:uid="{00000000-0005-0000-0000-000006710000}"/>
    <cellStyle name="Normal 6 2 3 2 2 2 4 3" xfId="8793" xr:uid="{00000000-0005-0000-0000-000070220000}"/>
    <cellStyle name="Normal 6 2 3 2 2 2 4 3 3" xfId="23891" xr:uid="{00000000-0005-0000-0000-00006D5D0000}"/>
    <cellStyle name="Normal 6 2 3 2 2 2 4 5" xfId="18878" xr:uid="{00000000-0005-0000-0000-0000D8490000}"/>
    <cellStyle name="Normal 6 2 3 2 2 2 5" xfId="5432" xr:uid="{00000000-0005-0000-0000-00004F150000}"/>
    <cellStyle name="Normal 6 2 3 2 2 2 5 2" xfId="15484" xr:uid="{00000000-0005-0000-0000-0000933C0000}"/>
    <cellStyle name="Normal 6 2 3 2 2 2 5 2 3" xfId="30579" xr:uid="{00000000-0005-0000-0000-00008D770000}"/>
    <cellStyle name="Normal 6 2 3 2 2 2 5 3" xfId="10464" xr:uid="{00000000-0005-0000-0000-0000F7280000}"/>
    <cellStyle name="Normal 6 2 3 2 2 2 5 3 3" xfId="25562" xr:uid="{00000000-0005-0000-0000-0000F4630000}"/>
    <cellStyle name="Normal 6 2 3 2 2 2 5 5" xfId="20549" xr:uid="{00000000-0005-0000-0000-00005F500000}"/>
    <cellStyle name="Normal 6 2 3 2 2 2 6" xfId="12142" xr:uid="{00000000-0005-0000-0000-0000852F0000}"/>
    <cellStyle name="Normal 6 2 3 2 2 2 6 3" xfId="27237" xr:uid="{00000000-0005-0000-0000-00007F6A0000}"/>
    <cellStyle name="Normal 6 2 3 2 2 2 7" xfId="7121" xr:uid="{00000000-0005-0000-0000-0000E81B0000}"/>
    <cellStyle name="Normal 6 2 3 2 2 2 7 3" xfId="22220" xr:uid="{00000000-0005-0000-0000-0000E6560000}"/>
    <cellStyle name="Normal 6 2 3 2 2 2 9" xfId="17207" xr:uid="{00000000-0005-0000-0000-000051430000}"/>
    <cellStyle name="Normal 6 2 3 2 2 3" xfId="2259" xr:uid="{00000000-0005-0000-0000-0000E8080000}"/>
    <cellStyle name="Normal 6 2 3 2 2 3 2" xfId="3098" xr:uid="{00000000-0005-0000-0000-00002F0C0000}"/>
    <cellStyle name="Normal 6 2 3 2 2 3 2 2" xfId="4787" xr:uid="{00000000-0005-0000-0000-0000C9120000}"/>
    <cellStyle name="Normal 6 2 3 2 2 3 2 2 2" xfId="14859" xr:uid="{00000000-0005-0000-0000-0000223A0000}"/>
    <cellStyle name="Normal 6 2 3 2 2 3 2 2 2 3" xfId="29954" xr:uid="{00000000-0005-0000-0000-00001C750000}"/>
    <cellStyle name="Normal 6 2 3 2 2 3 2 2 3" xfId="9839" xr:uid="{00000000-0005-0000-0000-000086260000}"/>
    <cellStyle name="Normal 6 2 3 2 2 3 2 2 3 3" xfId="24937" xr:uid="{00000000-0005-0000-0000-000083610000}"/>
    <cellStyle name="Normal 6 2 3 2 2 3 2 2 5" xfId="19924" xr:uid="{00000000-0005-0000-0000-0000EE4D0000}"/>
    <cellStyle name="Normal 6 2 3 2 2 3 2 3" xfId="6478" xr:uid="{00000000-0005-0000-0000-000065190000}"/>
    <cellStyle name="Normal 6 2 3 2 2 3 2 3 2" xfId="16530" xr:uid="{00000000-0005-0000-0000-0000A9400000}"/>
    <cellStyle name="Normal 6 2 3 2 2 3 2 3 3" xfId="11510" xr:uid="{00000000-0005-0000-0000-00000D2D0000}"/>
    <cellStyle name="Normal 6 2 3 2 2 3 2 3 3 3" xfId="26608" xr:uid="{00000000-0005-0000-0000-00000A680000}"/>
    <cellStyle name="Normal 6 2 3 2 2 3 2 3 5" xfId="21595" xr:uid="{00000000-0005-0000-0000-000075540000}"/>
    <cellStyle name="Normal 6 2 3 2 2 3 2 4" xfId="13188" xr:uid="{00000000-0005-0000-0000-00009B330000}"/>
    <cellStyle name="Normal 6 2 3 2 2 3 2 4 3" xfId="28283" xr:uid="{00000000-0005-0000-0000-0000956E0000}"/>
    <cellStyle name="Normal 6 2 3 2 2 3 2 5" xfId="8167" xr:uid="{00000000-0005-0000-0000-0000FE1F0000}"/>
    <cellStyle name="Normal 6 2 3 2 2 3 2 5 3" xfId="23266" xr:uid="{00000000-0005-0000-0000-0000FC5A0000}"/>
    <cellStyle name="Normal 6 2 3 2 2 3 2 7" xfId="18253" xr:uid="{00000000-0005-0000-0000-000067470000}"/>
    <cellStyle name="Normal 6 2 3 2 2 3 3" xfId="3950" xr:uid="{00000000-0005-0000-0000-0000840F0000}"/>
    <cellStyle name="Normal 6 2 3 2 2 3 3 2" xfId="14023" xr:uid="{00000000-0005-0000-0000-0000DE360000}"/>
    <cellStyle name="Normal 6 2 3 2 2 3 3 2 3" xfId="29118" xr:uid="{00000000-0005-0000-0000-0000D8710000}"/>
    <cellStyle name="Normal 6 2 3 2 2 3 3 3" xfId="9003" xr:uid="{00000000-0005-0000-0000-000042230000}"/>
    <cellStyle name="Normal 6 2 3 2 2 3 3 3 3" xfId="24101" xr:uid="{00000000-0005-0000-0000-00003F5E0000}"/>
    <cellStyle name="Normal 6 2 3 2 2 3 3 5" xfId="19088" xr:uid="{00000000-0005-0000-0000-0000AA4A0000}"/>
    <cellStyle name="Normal 6 2 3 2 2 3 4" xfId="5642" xr:uid="{00000000-0005-0000-0000-000021160000}"/>
    <cellStyle name="Normal 6 2 3 2 2 3 4 2" xfId="15694" xr:uid="{00000000-0005-0000-0000-0000653D0000}"/>
    <cellStyle name="Normal 6 2 3 2 2 3 4 2 3" xfId="30789" xr:uid="{00000000-0005-0000-0000-00005F780000}"/>
    <cellStyle name="Normal 6 2 3 2 2 3 4 3" xfId="10674" xr:uid="{00000000-0005-0000-0000-0000C9290000}"/>
    <cellStyle name="Normal 6 2 3 2 2 3 4 3 3" xfId="25772" xr:uid="{00000000-0005-0000-0000-0000C6640000}"/>
    <cellStyle name="Normal 6 2 3 2 2 3 4 5" xfId="20759" xr:uid="{00000000-0005-0000-0000-000031510000}"/>
    <cellStyle name="Normal 6 2 3 2 2 3 5" xfId="12352" xr:uid="{00000000-0005-0000-0000-000057300000}"/>
    <cellStyle name="Normal 6 2 3 2 2 3 5 3" xfId="27447" xr:uid="{00000000-0005-0000-0000-0000516B0000}"/>
    <cellStyle name="Normal 6 2 3 2 2 3 6" xfId="7331" xr:uid="{00000000-0005-0000-0000-0000BA1C0000}"/>
    <cellStyle name="Normal 6 2 3 2 2 3 6 3" xfId="22430" xr:uid="{00000000-0005-0000-0000-0000B8570000}"/>
    <cellStyle name="Normal 6 2 3 2 2 3 8" xfId="17417" xr:uid="{00000000-0005-0000-0000-000023440000}"/>
    <cellStyle name="Normal 6 2 3 2 2 4" xfId="2680" xr:uid="{00000000-0005-0000-0000-00008D0A0000}"/>
    <cellStyle name="Normal 6 2 3 2 2 4 2" xfId="4369" xr:uid="{00000000-0005-0000-0000-000027110000}"/>
    <cellStyle name="Normal 6 2 3 2 2 4 2 2" xfId="14441" xr:uid="{00000000-0005-0000-0000-000080380000}"/>
    <cellStyle name="Normal 6 2 3 2 2 4 2 2 3" xfId="29536" xr:uid="{00000000-0005-0000-0000-00007A730000}"/>
    <cellStyle name="Normal 6 2 3 2 2 4 2 3" xfId="9421" xr:uid="{00000000-0005-0000-0000-0000E4240000}"/>
    <cellStyle name="Normal 6 2 3 2 2 4 2 3 3" xfId="24519" xr:uid="{00000000-0005-0000-0000-0000E15F0000}"/>
    <cellStyle name="Normal 6 2 3 2 2 4 2 5" xfId="19506" xr:uid="{00000000-0005-0000-0000-00004C4C0000}"/>
    <cellStyle name="Normal 6 2 3 2 2 4 3" xfId="6060" xr:uid="{00000000-0005-0000-0000-0000C3170000}"/>
    <cellStyle name="Normal 6 2 3 2 2 4 3 2" xfId="16112" xr:uid="{00000000-0005-0000-0000-0000073F0000}"/>
    <cellStyle name="Normal 6 2 3 2 2 4 3 3" xfId="11092" xr:uid="{00000000-0005-0000-0000-00006B2B0000}"/>
    <cellStyle name="Normal 6 2 3 2 2 4 3 3 3" xfId="26190" xr:uid="{00000000-0005-0000-0000-000068660000}"/>
    <cellStyle name="Normal 6 2 3 2 2 4 3 5" xfId="21177" xr:uid="{00000000-0005-0000-0000-0000D3520000}"/>
    <cellStyle name="Normal 6 2 3 2 2 4 4" xfId="12770" xr:uid="{00000000-0005-0000-0000-0000F9310000}"/>
    <cellStyle name="Normal 6 2 3 2 2 4 4 3" xfId="27865" xr:uid="{00000000-0005-0000-0000-0000F36C0000}"/>
    <cellStyle name="Normal 6 2 3 2 2 4 5" xfId="7749" xr:uid="{00000000-0005-0000-0000-00005C1E0000}"/>
    <cellStyle name="Normal 6 2 3 2 2 4 5 3" xfId="22848" xr:uid="{00000000-0005-0000-0000-00005A590000}"/>
    <cellStyle name="Normal 6 2 3 2 2 4 7" xfId="17835" xr:uid="{00000000-0005-0000-0000-0000C5450000}"/>
    <cellStyle name="Normal 6 2 3 2 2 5" xfId="3532" xr:uid="{00000000-0005-0000-0000-0000E20D0000}"/>
    <cellStyle name="Normal 6 2 3 2 2 5 2" xfId="13605" xr:uid="{00000000-0005-0000-0000-00003C350000}"/>
    <cellStyle name="Normal 6 2 3 2 2 5 2 3" xfId="28700" xr:uid="{00000000-0005-0000-0000-000036700000}"/>
    <cellStyle name="Normal 6 2 3 2 2 5 3" xfId="8585" xr:uid="{00000000-0005-0000-0000-0000A0210000}"/>
    <cellStyle name="Normal 6 2 3 2 2 5 3 3" xfId="23683" xr:uid="{00000000-0005-0000-0000-00009D5C0000}"/>
    <cellStyle name="Normal 6 2 3 2 2 5 5" xfId="18670" xr:uid="{00000000-0005-0000-0000-000008490000}"/>
    <cellStyle name="Normal 6 2 3 2 2 6" xfId="5224" xr:uid="{00000000-0005-0000-0000-00007F140000}"/>
    <cellStyle name="Normal 6 2 3 2 2 6 2" xfId="15276" xr:uid="{00000000-0005-0000-0000-0000C33B0000}"/>
    <cellStyle name="Normal 6 2 3 2 2 6 2 3" xfId="30371" xr:uid="{00000000-0005-0000-0000-0000BD760000}"/>
    <cellStyle name="Normal 6 2 3 2 2 6 3" xfId="10256" xr:uid="{00000000-0005-0000-0000-000027280000}"/>
    <cellStyle name="Normal 6 2 3 2 2 6 3 3" xfId="25354" xr:uid="{00000000-0005-0000-0000-000024630000}"/>
    <cellStyle name="Normal 6 2 3 2 2 6 5" xfId="20341" xr:uid="{00000000-0005-0000-0000-00008F4F0000}"/>
    <cellStyle name="Normal 6 2 3 2 2 7" xfId="11934" xr:uid="{00000000-0005-0000-0000-0000B52E0000}"/>
    <cellStyle name="Normal 6 2 3 2 2 7 3" xfId="27029" xr:uid="{00000000-0005-0000-0000-0000AF690000}"/>
    <cellStyle name="Normal 6 2 3 2 2 8" xfId="6913" xr:uid="{00000000-0005-0000-0000-0000181B0000}"/>
    <cellStyle name="Normal 6 2 3 2 2 8 3" xfId="22012" xr:uid="{00000000-0005-0000-0000-000016560000}"/>
    <cellStyle name="Normal 6 2 3 2 3" xfId="1942" xr:uid="{00000000-0005-0000-0000-0000AB070000}"/>
    <cellStyle name="Normal 6 2 3 2 3 2" xfId="2363" xr:uid="{00000000-0005-0000-0000-000050090000}"/>
    <cellStyle name="Normal 6 2 3 2 3 2 2" xfId="3202" xr:uid="{00000000-0005-0000-0000-0000970C0000}"/>
    <cellStyle name="Normal 6 2 3 2 3 2 2 2" xfId="4891" xr:uid="{00000000-0005-0000-0000-000031130000}"/>
    <cellStyle name="Normal 6 2 3 2 3 2 2 2 2" xfId="14963" xr:uid="{00000000-0005-0000-0000-00008A3A0000}"/>
    <cellStyle name="Normal 6 2 3 2 3 2 2 2 2 3" xfId="30058" xr:uid="{00000000-0005-0000-0000-000084750000}"/>
    <cellStyle name="Normal 6 2 3 2 3 2 2 2 3" xfId="9943" xr:uid="{00000000-0005-0000-0000-0000EE260000}"/>
    <cellStyle name="Normal 6 2 3 2 3 2 2 2 3 3" xfId="25041" xr:uid="{00000000-0005-0000-0000-0000EB610000}"/>
    <cellStyle name="Normal 6 2 3 2 3 2 2 2 5" xfId="20028" xr:uid="{00000000-0005-0000-0000-0000564E0000}"/>
    <cellStyle name="Normal 6 2 3 2 3 2 2 3" xfId="6582" xr:uid="{00000000-0005-0000-0000-0000CD190000}"/>
    <cellStyle name="Normal 6 2 3 2 3 2 2 3 2" xfId="16634" xr:uid="{00000000-0005-0000-0000-000011410000}"/>
    <cellStyle name="Normal 6 2 3 2 3 2 2 3 3" xfId="11614" xr:uid="{00000000-0005-0000-0000-0000752D0000}"/>
    <cellStyle name="Normal 6 2 3 2 3 2 2 3 3 3" xfId="26712" xr:uid="{00000000-0005-0000-0000-000072680000}"/>
    <cellStyle name="Normal 6 2 3 2 3 2 2 3 5" xfId="21699" xr:uid="{00000000-0005-0000-0000-0000DD540000}"/>
    <cellStyle name="Normal 6 2 3 2 3 2 2 4" xfId="13292" xr:uid="{00000000-0005-0000-0000-000003340000}"/>
    <cellStyle name="Normal 6 2 3 2 3 2 2 4 3" xfId="28387" xr:uid="{00000000-0005-0000-0000-0000FD6E0000}"/>
    <cellStyle name="Normal 6 2 3 2 3 2 2 5" xfId="8271" xr:uid="{00000000-0005-0000-0000-000066200000}"/>
    <cellStyle name="Normal 6 2 3 2 3 2 2 5 3" xfId="23370" xr:uid="{00000000-0005-0000-0000-0000645B0000}"/>
    <cellStyle name="Normal 6 2 3 2 3 2 2 7" xfId="18357" xr:uid="{00000000-0005-0000-0000-0000CF470000}"/>
    <cellStyle name="Normal 6 2 3 2 3 2 3" xfId="4054" xr:uid="{00000000-0005-0000-0000-0000EC0F0000}"/>
    <cellStyle name="Normal 6 2 3 2 3 2 3 2" xfId="14127" xr:uid="{00000000-0005-0000-0000-000046370000}"/>
    <cellStyle name="Normal 6 2 3 2 3 2 3 2 3" xfId="29222" xr:uid="{00000000-0005-0000-0000-000040720000}"/>
    <cellStyle name="Normal 6 2 3 2 3 2 3 3" xfId="9107" xr:uid="{00000000-0005-0000-0000-0000AA230000}"/>
    <cellStyle name="Normal 6 2 3 2 3 2 3 3 3" xfId="24205" xr:uid="{00000000-0005-0000-0000-0000A75E0000}"/>
    <cellStyle name="Normal 6 2 3 2 3 2 3 5" xfId="19192" xr:uid="{00000000-0005-0000-0000-0000124B0000}"/>
    <cellStyle name="Normal 6 2 3 2 3 2 4" xfId="5746" xr:uid="{00000000-0005-0000-0000-000089160000}"/>
    <cellStyle name="Normal 6 2 3 2 3 2 4 2" xfId="15798" xr:uid="{00000000-0005-0000-0000-0000CD3D0000}"/>
    <cellStyle name="Normal 6 2 3 2 3 2 4 2 3" xfId="30893" xr:uid="{00000000-0005-0000-0000-0000C7780000}"/>
    <cellStyle name="Normal 6 2 3 2 3 2 4 3" xfId="10778" xr:uid="{00000000-0005-0000-0000-0000312A0000}"/>
    <cellStyle name="Normal 6 2 3 2 3 2 4 3 3" xfId="25876" xr:uid="{00000000-0005-0000-0000-00002E650000}"/>
    <cellStyle name="Normal 6 2 3 2 3 2 4 5" xfId="20863" xr:uid="{00000000-0005-0000-0000-000099510000}"/>
    <cellStyle name="Normal 6 2 3 2 3 2 5" xfId="12456" xr:uid="{00000000-0005-0000-0000-0000BF300000}"/>
    <cellStyle name="Normal 6 2 3 2 3 2 5 3" xfId="27551" xr:uid="{00000000-0005-0000-0000-0000B96B0000}"/>
    <cellStyle name="Normal 6 2 3 2 3 2 6" xfId="7435" xr:uid="{00000000-0005-0000-0000-0000221D0000}"/>
    <cellStyle name="Normal 6 2 3 2 3 2 6 3" xfId="22534" xr:uid="{00000000-0005-0000-0000-000020580000}"/>
    <cellStyle name="Normal 6 2 3 2 3 2 8" xfId="17521" xr:uid="{00000000-0005-0000-0000-00008B440000}"/>
    <cellStyle name="Normal 6 2 3 2 3 3" xfId="2784" xr:uid="{00000000-0005-0000-0000-0000F50A0000}"/>
    <cellStyle name="Normal 6 2 3 2 3 3 2" xfId="4473" xr:uid="{00000000-0005-0000-0000-00008F110000}"/>
    <cellStyle name="Normal 6 2 3 2 3 3 2 2" xfId="14545" xr:uid="{00000000-0005-0000-0000-0000E8380000}"/>
    <cellStyle name="Normal 6 2 3 2 3 3 2 2 3" xfId="29640" xr:uid="{00000000-0005-0000-0000-0000E2730000}"/>
    <cellStyle name="Normal 6 2 3 2 3 3 2 3" xfId="9525" xr:uid="{00000000-0005-0000-0000-00004C250000}"/>
    <cellStyle name="Normal 6 2 3 2 3 3 2 3 3" xfId="24623" xr:uid="{00000000-0005-0000-0000-000049600000}"/>
    <cellStyle name="Normal 6 2 3 2 3 3 2 5" xfId="19610" xr:uid="{00000000-0005-0000-0000-0000B44C0000}"/>
    <cellStyle name="Normal 6 2 3 2 3 3 3" xfId="6164" xr:uid="{00000000-0005-0000-0000-00002B180000}"/>
    <cellStyle name="Normal 6 2 3 2 3 3 3 2" xfId="16216" xr:uid="{00000000-0005-0000-0000-00006F3F0000}"/>
    <cellStyle name="Normal 6 2 3 2 3 3 3 3" xfId="11196" xr:uid="{00000000-0005-0000-0000-0000D32B0000}"/>
    <cellStyle name="Normal 6 2 3 2 3 3 3 3 3" xfId="26294" xr:uid="{00000000-0005-0000-0000-0000D0660000}"/>
    <cellStyle name="Normal 6 2 3 2 3 3 3 5" xfId="21281" xr:uid="{00000000-0005-0000-0000-00003B530000}"/>
    <cellStyle name="Normal 6 2 3 2 3 3 4" xfId="12874" xr:uid="{00000000-0005-0000-0000-000061320000}"/>
    <cellStyle name="Normal 6 2 3 2 3 3 4 3" xfId="27969" xr:uid="{00000000-0005-0000-0000-00005B6D0000}"/>
    <cellStyle name="Normal 6 2 3 2 3 3 5" xfId="7853" xr:uid="{00000000-0005-0000-0000-0000C41E0000}"/>
    <cellStyle name="Normal 6 2 3 2 3 3 5 3" xfId="22952" xr:uid="{00000000-0005-0000-0000-0000C2590000}"/>
    <cellStyle name="Normal 6 2 3 2 3 3 7" xfId="17939" xr:uid="{00000000-0005-0000-0000-00002D460000}"/>
    <cellStyle name="Normal 6 2 3 2 3 4" xfId="3636" xr:uid="{00000000-0005-0000-0000-00004A0E0000}"/>
    <cellStyle name="Normal 6 2 3 2 3 4 2" xfId="13709" xr:uid="{00000000-0005-0000-0000-0000A4350000}"/>
    <cellStyle name="Normal 6 2 3 2 3 4 2 3" xfId="28804" xr:uid="{00000000-0005-0000-0000-00009E700000}"/>
    <cellStyle name="Normal 6 2 3 2 3 4 3" xfId="8689" xr:uid="{00000000-0005-0000-0000-000008220000}"/>
    <cellStyle name="Normal 6 2 3 2 3 4 3 3" xfId="23787" xr:uid="{00000000-0005-0000-0000-0000055D0000}"/>
    <cellStyle name="Normal 6 2 3 2 3 4 5" xfId="18774" xr:uid="{00000000-0005-0000-0000-000070490000}"/>
    <cellStyle name="Normal 6 2 3 2 3 5" xfId="5328" xr:uid="{00000000-0005-0000-0000-0000E7140000}"/>
    <cellStyle name="Normal 6 2 3 2 3 5 2" xfId="15380" xr:uid="{00000000-0005-0000-0000-00002B3C0000}"/>
    <cellStyle name="Normal 6 2 3 2 3 5 2 3" xfId="30475" xr:uid="{00000000-0005-0000-0000-000025770000}"/>
    <cellStyle name="Normal 6 2 3 2 3 5 3" xfId="10360" xr:uid="{00000000-0005-0000-0000-00008F280000}"/>
    <cellStyle name="Normal 6 2 3 2 3 5 3 3" xfId="25458" xr:uid="{00000000-0005-0000-0000-00008C630000}"/>
    <cellStyle name="Normal 6 2 3 2 3 5 5" xfId="20445" xr:uid="{00000000-0005-0000-0000-0000F74F0000}"/>
    <cellStyle name="Normal 6 2 3 2 3 6" xfId="12038" xr:uid="{00000000-0005-0000-0000-00001D2F0000}"/>
    <cellStyle name="Normal 6 2 3 2 3 6 3" xfId="27133" xr:uid="{00000000-0005-0000-0000-0000176A0000}"/>
    <cellStyle name="Normal 6 2 3 2 3 7" xfId="7017" xr:uid="{00000000-0005-0000-0000-0000801B0000}"/>
    <cellStyle name="Normal 6 2 3 2 3 7 3" xfId="22116" xr:uid="{00000000-0005-0000-0000-00007E560000}"/>
    <cellStyle name="Normal 6 2 3 2 3 9" xfId="17103" xr:uid="{00000000-0005-0000-0000-0000E9420000}"/>
    <cellStyle name="Normal 6 2 3 2 4" xfId="2155" xr:uid="{00000000-0005-0000-0000-000080080000}"/>
    <cellStyle name="Normal 6 2 3 2 4 2" xfId="2994" xr:uid="{00000000-0005-0000-0000-0000C70B0000}"/>
    <cellStyle name="Normal 6 2 3 2 4 2 2" xfId="4683" xr:uid="{00000000-0005-0000-0000-000061120000}"/>
    <cellStyle name="Normal 6 2 3 2 4 2 2 2" xfId="14755" xr:uid="{00000000-0005-0000-0000-0000BA390000}"/>
    <cellStyle name="Normal 6 2 3 2 4 2 2 2 3" xfId="29850" xr:uid="{00000000-0005-0000-0000-0000B4740000}"/>
    <cellStyle name="Normal 6 2 3 2 4 2 2 3" xfId="9735" xr:uid="{00000000-0005-0000-0000-00001E260000}"/>
    <cellStyle name="Normal 6 2 3 2 4 2 2 3 3" xfId="24833" xr:uid="{00000000-0005-0000-0000-00001B610000}"/>
    <cellStyle name="Normal 6 2 3 2 4 2 2 5" xfId="19820" xr:uid="{00000000-0005-0000-0000-0000864D0000}"/>
    <cellStyle name="Normal 6 2 3 2 4 2 3" xfId="6374" xr:uid="{00000000-0005-0000-0000-0000FD180000}"/>
    <cellStyle name="Normal 6 2 3 2 4 2 3 2" xfId="16426" xr:uid="{00000000-0005-0000-0000-000041400000}"/>
    <cellStyle name="Normal 6 2 3 2 4 2 3 3" xfId="11406" xr:uid="{00000000-0005-0000-0000-0000A52C0000}"/>
    <cellStyle name="Normal 6 2 3 2 4 2 3 3 3" xfId="26504" xr:uid="{00000000-0005-0000-0000-0000A2670000}"/>
    <cellStyle name="Normal 6 2 3 2 4 2 3 5" xfId="21491" xr:uid="{00000000-0005-0000-0000-00000D540000}"/>
    <cellStyle name="Normal 6 2 3 2 4 2 4" xfId="13084" xr:uid="{00000000-0005-0000-0000-000033330000}"/>
    <cellStyle name="Normal 6 2 3 2 4 2 4 3" xfId="28179" xr:uid="{00000000-0005-0000-0000-00002D6E0000}"/>
    <cellStyle name="Normal 6 2 3 2 4 2 5" xfId="8063" xr:uid="{00000000-0005-0000-0000-0000961F0000}"/>
    <cellStyle name="Normal 6 2 3 2 4 2 5 3" xfId="23162" xr:uid="{00000000-0005-0000-0000-0000945A0000}"/>
    <cellStyle name="Normal 6 2 3 2 4 2 7" xfId="18149" xr:uid="{00000000-0005-0000-0000-0000FF460000}"/>
    <cellStyle name="Normal 6 2 3 2 4 3" xfId="3846" xr:uid="{00000000-0005-0000-0000-00001C0F0000}"/>
    <cellStyle name="Normal 6 2 3 2 4 3 2" xfId="13919" xr:uid="{00000000-0005-0000-0000-000076360000}"/>
    <cellStyle name="Normal 6 2 3 2 4 3 2 3" xfId="29014" xr:uid="{00000000-0005-0000-0000-000070710000}"/>
    <cellStyle name="Normal 6 2 3 2 4 3 3" xfId="8899" xr:uid="{00000000-0005-0000-0000-0000DA220000}"/>
    <cellStyle name="Normal 6 2 3 2 4 3 3 3" xfId="23997" xr:uid="{00000000-0005-0000-0000-0000D75D0000}"/>
    <cellStyle name="Normal 6 2 3 2 4 3 5" xfId="18984" xr:uid="{00000000-0005-0000-0000-0000424A0000}"/>
    <cellStyle name="Normal 6 2 3 2 4 4" xfId="5538" xr:uid="{00000000-0005-0000-0000-0000B9150000}"/>
    <cellStyle name="Normal 6 2 3 2 4 4 2" xfId="15590" xr:uid="{00000000-0005-0000-0000-0000FD3C0000}"/>
    <cellStyle name="Normal 6 2 3 2 4 4 2 3" xfId="30685" xr:uid="{00000000-0005-0000-0000-0000F7770000}"/>
    <cellStyle name="Normal 6 2 3 2 4 4 3" xfId="10570" xr:uid="{00000000-0005-0000-0000-000061290000}"/>
    <cellStyle name="Normal 6 2 3 2 4 4 3 3" xfId="25668" xr:uid="{00000000-0005-0000-0000-00005E640000}"/>
    <cellStyle name="Normal 6 2 3 2 4 4 5" xfId="20655" xr:uid="{00000000-0005-0000-0000-0000C9500000}"/>
    <cellStyle name="Normal 6 2 3 2 4 5" xfId="12248" xr:uid="{00000000-0005-0000-0000-0000EF2F0000}"/>
    <cellStyle name="Normal 6 2 3 2 4 5 3" xfId="27343" xr:uid="{00000000-0005-0000-0000-0000E96A0000}"/>
    <cellStyle name="Normal 6 2 3 2 4 6" xfId="7227" xr:uid="{00000000-0005-0000-0000-0000521C0000}"/>
    <cellStyle name="Normal 6 2 3 2 4 6 3" xfId="22326" xr:uid="{00000000-0005-0000-0000-000050570000}"/>
    <cellStyle name="Normal 6 2 3 2 4 8" xfId="17313" xr:uid="{00000000-0005-0000-0000-0000BB430000}"/>
    <cellStyle name="Normal 6 2 3 2 5" xfId="2576" xr:uid="{00000000-0005-0000-0000-0000250A0000}"/>
    <cellStyle name="Normal 6 2 3 2 5 2" xfId="4265" xr:uid="{00000000-0005-0000-0000-0000BF100000}"/>
    <cellStyle name="Normal 6 2 3 2 5 2 2" xfId="14337" xr:uid="{00000000-0005-0000-0000-000018380000}"/>
    <cellStyle name="Normal 6 2 3 2 5 2 2 3" xfId="29432" xr:uid="{00000000-0005-0000-0000-000012730000}"/>
    <cellStyle name="Normal 6 2 3 2 5 2 3" xfId="9317" xr:uid="{00000000-0005-0000-0000-00007C240000}"/>
    <cellStyle name="Normal 6 2 3 2 5 2 3 3" xfId="24415" xr:uid="{00000000-0005-0000-0000-0000795F0000}"/>
    <cellStyle name="Normal 6 2 3 2 5 2 5" xfId="19402" xr:uid="{00000000-0005-0000-0000-0000E44B0000}"/>
    <cellStyle name="Normal 6 2 3 2 5 3" xfId="5956" xr:uid="{00000000-0005-0000-0000-00005B170000}"/>
    <cellStyle name="Normal 6 2 3 2 5 3 2" xfId="16008" xr:uid="{00000000-0005-0000-0000-00009F3E0000}"/>
    <cellStyle name="Normal 6 2 3 2 5 3 3" xfId="10988" xr:uid="{00000000-0005-0000-0000-0000032B0000}"/>
    <cellStyle name="Normal 6 2 3 2 5 3 3 3" xfId="26086" xr:uid="{00000000-0005-0000-0000-000000660000}"/>
    <cellStyle name="Normal 6 2 3 2 5 3 5" xfId="21073" xr:uid="{00000000-0005-0000-0000-00006B520000}"/>
    <cellStyle name="Normal 6 2 3 2 5 4" xfId="12666" xr:uid="{00000000-0005-0000-0000-000091310000}"/>
    <cellStyle name="Normal 6 2 3 2 5 4 3" xfId="27761" xr:uid="{00000000-0005-0000-0000-00008B6C0000}"/>
    <cellStyle name="Normal 6 2 3 2 5 5" xfId="7645" xr:uid="{00000000-0005-0000-0000-0000F41D0000}"/>
    <cellStyle name="Normal 6 2 3 2 5 5 3" xfId="22744" xr:uid="{00000000-0005-0000-0000-0000F2580000}"/>
    <cellStyle name="Normal 6 2 3 2 5 7" xfId="17731" xr:uid="{00000000-0005-0000-0000-00005D450000}"/>
    <cellStyle name="Normal 6 2 3 2 6" xfId="3428" xr:uid="{00000000-0005-0000-0000-00007A0D0000}"/>
    <cellStyle name="Normal 6 2 3 2 6 2" xfId="13501" xr:uid="{00000000-0005-0000-0000-0000D4340000}"/>
    <cellStyle name="Normal 6 2 3 2 6 2 3" xfId="28596" xr:uid="{00000000-0005-0000-0000-0000CE6F0000}"/>
    <cellStyle name="Normal 6 2 3 2 6 3" xfId="8481" xr:uid="{00000000-0005-0000-0000-000038210000}"/>
    <cellStyle name="Normal 6 2 3 2 6 3 3" xfId="23579" xr:uid="{00000000-0005-0000-0000-0000355C0000}"/>
    <cellStyle name="Normal 6 2 3 2 6 5" xfId="18566" xr:uid="{00000000-0005-0000-0000-0000A0480000}"/>
    <cellStyle name="Normal 6 2 3 2 7" xfId="5120" xr:uid="{00000000-0005-0000-0000-000017140000}"/>
    <cellStyle name="Normal 6 2 3 2 7 2" xfId="15172" xr:uid="{00000000-0005-0000-0000-00005B3B0000}"/>
    <cellStyle name="Normal 6 2 3 2 7 2 3" xfId="30267" xr:uid="{00000000-0005-0000-0000-000055760000}"/>
    <cellStyle name="Normal 6 2 3 2 7 3" xfId="10152" xr:uid="{00000000-0005-0000-0000-0000BF270000}"/>
    <cellStyle name="Normal 6 2 3 2 7 3 3" xfId="25250" xr:uid="{00000000-0005-0000-0000-0000BC620000}"/>
    <cellStyle name="Normal 6 2 3 2 7 5" xfId="20237" xr:uid="{00000000-0005-0000-0000-0000274F0000}"/>
    <cellStyle name="Normal 6 2 3 2 8" xfId="11830" xr:uid="{00000000-0005-0000-0000-00004D2E0000}"/>
    <cellStyle name="Normal 6 2 3 2 8 3" xfId="26925" xr:uid="{00000000-0005-0000-0000-000047690000}"/>
    <cellStyle name="Normal 6 2 3 2 9" xfId="6809" xr:uid="{00000000-0005-0000-0000-0000B01A0000}"/>
    <cellStyle name="Normal 6 2 3 2 9 3" xfId="21908" xr:uid="{00000000-0005-0000-0000-0000AE550000}"/>
    <cellStyle name="Normal 6 2 3 3" xfId="738" xr:uid="{00000000-0005-0000-0000-0000F1020000}"/>
    <cellStyle name="Normal 6 2 3 3 10" xfId="16947" xr:uid="{00000000-0005-0000-0000-00004D420000}"/>
    <cellStyle name="Normal 6 2 3 3 11" xfId="1775" xr:uid="{00000000-0005-0000-0000-000004070000}"/>
    <cellStyle name="Normal 6 2 3 3 2" xfId="1994" xr:uid="{00000000-0005-0000-0000-0000DF070000}"/>
    <cellStyle name="Normal 6 2 3 3 2 2" xfId="2415" xr:uid="{00000000-0005-0000-0000-000084090000}"/>
    <cellStyle name="Normal 6 2 3 3 2 2 2" xfId="3254" xr:uid="{00000000-0005-0000-0000-0000CB0C0000}"/>
    <cellStyle name="Normal 6 2 3 3 2 2 2 2" xfId="4943" xr:uid="{00000000-0005-0000-0000-000065130000}"/>
    <cellStyle name="Normal 6 2 3 3 2 2 2 2 2" xfId="15015" xr:uid="{00000000-0005-0000-0000-0000BE3A0000}"/>
    <cellStyle name="Normal 6 2 3 3 2 2 2 2 2 3" xfId="30110" xr:uid="{00000000-0005-0000-0000-0000B8750000}"/>
    <cellStyle name="Normal 6 2 3 3 2 2 2 2 3" xfId="9995" xr:uid="{00000000-0005-0000-0000-000022270000}"/>
    <cellStyle name="Normal 6 2 3 3 2 2 2 2 3 3" xfId="25093" xr:uid="{00000000-0005-0000-0000-00001F620000}"/>
    <cellStyle name="Normal 6 2 3 3 2 2 2 2 5" xfId="20080" xr:uid="{00000000-0005-0000-0000-00008A4E0000}"/>
    <cellStyle name="Normal 6 2 3 3 2 2 2 3" xfId="6634" xr:uid="{00000000-0005-0000-0000-0000011A0000}"/>
    <cellStyle name="Normal 6 2 3 3 2 2 2 3 2" xfId="16686" xr:uid="{00000000-0005-0000-0000-000045410000}"/>
    <cellStyle name="Normal 6 2 3 3 2 2 2 3 3" xfId="11666" xr:uid="{00000000-0005-0000-0000-0000A92D0000}"/>
    <cellStyle name="Normal 6 2 3 3 2 2 2 3 3 3" xfId="26764" xr:uid="{00000000-0005-0000-0000-0000A6680000}"/>
    <cellStyle name="Normal 6 2 3 3 2 2 2 3 5" xfId="21751" xr:uid="{00000000-0005-0000-0000-000011550000}"/>
    <cellStyle name="Normal 6 2 3 3 2 2 2 4" xfId="13344" xr:uid="{00000000-0005-0000-0000-000037340000}"/>
    <cellStyle name="Normal 6 2 3 3 2 2 2 4 3" xfId="28439" xr:uid="{00000000-0005-0000-0000-0000316F0000}"/>
    <cellStyle name="Normal 6 2 3 3 2 2 2 5" xfId="8323" xr:uid="{00000000-0005-0000-0000-00009A200000}"/>
    <cellStyle name="Normal 6 2 3 3 2 2 2 5 3" xfId="23422" xr:uid="{00000000-0005-0000-0000-0000985B0000}"/>
    <cellStyle name="Normal 6 2 3 3 2 2 2 7" xfId="18409" xr:uid="{00000000-0005-0000-0000-000003480000}"/>
    <cellStyle name="Normal 6 2 3 3 2 2 3" xfId="4106" xr:uid="{00000000-0005-0000-0000-000020100000}"/>
    <cellStyle name="Normal 6 2 3 3 2 2 3 2" xfId="14179" xr:uid="{00000000-0005-0000-0000-00007A370000}"/>
    <cellStyle name="Normal 6 2 3 3 2 2 3 2 3" xfId="29274" xr:uid="{00000000-0005-0000-0000-000074720000}"/>
    <cellStyle name="Normal 6 2 3 3 2 2 3 3" xfId="9159" xr:uid="{00000000-0005-0000-0000-0000DE230000}"/>
    <cellStyle name="Normal 6 2 3 3 2 2 3 3 3" xfId="24257" xr:uid="{00000000-0005-0000-0000-0000DB5E0000}"/>
    <cellStyle name="Normal 6 2 3 3 2 2 3 5" xfId="19244" xr:uid="{00000000-0005-0000-0000-0000464B0000}"/>
    <cellStyle name="Normal 6 2 3 3 2 2 4" xfId="5798" xr:uid="{00000000-0005-0000-0000-0000BD160000}"/>
    <cellStyle name="Normal 6 2 3 3 2 2 4 2" xfId="15850" xr:uid="{00000000-0005-0000-0000-0000013E0000}"/>
    <cellStyle name="Normal 6 2 3 3 2 2 4 3" xfId="10830" xr:uid="{00000000-0005-0000-0000-0000652A0000}"/>
    <cellStyle name="Normal 6 2 3 3 2 2 4 3 3" xfId="25928" xr:uid="{00000000-0005-0000-0000-000062650000}"/>
    <cellStyle name="Normal 6 2 3 3 2 2 4 5" xfId="20915" xr:uid="{00000000-0005-0000-0000-0000CD510000}"/>
    <cellStyle name="Normal 6 2 3 3 2 2 5" xfId="12508" xr:uid="{00000000-0005-0000-0000-0000F3300000}"/>
    <cellStyle name="Normal 6 2 3 3 2 2 5 3" xfId="27603" xr:uid="{00000000-0005-0000-0000-0000ED6B0000}"/>
    <cellStyle name="Normal 6 2 3 3 2 2 6" xfId="7487" xr:uid="{00000000-0005-0000-0000-0000561D0000}"/>
    <cellStyle name="Normal 6 2 3 3 2 2 6 3" xfId="22586" xr:uid="{00000000-0005-0000-0000-000054580000}"/>
    <cellStyle name="Normal 6 2 3 3 2 2 8" xfId="17573" xr:uid="{00000000-0005-0000-0000-0000BF440000}"/>
    <cellStyle name="Normal 6 2 3 3 2 3" xfId="2836" xr:uid="{00000000-0005-0000-0000-0000290B0000}"/>
    <cellStyle name="Normal 6 2 3 3 2 3 2" xfId="4525" xr:uid="{00000000-0005-0000-0000-0000C3110000}"/>
    <cellStyle name="Normal 6 2 3 3 2 3 2 2" xfId="14597" xr:uid="{00000000-0005-0000-0000-00001C390000}"/>
    <cellStyle name="Normal 6 2 3 3 2 3 2 2 3" xfId="29692" xr:uid="{00000000-0005-0000-0000-000016740000}"/>
    <cellStyle name="Normal 6 2 3 3 2 3 2 3" xfId="9577" xr:uid="{00000000-0005-0000-0000-000080250000}"/>
    <cellStyle name="Normal 6 2 3 3 2 3 2 3 3" xfId="24675" xr:uid="{00000000-0005-0000-0000-00007D600000}"/>
    <cellStyle name="Normal 6 2 3 3 2 3 2 5" xfId="19662" xr:uid="{00000000-0005-0000-0000-0000E84C0000}"/>
    <cellStyle name="Normal 6 2 3 3 2 3 3" xfId="6216" xr:uid="{00000000-0005-0000-0000-00005F180000}"/>
    <cellStyle name="Normal 6 2 3 3 2 3 3 2" xfId="16268" xr:uid="{00000000-0005-0000-0000-0000A33F0000}"/>
    <cellStyle name="Normal 6 2 3 3 2 3 3 3" xfId="11248" xr:uid="{00000000-0005-0000-0000-0000072C0000}"/>
    <cellStyle name="Normal 6 2 3 3 2 3 3 3 3" xfId="26346" xr:uid="{00000000-0005-0000-0000-000004670000}"/>
    <cellStyle name="Normal 6 2 3 3 2 3 3 5" xfId="21333" xr:uid="{00000000-0005-0000-0000-00006F530000}"/>
    <cellStyle name="Normal 6 2 3 3 2 3 4" xfId="12926" xr:uid="{00000000-0005-0000-0000-000095320000}"/>
    <cellStyle name="Normal 6 2 3 3 2 3 4 3" xfId="28021" xr:uid="{00000000-0005-0000-0000-00008F6D0000}"/>
    <cellStyle name="Normal 6 2 3 3 2 3 5" xfId="7905" xr:uid="{00000000-0005-0000-0000-0000F81E0000}"/>
    <cellStyle name="Normal 6 2 3 3 2 3 5 3" xfId="23004" xr:uid="{00000000-0005-0000-0000-0000F6590000}"/>
    <cellStyle name="Normal 6 2 3 3 2 3 7" xfId="17991" xr:uid="{00000000-0005-0000-0000-000061460000}"/>
    <cellStyle name="Normal 6 2 3 3 2 4" xfId="3688" xr:uid="{00000000-0005-0000-0000-00007E0E0000}"/>
    <cellStyle name="Normal 6 2 3 3 2 4 2" xfId="13761" xr:uid="{00000000-0005-0000-0000-0000D8350000}"/>
    <cellStyle name="Normal 6 2 3 3 2 4 2 3" xfId="28856" xr:uid="{00000000-0005-0000-0000-0000D2700000}"/>
    <cellStyle name="Normal 6 2 3 3 2 4 3" xfId="8741" xr:uid="{00000000-0005-0000-0000-00003C220000}"/>
    <cellStyle name="Normal 6 2 3 3 2 4 3 3" xfId="23839" xr:uid="{00000000-0005-0000-0000-0000395D0000}"/>
    <cellStyle name="Normal 6 2 3 3 2 4 5" xfId="18826" xr:uid="{00000000-0005-0000-0000-0000A4490000}"/>
    <cellStyle name="Normal 6 2 3 3 2 5" xfId="5380" xr:uid="{00000000-0005-0000-0000-00001B150000}"/>
    <cellStyle name="Normal 6 2 3 3 2 5 2" xfId="15432" xr:uid="{00000000-0005-0000-0000-00005F3C0000}"/>
    <cellStyle name="Normal 6 2 3 3 2 5 2 3" xfId="30527" xr:uid="{00000000-0005-0000-0000-000059770000}"/>
    <cellStyle name="Normal 6 2 3 3 2 5 3" xfId="10412" xr:uid="{00000000-0005-0000-0000-0000C3280000}"/>
    <cellStyle name="Normal 6 2 3 3 2 5 3 3" xfId="25510" xr:uid="{00000000-0005-0000-0000-0000C0630000}"/>
    <cellStyle name="Normal 6 2 3 3 2 5 5" xfId="20497" xr:uid="{00000000-0005-0000-0000-00002B500000}"/>
    <cellStyle name="Normal 6 2 3 3 2 6" xfId="12090" xr:uid="{00000000-0005-0000-0000-0000512F0000}"/>
    <cellStyle name="Normal 6 2 3 3 2 6 3" xfId="27185" xr:uid="{00000000-0005-0000-0000-00004B6A0000}"/>
    <cellStyle name="Normal 6 2 3 3 2 7" xfId="7069" xr:uid="{00000000-0005-0000-0000-0000B41B0000}"/>
    <cellStyle name="Normal 6 2 3 3 2 7 3" xfId="22168" xr:uid="{00000000-0005-0000-0000-0000B2560000}"/>
    <cellStyle name="Normal 6 2 3 3 2 9" xfId="17155" xr:uid="{00000000-0005-0000-0000-00001D430000}"/>
    <cellStyle name="Normal 6 2 3 3 3" xfId="2207" xr:uid="{00000000-0005-0000-0000-0000B4080000}"/>
    <cellStyle name="Normal 6 2 3 3 3 2" xfId="3046" xr:uid="{00000000-0005-0000-0000-0000FB0B0000}"/>
    <cellStyle name="Normal 6 2 3 3 3 2 2" xfId="4735" xr:uid="{00000000-0005-0000-0000-000095120000}"/>
    <cellStyle name="Normal 6 2 3 3 3 2 2 2" xfId="14807" xr:uid="{00000000-0005-0000-0000-0000EE390000}"/>
    <cellStyle name="Normal 6 2 3 3 3 2 2 2 3" xfId="29902" xr:uid="{00000000-0005-0000-0000-0000E8740000}"/>
    <cellStyle name="Normal 6 2 3 3 3 2 2 3" xfId="9787" xr:uid="{00000000-0005-0000-0000-000052260000}"/>
    <cellStyle name="Normal 6 2 3 3 3 2 2 3 3" xfId="24885" xr:uid="{00000000-0005-0000-0000-00004F610000}"/>
    <cellStyle name="Normal 6 2 3 3 3 2 2 5" xfId="19872" xr:uid="{00000000-0005-0000-0000-0000BA4D0000}"/>
    <cellStyle name="Normal 6 2 3 3 3 2 3" xfId="6426" xr:uid="{00000000-0005-0000-0000-000031190000}"/>
    <cellStyle name="Normal 6 2 3 3 3 2 3 2" xfId="16478" xr:uid="{00000000-0005-0000-0000-000075400000}"/>
    <cellStyle name="Normal 6 2 3 3 3 2 3 3" xfId="11458" xr:uid="{00000000-0005-0000-0000-0000D92C0000}"/>
    <cellStyle name="Normal 6 2 3 3 3 2 3 3 3" xfId="26556" xr:uid="{00000000-0005-0000-0000-0000D6670000}"/>
    <cellStyle name="Normal 6 2 3 3 3 2 3 5" xfId="21543" xr:uid="{00000000-0005-0000-0000-000041540000}"/>
    <cellStyle name="Normal 6 2 3 3 3 2 4" xfId="13136" xr:uid="{00000000-0005-0000-0000-000067330000}"/>
    <cellStyle name="Normal 6 2 3 3 3 2 4 3" xfId="28231" xr:uid="{00000000-0005-0000-0000-0000616E0000}"/>
    <cellStyle name="Normal 6 2 3 3 3 2 5" xfId="8115" xr:uid="{00000000-0005-0000-0000-0000CA1F0000}"/>
    <cellStyle name="Normal 6 2 3 3 3 2 5 3" xfId="23214" xr:uid="{00000000-0005-0000-0000-0000C85A0000}"/>
    <cellStyle name="Normal 6 2 3 3 3 2 7" xfId="18201" xr:uid="{00000000-0005-0000-0000-000033470000}"/>
    <cellStyle name="Normal 6 2 3 3 3 3" xfId="3898" xr:uid="{00000000-0005-0000-0000-0000500F0000}"/>
    <cellStyle name="Normal 6 2 3 3 3 3 2" xfId="13971" xr:uid="{00000000-0005-0000-0000-0000AA360000}"/>
    <cellStyle name="Normal 6 2 3 3 3 3 2 3" xfId="29066" xr:uid="{00000000-0005-0000-0000-0000A4710000}"/>
    <cellStyle name="Normal 6 2 3 3 3 3 3" xfId="8951" xr:uid="{00000000-0005-0000-0000-00000E230000}"/>
    <cellStyle name="Normal 6 2 3 3 3 3 3 3" xfId="24049" xr:uid="{00000000-0005-0000-0000-00000B5E0000}"/>
    <cellStyle name="Normal 6 2 3 3 3 3 5" xfId="19036" xr:uid="{00000000-0005-0000-0000-0000764A0000}"/>
    <cellStyle name="Normal 6 2 3 3 3 4" xfId="5590" xr:uid="{00000000-0005-0000-0000-0000ED150000}"/>
    <cellStyle name="Normal 6 2 3 3 3 4 2" xfId="15642" xr:uid="{00000000-0005-0000-0000-0000313D0000}"/>
    <cellStyle name="Normal 6 2 3 3 3 4 2 3" xfId="30737" xr:uid="{00000000-0005-0000-0000-00002B780000}"/>
    <cellStyle name="Normal 6 2 3 3 3 4 3" xfId="10622" xr:uid="{00000000-0005-0000-0000-000095290000}"/>
    <cellStyle name="Normal 6 2 3 3 3 4 3 3" xfId="25720" xr:uid="{00000000-0005-0000-0000-000092640000}"/>
    <cellStyle name="Normal 6 2 3 3 3 4 5" xfId="20707" xr:uid="{00000000-0005-0000-0000-0000FD500000}"/>
    <cellStyle name="Normal 6 2 3 3 3 5" xfId="12300" xr:uid="{00000000-0005-0000-0000-000023300000}"/>
    <cellStyle name="Normal 6 2 3 3 3 5 3" xfId="27395" xr:uid="{00000000-0005-0000-0000-00001D6B0000}"/>
    <cellStyle name="Normal 6 2 3 3 3 6" xfId="7279" xr:uid="{00000000-0005-0000-0000-0000861C0000}"/>
    <cellStyle name="Normal 6 2 3 3 3 6 3" xfId="22378" xr:uid="{00000000-0005-0000-0000-000084570000}"/>
    <cellStyle name="Normal 6 2 3 3 3 8" xfId="17365" xr:uid="{00000000-0005-0000-0000-0000EF430000}"/>
    <cellStyle name="Normal 6 2 3 3 4" xfId="2628" xr:uid="{00000000-0005-0000-0000-0000590A0000}"/>
    <cellStyle name="Normal 6 2 3 3 4 2" xfId="4317" xr:uid="{00000000-0005-0000-0000-0000F3100000}"/>
    <cellStyle name="Normal 6 2 3 3 4 2 2" xfId="14389" xr:uid="{00000000-0005-0000-0000-00004C380000}"/>
    <cellStyle name="Normal 6 2 3 3 4 2 2 3" xfId="29484" xr:uid="{00000000-0005-0000-0000-000046730000}"/>
    <cellStyle name="Normal 6 2 3 3 4 2 3" xfId="9369" xr:uid="{00000000-0005-0000-0000-0000B0240000}"/>
    <cellStyle name="Normal 6 2 3 3 4 2 3 3" xfId="24467" xr:uid="{00000000-0005-0000-0000-0000AD5F0000}"/>
    <cellStyle name="Normal 6 2 3 3 4 2 5" xfId="19454" xr:uid="{00000000-0005-0000-0000-0000184C0000}"/>
    <cellStyle name="Normal 6 2 3 3 4 3" xfId="6008" xr:uid="{00000000-0005-0000-0000-00008F170000}"/>
    <cellStyle name="Normal 6 2 3 3 4 3 2" xfId="16060" xr:uid="{00000000-0005-0000-0000-0000D33E0000}"/>
    <cellStyle name="Normal 6 2 3 3 4 3 3" xfId="11040" xr:uid="{00000000-0005-0000-0000-0000372B0000}"/>
    <cellStyle name="Normal 6 2 3 3 4 3 3 3" xfId="26138" xr:uid="{00000000-0005-0000-0000-000034660000}"/>
    <cellStyle name="Normal 6 2 3 3 4 3 5" xfId="21125" xr:uid="{00000000-0005-0000-0000-00009F520000}"/>
    <cellStyle name="Normal 6 2 3 3 4 4" xfId="12718" xr:uid="{00000000-0005-0000-0000-0000C5310000}"/>
    <cellStyle name="Normal 6 2 3 3 4 4 3" xfId="27813" xr:uid="{00000000-0005-0000-0000-0000BF6C0000}"/>
    <cellStyle name="Normal 6 2 3 3 4 5" xfId="7697" xr:uid="{00000000-0005-0000-0000-0000281E0000}"/>
    <cellStyle name="Normal 6 2 3 3 4 5 3" xfId="22796" xr:uid="{00000000-0005-0000-0000-000026590000}"/>
    <cellStyle name="Normal 6 2 3 3 4 7" xfId="17783" xr:uid="{00000000-0005-0000-0000-000091450000}"/>
    <cellStyle name="Normal 6 2 3 3 5" xfId="3480" xr:uid="{00000000-0005-0000-0000-0000AE0D0000}"/>
    <cellStyle name="Normal 6 2 3 3 5 2" xfId="13553" xr:uid="{00000000-0005-0000-0000-000008350000}"/>
    <cellStyle name="Normal 6 2 3 3 5 2 3" xfId="28648" xr:uid="{00000000-0005-0000-0000-000002700000}"/>
    <cellStyle name="Normal 6 2 3 3 5 3" xfId="8533" xr:uid="{00000000-0005-0000-0000-00006C210000}"/>
    <cellStyle name="Normal 6 2 3 3 5 3 3" xfId="23631" xr:uid="{00000000-0005-0000-0000-0000695C0000}"/>
    <cellStyle name="Normal 6 2 3 3 5 5" xfId="18618" xr:uid="{00000000-0005-0000-0000-0000D4480000}"/>
    <cellStyle name="Normal 6 2 3 3 6" xfId="5172" xr:uid="{00000000-0005-0000-0000-00004B140000}"/>
    <cellStyle name="Normal 6 2 3 3 6 2" xfId="15224" xr:uid="{00000000-0005-0000-0000-00008F3B0000}"/>
    <cellStyle name="Normal 6 2 3 3 6 2 3" xfId="30319" xr:uid="{00000000-0005-0000-0000-000089760000}"/>
    <cellStyle name="Normal 6 2 3 3 6 3" xfId="10204" xr:uid="{00000000-0005-0000-0000-0000F3270000}"/>
    <cellStyle name="Normal 6 2 3 3 6 3 3" xfId="25302" xr:uid="{00000000-0005-0000-0000-0000F0620000}"/>
    <cellStyle name="Normal 6 2 3 3 6 5" xfId="20289" xr:uid="{00000000-0005-0000-0000-00005B4F0000}"/>
    <cellStyle name="Normal 6 2 3 3 7" xfId="11882" xr:uid="{00000000-0005-0000-0000-0000812E0000}"/>
    <cellStyle name="Normal 6 2 3 3 7 3" xfId="26977" xr:uid="{00000000-0005-0000-0000-00007B690000}"/>
    <cellStyle name="Normal 6 2 3 3 8" xfId="6861" xr:uid="{00000000-0005-0000-0000-0000E41A0000}"/>
    <cellStyle name="Normal 6 2 3 3 8 3" xfId="21960" xr:uid="{00000000-0005-0000-0000-0000E2550000}"/>
    <cellStyle name="Normal 6 2 3 4" xfId="1888" xr:uid="{00000000-0005-0000-0000-000075070000}"/>
    <cellStyle name="Normal 6 2 3 4 2" xfId="2311" xr:uid="{00000000-0005-0000-0000-00001C090000}"/>
    <cellStyle name="Normal 6 2 3 4 2 2" xfId="3150" xr:uid="{00000000-0005-0000-0000-0000630C0000}"/>
    <cellStyle name="Normal 6 2 3 4 2 2 2" xfId="4839" xr:uid="{00000000-0005-0000-0000-0000FD120000}"/>
    <cellStyle name="Normal 6 2 3 4 2 2 2 2" xfId="14911" xr:uid="{00000000-0005-0000-0000-0000563A0000}"/>
    <cellStyle name="Normal 6 2 3 4 2 2 2 2 3" xfId="30006" xr:uid="{00000000-0005-0000-0000-000050750000}"/>
    <cellStyle name="Normal 6 2 3 4 2 2 2 3" xfId="9891" xr:uid="{00000000-0005-0000-0000-0000BA260000}"/>
    <cellStyle name="Normal 6 2 3 4 2 2 2 3 3" xfId="24989" xr:uid="{00000000-0005-0000-0000-0000B7610000}"/>
    <cellStyle name="Normal 6 2 3 4 2 2 2 5" xfId="19976" xr:uid="{00000000-0005-0000-0000-0000224E0000}"/>
    <cellStyle name="Normal 6 2 3 4 2 2 3" xfId="6530" xr:uid="{00000000-0005-0000-0000-000099190000}"/>
    <cellStyle name="Normal 6 2 3 4 2 2 3 2" xfId="16582" xr:uid="{00000000-0005-0000-0000-0000DD400000}"/>
    <cellStyle name="Normal 6 2 3 4 2 2 3 3" xfId="11562" xr:uid="{00000000-0005-0000-0000-0000412D0000}"/>
    <cellStyle name="Normal 6 2 3 4 2 2 3 3 3" xfId="26660" xr:uid="{00000000-0005-0000-0000-00003E680000}"/>
    <cellStyle name="Normal 6 2 3 4 2 2 3 5" xfId="21647" xr:uid="{00000000-0005-0000-0000-0000A9540000}"/>
    <cellStyle name="Normal 6 2 3 4 2 2 4" xfId="13240" xr:uid="{00000000-0005-0000-0000-0000CF330000}"/>
    <cellStyle name="Normal 6 2 3 4 2 2 4 3" xfId="28335" xr:uid="{00000000-0005-0000-0000-0000C96E0000}"/>
    <cellStyle name="Normal 6 2 3 4 2 2 5" xfId="8219" xr:uid="{00000000-0005-0000-0000-000032200000}"/>
    <cellStyle name="Normal 6 2 3 4 2 2 5 3" xfId="23318" xr:uid="{00000000-0005-0000-0000-0000305B0000}"/>
    <cellStyle name="Normal 6 2 3 4 2 2 7" xfId="18305" xr:uid="{00000000-0005-0000-0000-00009B470000}"/>
    <cellStyle name="Normal 6 2 3 4 2 3" xfId="4002" xr:uid="{00000000-0005-0000-0000-0000B80F0000}"/>
    <cellStyle name="Normal 6 2 3 4 2 3 2" xfId="14075" xr:uid="{00000000-0005-0000-0000-000012370000}"/>
    <cellStyle name="Normal 6 2 3 4 2 3 2 3" xfId="29170" xr:uid="{00000000-0005-0000-0000-00000C720000}"/>
    <cellStyle name="Normal 6 2 3 4 2 3 3" xfId="9055" xr:uid="{00000000-0005-0000-0000-000076230000}"/>
    <cellStyle name="Normal 6 2 3 4 2 3 3 3" xfId="24153" xr:uid="{00000000-0005-0000-0000-0000735E0000}"/>
    <cellStyle name="Normal 6 2 3 4 2 3 5" xfId="19140" xr:uid="{00000000-0005-0000-0000-0000DE4A0000}"/>
    <cellStyle name="Normal 6 2 3 4 2 4" xfId="5694" xr:uid="{00000000-0005-0000-0000-000055160000}"/>
    <cellStyle name="Normal 6 2 3 4 2 4 2" xfId="15746" xr:uid="{00000000-0005-0000-0000-0000993D0000}"/>
    <cellStyle name="Normal 6 2 3 4 2 4 2 3" xfId="30841" xr:uid="{00000000-0005-0000-0000-000093780000}"/>
    <cellStyle name="Normal 6 2 3 4 2 4 3" xfId="10726" xr:uid="{00000000-0005-0000-0000-0000FD290000}"/>
    <cellStyle name="Normal 6 2 3 4 2 4 3 3" xfId="25824" xr:uid="{00000000-0005-0000-0000-0000FA640000}"/>
    <cellStyle name="Normal 6 2 3 4 2 4 5" xfId="20811" xr:uid="{00000000-0005-0000-0000-000065510000}"/>
    <cellStyle name="Normal 6 2 3 4 2 5" xfId="12404" xr:uid="{00000000-0005-0000-0000-00008B300000}"/>
    <cellStyle name="Normal 6 2 3 4 2 5 3" xfId="27499" xr:uid="{00000000-0005-0000-0000-0000856B0000}"/>
    <cellStyle name="Normal 6 2 3 4 2 6" xfId="7383" xr:uid="{00000000-0005-0000-0000-0000EE1C0000}"/>
    <cellStyle name="Normal 6 2 3 4 2 6 3" xfId="22482" xr:uid="{00000000-0005-0000-0000-0000EC570000}"/>
    <cellStyle name="Normal 6 2 3 4 2 8" xfId="17469" xr:uid="{00000000-0005-0000-0000-000057440000}"/>
    <cellStyle name="Normal 6 2 3 4 3" xfId="2732" xr:uid="{00000000-0005-0000-0000-0000C10A0000}"/>
    <cellStyle name="Normal 6 2 3 4 3 2" xfId="4421" xr:uid="{00000000-0005-0000-0000-00005B110000}"/>
    <cellStyle name="Normal 6 2 3 4 3 2 2" xfId="14493" xr:uid="{00000000-0005-0000-0000-0000B4380000}"/>
    <cellStyle name="Normal 6 2 3 4 3 2 2 3" xfId="29588" xr:uid="{00000000-0005-0000-0000-0000AE730000}"/>
    <cellStyle name="Normal 6 2 3 4 3 2 3" xfId="9473" xr:uid="{00000000-0005-0000-0000-000018250000}"/>
    <cellStyle name="Normal 6 2 3 4 3 2 3 3" xfId="24571" xr:uid="{00000000-0005-0000-0000-000015600000}"/>
    <cellStyle name="Normal 6 2 3 4 3 2 5" xfId="19558" xr:uid="{00000000-0005-0000-0000-0000804C0000}"/>
    <cellStyle name="Normal 6 2 3 4 3 3" xfId="6112" xr:uid="{00000000-0005-0000-0000-0000F7170000}"/>
    <cellStyle name="Normal 6 2 3 4 3 3 2" xfId="16164" xr:uid="{00000000-0005-0000-0000-00003B3F0000}"/>
    <cellStyle name="Normal 6 2 3 4 3 3 3" xfId="11144" xr:uid="{00000000-0005-0000-0000-00009F2B0000}"/>
    <cellStyle name="Normal 6 2 3 4 3 3 3 3" xfId="26242" xr:uid="{00000000-0005-0000-0000-00009C660000}"/>
    <cellStyle name="Normal 6 2 3 4 3 3 5" xfId="21229" xr:uid="{00000000-0005-0000-0000-000007530000}"/>
    <cellStyle name="Normal 6 2 3 4 3 4" xfId="12822" xr:uid="{00000000-0005-0000-0000-00002D320000}"/>
    <cellStyle name="Normal 6 2 3 4 3 4 3" xfId="27917" xr:uid="{00000000-0005-0000-0000-0000276D0000}"/>
    <cellStyle name="Normal 6 2 3 4 3 5" xfId="7801" xr:uid="{00000000-0005-0000-0000-0000901E0000}"/>
    <cellStyle name="Normal 6 2 3 4 3 5 3" xfId="22900" xr:uid="{00000000-0005-0000-0000-00008E590000}"/>
    <cellStyle name="Normal 6 2 3 4 3 7" xfId="17887" xr:uid="{00000000-0005-0000-0000-0000F9450000}"/>
    <cellStyle name="Normal 6 2 3 4 4" xfId="3584" xr:uid="{00000000-0005-0000-0000-0000160E0000}"/>
    <cellStyle name="Normal 6 2 3 4 4 2" xfId="13657" xr:uid="{00000000-0005-0000-0000-000070350000}"/>
    <cellStyle name="Normal 6 2 3 4 4 2 3" xfId="28752" xr:uid="{00000000-0005-0000-0000-00006A700000}"/>
    <cellStyle name="Normal 6 2 3 4 4 3" xfId="8637" xr:uid="{00000000-0005-0000-0000-0000D4210000}"/>
    <cellStyle name="Normal 6 2 3 4 4 3 3" xfId="23735" xr:uid="{00000000-0005-0000-0000-0000D15C0000}"/>
    <cellStyle name="Normal 6 2 3 4 4 5" xfId="18722" xr:uid="{00000000-0005-0000-0000-00003C490000}"/>
    <cellStyle name="Normal 6 2 3 4 5" xfId="5276" xr:uid="{00000000-0005-0000-0000-0000B3140000}"/>
    <cellStyle name="Normal 6 2 3 4 5 2" xfId="15328" xr:uid="{00000000-0005-0000-0000-0000F73B0000}"/>
    <cellStyle name="Normal 6 2 3 4 5 2 3" xfId="30423" xr:uid="{00000000-0005-0000-0000-0000F1760000}"/>
    <cellStyle name="Normal 6 2 3 4 5 3" xfId="10308" xr:uid="{00000000-0005-0000-0000-00005B280000}"/>
    <cellStyle name="Normal 6 2 3 4 5 3 3" xfId="25406" xr:uid="{00000000-0005-0000-0000-000058630000}"/>
    <cellStyle name="Normal 6 2 3 4 5 5" xfId="20393" xr:uid="{00000000-0005-0000-0000-0000C34F0000}"/>
    <cellStyle name="Normal 6 2 3 4 6" xfId="11986" xr:uid="{00000000-0005-0000-0000-0000E92E0000}"/>
    <cellStyle name="Normal 6 2 3 4 6 3" xfId="27081" xr:uid="{00000000-0005-0000-0000-0000E3690000}"/>
    <cellStyle name="Normal 6 2 3 4 7" xfId="6965" xr:uid="{00000000-0005-0000-0000-00004C1B0000}"/>
    <cellStyle name="Normal 6 2 3 4 7 3" xfId="22064" xr:uid="{00000000-0005-0000-0000-00004A560000}"/>
    <cellStyle name="Normal 6 2 3 4 9" xfId="17051" xr:uid="{00000000-0005-0000-0000-0000B5420000}"/>
    <cellStyle name="Normal 6 2 3 5" xfId="2101" xr:uid="{00000000-0005-0000-0000-00004A080000}"/>
    <cellStyle name="Normal 6 2 3 5 2" xfId="2942" xr:uid="{00000000-0005-0000-0000-0000930B0000}"/>
    <cellStyle name="Normal 6 2 3 5 2 2" xfId="4631" xr:uid="{00000000-0005-0000-0000-00002D120000}"/>
    <cellStyle name="Normal 6 2 3 5 2 2 2" xfId="14703" xr:uid="{00000000-0005-0000-0000-000086390000}"/>
    <cellStyle name="Normal 6 2 3 5 2 2 2 3" xfId="29798" xr:uid="{00000000-0005-0000-0000-000080740000}"/>
    <cellStyle name="Normal 6 2 3 5 2 2 3" xfId="9683" xr:uid="{00000000-0005-0000-0000-0000EA250000}"/>
    <cellStyle name="Normal 6 2 3 5 2 2 3 3" xfId="24781" xr:uid="{00000000-0005-0000-0000-0000E7600000}"/>
    <cellStyle name="Normal 6 2 3 5 2 2 5" xfId="19768" xr:uid="{00000000-0005-0000-0000-0000524D0000}"/>
    <cellStyle name="Normal 6 2 3 5 2 3" xfId="6322" xr:uid="{00000000-0005-0000-0000-0000C9180000}"/>
    <cellStyle name="Normal 6 2 3 5 2 3 2" xfId="16374" xr:uid="{00000000-0005-0000-0000-00000D400000}"/>
    <cellStyle name="Normal 6 2 3 5 2 3 3" xfId="11354" xr:uid="{00000000-0005-0000-0000-0000712C0000}"/>
    <cellStyle name="Normal 6 2 3 5 2 3 3 3" xfId="26452" xr:uid="{00000000-0005-0000-0000-00006E670000}"/>
    <cellStyle name="Normal 6 2 3 5 2 3 5" xfId="21439" xr:uid="{00000000-0005-0000-0000-0000D9530000}"/>
    <cellStyle name="Normal 6 2 3 5 2 4" xfId="13032" xr:uid="{00000000-0005-0000-0000-0000FF320000}"/>
    <cellStyle name="Normal 6 2 3 5 2 4 3" xfId="28127" xr:uid="{00000000-0005-0000-0000-0000F96D0000}"/>
    <cellStyle name="Normal 6 2 3 5 2 5" xfId="8011" xr:uid="{00000000-0005-0000-0000-0000621F0000}"/>
    <cellStyle name="Normal 6 2 3 5 2 5 3" xfId="23110" xr:uid="{00000000-0005-0000-0000-0000605A0000}"/>
    <cellStyle name="Normal 6 2 3 5 2 7" xfId="18097" xr:uid="{00000000-0005-0000-0000-0000CB460000}"/>
    <cellStyle name="Normal 6 2 3 5 3" xfId="3794" xr:uid="{00000000-0005-0000-0000-0000E80E0000}"/>
    <cellStyle name="Normal 6 2 3 5 3 2" xfId="13867" xr:uid="{00000000-0005-0000-0000-000042360000}"/>
    <cellStyle name="Normal 6 2 3 5 3 2 3" xfId="28962" xr:uid="{00000000-0005-0000-0000-00003C710000}"/>
    <cellStyle name="Normal 6 2 3 5 3 3" xfId="8847" xr:uid="{00000000-0005-0000-0000-0000A6220000}"/>
    <cellStyle name="Normal 6 2 3 5 3 3 3" xfId="23945" xr:uid="{00000000-0005-0000-0000-0000A35D0000}"/>
    <cellStyle name="Normal 6 2 3 5 3 5" xfId="18932" xr:uid="{00000000-0005-0000-0000-00000E4A0000}"/>
    <cellStyle name="Normal 6 2 3 5 4" xfId="5486" xr:uid="{00000000-0005-0000-0000-000085150000}"/>
    <cellStyle name="Normal 6 2 3 5 4 2" xfId="15538" xr:uid="{00000000-0005-0000-0000-0000C93C0000}"/>
    <cellStyle name="Normal 6 2 3 5 4 2 3" xfId="30633" xr:uid="{00000000-0005-0000-0000-0000C3770000}"/>
    <cellStyle name="Normal 6 2 3 5 4 3" xfId="10518" xr:uid="{00000000-0005-0000-0000-00002D290000}"/>
    <cellStyle name="Normal 6 2 3 5 4 3 3" xfId="25616" xr:uid="{00000000-0005-0000-0000-00002A640000}"/>
    <cellStyle name="Normal 6 2 3 5 4 5" xfId="20603" xr:uid="{00000000-0005-0000-0000-000095500000}"/>
    <cellStyle name="Normal 6 2 3 5 5" xfId="12196" xr:uid="{00000000-0005-0000-0000-0000BB2F0000}"/>
    <cellStyle name="Normal 6 2 3 5 5 3" xfId="27291" xr:uid="{00000000-0005-0000-0000-0000B56A0000}"/>
    <cellStyle name="Normal 6 2 3 5 6" xfId="7175" xr:uid="{00000000-0005-0000-0000-00001E1C0000}"/>
    <cellStyle name="Normal 6 2 3 5 6 3" xfId="22274" xr:uid="{00000000-0005-0000-0000-00001C570000}"/>
    <cellStyle name="Normal 6 2 3 5 8" xfId="17261" xr:uid="{00000000-0005-0000-0000-000087430000}"/>
    <cellStyle name="Normal 6 2 3 6" xfId="2522" xr:uid="{00000000-0005-0000-0000-0000EF090000}"/>
    <cellStyle name="Normal 6 2 3 6 2" xfId="4213" xr:uid="{00000000-0005-0000-0000-00008B100000}"/>
    <cellStyle name="Normal 6 2 3 6 2 2" xfId="14285" xr:uid="{00000000-0005-0000-0000-0000E4370000}"/>
    <cellStyle name="Normal 6 2 3 6 2 2 3" xfId="29380" xr:uid="{00000000-0005-0000-0000-0000DE720000}"/>
    <cellStyle name="Normal 6 2 3 6 2 3" xfId="9265" xr:uid="{00000000-0005-0000-0000-000048240000}"/>
    <cellStyle name="Normal 6 2 3 6 2 3 3" xfId="24363" xr:uid="{00000000-0005-0000-0000-0000455F0000}"/>
    <cellStyle name="Normal 6 2 3 6 2 5" xfId="19350" xr:uid="{00000000-0005-0000-0000-0000B04B0000}"/>
    <cellStyle name="Normal 6 2 3 6 3" xfId="5904" xr:uid="{00000000-0005-0000-0000-000027170000}"/>
    <cellStyle name="Normal 6 2 3 6 3 2" xfId="15956" xr:uid="{00000000-0005-0000-0000-00006B3E0000}"/>
    <cellStyle name="Normal 6 2 3 6 3 3" xfId="10936" xr:uid="{00000000-0005-0000-0000-0000CF2A0000}"/>
    <cellStyle name="Normal 6 2 3 6 3 3 3" xfId="26034" xr:uid="{00000000-0005-0000-0000-0000CC650000}"/>
    <cellStyle name="Normal 6 2 3 6 3 5" xfId="21021" xr:uid="{00000000-0005-0000-0000-000037520000}"/>
    <cellStyle name="Normal 6 2 3 6 4" xfId="12614" xr:uid="{00000000-0005-0000-0000-00005D310000}"/>
    <cellStyle name="Normal 6 2 3 6 4 3" xfId="27709" xr:uid="{00000000-0005-0000-0000-0000576C0000}"/>
    <cellStyle name="Normal 6 2 3 6 5" xfId="7593" xr:uid="{00000000-0005-0000-0000-0000C01D0000}"/>
    <cellStyle name="Normal 6 2 3 6 5 3" xfId="22692" xr:uid="{00000000-0005-0000-0000-0000BE580000}"/>
    <cellStyle name="Normal 6 2 3 6 7" xfId="17679" xr:uid="{00000000-0005-0000-0000-000029450000}"/>
    <cellStyle name="Normal 6 2 3 7" xfId="3372" xr:uid="{00000000-0005-0000-0000-0000420D0000}"/>
    <cellStyle name="Normal 6 2 3 7 2" xfId="13449" xr:uid="{00000000-0005-0000-0000-0000A0340000}"/>
    <cellStyle name="Normal 6 2 3 7 2 3" xfId="28544" xr:uid="{00000000-0005-0000-0000-00009A6F0000}"/>
    <cellStyle name="Normal 6 2 3 7 3" xfId="8429" xr:uid="{00000000-0005-0000-0000-000004210000}"/>
    <cellStyle name="Normal 6 2 3 7 3 3" xfId="23527" xr:uid="{00000000-0005-0000-0000-0000015C0000}"/>
    <cellStyle name="Normal 6 2 3 7 5" xfId="18514" xr:uid="{00000000-0005-0000-0000-00006C480000}"/>
    <cellStyle name="Normal 6 2 3 8" xfId="5065" xr:uid="{00000000-0005-0000-0000-0000E0130000}"/>
    <cellStyle name="Normal 6 2 3 8 2" xfId="15120" xr:uid="{00000000-0005-0000-0000-0000273B0000}"/>
    <cellStyle name="Normal 6 2 3 8 2 3" xfId="30215" xr:uid="{00000000-0005-0000-0000-000021760000}"/>
    <cellStyle name="Normal 6 2 3 8 3" xfId="10100" xr:uid="{00000000-0005-0000-0000-00008B270000}"/>
    <cellStyle name="Normal 6 2 3 8 3 3" xfId="25198" xr:uid="{00000000-0005-0000-0000-000088620000}"/>
    <cellStyle name="Normal 6 2 3 8 5" xfId="20185" xr:uid="{00000000-0005-0000-0000-0000F34E0000}"/>
    <cellStyle name="Normal 6 2 3 9" xfId="11776" xr:uid="{00000000-0005-0000-0000-0000172E0000}"/>
    <cellStyle name="Normal 6 2 3 9 3" xfId="26873" xr:uid="{00000000-0005-0000-0000-000013690000}"/>
    <cellStyle name="Normal 6 2 4" xfId="708" xr:uid="{00000000-0005-0000-0000-0000D3020000}"/>
    <cellStyle name="Normal 6 2 4 2" xfId="1444" xr:uid="{00000000-0005-0000-0000-0000B8050000}"/>
    <cellStyle name="Normal 6 2 5" xfId="729" xr:uid="{00000000-0005-0000-0000-0000E8020000}"/>
    <cellStyle name="Normal 6 2 5 2" xfId="1445" xr:uid="{00000000-0005-0000-0000-0000B9050000}"/>
    <cellStyle name="Normal 6 2 6" xfId="1441" xr:uid="{00000000-0005-0000-0000-0000B5050000}"/>
    <cellStyle name="Normal 6 2 7" xfId="1690" xr:uid="{00000000-0005-0000-0000-0000AF060000}"/>
    <cellStyle name="Normal 6 2 7 11" xfId="16864" xr:uid="{00000000-0005-0000-0000-0000FA410000}"/>
    <cellStyle name="Normal 6 2 7 2" xfId="1798" xr:uid="{00000000-0005-0000-0000-00001B070000}"/>
    <cellStyle name="Normal 6 2 7 2 10" xfId="16968" xr:uid="{00000000-0005-0000-0000-000062420000}"/>
    <cellStyle name="Normal 6 2 7 2 2" xfId="2015" xr:uid="{00000000-0005-0000-0000-0000F4070000}"/>
    <cellStyle name="Normal 6 2 7 2 2 2" xfId="2436" xr:uid="{00000000-0005-0000-0000-000099090000}"/>
    <cellStyle name="Normal 6 2 7 2 2 2 2" xfId="3275" xr:uid="{00000000-0005-0000-0000-0000E00C0000}"/>
    <cellStyle name="Normal 6 2 7 2 2 2 2 2" xfId="4964" xr:uid="{00000000-0005-0000-0000-00007A130000}"/>
    <cellStyle name="Normal 6 2 7 2 2 2 2 2 2" xfId="15036" xr:uid="{00000000-0005-0000-0000-0000D33A0000}"/>
    <cellStyle name="Normal 6 2 7 2 2 2 2 2 2 3" xfId="30131" xr:uid="{00000000-0005-0000-0000-0000CD750000}"/>
    <cellStyle name="Normal 6 2 7 2 2 2 2 2 3" xfId="10016" xr:uid="{00000000-0005-0000-0000-000037270000}"/>
    <cellStyle name="Normal 6 2 7 2 2 2 2 2 3 3" xfId="25114" xr:uid="{00000000-0005-0000-0000-000034620000}"/>
    <cellStyle name="Normal 6 2 7 2 2 2 2 2 5" xfId="20101" xr:uid="{00000000-0005-0000-0000-00009F4E0000}"/>
    <cellStyle name="Normal 6 2 7 2 2 2 2 3" xfId="6655" xr:uid="{00000000-0005-0000-0000-0000161A0000}"/>
    <cellStyle name="Normal 6 2 7 2 2 2 2 3 2" xfId="16707" xr:uid="{00000000-0005-0000-0000-00005A410000}"/>
    <cellStyle name="Normal 6 2 7 2 2 2 2 3 3" xfId="11687" xr:uid="{00000000-0005-0000-0000-0000BE2D0000}"/>
    <cellStyle name="Normal 6 2 7 2 2 2 2 3 3 3" xfId="26785" xr:uid="{00000000-0005-0000-0000-0000BB680000}"/>
    <cellStyle name="Normal 6 2 7 2 2 2 2 3 5" xfId="21772" xr:uid="{00000000-0005-0000-0000-000026550000}"/>
    <cellStyle name="Normal 6 2 7 2 2 2 2 4" xfId="13365" xr:uid="{00000000-0005-0000-0000-00004C340000}"/>
    <cellStyle name="Normal 6 2 7 2 2 2 2 4 3" xfId="28460" xr:uid="{00000000-0005-0000-0000-0000466F0000}"/>
    <cellStyle name="Normal 6 2 7 2 2 2 2 5" xfId="8344" xr:uid="{00000000-0005-0000-0000-0000AF200000}"/>
    <cellStyle name="Normal 6 2 7 2 2 2 2 5 3" xfId="23443" xr:uid="{00000000-0005-0000-0000-0000AD5B0000}"/>
    <cellStyle name="Normal 6 2 7 2 2 2 2 7" xfId="18430" xr:uid="{00000000-0005-0000-0000-000018480000}"/>
    <cellStyle name="Normal 6 2 7 2 2 2 3" xfId="4127" xr:uid="{00000000-0005-0000-0000-000035100000}"/>
    <cellStyle name="Normal 6 2 7 2 2 2 3 2" xfId="14200" xr:uid="{00000000-0005-0000-0000-00008F370000}"/>
    <cellStyle name="Normal 6 2 7 2 2 2 3 2 3" xfId="29295" xr:uid="{00000000-0005-0000-0000-000089720000}"/>
    <cellStyle name="Normal 6 2 7 2 2 2 3 3" xfId="9180" xr:uid="{00000000-0005-0000-0000-0000F3230000}"/>
    <cellStyle name="Normal 6 2 7 2 2 2 3 3 3" xfId="24278" xr:uid="{00000000-0005-0000-0000-0000F05E0000}"/>
    <cellStyle name="Normal 6 2 7 2 2 2 3 5" xfId="19265" xr:uid="{00000000-0005-0000-0000-00005B4B0000}"/>
    <cellStyle name="Normal 6 2 7 2 2 2 4" xfId="5819" xr:uid="{00000000-0005-0000-0000-0000D2160000}"/>
    <cellStyle name="Normal 6 2 7 2 2 2 4 2" xfId="15871" xr:uid="{00000000-0005-0000-0000-0000163E0000}"/>
    <cellStyle name="Normal 6 2 7 2 2 2 4 3" xfId="10851" xr:uid="{00000000-0005-0000-0000-00007A2A0000}"/>
    <cellStyle name="Normal 6 2 7 2 2 2 4 3 3" xfId="25949" xr:uid="{00000000-0005-0000-0000-000077650000}"/>
    <cellStyle name="Normal 6 2 7 2 2 2 4 5" xfId="20936" xr:uid="{00000000-0005-0000-0000-0000E2510000}"/>
    <cellStyle name="Normal 6 2 7 2 2 2 5" xfId="12529" xr:uid="{00000000-0005-0000-0000-000008310000}"/>
    <cellStyle name="Normal 6 2 7 2 2 2 5 3" xfId="27624" xr:uid="{00000000-0005-0000-0000-0000026C0000}"/>
    <cellStyle name="Normal 6 2 7 2 2 2 6" xfId="7508" xr:uid="{00000000-0005-0000-0000-00006B1D0000}"/>
    <cellStyle name="Normal 6 2 7 2 2 2 6 3" xfId="22607" xr:uid="{00000000-0005-0000-0000-000069580000}"/>
    <cellStyle name="Normal 6 2 7 2 2 2 8" xfId="17594" xr:uid="{00000000-0005-0000-0000-0000D4440000}"/>
    <cellStyle name="Normal 6 2 7 2 2 3" xfId="2857" xr:uid="{00000000-0005-0000-0000-00003E0B0000}"/>
    <cellStyle name="Normal 6 2 7 2 2 3 2" xfId="4546" xr:uid="{00000000-0005-0000-0000-0000D8110000}"/>
    <cellStyle name="Normal 6 2 7 2 2 3 2 2" xfId="14618" xr:uid="{00000000-0005-0000-0000-000031390000}"/>
    <cellStyle name="Normal 6 2 7 2 2 3 2 2 3" xfId="29713" xr:uid="{00000000-0005-0000-0000-00002B740000}"/>
    <cellStyle name="Normal 6 2 7 2 2 3 2 3" xfId="9598" xr:uid="{00000000-0005-0000-0000-000095250000}"/>
    <cellStyle name="Normal 6 2 7 2 2 3 2 3 3" xfId="24696" xr:uid="{00000000-0005-0000-0000-000092600000}"/>
    <cellStyle name="Normal 6 2 7 2 2 3 2 5" xfId="19683" xr:uid="{00000000-0005-0000-0000-0000FD4C0000}"/>
    <cellStyle name="Normal 6 2 7 2 2 3 3" xfId="6237" xr:uid="{00000000-0005-0000-0000-000074180000}"/>
    <cellStyle name="Normal 6 2 7 2 2 3 3 2" xfId="16289" xr:uid="{00000000-0005-0000-0000-0000B83F0000}"/>
    <cellStyle name="Normal 6 2 7 2 2 3 3 3" xfId="11269" xr:uid="{00000000-0005-0000-0000-00001C2C0000}"/>
    <cellStyle name="Normal 6 2 7 2 2 3 3 3 3" xfId="26367" xr:uid="{00000000-0005-0000-0000-000019670000}"/>
    <cellStyle name="Normal 6 2 7 2 2 3 3 5" xfId="21354" xr:uid="{00000000-0005-0000-0000-000084530000}"/>
    <cellStyle name="Normal 6 2 7 2 2 3 4" xfId="12947" xr:uid="{00000000-0005-0000-0000-0000AA320000}"/>
    <cellStyle name="Normal 6 2 7 2 2 3 4 3" xfId="28042" xr:uid="{00000000-0005-0000-0000-0000A46D0000}"/>
    <cellStyle name="Normal 6 2 7 2 2 3 5" xfId="7926" xr:uid="{00000000-0005-0000-0000-00000D1F0000}"/>
    <cellStyle name="Normal 6 2 7 2 2 3 5 3" xfId="23025" xr:uid="{00000000-0005-0000-0000-00000B5A0000}"/>
    <cellStyle name="Normal 6 2 7 2 2 3 7" xfId="18012" xr:uid="{00000000-0005-0000-0000-000076460000}"/>
    <cellStyle name="Normal 6 2 7 2 2 4" xfId="3709" xr:uid="{00000000-0005-0000-0000-0000930E0000}"/>
    <cellStyle name="Normal 6 2 7 2 2 4 2" xfId="13782" xr:uid="{00000000-0005-0000-0000-0000ED350000}"/>
    <cellStyle name="Normal 6 2 7 2 2 4 2 3" xfId="28877" xr:uid="{00000000-0005-0000-0000-0000E7700000}"/>
    <cellStyle name="Normal 6 2 7 2 2 4 3" xfId="8762" xr:uid="{00000000-0005-0000-0000-000051220000}"/>
    <cellStyle name="Normal 6 2 7 2 2 4 3 3" xfId="23860" xr:uid="{00000000-0005-0000-0000-00004E5D0000}"/>
    <cellStyle name="Normal 6 2 7 2 2 4 5" xfId="18847" xr:uid="{00000000-0005-0000-0000-0000B9490000}"/>
    <cellStyle name="Normal 6 2 7 2 2 5" xfId="5401" xr:uid="{00000000-0005-0000-0000-000030150000}"/>
    <cellStyle name="Normal 6 2 7 2 2 5 2" xfId="15453" xr:uid="{00000000-0005-0000-0000-0000743C0000}"/>
    <cellStyle name="Normal 6 2 7 2 2 5 2 3" xfId="30548" xr:uid="{00000000-0005-0000-0000-00006E770000}"/>
    <cellStyle name="Normal 6 2 7 2 2 5 3" xfId="10433" xr:uid="{00000000-0005-0000-0000-0000D8280000}"/>
    <cellStyle name="Normal 6 2 7 2 2 5 3 3" xfId="25531" xr:uid="{00000000-0005-0000-0000-0000D5630000}"/>
    <cellStyle name="Normal 6 2 7 2 2 5 5" xfId="20518" xr:uid="{00000000-0005-0000-0000-000040500000}"/>
    <cellStyle name="Normal 6 2 7 2 2 6" xfId="12111" xr:uid="{00000000-0005-0000-0000-0000662F0000}"/>
    <cellStyle name="Normal 6 2 7 2 2 6 3" xfId="27206" xr:uid="{00000000-0005-0000-0000-0000606A0000}"/>
    <cellStyle name="Normal 6 2 7 2 2 7" xfId="7090" xr:uid="{00000000-0005-0000-0000-0000C91B0000}"/>
    <cellStyle name="Normal 6 2 7 2 2 7 3" xfId="22189" xr:uid="{00000000-0005-0000-0000-0000C7560000}"/>
    <cellStyle name="Normal 6 2 7 2 2 9" xfId="17176" xr:uid="{00000000-0005-0000-0000-000032430000}"/>
    <cellStyle name="Normal 6 2 7 2 3" xfId="2228" xr:uid="{00000000-0005-0000-0000-0000C9080000}"/>
    <cellStyle name="Normal 6 2 7 2 3 2" xfId="3067" xr:uid="{00000000-0005-0000-0000-0000100C0000}"/>
    <cellStyle name="Normal 6 2 7 2 3 2 2" xfId="4756" xr:uid="{00000000-0005-0000-0000-0000AA120000}"/>
    <cellStyle name="Normal 6 2 7 2 3 2 2 2" xfId="14828" xr:uid="{00000000-0005-0000-0000-0000033A0000}"/>
    <cellStyle name="Normal 6 2 7 2 3 2 2 2 3" xfId="29923" xr:uid="{00000000-0005-0000-0000-0000FD740000}"/>
    <cellStyle name="Normal 6 2 7 2 3 2 2 3" xfId="9808" xr:uid="{00000000-0005-0000-0000-000067260000}"/>
    <cellStyle name="Normal 6 2 7 2 3 2 2 3 3" xfId="24906" xr:uid="{00000000-0005-0000-0000-000064610000}"/>
    <cellStyle name="Normal 6 2 7 2 3 2 2 5" xfId="19893" xr:uid="{00000000-0005-0000-0000-0000CF4D0000}"/>
    <cellStyle name="Normal 6 2 7 2 3 2 3" xfId="6447" xr:uid="{00000000-0005-0000-0000-000046190000}"/>
    <cellStyle name="Normal 6 2 7 2 3 2 3 2" xfId="16499" xr:uid="{00000000-0005-0000-0000-00008A400000}"/>
    <cellStyle name="Normal 6 2 7 2 3 2 3 3" xfId="11479" xr:uid="{00000000-0005-0000-0000-0000EE2C0000}"/>
    <cellStyle name="Normal 6 2 7 2 3 2 3 3 3" xfId="26577" xr:uid="{00000000-0005-0000-0000-0000EB670000}"/>
    <cellStyle name="Normal 6 2 7 2 3 2 3 5" xfId="21564" xr:uid="{00000000-0005-0000-0000-000056540000}"/>
    <cellStyle name="Normal 6 2 7 2 3 2 4" xfId="13157" xr:uid="{00000000-0005-0000-0000-00007C330000}"/>
    <cellStyle name="Normal 6 2 7 2 3 2 4 3" xfId="28252" xr:uid="{00000000-0005-0000-0000-0000766E0000}"/>
    <cellStyle name="Normal 6 2 7 2 3 2 5" xfId="8136" xr:uid="{00000000-0005-0000-0000-0000DF1F0000}"/>
    <cellStyle name="Normal 6 2 7 2 3 2 5 3" xfId="23235" xr:uid="{00000000-0005-0000-0000-0000DD5A0000}"/>
    <cellStyle name="Normal 6 2 7 2 3 2 7" xfId="18222" xr:uid="{00000000-0005-0000-0000-000048470000}"/>
    <cellStyle name="Normal 6 2 7 2 3 3" xfId="3919" xr:uid="{00000000-0005-0000-0000-0000650F0000}"/>
    <cellStyle name="Normal 6 2 7 2 3 3 2" xfId="13992" xr:uid="{00000000-0005-0000-0000-0000BF360000}"/>
    <cellStyle name="Normal 6 2 7 2 3 3 2 3" xfId="29087" xr:uid="{00000000-0005-0000-0000-0000B9710000}"/>
    <cellStyle name="Normal 6 2 7 2 3 3 3" xfId="8972" xr:uid="{00000000-0005-0000-0000-000023230000}"/>
    <cellStyle name="Normal 6 2 7 2 3 3 3 3" xfId="24070" xr:uid="{00000000-0005-0000-0000-0000205E0000}"/>
    <cellStyle name="Normal 6 2 7 2 3 3 5" xfId="19057" xr:uid="{00000000-0005-0000-0000-00008B4A0000}"/>
    <cellStyle name="Normal 6 2 7 2 3 4" xfId="5611" xr:uid="{00000000-0005-0000-0000-000002160000}"/>
    <cellStyle name="Normal 6 2 7 2 3 4 2" xfId="15663" xr:uid="{00000000-0005-0000-0000-0000463D0000}"/>
    <cellStyle name="Normal 6 2 7 2 3 4 2 3" xfId="30758" xr:uid="{00000000-0005-0000-0000-000040780000}"/>
    <cellStyle name="Normal 6 2 7 2 3 4 3" xfId="10643" xr:uid="{00000000-0005-0000-0000-0000AA290000}"/>
    <cellStyle name="Normal 6 2 7 2 3 4 3 3" xfId="25741" xr:uid="{00000000-0005-0000-0000-0000A7640000}"/>
    <cellStyle name="Normal 6 2 7 2 3 4 5" xfId="20728" xr:uid="{00000000-0005-0000-0000-000012510000}"/>
    <cellStyle name="Normal 6 2 7 2 3 5" xfId="12321" xr:uid="{00000000-0005-0000-0000-000038300000}"/>
    <cellStyle name="Normal 6 2 7 2 3 5 3" xfId="27416" xr:uid="{00000000-0005-0000-0000-0000326B0000}"/>
    <cellStyle name="Normal 6 2 7 2 3 6" xfId="7300" xr:uid="{00000000-0005-0000-0000-00009B1C0000}"/>
    <cellStyle name="Normal 6 2 7 2 3 6 3" xfId="22399" xr:uid="{00000000-0005-0000-0000-000099570000}"/>
    <cellStyle name="Normal 6 2 7 2 3 8" xfId="17386" xr:uid="{00000000-0005-0000-0000-000004440000}"/>
    <cellStyle name="Normal 6 2 7 2 4" xfId="2649" xr:uid="{00000000-0005-0000-0000-00006E0A0000}"/>
    <cellStyle name="Normal 6 2 7 2 4 2" xfId="4338" xr:uid="{00000000-0005-0000-0000-000008110000}"/>
    <cellStyle name="Normal 6 2 7 2 4 2 2" xfId="14410" xr:uid="{00000000-0005-0000-0000-000061380000}"/>
    <cellStyle name="Normal 6 2 7 2 4 2 2 3" xfId="29505" xr:uid="{00000000-0005-0000-0000-00005B730000}"/>
    <cellStyle name="Normal 6 2 7 2 4 2 3" xfId="9390" xr:uid="{00000000-0005-0000-0000-0000C5240000}"/>
    <cellStyle name="Normal 6 2 7 2 4 2 3 3" xfId="24488" xr:uid="{00000000-0005-0000-0000-0000C25F0000}"/>
    <cellStyle name="Normal 6 2 7 2 4 2 5" xfId="19475" xr:uid="{00000000-0005-0000-0000-00002D4C0000}"/>
    <cellStyle name="Normal 6 2 7 2 4 3" xfId="6029" xr:uid="{00000000-0005-0000-0000-0000A4170000}"/>
    <cellStyle name="Normal 6 2 7 2 4 3 2" xfId="16081" xr:uid="{00000000-0005-0000-0000-0000E83E0000}"/>
    <cellStyle name="Normal 6 2 7 2 4 3 3" xfId="11061" xr:uid="{00000000-0005-0000-0000-00004C2B0000}"/>
    <cellStyle name="Normal 6 2 7 2 4 3 3 3" xfId="26159" xr:uid="{00000000-0005-0000-0000-000049660000}"/>
    <cellStyle name="Normal 6 2 7 2 4 3 5" xfId="21146" xr:uid="{00000000-0005-0000-0000-0000B4520000}"/>
    <cellStyle name="Normal 6 2 7 2 4 4" xfId="12739" xr:uid="{00000000-0005-0000-0000-0000DA310000}"/>
    <cellStyle name="Normal 6 2 7 2 4 4 3" xfId="27834" xr:uid="{00000000-0005-0000-0000-0000D46C0000}"/>
    <cellStyle name="Normal 6 2 7 2 4 5" xfId="7718" xr:uid="{00000000-0005-0000-0000-00003D1E0000}"/>
    <cellStyle name="Normal 6 2 7 2 4 5 3" xfId="22817" xr:uid="{00000000-0005-0000-0000-00003B590000}"/>
    <cellStyle name="Normal 6 2 7 2 4 7" xfId="17804" xr:uid="{00000000-0005-0000-0000-0000A6450000}"/>
    <cellStyle name="Normal 6 2 7 2 5" xfId="3501" xr:uid="{00000000-0005-0000-0000-0000C30D0000}"/>
    <cellStyle name="Normal 6 2 7 2 5 2" xfId="13574" xr:uid="{00000000-0005-0000-0000-00001D350000}"/>
    <cellStyle name="Normal 6 2 7 2 5 2 3" xfId="28669" xr:uid="{00000000-0005-0000-0000-000017700000}"/>
    <cellStyle name="Normal 6 2 7 2 5 3" xfId="8554" xr:uid="{00000000-0005-0000-0000-000081210000}"/>
    <cellStyle name="Normal 6 2 7 2 5 3 3" xfId="23652" xr:uid="{00000000-0005-0000-0000-00007E5C0000}"/>
    <cellStyle name="Normal 6 2 7 2 5 5" xfId="18639" xr:uid="{00000000-0005-0000-0000-0000E9480000}"/>
    <cellStyle name="Normal 6 2 7 2 6" xfId="5193" xr:uid="{00000000-0005-0000-0000-000060140000}"/>
    <cellStyle name="Normal 6 2 7 2 6 2" xfId="15245" xr:uid="{00000000-0005-0000-0000-0000A43B0000}"/>
    <cellStyle name="Normal 6 2 7 2 6 2 3" xfId="30340" xr:uid="{00000000-0005-0000-0000-00009E760000}"/>
    <cellStyle name="Normal 6 2 7 2 6 3" xfId="10225" xr:uid="{00000000-0005-0000-0000-000008280000}"/>
    <cellStyle name="Normal 6 2 7 2 6 3 3" xfId="25323" xr:uid="{00000000-0005-0000-0000-000005630000}"/>
    <cellStyle name="Normal 6 2 7 2 6 5" xfId="20310" xr:uid="{00000000-0005-0000-0000-0000704F0000}"/>
    <cellStyle name="Normal 6 2 7 2 7" xfId="11903" xr:uid="{00000000-0005-0000-0000-0000962E0000}"/>
    <cellStyle name="Normal 6 2 7 2 7 3" xfId="26998" xr:uid="{00000000-0005-0000-0000-000090690000}"/>
    <cellStyle name="Normal 6 2 7 2 8" xfId="6882" xr:uid="{00000000-0005-0000-0000-0000F91A0000}"/>
    <cellStyle name="Normal 6 2 7 2 8 3" xfId="21981" xr:uid="{00000000-0005-0000-0000-0000F7550000}"/>
    <cellStyle name="Normal 6 2 7 3" xfId="1911" xr:uid="{00000000-0005-0000-0000-00008C070000}"/>
    <cellStyle name="Normal 6 2 7 3 2" xfId="2332" xr:uid="{00000000-0005-0000-0000-000031090000}"/>
    <cellStyle name="Normal 6 2 7 3 2 2" xfId="3171" xr:uid="{00000000-0005-0000-0000-0000780C0000}"/>
    <cellStyle name="Normal 6 2 7 3 2 2 2" xfId="4860" xr:uid="{00000000-0005-0000-0000-000012130000}"/>
    <cellStyle name="Normal 6 2 7 3 2 2 2 2" xfId="14932" xr:uid="{00000000-0005-0000-0000-00006B3A0000}"/>
    <cellStyle name="Normal 6 2 7 3 2 2 2 2 3" xfId="30027" xr:uid="{00000000-0005-0000-0000-000065750000}"/>
    <cellStyle name="Normal 6 2 7 3 2 2 2 3" xfId="9912" xr:uid="{00000000-0005-0000-0000-0000CF260000}"/>
    <cellStyle name="Normal 6 2 7 3 2 2 2 3 3" xfId="25010" xr:uid="{00000000-0005-0000-0000-0000CC610000}"/>
    <cellStyle name="Normal 6 2 7 3 2 2 2 5" xfId="19997" xr:uid="{00000000-0005-0000-0000-0000374E0000}"/>
    <cellStyle name="Normal 6 2 7 3 2 2 3" xfId="6551" xr:uid="{00000000-0005-0000-0000-0000AE190000}"/>
    <cellStyle name="Normal 6 2 7 3 2 2 3 2" xfId="16603" xr:uid="{00000000-0005-0000-0000-0000F2400000}"/>
    <cellStyle name="Normal 6 2 7 3 2 2 3 3" xfId="11583" xr:uid="{00000000-0005-0000-0000-0000562D0000}"/>
    <cellStyle name="Normal 6 2 7 3 2 2 3 3 3" xfId="26681" xr:uid="{00000000-0005-0000-0000-000053680000}"/>
    <cellStyle name="Normal 6 2 7 3 2 2 3 5" xfId="21668" xr:uid="{00000000-0005-0000-0000-0000BE540000}"/>
    <cellStyle name="Normal 6 2 7 3 2 2 4" xfId="13261" xr:uid="{00000000-0005-0000-0000-0000E4330000}"/>
    <cellStyle name="Normal 6 2 7 3 2 2 4 3" xfId="28356" xr:uid="{00000000-0005-0000-0000-0000DE6E0000}"/>
    <cellStyle name="Normal 6 2 7 3 2 2 5" xfId="8240" xr:uid="{00000000-0005-0000-0000-000047200000}"/>
    <cellStyle name="Normal 6 2 7 3 2 2 5 3" xfId="23339" xr:uid="{00000000-0005-0000-0000-0000455B0000}"/>
    <cellStyle name="Normal 6 2 7 3 2 2 7" xfId="18326" xr:uid="{00000000-0005-0000-0000-0000B0470000}"/>
    <cellStyle name="Normal 6 2 7 3 2 3" xfId="4023" xr:uid="{00000000-0005-0000-0000-0000CD0F0000}"/>
    <cellStyle name="Normal 6 2 7 3 2 3 2" xfId="14096" xr:uid="{00000000-0005-0000-0000-000027370000}"/>
    <cellStyle name="Normal 6 2 7 3 2 3 2 3" xfId="29191" xr:uid="{00000000-0005-0000-0000-000021720000}"/>
    <cellStyle name="Normal 6 2 7 3 2 3 3" xfId="9076" xr:uid="{00000000-0005-0000-0000-00008B230000}"/>
    <cellStyle name="Normal 6 2 7 3 2 3 3 3" xfId="24174" xr:uid="{00000000-0005-0000-0000-0000885E0000}"/>
    <cellStyle name="Normal 6 2 7 3 2 3 5" xfId="19161" xr:uid="{00000000-0005-0000-0000-0000F34A0000}"/>
    <cellStyle name="Normal 6 2 7 3 2 4" xfId="5715" xr:uid="{00000000-0005-0000-0000-00006A160000}"/>
    <cellStyle name="Normal 6 2 7 3 2 4 2" xfId="15767" xr:uid="{00000000-0005-0000-0000-0000AE3D0000}"/>
    <cellStyle name="Normal 6 2 7 3 2 4 2 3" xfId="30862" xr:uid="{00000000-0005-0000-0000-0000A8780000}"/>
    <cellStyle name="Normal 6 2 7 3 2 4 3" xfId="10747" xr:uid="{00000000-0005-0000-0000-0000122A0000}"/>
    <cellStyle name="Normal 6 2 7 3 2 4 3 3" xfId="25845" xr:uid="{00000000-0005-0000-0000-00000F650000}"/>
    <cellStyle name="Normal 6 2 7 3 2 4 5" xfId="20832" xr:uid="{00000000-0005-0000-0000-00007A510000}"/>
    <cellStyle name="Normal 6 2 7 3 2 5" xfId="12425" xr:uid="{00000000-0005-0000-0000-0000A0300000}"/>
    <cellStyle name="Normal 6 2 7 3 2 5 3" xfId="27520" xr:uid="{00000000-0005-0000-0000-00009A6B0000}"/>
    <cellStyle name="Normal 6 2 7 3 2 6" xfId="7404" xr:uid="{00000000-0005-0000-0000-0000031D0000}"/>
    <cellStyle name="Normal 6 2 7 3 2 6 3" xfId="22503" xr:uid="{00000000-0005-0000-0000-000001580000}"/>
    <cellStyle name="Normal 6 2 7 3 2 8" xfId="17490" xr:uid="{00000000-0005-0000-0000-00006C440000}"/>
    <cellStyle name="Normal 6 2 7 3 3" xfId="2753" xr:uid="{00000000-0005-0000-0000-0000D60A0000}"/>
    <cellStyle name="Normal 6 2 7 3 3 2" xfId="4442" xr:uid="{00000000-0005-0000-0000-000070110000}"/>
    <cellStyle name="Normal 6 2 7 3 3 2 2" xfId="14514" xr:uid="{00000000-0005-0000-0000-0000C9380000}"/>
    <cellStyle name="Normal 6 2 7 3 3 2 2 3" xfId="29609" xr:uid="{00000000-0005-0000-0000-0000C3730000}"/>
    <cellStyle name="Normal 6 2 7 3 3 2 3" xfId="9494" xr:uid="{00000000-0005-0000-0000-00002D250000}"/>
    <cellStyle name="Normal 6 2 7 3 3 2 3 3" xfId="24592" xr:uid="{00000000-0005-0000-0000-00002A600000}"/>
    <cellStyle name="Normal 6 2 7 3 3 2 5" xfId="19579" xr:uid="{00000000-0005-0000-0000-0000954C0000}"/>
    <cellStyle name="Normal 6 2 7 3 3 3" xfId="6133" xr:uid="{00000000-0005-0000-0000-00000C180000}"/>
    <cellStyle name="Normal 6 2 7 3 3 3 2" xfId="16185" xr:uid="{00000000-0005-0000-0000-0000503F0000}"/>
    <cellStyle name="Normal 6 2 7 3 3 3 3" xfId="11165" xr:uid="{00000000-0005-0000-0000-0000B42B0000}"/>
    <cellStyle name="Normal 6 2 7 3 3 3 3 3" xfId="26263" xr:uid="{00000000-0005-0000-0000-0000B1660000}"/>
    <cellStyle name="Normal 6 2 7 3 3 3 5" xfId="21250" xr:uid="{00000000-0005-0000-0000-00001C530000}"/>
    <cellStyle name="Normal 6 2 7 3 3 4" xfId="12843" xr:uid="{00000000-0005-0000-0000-000042320000}"/>
    <cellStyle name="Normal 6 2 7 3 3 4 3" xfId="27938" xr:uid="{00000000-0005-0000-0000-00003C6D0000}"/>
    <cellStyle name="Normal 6 2 7 3 3 5" xfId="7822" xr:uid="{00000000-0005-0000-0000-0000A51E0000}"/>
    <cellStyle name="Normal 6 2 7 3 3 5 3" xfId="22921" xr:uid="{00000000-0005-0000-0000-0000A3590000}"/>
    <cellStyle name="Normal 6 2 7 3 3 7" xfId="17908" xr:uid="{00000000-0005-0000-0000-00000E460000}"/>
    <cellStyle name="Normal 6 2 7 3 4" xfId="3605" xr:uid="{00000000-0005-0000-0000-00002B0E0000}"/>
    <cellStyle name="Normal 6 2 7 3 4 2" xfId="13678" xr:uid="{00000000-0005-0000-0000-000085350000}"/>
    <cellStyle name="Normal 6 2 7 3 4 2 3" xfId="28773" xr:uid="{00000000-0005-0000-0000-00007F700000}"/>
    <cellStyle name="Normal 6 2 7 3 4 3" xfId="8658" xr:uid="{00000000-0005-0000-0000-0000E9210000}"/>
    <cellStyle name="Normal 6 2 7 3 4 3 3" xfId="23756" xr:uid="{00000000-0005-0000-0000-0000E65C0000}"/>
    <cellStyle name="Normal 6 2 7 3 4 5" xfId="18743" xr:uid="{00000000-0005-0000-0000-000051490000}"/>
    <cellStyle name="Normal 6 2 7 3 5" xfId="5297" xr:uid="{00000000-0005-0000-0000-0000C8140000}"/>
    <cellStyle name="Normal 6 2 7 3 5 2" xfId="15349" xr:uid="{00000000-0005-0000-0000-00000C3C0000}"/>
    <cellStyle name="Normal 6 2 7 3 5 2 3" xfId="30444" xr:uid="{00000000-0005-0000-0000-000006770000}"/>
    <cellStyle name="Normal 6 2 7 3 5 3" xfId="10329" xr:uid="{00000000-0005-0000-0000-000070280000}"/>
    <cellStyle name="Normal 6 2 7 3 5 3 3" xfId="25427" xr:uid="{00000000-0005-0000-0000-00006D630000}"/>
    <cellStyle name="Normal 6 2 7 3 5 5" xfId="20414" xr:uid="{00000000-0005-0000-0000-0000D84F0000}"/>
    <cellStyle name="Normal 6 2 7 3 6" xfId="12007" xr:uid="{00000000-0005-0000-0000-0000FE2E0000}"/>
    <cellStyle name="Normal 6 2 7 3 6 3" xfId="27102" xr:uid="{00000000-0005-0000-0000-0000F8690000}"/>
    <cellStyle name="Normal 6 2 7 3 7" xfId="6986" xr:uid="{00000000-0005-0000-0000-0000611B0000}"/>
    <cellStyle name="Normal 6 2 7 3 7 3" xfId="22085" xr:uid="{00000000-0005-0000-0000-00005F560000}"/>
    <cellStyle name="Normal 6 2 7 3 9" xfId="17072" xr:uid="{00000000-0005-0000-0000-0000CA420000}"/>
    <cellStyle name="Normal 6 2 7 4" xfId="2124" xr:uid="{00000000-0005-0000-0000-000061080000}"/>
    <cellStyle name="Normal 6 2 7 4 2" xfId="2963" xr:uid="{00000000-0005-0000-0000-0000A80B0000}"/>
    <cellStyle name="Normal 6 2 7 4 2 2" xfId="4652" xr:uid="{00000000-0005-0000-0000-000042120000}"/>
    <cellStyle name="Normal 6 2 7 4 2 2 2" xfId="14724" xr:uid="{00000000-0005-0000-0000-00009B390000}"/>
    <cellStyle name="Normal 6 2 7 4 2 2 2 3" xfId="29819" xr:uid="{00000000-0005-0000-0000-000095740000}"/>
    <cellStyle name="Normal 6 2 7 4 2 2 3" xfId="9704" xr:uid="{00000000-0005-0000-0000-0000FF250000}"/>
    <cellStyle name="Normal 6 2 7 4 2 2 3 3" xfId="24802" xr:uid="{00000000-0005-0000-0000-0000FC600000}"/>
    <cellStyle name="Normal 6 2 7 4 2 2 5" xfId="19789" xr:uid="{00000000-0005-0000-0000-0000674D0000}"/>
    <cellStyle name="Normal 6 2 7 4 2 3" xfId="6343" xr:uid="{00000000-0005-0000-0000-0000DE180000}"/>
    <cellStyle name="Normal 6 2 7 4 2 3 2" xfId="16395" xr:uid="{00000000-0005-0000-0000-000022400000}"/>
    <cellStyle name="Normal 6 2 7 4 2 3 3" xfId="11375" xr:uid="{00000000-0005-0000-0000-0000862C0000}"/>
    <cellStyle name="Normal 6 2 7 4 2 3 3 3" xfId="26473" xr:uid="{00000000-0005-0000-0000-000083670000}"/>
    <cellStyle name="Normal 6 2 7 4 2 3 5" xfId="21460" xr:uid="{00000000-0005-0000-0000-0000EE530000}"/>
    <cellStyle name="Normal 6 2 7 4 2 4" xfId="13053" xr:uid="{00000000-0005-0000-0000-000014330000}"/>
    <cellStyle name="Normal 6 2 7 4 2 4 3" xfId="28148" xr:uid="{00000000-0005-0000-0000-00000E6E0000}"/>
    <cellStyle name="Normal 6 2 7 4 2 5" xfId="8032" xr:uid="{00000000-0005-0000-0000-0000771F0000}"/>
    <cellStyle name="Normal 6 2 7 4 2 5 3" xfId="23131" xr:uid="{00000000-0005-0000-0000-0000755A0000}"/>
    <cellStyle name="Normal 6 2 7 4 2 7" xfId="18118" xr:uid="{00000000-0005-0000-0000-0000E0460000}"/>
    <cellStyle name="Normal 6 2 7 4 3" xfId="3815" xr:uid="{00000000-0005-0000-0000-0000FD0E0000}"/>
    <cellStyle name="Normal 6 2 7 4 3 2" xfId="13888" xr:uid="{00000000-0005-0000-0000-000057360000}"/>
    <cellStyle name="Normal 6 2 7 4 3 2 3" xfId="28983" xr:uid="{00000000-0005-0000-0000-000051710000}"/>
    <cellStyle name="Normal 6 2 7 4 3 3" xfId="8868" xr:uid="{00000000-0005-0000-0000-0000BB220000}"/>
    <cellStyle name="Normal 6 2 7 4 3 3 3" xfId="23966" xr:uid="{00000000-0005-0000-0000-0000B85D0000}"/>
    <cellStyle name="Normal 6 2 7 4 3 5" xfId="18953" xr:uid="{00000000-0005-0000-0000-0000234A0000}"/>
    <cellStyle name="Normal 6 2 7 4 4" xfId="5507" xr:uid="{00000000-0005-0000-0000-00009A150000}"/>
    <cellStyle name="Normal 6 2 7 4 4 2" xfId="15559" xr:uid="{00000000-0005-0000-0000-0000DE3C0000}"/>
    <cellStyle name="Normal 6 2 7 4 4 2 3" xfId="30654" xr:uid="{00000000-0005-0000-0000-0000D8770000}"/>
    <cellStyle name="Normal 6 2 7 4 4 3" xfId="10539" xr:uid="{00000000-0005-0000-0000-000042290000}"/>
    <cellStyle name="Normal 6 2 7 4 4 3 3" xfId="25637" xr:uid="{00000000-0005-0000-0000-00003F640000}"/>
    <cellStyle name="Normal 6 2 7 4 4 5" xfId="20624" xr:uid="{00000000-0005-0000-0000-0000AA500000}"/>
    <cellStyle name="Normal 6 2 7 4 5" xfId="12217" xr:uid="{00000000-0005-0000-0000-0000D02F0000}"/>
    <cellStyle name="Normal 6 2 7 4 5 3" xfId="27312" xr:uid="{00000000-0005-0000-0000-0000CA6A0000}"/>
    <cellStyle name="Normal 6 2 7 4 6" xfId="7196" xr:uid="{00000000-0005-0000-0000-0000331C0000}"/>
    <cellStyle name="Normal 6 2 7 4 6 3" xfId="22295" xr:uid="{00000000-0005-0000-0000-000031570000}"/>
    <cellStyle name="Normal 6 2 7 4 8" xfId="17282" xr:uid="{00000000-0005-0000-0000-00009C430000}"/>
    <cellStyle name="Normal 6 2 7 5" xfId="2545" xr:uid="{00000000-0005-0000-0000-0000060A0000}"/>
    <cellStyle name="Normal 6 2 7 5 2" xfId="4234" xr:uid="{00000000-0005-0000-0000-0000A0100000}"/>
    <cellStyle name="Normal 6 2 7 5 2 2" xfId="14306" xr:uid="{00000000-0005-0000-0000-0000F9370000}"/>
    <cellStyle name="Normal 6 2 7 5 2 2 3" xfId="29401" xr:uid="{00000000-0005-0000-0000-0000F3720000}"/>
    <cellStyle name="Normal 6 2 7 5 2 3" xfId="9286" xr:uid="{00000000-0005-0000-0000-00005D240000}"/>
    <cellStyle name="Normal 6 2 7 5 2 3 3" xfId="24384" xr:uid="{00000000-0005-0000-0000-00005A5F0000}"/>
    <cellStyle name="Normal 6 2 7 5 2 5" xfId="19371" xr:uid="{00000000-0005-0000-0000-0000C54B0000}"/>
    <cellStyle name="Normal 6 2 7 5 3" xfId="5925" xr:uid="{00000000-0005-0000-0000-00003C170000}"/>
    <cellStyle name="Normal 6 2 7 5 3 2" xfId="15977" xr:uid="{00000000-0005-0000-0000-0000803E0000}"/>
    <cellStyle name="Normal 6 2 7 5 3 3" xfId="10957" xr:uid="{00000000-0005-0000-0000-0000E42A0000}"/>
    <cellStyle name="Normal 6 2 7 5 3 3 3" xfId="26055" xr:uid="{00000000-0005-0000-0000-0000E1650000}"/>
    <cellStyle name="Normal 6 2 7 5 3 5" xfId="21042" xr:uid="{00000000-0005-0000-0000-00004C520000}"/>
    <cellStyle name="Normal 6 2 7 5 4" xfId="12635" xr:uid="{00000000-0005-0000-0000-000072310000}"/>
    <cellStyle name="Normal 6 2 7 5 4 3" xfId="27730" xr:uid="{00000000-0005-0000-0000-00006C6C0000}"/>
    <cellStyle name="Normal 6 2 7 5 5" xfId="7614" xr:uid="{00000000-0005-0000-0000-0000D51D0000}"/>
    <cellStyle name="Normal 6 2 7 5 5 3" xfId="22713" xr:uid="{00000000-0005-0000-0000-0000D3580000}"/>
    <cellStyle name="Normal 6 2 7 5 7" xfId="17700" xr:uid="{00000000-0005-0000-0000-00003E450000}"/>
    <cellStyle name="Normal 6 2 7 6" xfId="3397" xr:uid="{00000000-0005-0000-0000-00005B0D0000}"/>
    <cellStyle name="Normal 6 2 7 6 2" xfId="13470" xr:uid="{00000000-0005-0000-0000-0000B5340000}"/>
    <cellStyle name="Normal 6 2 7 6 2 3" xfId="28565" xr:uid="{00000000-0005-0000-0000-0000AF6F0000}"/>
    <cellStyle name="Normal 6 2 7 6 3" xfId="8450" xr:uid="{00000000-0005-0000-0000-000019210000}"/>
    <cellStyle name="Normal 6 2 7 6 3 3" xfId="23548" xr:uid="{00000000-0005-0000-0000-0000165C0000}"/>
    <cellStyle name="Normal 6 2 7 6 5" xfId="18535" xr:uid="{00000000-0005-0000-0000-000081480000}"/>
    <cellStyle name="Normal 6 2 7 7" xfId="5089" xr:uid="{00000000-0005-0000-0000-0000F8130000}"/>
    <cellStyle name="Normal 6 2 7 7 2" xfId="15141" xr:uid="{00000000-0005-0000-0000-00003C3B0000}"/>
    <cellStyle name="Normal 6 2 7 7 2 3" xfId="30236" xr:uid="{00000000-0005-0000-0000-000036760000}"/>
    <cellStyle name="Normal 6 2 7 7 3" xfId="10121" xr:uid="{00000000-0005-0000-0000-0000A0270000}"/>
    <cellStyle name="Normal 6 2 7 7 3 3" xfId="25219" xr:uid="{00000000-0005-0000-0000-00009D620000}"/>
    <cellStyle name="Normal 6 2 7 7 5" xfId="20206" xr:uid="{00000000-0005-0000-0000-0000084F0000}"/>
    <cellStyle name="Normal 6 2 7 8" xfId="11799" xr:uid="{00000000-0005-0000-0000-00002E2E0000}"/>
    <cellStyle name="Normal 6 2 7 8 3" xfId="26894" xr:uid="{00000000-0005-0000-0000-000028690000}"/>
    <cellStyle name="Normal 6 2 7 9" xfId="6778" xr:uid="{00000000-0005-0000-0000-0000911A0000}"/>
    <cellStyle name="Normal 6 2 7 9 3" xfId="21877" xr:uid="{00000000-0005-0000-0000-00008F550000}"/>
    <cellStyle name="Normal 6 2 8" xfId="1744" xr:uid="{00000000-0005-0000-0000-0000E5060000}"/>
    <cellStyle name="Normal 6 2 8 10" xfId="16916" xr:uid="{00000000-0005-0000-0000-00002E420000}"/>
    <cellStyle name="Normal 6 2 8 2" xfId="1963" xr:uid="{00000000-0005-0000-0000-0000C0070000}"/>
    <cellStyle name="Normal 6 2 8 2 2" xfId="2384" xr:uid="{00000000-0005-0000-0000-000065090000}"/>
    <cellStyle name="Normal 6 2 8 2 2 2" xfId="3223" xr:uid="{00000000-0005-0000-0000-0000AC0C0000}"/>
    <cellStyle name="Normal 6 2 8 2 2 2 2" xfId="4912" xr:uid="{00000000-0005-0000-0000-000046130000}"/>
    <cellStyle name="Normal 6 2 8 2 2 2 2 2" xfId="14984" xr:uid="{00000000-0005-0000-0000-00009F3A0000}"/>
    <cellStyle name="Normal 6 2 8 2 2 2 2 2 3" xfId="30079" xr:uid="{00000000-0005-0000-0000-000099750000}"/>
    <cellStyle name="Normal 6 2 8 2 2 2 2 3" xfId="9964" xr:uid="{00000000-0005-0000-0000-000003270000}"/>
    <cellStyle name="Normal 6 2 8 2 2 2 2 3 3" xfId="25062" xr:uid="{00000000-0005-0000-0000-000000620000}"/>
    <cellStyle name="Normal 6 2 8 2 2 2 2 5" xfId="20049" xr:uid="{00000000-0005-0000-0000-00006B4E0000}"/>
    <cellStyle name="Normal 6 2 8 2 2 2 3" xfId="6603" xr:uid="{00000000-0005-0000-0000-0000E2190000}"/>
    <cellStyle name="Normal 6 2 8 2 2 2 3 2" xfId="16655" xr:uid="{00000000-0005-0000-0000-000026410000}"/>
    <cellStyle name="Normal 6 2 8 2 2 2 3 3" xfId="11635" xr:uid="{00000000-0005-0000-0000-00008A2D0000}"/>
    <cellStyle name="Normal 6 2 8 2 2 2 3 3 3" xfId="26733" xr:uid="{00000000-0005-0000-0000-000087680000}"/>
    <cellStyle name="Normal 6 2 8 2 2 2 3 5" xfId="21720" xr:uid="{00000000-0005-0000-0000-0000F2540000}"/>
    <cellStyle name="Normal 6 2 8 2 2 2 4" xfId="13313" xr:uid="{00000000-0005-0000-0000-000018340000}"/>
    <cellStyle name="Normal 6 2 8 2 2 2 4 3" xfId="28408" xr:uid="{00000000-0005-0000-0000-0000126F0000}"/>
    <cellStyle name="Normal 6 2 8 2 2 2 5" xfId="8292" xr:uid="{00000000-0005-0000-0000-00007B200000}"/>
    <cellStyle name="Normal 6 2 8 2 2 2 5 3" xfId="23391" xr:uid="{00000000-0005-0000-0000-0000795B0000}"/>
    <cellStyle name="Normal 6 2 8 2 2 2 7" xfId="18378" xr:uid="{00000000-0005-0000-0000-0000E4470000}"/>
    <cellStyle name="Normal 6 2 8 2 2 3" xfId="4075" xr:uid="{00000000-0005-0000-0000-000001100000}"/>
    <cellStyle name="Normal 6 2 8 2 2 3 2" xfId="14148" xr:uid="{00000000-0005-0000-0000-00005B370000}"/>
    <cellStyle name="Normal 6 2 8 2 2 3 2 3" xfId="29243" xr:uid="{00000000-0005-0000-0000-000055720000}"/>
    <cellStyle name="Normal 6 2 8 2 2 3 3" xfId="9128" xr:uid="{00000000-0005-0000-0000-0000BF230000}"/>
    <cellStyle name="Normal 6 2 8 2 2 3 3 3" xfId="24226" xr:uid="{00000000-0005-0000-0000-0000BC5E0000}"/>
    <cellStyle name="Normal 6 2 8 2 2 3 5" xfId="19213" xr:uid="{00000000-0005-0000-0000-0000274B0000}"/>
    <cellStyle name="Normal 6 2 8 2 2 4" xfId="5767" xr:uid="{00000000-0005-0000-0000-00009E160000}"/>
    <cellStyle name="Normal 6 2 8 2 2 4 2" xfId="15819" xr:uid="{00000000-0005-0000-0000-0000E23D0000}"/>
    <cellStyle name="Normal 6 2 8 2 2 4 2 3" xfId="30914" xr:uid="{00000000-0005-0000-0000-0000DC780000}"/>
    <cellStyle name="Normal 6 2 8 2 2 4 3" xfId="10799" xr:uid="{00000000-0005-0000-0000-0000462A0000}"/>
    <cellStyle name="Normal 6 2 8 2 2 4 3 3" xfId="25897" xr:uid="{00000000-0005-0000-0000-000043650000}"/>
    <cellStyle name="Normal 6 2 8 2 2 4 5" xfId="20884" xr:uid="{00000000-0005-0000-0000-0000AE510000}"/>
    <cellStyle name="Normal 6 2 8 2 2 5" xfId="12477" xr:uid="{00000000-0005-0000-0000-0000D4300000}"/>
    <cellStyle name="Normal 6 2 8 2 2 5 3" xfId="27572" xr:uid="{00000000-0005-0000-0000-0000CE6B0000}"/>
    <cellStyle name="Normal 6 2 8 2 2 6" xfId="7456" xr:uid="{00000000-0005-0000-0000-0000371D0000}"/>
    <cellStyle name="Normal 6 2 8 2 2 6 3" xfId="22555" xr:uid="{00000000-0005-0000-0000-000035580000}"/>
    <cellStyle name="Normal 6 2 8 2 2 8" xfId="17542" xr:uid="{00000000-0005-0000-0000-0000A0440000}"/>
    <cellStyle name="Normal 6 2 8 2 3" xfId="2805" xr:uid="{00000000-0005-0000-0000-00000A0B0000}"/>
    <cellStyle name="Normal 6 2 8 2 3 2" xfId="4494" xr:uid="{00000000-0005-0000-0000-0000A4110000}"/>
    <cellStyle name="Normal 6 2 8 2 3 2 2" xfId="14566" xr:uid="{00000000-0005-0000-0000-0000FD380000}"/>
    <cellStyle name="Normal 6 2 8 2 3 2 2 3" xfId="29661" xr:uid="{00000000-0005-0000-0000-0000F7730000}"/>
    <cellStyle name="Normal 6 2 8 2 3 2 3" xfId="9546" xr:uid="{00000000-0005-0000-0000-000061250000}"/>
    <cellStyle name="Normal 6 2 8 2 3 2 3 3" xfId="24644" xr:uid="{00000000-0005-0000-0000-00005E600000}"/>
    <cellStyle name="Normal 6 2 8 2 3 2 5" xfId="19631" xr:uid="{00000000-0005-0000-0000-0000C94C0000}"/>
    <cellStyle name="Normal 6 2 8 2 3 3" xfId="6185" xr:uid="{00000000-0005-0000-0000-000040180000}"/>
    <cellStyle name="Normal 6 2 8 2 3 3 2" xfId="16237" xr:uid="{00000000-0005-0000-0000-0000843F0000}"/>
    <cellStyle name="Normal 6 2 8 2 3 3 3" xfId="11217" xr:uid="{00000000-0005-0000-0000-0000E82B0000}"/>
    <cellStyle name="Normal 6 2 8 2 3 3 3 3" xfId="26315" xr:uid="{00000000-0005-0000-0000-0000E5660000}"/>
    <cellStyle name="Normal 6 2 8 2 3 3 5" xfId="21302" xr:uid="{00000000-0005-0000-0000-000050530000}"/>
    <cellStyle name="Normal 6 2 8 2 3 4" xfId="12895" xr:uid="{00000000-0005-0000-0000-000076320000}"/>
    <cellStyle name="Normal 6 2 8 2 3 4 3" xfId="27990" xr:uid="{00000000-0005-0000-0000-0000706D0000}"/>
    <cellStyle name="Normal 6 2 8 2 3 5" xfId="7874" xr:uid="{00000000-0005-0000-0000-0000D91E0000}"/>
    <cellStyle name="Normal 6 2 8 2 3 5 3" xfId="22973" xr:uid="{00000000-0005-0000-0000-0000D7590000}"/>
    <cellStyle name="Normal 6 2 8 2 3 7" xfId="17960" xr:uid="{00000000-0005-0000-0000-000042460000}"/>
    <cellStyle name="Normal 6 2 8 2 4" xfId="3657" xr:uid="{00000000-0005-0000-0000-00005F0E0000}"/>
    <cellStyle name="Normal 6 2 8 2 4 2" xfId="13730" xr:uid="{00000000-0005-0000-0000-0000B9350000}"/>
    <cellStyle name="Normal 6 2 8 2 4 2 3" xfId="28825" xr:uid="{00000000-0005-0000-0000-0000B3700000}"/>
    <cellStyle name="Normal 6 2 8 2 4 3" xfId="8710" xr:uid="{00000000-0005-0000-0000-00001D220000}"/>
    <cellStyle name="Normal 6 2 8 2 4 3 3" xfId="23808" xr:uid="{00000000-0005-0000-0000-00001A5D0000}"/>
    <cellStyle name="Normal 6 2 8 2 4 5" xfId="18795" xr:uid="{00000000-0005-0000-0000-000085490000}"/>
    <cellStyle name="Normal 6 2 8 2 5" xfId="5349" xr:uid="{00000000-0005-0000-0000-0000FC140000}"/>
    <cellStyle name="Normal 6 2 8 2 5 2" xfId="15401" xr:uid="{00000000-0005-0000-0000-0000403C0000}"/>
    <cellStyle name="Normal 6 2 8 2 5 2 3" xfId="30496" xr:uid="{00000000-0005-0000-0000-00003A770000}"/>
    <cellStyle name="Normal 6 2 8 2 5 3" xfId="10381" xr:uid="{00000000-0005-0000-0000-0000A4280000}"/>
    <cellStyle name="Normal 6 2 8 2 5 3 3" xfId="25479" xr:uid="{00000000-0005-0000-0000-0000A1630000}"/>
    <cellStyle name="Normal 6 2 8 2 5 5" xfId="20466" xr:uid="{00000000-0005-0000-0000-00000C500000}"/>
    <cellStyle name="Normal 6 2 8 2 6" xfId="12059" xr:uid="{00000000-0005-0000-0000-0000322F0000}"/>
    <cellStyle name="Normal 6 2 8 2 6 3" xfId="27154" xr:uid="{00000000-0005-0000-0000-00002C6A0000}"/>
    <cellStyle name="Normal 6 2 8 2 7" xfId="7038" xr:uid="{00000000-0005-0000-0000-0000951B0000}"/>
    <cellStyle name="Normal 6 2 8 2 7 3" xfId="22137" xr:uid="{00000000-0005-0000-0000-000093560000}"/>
    <cellStyle name="Normal 6 2 8 2 9" xfId="17124" xr:uid="{00000000-0005-0000-0000-0000FE420000}"/>
    <cellStyle name="Normal 6 2 8 3" xfId="2176" xr:uid="{00000000-0005-0000-0000-000095080000}"/>
    <cellStyle name="Normal 6 2 8 3 2" xfId="3015" xr:uid="{00000000-0005-0000-0000-0000DC0B0000}"/>
    <cellStyle name="Normal 6 2 8 3 2 2" xfId="4704" xr:uid="{00000000-0005-0000-0000-000076120000}"/>
    <cellStyle name="Normal 6 2 8 3 2 2 2" xfId="14776" xr:uid="{00000000-0005-0000-0000-0000CF390000}"/>
    <cellStyle name="Normal 6 2 8 3 2 2 2 3" xfId="29871" xr:uid="{00000000-0005-0000-0000-0000C9740000}"/>
    <cellStyle name="Normal 6 2 8 3 2 2 3" xfId="9756" xr:uid="{00000000-0005-0000-0000-000033260000}"/>
    <cellStyle name="Normal 6 2 8 3 2 2 3 3" xfId="24854" xr:uid="{00000000-0005-0000-0000-000030610000}"/>
    <cellStyle name="Normal 6 2 8 3 2 2 5" xfId="19841" xr:uid="{00000000-0005-0000-0000-00009B4D0000}"/>
    <cellStyle name="Normal 6 2 8 3 2 3" xfId="6395" xr:uid="{00000000-0005-0000-0000-000012190000}"/>
    <cellStyle name="Normal 6 2 8 3 2 3 2" xfId="16447" xr:uid="{00000000-0005-0000-0000-000056400000}"/>
    <cellStyle name="Normal 6 2 8 3 2 3 3" xfId="11427" xr:uid="{00000000-0005-0000-0000-0000BA2C0000}"/>
    <cellStyle name="Normal 6 2 8 3 2 3 3 3" xfId="26525" xr:uid="{00000000-0005-0000-0000-0000B7670000}"/>
    <cellStyle name="Normal 6 2 8 3 2 3 5" xfId="21512" xr:uid="{00000000-0005-0000-0000-000022540000}"/>
    <cellStyle name="Normal 6 2 8 3 2 4" xfId="13105" xr:uid="{00000000-0005-0000-0000-000048330000}"/>
    <cellStyle name="Normal 6 2 8 3 2 4 3" xfId="28200" xr:uid="{00000000-0005-0000-0000-0000426E0000}"/>
    <cellStyle name="Normal 6 2 8 3 2 5" xfId="8084" xr:uid="{00000000-0005-0000-0000-0000AB1F0000}"/>
    <cellStyle name="Normal 6 2 8 3 2 5 3" xfId="23183" xr:uid="{00000000-0005-0000-0000-0000A95A0000}"/>
    <cellStyle name="Normal 6 2 8 3 2 7" xfId="18170" xr:uid="{00000000-0005-0000-0000-000014470000}"/>
    <cellStyle name="Normal 6 2 8 3 3" xfId="3867" xr:uid="{00000000-0005-0000-0000-0000310F0000}"/>
    <cellStyle name="Normal 6 2 8 3 3 2" xfId="13940" xr:uid="{00000000-0005-0000-0000-00008B360000}"/>
    <cellStyle name="Normal 6 2 8 3 3 2 3" xfId="29035" xr:uid="{00000000-0005-0000-0000-000085710000}"/>
    <cellStyle name="Normal 6 2 8 3 3 3" xfId="8920" xr:uid="{00000000-0005-0000-0000-0000EF220000}"/>
    <cellStyle name="Normal 6 2 8 3 3 3 3" xfId="24018" xr:uid="{00000000-0005-0000-0000-0000EC5D0000}"/>
    <cellStyle name="Normal 6 2 8 3 3 5" xfId="19005" xr:uid="{00000000-0005-0000-0000-0000574A0000}"/>
    <cellStyle name="Normal 6 2 8 3 4" xfId="5559" xr:uid="{00000000-0005-0000-0000-0000CE150000}"/>
    <cellStyle name="Normal 6 2 8 3 4 2" xfId="15611" xr:uid="{00000000-0005-0000-0000-0000123D0000}"/>
    <cellStyle name="Normal 6 2 8 3 4 2 3" xfId="30706" xr:uid="{00000000-0005-0000-0000-00000C780000}"/>
    <cellStyle name="Normal 6 2 8 3 4 3" xfId="10591" xr:uid="{00000000-0005-0000-0000-000076290000}"/>
    <cellStyle name="Normal 6 2 8 3 4 3 3" xfId="25689" xr:uid="{00000000-0005-0000-0000-000073640000}"/>
    <cellStyle name="Normal 6 2 8 3 4 5" xfId="20676" xr:uid="{00000000-0005-0000-0000-0000DE500000}"/>
    <cellStyle name="Normal 6 2 8 3 5" xfId="12269" xr:uid="{00000000-0005-0000-0000-000004300000}"/>
    <cellStyle name="Normal 6 2 8 3 5 3" xfId="27364" xr:uid="{00000000-0005-0000-0000-0000FE6A0000}"/>
    <cellStyle name="Normal 6 2 8 3 6" xfId="7248" xr:uid="{00000000-0005-0000-0000-0000671C0000}"/>
    <cellStyle name="Normal 6 2 8 3 6 3" xfId="22347" xr:uid="{00000000-0005-0000-0000-000065570000}"/>
    <cellStyle name="Normal 6 2 8 3 8" xfId="17334" xr:uid="{00000000-0005-0000-0000-0000D0430000}"/>
    <cellStyle name="Normal 6 2 8 4" xfId="2597" xr:uid="{00000000-0005-0000-0000-00003A0A0000}"/>
    <cellStyle name="Normal 6 2 8 4 2" xfId="4286" xr:uid="{00000000-0005-0000-0000-0000D4100000}"/>
    <cellStyle name="Normal 6 2 8 4 2 2" xfId="14358" xr:uid="{00000000-0005-0000-0000-00002D380000}"/>
    <cellStyle name="Normal 6 2 8 4 2 2 3" xfId="29453" xr:uid="{00000000-0005-0000-0000-000027730000}"/>
    <cellStyle name="Normal 6 2 8 4 2 3" xfId="9338" xr:uid="{00000000-0005-0000-0000-000091240000}"/>
    <cellStyle name="Normal 6 2 8 4 2 3 3" xfId="24436" xr:uid="{00000000-0005-0000-0000-00008E5F0000}"/>
    <cellStyle name="Normal 6 2 8 4 2 5" xfId="19423" xr:uid="{00000000-0005-0000-0000-0000F94B0000}"/>
    <cellStyle name="Normal 6 2 8 4 3" xfId="5977" xr:uid="{00000000-0005-0000-0000-000070170000}"/>
    <cellStyle name="Normal 6 2 8 4 3 2" xfId="16029" xr:uid="{00000000-0005-0000-0000-0000B43E0000}"/>
    <cellStyle name="Normal 6 2 8 4 3 3" xfId="11009" xr:uid="{00000000-0005-0000-0000-0000182B0000}"/>
    <cellStyle name="Normal 6 2 8 4 3 3 3" xfId="26107" xr:uid="{00000000-0005-0000-0000-000015660000}"/>
    <cellStyle name="Normal 6 2 8 4 3 5" xfId="21094" xr:uid="{00000000-0005-0000-0000-000080520000}"/>
    <cellStyle name="Normal 6 2 8 4 4" xfId="12687" xr:uid="{00000000-0005-0000-0000-0000A6310000}"/>
    <cellStyle name="Normal 6 2 8 4 4 3" xfId="27782" xr:uid="{00000000-0005-0000-0000-0000A06C0000}"/>
    <cellStyle name="Normal 6 2 8 4 5" xfId="7666" xr:uid="{00000000-0005-0000-0000-0000091E0000}"/>
    <cellStyle name="Normal 6 2 8 4 5 3" xfId="22765" xr:uid="{00000000-0005-0000-0000-000007590000}"/>
    <cellStyle name="Normal 6 2 8 4 7" xfId="17752" xr:uid="{00000000-0005-0000-0000-000072450000}"/>
    <cellStyle name="Normal 6 2 8 5" xfId="3449" xr:uid="{00000000-0005-0000-0000-00008F0D0000}"/>
    <cellStyle name="Normal 6 2 8 5 2" xfId="13522" xr:uid="{00000000-0005-0000-0000-0000E9340000}"/>
    <cellStyle name="Normal 6 2 8 5 2 3" xfId="28617" xr:uid="{00000000-0005-0000-0000-0000E36F0000}"/>
    <cellStyle name="Normal 6 2 8 5 3" xfId="8502" xr:uid="{00000000-0005-0000-0000-00004D210000}"/>
    <cellStyle name="Normal 6 2 8 5 3 3" xfId="23600" xr:uid="{00000000-0005-0000-0000-00004A5C0000}"/>
    <cellStyle name="Normal 6 2 8 5 5" xfId="18587" xr:uid="{00000000-0005-0000-0000-0000B5480000}"/>
    <cellStyle name="Normal 6 2 8 6" xfId="5141" xr:uid="{00000000-0005-0000-0000-00002C140000}"/>
    <cellStyle name="Normal 6 2 8 6 2" xfId="15193" xr:uid="{00000000-0005-0000-0000-0000703B0000}"/>
    <cellStyle name="Normal 6 2 8 6 2 3" xfId="30288" xr:uid="{00000000-0005-0000-0000-00006A760000}"/>
    <cellStyle name="Normal 6 2 8 6 3" xfId="10173" xr:uid="{00000000-0005-0000-0000-0000D4270000}"/>
    <cellStyle name="Normal 6 2 8 6 3 3" xfId="25271" xr:uid="{00000000-0005-0000-0000-0000D1620000}"/>
    <cellStyle name="Normal 6 2 8 6 5" xfId="20258" xr:uid="{00000000-0005-0000-0000-00003C4F0000}"/>
    <cellStyle name="Normal 6 2 8 7" xfId="11851" xr:uid="{00000000-0005-0000-0000-0000622E0000}"/>
    <cellStyle name="Normal 6 2 8 7 3" xfId="26946" xr:uid="{00000000-0005-0000-0000-00005C690000}"/>
    <cellStyle name="Normal 6 2 8 8" xfId="6830" xr:uid="{00000000-0005-0000-0000-0000C51A0000}"/>
    <cellStyle name="Normal 6 2 8 8 3" xfId="21929" xr:uid="{00000000-0005-0000-0000-0000C3550000}"/>
    <cellStyle name="Normal 6 2 9" xfId="1857" xr:uid="{00000000-0005-0000-0000-000056070000}"/>
    <cellStyle name="Normal 6 2 9 2" xfId="2280" xr:uid="{00000000-0005-0000-0000-0000FD080000}"/>
    <cellStyle name="Normal 6 2 9 2 2" xfId="3119" xr:uid="{00000000-0005-0000-0000-0000440C0000}"/>
    <cellStyle name="Normal 6 2 9 2 2 2" xfId="4808" xr:uid="{00000000-0005-0000-0000-0000DE120000}"/>
    <cellStyle name="Normal 6 2 9 2 2 2 2" xfId="14880" xr:uid="{00000000-0005-0000-0000-0000373A0000}"/>
    <cellStyle name="Normal 6 2 9 2 2 2 2 3" xfId="29975" xr:uid="{00000000-0005-0000-0000-000031750000}"/>
    <cellStyle name="Normal 6 2 9 2 2 2 3" xfId="9860" xr:uid="{00000000-0005-0000-0000-00009B260000}"/>
    <cellStyle name="Normal 6 2 9 2 2 2 3 3" xfId="24958" xr:uid="{00000000-0005-0000-0000-000098610000}"/>
    <cellStyle name="Normal 6 2 9 2 2 2 5" xfId="19945" xr:uid="{00000000-0005-0000-0000-0000034E0000}"/>
    <cellStyle name="Normal 6 2 9 2 2 3" xfId="6499" xr:uid="{00000000-0005-0000-0000-00007A190000}"/>
    <cellStyle name="Normal 6 2 9 2 2 3 2" xfId="16551" xr:uid="{00000000-0005-0000-0000-0000BE400000}"/>
    <cellStyle name="Normal 6 2 9 2 2 3 3" xfId="11531" xr:uid="{00000000-0005-0000-0000-0000222D0000}"/>
    <cellStyle name="Normal 6 2 9 2 2 3 3 3" xfId="26629" xr:uid="{00000000-0005-0000-0000-00001F680000}"/>
    <cellStyle name="Normal 6 2 9 2 2 3 5" xfId="21616" xr:uid="{00000000-0005-0000-0000-00008A540000}"/>
    <cellStyle name="Normal 6 2 9 2 2 4" xfId="13209" xr:uid="{00000000-0005-0000-0000-0000B0330000}"/>
    <cellStyle name="Normal 6 2 9 2 2 4 3" xfId="28304" xr:uid="{00000000-0005-0000-0000-0000AA6E0000}"/>
    <cellStyle name="Normal 6 2 9 2 2 5" xfId="8188" xr:uid="{00000000-0005-0000-0000-000013200000}"/>
    <cellStyle name="Normal 6 2 9 2 2 5 3" xfId="23287" xr:uid="{00000000-0005-0000-0000-0000115B0000}"/>
    <cellStyle name="Normal 6 2 9 2 2 7" xfId="18274" xr:uid="{00000000-0005-0000-0000-00007C470000}"/>
    <cellStyle name="Normal 6 2 9 2 3" xfId="3971" xr:uid="{00000000-0005-0000-0000-0000990F0000}"/>
    <cellStyle name="Normal 6 2 9 2 3 2" xfId="14044" xr:uid="{00000000-0005-0000-0000-0000F3360000}"/>
    <cellStyle name="Normal 6 2 9 2 3 2 3" xfId="29139" xr:uid="{00000000-0005-0000-0000-0000ED710000}"/>
    <cellStyle name="Normal 6 2 9 2 3 3" xfId="9024" xr:uid="{00000000-0005-0000-0000-000057230000}"/>
    <cellStyle name="Normal 6 2 9 2 3 3 3" xfId="24122" xr:uid="{00000000-0005-0000-0000-0000545E0000}"/>
    <cellStyle name="Normal 6 2 9 2 3 5" xfId="19109" xr:uid="{00000000-0005-0000-0000-0000BF4A0000}"/>
    <cellStyle name="Normal 6 2 9 2 4" xfId="5663" xr:uid="{00000000-0005-0000-0000-000036160000}"/>
    <cellStyle name="Normal 6 2 9 2 4 2" xfId="15715" xr:uid="{00000000-0005-0000-0000-00007A3D0000}"/>
    <cellStyle name="Normal 6 2 9 2 4 2 3" xfId="30810" xr:uid="{00000000-0005-0000-0000-000074780000}"/>
    <cellStyle name="Normal 6 2 9 2 4 3" xfId="10695" xr:uid="{00000000-0005-0000-0000-0000DE290000}"/>
    <cellStyle name="Normal 6 2 9 2 4 3 3" xfId="25793" xr:uid="{00000000-0005-0000-0000-0000DB640000}"/>
    <cellStyle name="Normal 6 2 9 2 4 5" xfId="20780" xr:uid="{00000000-0005-0000-0000-000046510000}"/>
    <cellStyle name="Normal 6 2 9 2 5" xfId="12373" xr:uid="{00000000-0005-0000-0000-00006C300000}"/>
    <cellStyle name="Normal 6 2 9 2 5 3" xfId="27468" xr:uid="{00000000-0005-0000-0000-0000666B0000}"/>
    <cellStyle name="Normal 6 2 9 2 6" xfId="7352" xr:uid="{00000000-0005-0000-0000-0000CF1C0000}"/>
    <cellStyle name="Normal 6 2 9 2 6 3" xfId="22451" xr:uid="{00000000-0005-0000-0000-0000CD570000}"/>
    <cellStyle name="Normal 6 2 9 2 8" xfId="17438" xr:uid="{00000000-0005-0000-0000-000038440000}"/>
    <cellStyle name="Normal 6 2 9 3" xfId="2701" xr:uid="{00000000-0005-0000-0000-0000A20A0000}"/>
    <cellStyle name="Normal 6 2 9 3 2" xfId="4390" xr:uid="{00000000-0005-0000-0000-00003C110000}"/>
    <cellStyle name="Normal 6 2 9 3 2 2" xfId="14462" xr:uid="{00000000-0005-0000-0000-000095380000}"/>
    <cellStyle name="Normal 6 2 9 3 2 2 3" xfId="29557" xr:uid="{00000000-0005-0000-0000-00008F730000}"/>
    <cellStyle name="Normal 6 2 9 3 2 3" xfId="9442" xr:uid="{00000000-0005-0000-0000-0000F9240000}"/>
    <cellStyle name="Normal 6 2 9 3 2 3 3" xfId="24540" xr:uid="{00000000-0005-0000-0000-0000F65F0000}"/>
    <cellStyle name="Normal 6 2 9 3 2 5" xfId="19527" xr:uid="{00000000-0005-0000-0000-0000614C0000}"/>
    <cellStyle name="Normal 6 2 9 3 3" xfId="6081" xr:uid="{00000000-0005-0000-0000-0000D8170000}"/>
    <cellStyle name="Normal 6 2 9 3 3 2" xfId="16133" xr:uid="{00000000-0005-0000-0000-00001C3F0000}"/>
    <cellStyle name="Normal 6 2 9 3 3 3" xfId="11113" xr:uid="{00000000-0005-0000-0000-0000802B0000}"/>
    <cellStyle name="Normal 6 2 9 3 3 3 3" xfId="26211" xr:uid="{00000000-0005-0000-0000-00007D660000}"/>
    <cellStyle name="Normal 6 2 9 3 3 5" xfId="21198" xr:uid="{00000000-0005-0000-0000-0000E8520000}"/>
    <cellStyle name="Normal 6 2 9 3 4" xfId="12791" xr:uid="{00000000-0005-0000-0000-00000E320000}"/>
    <cellStyle name="Normal 6 2 9 3 4 3" xfId="27886" xr:uid="{00000000-0005-0000-0000-0000086D0000}"/>
    <cellStyle name="Normal 6 2 9 3 5" xfId="7770" xr:uid="{00000000-0005-0000-0000-0000711E0000}"/>
    <cellStyle name="Normal 6 2 9 3 5 3" xfId="22869" xr:uid="{00000000-0005-0000-0000-00006F590000}"/>
    <cellStyle name="Normal 6 2 9 3 7" xfId="17856" xr:uid="{00000000-0005-0000-0000-0000DA450000}"/>
    <cellStyle name="Normal 6 2 9 4" xfId="3553" xr:uid="{00000000-0005-0000-0000-0000F70D0000}"/>
    <cellStyle name="Normal 6 2 9 4 2" xfId="13626" xr:uid="{00000000-0005-0000-0000-000051350000}"/>
    <cellStyle name="Normal 6 2 9 4 2 3" xfId="28721" xr:uid="{00000000-0005-0000-0000-00004B700000}"/>
    <cellStyle name="Normal 6 2 9 4 3" xfId="8606" xr:uid="{00000000-0005-0000-0000-0000B5210000}"/>
    <cellStyle name="Normal 6 2 9 4 3 3" xfId="23704" xr:uid="{00000000-0005-0000-0000-0000B25C0000}"/>
    <cellStyle name="Normal 6 2 9 4 5" xfId="18691" xr:uid="{00000000-0005-0000-0000-00001D490000}"/>
    <cellStyle name="Normal 6 2 9 5" xfId="5245" xr:uid="{00000000-0005-0000-0000-000094140000}"/>
    <cellStyle name="Normal 6 2 9 5 2" xfId="15297" xr:uid="{00000000-0005-0000-0000-0000D83B0000}"/>
    <cellStyle name="Normal 6 2 9 5 2 3" xfId="30392" xr:uid="{00000000-0005-0000-0000-0000D2760000}"/>
    <cellStyle name="Normal 6 2 9 5 3" xfId="10277" xr:uid="{00000000-0005-0000-0000-00003C280000}"/>
    <cellStyle name="Normal 6 2 9 5 3 3" xfId="25375" xr:uid="{00000000-0005-0000-0000-000039630000}"/>
    <cellStyle name="Normal 6 2 9 5 5" xfId="20362" xr:uid="{00000000-0005-0000-0000-0000A44F0000}"/>
    <cellStyle name="Normal 6 2 9 6" xfId="11955" xr:uid="{00000000-0005-0000-0000-0000CA2E0000}"/>
    <cellStyle name="Normal 6 2 9 6 3" xfId="27050" xr:uid="{00000000-0005-0000-0000-0000C4690000}"/>
    <cellStyle name="Normal 6 2 9 7" xfId="6934" xr:uid="{00000000-0005-0000-0000-00002D1B0000}"/>
    <cellStyle name="Normal 6 2 9 7 3" xfId="22033" xr:uid="{00000000-0005-0000-0000-00002B560000}"/>
    <cellStyle name="Normal 6 2 9 9" xfId="17020" xr:uid="{00000000-0005-0000-0000-000096420000}"/>
    <cellStyle name="Normal 6 3" xfId="645" xr:uid="{00000000-0005-0000-0000-000094020000}"/>
    <cellStyle name="Normal 6 3 10" xfId="6756" xr:uid="{00000000-0005-0000-0000-00007B1A0000}"/>
    <cellStyle name="Normal 6 3 10 3" xfId="21857" xr:uid="{00000000-0005-0000-0000-00007B550000}"/>
    <cellStyle name="Normal 6 3 12" xfId="16842" xr:uid="{00000000-0005-0000-0000-0000E4410000}"/>
    <cellStyle name="Normal 6 3 13" xfId="1446" xr:uid="{00000000-0005-0000-0000-0000BA050000}"/>
    <cellStyle name="Normal 6 3 2" xfId="698" xr:uid="{00000000-0005-0000-0000-0000C9020000}"/>
    <cellStyle name="Normal 6 3 2 11" xfId="16896" xr:uid="{00000000-0005-0000-0000-00001A420000}"/>
    <cellStyle name="Normal 6 3 2 12" xfId="1722" xr:uid="{00000000-0005-0000-0000-0000CF060000}"/>
    <cellStyle name="Normal 6 3 2 2" xfId="719" xr:uid="{00000000-0005-0000-0000-0000DE020000}"/>
    <cellStyle name="Normal 6 3 2 2 10" xfId="17000" xr:uid="{00000000-0005-0000-0000-000082420000}"/>
    <cellStyle name="Normal 6 3 2 2 11" xfId="1830" xr:uid="{00000000-0005-0000-0000-00003B070000}"/>
    <cellStyle name="Normal 6 3 2 2 2" xfId="2047" xr:uid="{00000000-0005-0000-0000-000014080000}"/>
    <cellStyle name="Normal 6 3 2 2 2 2" xfId="2468" xr:uid="{00000000-0005-0000-0000-0000B9090000}"/>
    <cellStyle name="Normal 6 3 2 2 2 2 2" xfId="3307" xr:uid="{00000000-0005-0000-0000-0000000D0000}"/>
    <cellStyle name="Normal 6 3 2 2 2 2 2 2" xfId="4996" xr:uid="{00000000-0005-0000-0000-00009A130000}"/>
    <cellStyle name="Normal 6 3 2 2 2 2 2 2 2" xfId="15068" xr:uid="{00000000-0005-0000-0000-0000F33A0000}"/>
    <cellStyle name="Normal 6 3 2 2 2 2 2 2 2 3" xfId="30163" xr:uid="{00000000-0005-0000-0000-0000ED750000}"/>
    <cellStyle name="Normal 6 3 2 2 2 2 2 2 3" xfId="10048" xr:uid="{00000000-0005-0000-0000-000057270000}"/>
    <cellStyle name="Normal 6 3 2 2 2 2 2 2 3 3" xfId="25146" xr:uid="{00000000-0005-0000-0000-000054620000}"/>
    <cellStyle name="Normal 6 3 2 2 2 2 2 2 5" xfId="20133" xr:uid="{00000000-0005-0000-0000-0000BF4E0000}"/>
    <cellStyle name="Normal 6 3 2 2 2 2 2 3" xfId="6687" xr:uid="{00000000-0005-0000-0000-0000361A0000}"/>
    <cellStyle name="Normal 6 3 2 2 2 2 2 3 2" xfId="16739" xr:uid="{00000000-0005-0000-0000-00007A410000}"/>
    <cellStyle name="Normal 6 3 2 2 2 2 2 3 3" xfId="11719" xr:uid="{00000000-0005-0000-0000-0000DE2D0000}"/>
    <cellStyle name="Normal 6 3 2 2 2 2 2 3 3 3" xfId="26817" xr:uid="{00000000-0005-0000-0000-0000DB680000}"/>
    <cellStyle name="Normal 6 3 2 2 2 2 2 3 5" xfId="21804" xr:uid="{00000000-0005-0000-0000-000046550000}"/>
    <cellStyle name="Normal 6 3 2 2 2 2 2 4" xfId="13397" xr:uid="{00000000-0005-0000-0000-00006C340000}"/>
    <cellStyle name="Normal 6 3 2 2 2 2 2 4 3" xfId="28492" xr:uid="{00000000-0005-0000-0000-0000666F0000}"/>
    <cellStyle name="Normal 6 3 2 2 2 2 2 5" xfId="8376" xr:uid="{00000000-0005-0000-0000-0000CF200000}"/>
    <cellStyle name="Normal 6 3 2 2 2 2 2 5 3" xfId="23475" xr:uid="{00000000-0005-0000-0000-0000CD5B0000}"/>
    <cellStyle name="Normal 6 3 2 2 2 2 2 7" xfId="18462" xr:uid="{00000000-0005-0000-0000-000038480000}"/>
    <cellStyle name="Normal 6 3 2 2 2 2 3" xfId="4159" xr:uid="{00000000-0005-0000-0000-000055100000}"/>
    <cellStyle name="Normal 6 3 2 2 2 2 3 2" xfId="14232" xr:uid="{00000000-0005-0000-0000-0000AF370000}"/>
    <cellStyle name="Normal 6 3 2 2 2 2 3 2 3" xfId="29327" xr:uid="{00000000-0005-0000-0000-0000A9720000}"/>
    <cellStyle name="Normal 6 3 2 2 2 2 3 3" xfId="9212" xr:uid="{00000000-0005-0000-0000-000013240000}"/>
    <cellStyle name="Normal 6 3 2 2 2 2 3 3 3" xfId="24310" xr:uid="{00000000-0005-0000-0000-0000105F0000}"/>
    <cellStyle name="Normal 6 3 2 2 2 2 3 5" xfId="19297" xr:uid="{00000000-0005-0000-0000-00007B4B0000}"/>
    <cellStyle name="Normal 6 3 2 2 2 2 4" xfId="5851" xr:uid="{00000000-0005-0000-0000-0000F2160000}"/>
    <cellStyle name="Normal 6 3 2 2 2 2 4 2" xfId="15903" xr:uid="{00000000-0005-0000-0000-0000363E0000}"/>
    <cellStyle name="Normal 6 3 2 2 2 2 4 3" xfId="10883" xr:uid="{00000000-0005-0000-0000-00009A2A0000}"/>
    <cellStyle name="Normal 6 3 2 2 2 2 4 3 3" xfId="25981" xr:uid="{00000000-0005-0000-0000-000097650000}"/>
    <cellStyle name="Normal 6 3 2 2 2 2 4 5" xfId="20968" xr:uid="{00000000-0005-0000-0000-000002520000}"/>
    <cellStyle name="Normal 6 3 2 2 2 2 5" xfId="12561" xr:uid="{00000000-0005-0000-0000-000028310000}"/>
    <cellStyle name="Normal 6 3 2 2 2 2 5 3" xfId="27656" xr:uid="{00000000-0005-0000-0000-0000226C0000}"/>
    <cellStyle name="Normal 6 3 2 2 2 2 6" xfId="7540" xr:uid="{00000000-0005-0000-0000-00008B1D0000}"/>
    <cellStyle name="Normal 6 3 2 2 2 2 6 3" xfId="22639" xr:uid="{00000000-0005-0000-0000-000089580000}"/>
    <cellStyle name="Normal 6 3 2 2 2 2 8" xfId="17626" xr:uid="{00000000-0005-0000-0000-0000F4440000}"/>
    <cellStyle name="Normal 6 3 2 2 2 3" xfId="2889" xr:uid="{00000000-0005-0000-0000-00005E0B0000}"/>
    <cellStyle name="Normal 6 3 2 2 2 3 2" xfId="4578" xr:uid="{00000000-0005-0000-0000-0000F8110000}"/>
    <cellStyle name="Normal 6 3 2 2 2 3 2 2" xfId="14650" xr:uid="{00000000-0005-0000-0000-000051390000}"/>
    <cellStyle name="Normal 6 3 2 2 2 3 2 2 3" xfId="29745" xr:uid="{00000000-0005-0000-0000-00004B740000}"/>
    <cellStyle name="Normal 6 3 2 2 2 3 2 3" xfId="9630" xr:uid="{00000000-0005-0000-0000-0000B5250000}"/>
    <cellStyle name="Normal 6 3 2 2 2 3 2 3 3" xfId="24728" xr:uid="{00000000-0005-0000-0000-0000B2600000}"/>
    <cellStyle name="Normal 6 3 2 2 2 3 2 5" xfId="19715" xr:uid="{00000000-0005-0000-0000-00001D4D0000}"/>
    <cellStyle name="Normal 6 3 2 2 2 3 3" xfId="6269" xr:uid="{00000000-0005-0000-0000-000094180000}"/>
    <cellStyle name="Normal 6 3 2 2 2 3 3 2" xfId="16321" xr:uid="{00000000-0005-0000-0000-0000D83F0000}"/>
    <cellStyle name="Normal 6 3 2 2 2 3 3 3" xfId="11301" xr:uid="{00000000-0005-0000-0000-00003C2C0000}"/>
    <cellStyle name="Normal 6 3 2 2 2 3 3 3 3" xfId="26399" xr:uid="{00000000-0005-0000-0000-000039670000}"/>
    <cellStyle name="Normal 6 3 2 2 2 3 3 5" xfId="21386" xr:uid="{00000000-0005-0000-0000-0000A4530000}"/>
    <cellStyle name="Normal 6 3 2 2 2 3 4" xfId="12979" xr:uid="{00000000-0005-0000-0000-0000CA320000}"/>
    <cellStyle name="Normal 6 3 2 2 2 3 4 3" xfId="28074" xr:uid="{00000000-0005-0000-0000-0000C46D0000}"/>
    <cellStyle name="Normal 6 3 2 2 2 3 5" xfId="7958" xr:uid="{00000000-0005-0000-0000-00002D1F0000}"/>
    <cellStyle name="Normal 6 3 2 2 2 3 5 3" xfId="23057" xr:uid="{00000000-0005-0000-0000-00002B5A0000}"/>
    <cellStyle name="Normal 6 3 2 2 2 3 7" xfId="18044" xr:uid="{00000000-0005-0000-0000-000096460000}"/>
    <cellStyle name="Normal 6 3 2 2 2 4" xfId="3741" xr:uid="{00000000-0005-0000-0000-0000B30E0000}"/>
    <cellStyle name="Normal 6 3 2 2 2 4 2" xfId="13814" xr:uid="{00000000-0005-0000-0000-00000D360000}"/>
    <cellStyle name="Normal 6 3 2 2 2 4 2 3" xfId="28909" xr:uid="{00000000-0005-0000-0000-000007710000}"/>
    <cellStyle name="Normal 6 3 2 2 2 4 3" xfId="8794" xr:uid="{00000000-0005-0000-0000-000071220000}"/>
    <cellStyle name="Normal 6 3 2 2 2 4 3 3" xfId="23892" xr:uid="{00000000-0005-0000-0000-00006E5D0000}"/>
    <cellStyle name="Normal 6 3 2 2 2 4 5" xfId="18879" xr:uid="{00000000-0005-0000-0000-0000D9490000}"/>
    <cellStyle name="Normal 6 3 2 2 2 5" xfId="5433" xr:uid="{00000000-0005-0000-0000-000050150000}"/>
    <cellStyle name="Normal 6 3 2 2 2 5 2" xfId="15485" xr:uid="{00000000-0005-0000-0000-0000943C0000}"/>
    <cellStyle name="Normal 6 3 2 2 2 5 2 3" xfId="30580" xr:uid="{00000000-0005-0000-0000-00008E770000}"/>
    <cellStyle name="Normal 6 3 2 2 2 5 3" xfId="10465" xr:uid="{00000000-0005-0000-0000-0000F8280000}"/>
    <cellStyle name="Normal 6 3 2 2 2 5 3 3" xfId="25563" xr:uid="{00000000-0005-0000-0000-0000F5630000}"/>
    <cellStyle name="Normal 6 3 2 2 2 5 5" xfId="20550" xr:uid="{00000000-0005-0000-0000-000060500000}"/>
    <cellStyle name="Normal 6 3 2 2 2 6" xfId="12143" xr:uid="{00000000-0005-0000-0000-0000862F0000}"/>
    <cellStyle name="Normal 6 3 2 2 2 6 3" xfId="27238" xr:uid="{00000000-0005-0000-0000-0000806A0000}"/>
    <cellStyle name="Normal 6 3 2 2 2 7" xfId="7122" xr:uid="{00000000-0005-0000-0000-0000E91B0000}"/>
    <cellStyle name="Normal 6 3 2 2 2 7 3" xfId="22221" xr:uid="{00000000-0005-0000-0000-0000E7560000}"/>
    <cellStyle name="Normal 6 3 2 2 2 9" xfId="17208" xr:uid="{00000000-0005-0000-0000-000052430000}"/>
    <cellStyle name="Normal 6 3 2 2 3" xfId="2260" xr:uid="{00000000-0005-0000-0000-0000E9080000}"/>
    <cellStyle name="Normal 6 3 2 2 3 2" xfId="3099" xr:uid="{00000000-0005-0000-0000-0000300C0000}"/>
    <cellStyle name="Normal 6 3 2 2 3 2 2" xfId="4788" xr:uid="{00000000-0005-0000-0000-0000CA120000}"/>
    <cellStyle name="Normal 6 3 2 2 3 2 2 2" xfId="14860" xr:uid="{00000000-0005-0000-0000-0000233A0000}"/>
    <cellStyle name="Normal 6 3 2 2 3 2 2 2 3" xfId="29955" xr:uid="{00000000-0005-0000-0000-00001D750000}"/>
    <cellStyle name="Normal 6 3 2 2 3 2 2 3" xfId="9840" xr:uid="{00000000-0005-0000-0000-000087260000}"/>
    <cellStyle name="Normal 6 3 2 2 3 2 2 3 3" xfId="24938" xr:uid="{00000000-0005-0000-0000-000084610000}"/>
    <cellStyle name="Normal 6 3 2 2 3 2 2 5" xfId="19925" xr:uid="{00000000-0005-0000-0000-0000EF4D0000}"/>
    <cellStyle name="Normal 6 3 2 2 3 2 3" xfId="6479" xr:uid="{00000000-0005-0000-0000-000066190000}"/>
    <cellStyle name="Normal 6 3 2 2 3 2 3 2" xfId="16531" xr:uid="{00000000-0005-0000-0000-0000AA400000}"/>
    <cellStyle name="Normal 6 3 2 2 3 2 3 3" xfId="11511" xr:uid="{00000000-0005-0000-0000-00000E2D0000}"/>
    <cellStyle name="Normal 6 3 2 2 3 2 3 3 3" xfId="26609" xr:uid="{00000000-0005-0000-0000-00000B680000}"/>
    <cellStyle name="Normal 6 3 2 2 3 2 3 5" xfId="21596" xr:uid="{00000000-0005-0000-0000-000076540000}"/>
    <cellStyle name="Normal 6 3 2 2 3 2 4" xfId="13189" xr:uid="{00000000-0005-0000-0000-00009C330000}"/>
    <cellStyle name="Normal 6 3 2 2 3 2 4 3" xfId="28284" xr:uid="{00000000-0005-0000-0000-0000966E0000}"/>
    <cellStyle name="Normal 6 3 2 2 3 2 5" xfId="8168" xr:uid="{00000000-0005-0000-0000-0000FF1F0000}"/>
    <cellStyle name="Normal 6 3 2 2 3 2 5 3" xfId="23267" xr:uid="{00000000-0005-0000-0000-0000FD5A0000}"/>
    <cellStyle name="Normal 6 3 2 2 3 2 7" xfId="18254" xr:uid="{00000000-0005-0000-0000-000068470000}"/>
    <cellStyle name="Normal 6 3 2 2 3 3" xfId="3951" xr:uid="{00000000-0005-0000-0000-0000850F0000}"/>
    <cellStyle name="Normal 6 3 2 2 3 3 2" xfId="14024" xr:uid="{00000000-0005-0000-0000-0000DF360000}"/>
    <cellStyle name="Normal 6 3 2 2 3 3 2 3" xfId="29119" xr:uid="{00000000-0005-0000-0000-0000D9710000}"/>
    <cellStyle name="Normal 6 3 2 2 3 3 3" xfId="9004" xr:uid="{00000000-0005-0000-0000-000043230000}"/>
    <cellStyle name="Normal 6 3 2 2 3 3 3 3" xfId="24102" xr:uid="{00000000-0005-0000-0000-0000405E0000}"/>
    <cellStyle name="Normal 6 3 2 2 3 3 5" xfId="19089" xr:uid="{00000000-0005-0000-0000-0000AB4A0000}"/>
    <cellStyle name="Normal 6 3 2 2 3 4" xfId="5643" xr:uid="{00000000-0005-0000-0000-000022160000}"/>
    <cellStyle name="Normal 6 3 2 2 3 4 2" xfId="15695" xr:uid="{00000000-0005-0000-0000-0000663D0000}"/>
    <cellStyle name="Normal 6 3 2 2 3 4 2 3" xfId="30790" xr:uid="{00000000-0005-0000-0000-000060780000}"/>
    <cellStyle name="Normal 6 3 2 2 3 4 3" xfId="10675" xr:uid="{00000000-0005-0000-0000-0000CA290000}"/>
    <cellStyle name="Normal 6 3 2 2 3 4 3 3" xfId="25773" xr:uid="{00000000-0005-0000-0000-0000C7640000}"/>
    <cellStyle name="Normal 6 3 2 2 3 4 5" xfId="20760" xr:uid="{00000000-0005-0000-0000-000032510000}"/>
    <cellStyle name="Normal 6 3 2 2 3 5" xfId="12353" xr:uid="{00000000-0005-0000-0000-000058300000}"/>
    <cellStyle name="Normal 6 3 2 2 3 5 3" xfId="27448" xr:uid="{00000000-0005-0000-0000-0000526B0000}"/>
    <cellStyle name="Normal 6 3 2 2 3 6" xfId="7332" xr:uid="{00000000-0005-0000-0000-0000BB1C0000}"/>
    <cellStyle name="Normal 6 3 2 2 3 6 3" xfId="22431" xr:uid="{00000000-0005-0000-0000-0000B9570000}"/>
    <cellStyle name="Normal 6 3 2 2 3 8" xfId="17418" xr:uid="{00000000-0005-0000-0000-000024440000}"/>
    <cellStyle name="Normal 6 3 2 2 4" xfId="2681" xr:uid="{00000000-0005-0000-0000-00008E0A0000}"/>
    <cellStyle name="Normal 6 3 2 2 4 2" xfId="4370" xr:uid="{00000000-0005-0000-0000-000028110000}"/>
    <cellStyle name="Normal 6 3 2 2 4 2 2" xfId="14442" xr:uid="{00000000-0005-0000-0000-000081380000}"/>
    <cellStyle name="Normal 6 3 2 2 4 2 2 3" xfId="29537" xr:uid="{00000000-0005-0000-0000-00007B730000}"/>
    <cellStyle name="Normal 6 3 2 2 4 2 3" xfId="9422" xr:uid="{00000000-0005-0000-0000-0000E5240000}"/>
    <cellStyle name="Normal 6 3 2 2 4 2 3 3" xfId="24520" xr:uid="{00000000-0005-0000-0000-0000E25F0000}"/>
    <cellStyle name="Normal 6 3 2 2 4 2 5" xfId="19507" xr:uid="{00000000-0005-0000-0000-00004D4C0000}"/>
    <cellStyle name="Normal 6 3 2 2 4 3" xfId="6061" xr:uid="{00000000-0005-0000-0000-0000C4170000}"/>
    <cellStyle name="Normal 6 3 2 2 4 3 2" xfId="16113" xr:uid="{00000000-0005-0000-0000-0000083F0000}"/>
    <cellStyle name="Normal 6 3 2 2 4 3 3" xfId="11093" xr:uid="{00000000-0005-0000-0000-00006C2B0000}"/>
    <cellStyle name="Normal 6 3 2 2 4 3 3 3" xfId="26191" xr:uid="{00000000-0005-0000-0000-000069660000}"/>
    <cellStyle name="Normal 6 3 2 2 4 3 5" xfId="21178" xr:uid="{00000000-0005-0000-0000-0000D4520000}"/>
    <cellStyle name="Normal 6 3 2 2 4 4" xfId="12771" xr:uid="{00000000-0005-0000-0000-0000FA310000}"/>
    <cellStyle name="Normal 6 3 2 2 4 4 3" xfId="27866" xr:uid="{00000000-0005-0000-0000-0000F46C0000}"/>
    <cellStyle name="Normal 6 3 2 2 4 5" xfId="7750" xr:uid="{00000000-0005-0000-0000-00005D1E0000}"/>
    <cellStyle name="Normal 6 3 2 2 4 5 3" xfId="22849" xr:uid="{00000000-0005-0000-0000-00005B590000}"/>
    <cellStyle name="Normal 6 3 2 2 4 7" xfId="17836" xr:uid="{00000000-0005-0000-0000-0000C6450000}"/>
    <cellStyle name="Normal 6 3 2 2 5" xfId="3533" xr:uid="{00000000-0005-0000-0000-0000E30D0000}"/>
    <cellStyle name="Normal 6 3 2 2 5 2" xfId="13606" xr:uid="{00000000-0005-0000-0000-00003D350000}"/>
    <cellStyle name="Normal 6 3 2 2 5 2 3" xfId="28701" xr:uid="{00000000-0005-0000-0000-000037700000}"/>
    <cellStyle name="Normal 6 3 2 2 5 3" xfId="8586" xr:uid="{00000000-0005-0000-0000-0000A1210000}"/>
    <cellStyle name="Normal 6 3 2 2 5 3 3" xfId="23684" xr:uid="{00000000-0005-0000-0000-00009E5C0000}"/>
    <cellStyle name="Normal 6 3 2 2 5 5" xfId="18671" xr:uid="{00000000-0005-0000-0000-000009490000}"/>
    <cellStyle name="Normal 6 3 2 2 6" xfId="5225" xr:uid="{00000000-0005-0000-0000-000080140000}"/>
    <cellStyle name="Normal 6 3 2 2 6 2" xfId="15277" xr:uid="{00000000-0005-0000-0000-0000C43B0000}"/>
    <cellStyle name="Normal 6 3 2 2 6 2 3" xfId="30372" xr:uid="{00000000-0005-0000-0000-0000BE760000}"/>
    <cellStyle name="Normal 6 3 2 2 6 3" xfId="10257" xr:uid="{00000000-0005-0000-0000-000028280000}"/>
    <cellStyle name="Normal 6 3 2 2 6 3 3" xfId="25355" xr:uid="{00000000-0005-0000-0000-000025630000}"/>
    <cellStyle name="Normal 6 3 2 2 6 5" xfId="20342" xr:uid="{00000000-0005-0000-0000-0000904F0000}"/>
    <cellStyle name="Normal 6 3 2 2 7" xfId="11935" xr:uid="{00000000-0005-0000-0000-0000B62E0000}"/>
    <cellStyle name="Normal 6 3 2 2 7 3" xfId="27030" xr:uid="{00000000-0005-0000-0000-0000B0690000}"/>
    <cellStyle name="Normal 6 3 2 2 8" xfId="6914" xr:uid="{00000000-0005-0000-0000-0000191B0000}"/>
    <cellStyle name="Normal 6 3 2 2 8 3" xfId="22013" xr:uid="{00000000-0005-0000-0000-000017560000}"/>
    <cellStyle name="Normal 6 3 2 3" xfId="740" xr:uid="{00000000-0005-0000-0000-0000F3020000}"/>
    <cellStyle name="Normal 6 3 2 3 10" xfId="1943" xr:uid="{00000000-0005-0000-0000-0000AC070000}"/>
    <cellStyle name="Normal 6 3 2 3 2" xfId="2364" xr:uid="{00000000-0005-0000-0000-000051090000}"/>
    <cellStyle name="Normal 6 3 2 3 2 2" xfId="3203" xr:uid="{00000000-0005-0000-0000-0000980C0000}"/>
    <cellStyle name="Normal 6 3 2 3 2 2 2" xfId="4892" xr:uid="{00000000-0005-0000-0000-000032130000}"/>
    <cellStyle name="Normal 6 3 2 3 2 2 2 2" xfId="14964" xr:uid="{00000000-0005-0000-0000-00008B3A0000}"/>
    <cellStyle name="Normal 6 3 2 3 2 2 2 2 3" xfId="30059" xr:uid="{00000000-0005-0000-0000-000085750000}"/>
    <cellStyle name="Normal 6 3 2 3 2 2 2 3" xfId="9944" xr:uid="{00000000-0005-0000-0000-0000EF260000}"/>
    <cellStyle name="Normal 6 3 2 3 2 2 2 3 3" xfId="25042" xr:uid="{00000000-0005-0000-0000-0000EC610000}"/>
    <cellStyle name="Normal 6 3 2 3 2 2 2 5" xfId="20029" xr:uid="{00000000-0005-0000-0000-0000574E0000}"/>
    <cellStyle name="Normal 6 3 2 3 2 2 3" xfId="6583" xr:uid="{00000000-0005-0000-0000-0000CE190000}"/>
    <cellStyle name="Normal 6 3 2 3 2 2 3 2" xfId="16635" xr:uid="{00000000-0005-0000-0000-000012410000}"/>
    <cellStyle name="Normal 6 3 2 3 2 2 3 3" xfId="11615" xr:uid="{00000000-0005-0000-0000-0000762D0000}"/>
    <cellStyle name="Normal 6 3 2 3 2 2 3 3 3" xfId="26713" xr:uid="{00000000-0005-0000-0000-000073680000}"/>
    <cellStyle name="Normal 6 3 2 3 2 2 3 5" xfId="21700" xr:uid="{00000000-0005-0000-0000-0000DE540000}"/>
    <cellStyle name="Normal 6 3 2 3 2 2 4" xfId="13293" xr:uid="{00000000-0005-0000-0000-000004340000}"/>
    <cellStyle name="Normal 6 3 2 3 2 2 4 3" xfId="28388" xr:uid="{00000000-0005-0000-0000-0000FE6E0000}"/>
    <cellStyle name="Normal 6 3 2 3 2 2 5" xfId="8272" xr:uid="{00000000-0005-0000-0000-000067200000}"/>
    <cellStyle name="Normal 6 3 2 3 2 2 5 3" xfId="23371" xr:uid="{00000000-0005-0000-0000-0000655B0000}"/>
    <cellStyle name="Normal 6 3 2 3 2 2 7" xfId="18358" xr:uid="{00000000-0005-0000-0000-0000D0470000}"/>
    <cellStyle name="Normal 6 3 2 3 2 3" xfId="4055" xr:uid="{00000000-0005-0000-0000-0000ED0F0000}"/>
    <cellStyle name="Normal 6 3 2 3 2 3 2" xfId="14128" xr:uid="{00000000-0005-0000-0000-000047370000}"/>
    <cellStyle name="Normal 6 3 2 3 2 3 2 3" xfId="29223" xr:uid="{00000000-0005-0000-0000-000041720000}"/>
    <cellStyle name="Normal 6 3 2 3 2 3 3" xfId="9108" xr:uid="{00000000-0005-0000-0000-0000AB230000}"/>
    <cellStyle name="Normal 6 3 2 3 2 3 3 3" xfId="24206" xr:uid="{00000000-0005-0000-0000-0000A85E0000}"/>
    <cellStyle name="Normal 6 3 2 3 2 3 5" xfId="19193" xr:uid="{00000000-0005-0000-0000-0000134B0000}"/>
    <cellStyle name="Normal 6 3 2 3 2 4" xfId="5747" xr:uid="{00000000-0005-0000-0000-00008A160000}"/>
    <cellStyle name="Normal 6 3 2 3 2 4 2" xfId="15799" xr:uid="{00000000-0005-0000-0000-0000CE3D0000}"/>
    <cellStyle name="Normal 6 3 2 3 2 4 2 3" xfId="30894" xr:uid="{00000000-0005-0000-0000-0000C8780000}"/>
    <cellStyle name="Normal 6 3 2 3 2 4 3" xfId="10779" xr:uid="{00000000-0005-0000-0000-0000322A0000}"/>
    <cellStyle name="Normal 6 3 2 3 2 4 3 3" xfId="25877" xr:uid="{00000000-0005-0000-0000-00002F650000}"/>
    <cellStyle name="Normal 6 3 2 3 2 4 5" xfId="20864" xr:uid="{00000000-0005-0000-0000-00009A510000}"/>
    <cellStyle name="Normal 6 3 2 3 2 5" xfId="12457" xr:uid="{00000000-0005-0000-0000-0000C0300000}"/>
    <cellStyle name="Normal 6 3 2 3 2 5 3" xfId="27552" xr:uid="{00000000-0005-0000-0000-0000BA6B0000}"/>
    <cellStyle name="Normal 6 3 2 3 2 6" xfId="7436" xr:uid="{00000000-0005-0000-0000-0000231D0000}"/>
    <cellStyle name="Normal 6 3 2 3 2 6 3" xfId="22535" xr:uid="{00000000-0005-0000-0000-000021580000}"/>
    <cellStyle name="Normal 6 3 2 3 2 8" xfId="17522" xr:uid="{00000000-0005-0000-0000-00008C440000}"/>
    <cellStyle name="Normal 6 3 2 3 3" xfId="2785" xr:uid="{00000000-0005-0000-0000-0000F60A0000}"/>
    <cellStyle name="Normal 6 3 2 3 3 2" xfId="4474" xr:uid="{00000000-0005-0000-0000-000090110000}"/>
    <cellStyle name="Normal 6 3 2 3 3 2 2" xfId="14546" xr:uid="{00000000-0005-0000-0000-0000E9380000}"/>
    <cellStyle name="Normal 6 3 2 3 3 2 2 3" xfId="29641" xr:uid="{00000000-0005-0000-0000-0000E3730000}"/>
    <cellStyle name="Normal 6 3 2 3 3 2 3" xfId="9526" xr:uid="{00000000-0005-0000-0000-00004D250000}"/>
    <cellStyle name="Normal 6 3 2 3 3 2 3 3" xfId="24624" xr:uid="{00000000-0005-0000-0000-00004A600000}"/>
    <cellStyle name="Normal 6 3 2 3 3 2 5" xfId="19611" xr:uid="{00000000-0005-0000-0000-0000B54C0000}"/>
    <cellStyle name="Normal 6 3 2 3 3 3" xfId="6165" xr:uid="{00000000-0005-0000-0000-00002C180000}"/>
    <cellStyle name="Normal 6 3 2 3 3 3 2" xfId="16217" xr:uid="{00000000-0005-0000-0000-0000703F0000}"/>
    <cellStyle name="Normal 6 3 2 3 3 3 3" xfId="11197" xr:uid="{00000000-0005-0000-0000-0000D42B0000}"/>
    <cellStyle name="Normal 6 3 2 3 3 3 3 3" xfId="26295" xr:uid="{00000000-0005-0000-0000-0000D1660000}"/>
    <cellStyle name="Normal 6 3 2 3 3 3 5" xfId="21282" xr:uid="{00000000-0005-0000-0000-00003C530000}"/>
    <cellStyle name="Normal 6 3 2 3 3 4" xfId="12875" xr:uid="{00000000-0005-0000-0000-000062320000}"/>
    <cellStyle name="Normal 6 3 2 3 3 4 3" xfId="27970" xr:uid="{00000000-0005-0000-0000-00005C6D0000}"/>
    <cellStyle name="Normal 6 3 2 3 3 5" xfId="7854" xr:uid="{00000000-0005-0000-0000-0000C51E0000}"/>
    <cellStyle name="Normal 6 3 2 3 3 5 3" xfId="22953" xr:uid="{00000000-0005-0000-0000-0000C3590000}"/>
    <cellStyle name="Normal 6 3 2 3 3 7" xfId="17940" xr:uid="{00000000-0005-0000-0000-00002E460000}"/>
    <cellStyle name="Normal 6 3 2 3 4" xfId="3637" xr:uid="{00000000-0005-0000-0000-00004B0E0000}"/>
    <cellStyle name="Normal 6 3 2 3 4 2" xfId="13710" xr:uid="{00000000-0005-0000-0000-0000A5350000}"/>
    <cellStyle name="Normal 6 3 2 3 4 2 3" xfId="28805" xr:uid="{00000000-0005-0000-0000-00009F700000}"/>
    <cellStyle name="Normal 6 3 2 3 4 3" xfId="8690" xr:uid="{00000000-0005-0000-0000-000009220000}"/>
    <cellStyle name="Normal 6 3 2 3 4 3 3" xfId="23788" xr:uid="{00000000-0005-0000-0000-0000065D0000}"/>
    <cellStyle name="Normal 6 3 2 3 4 5" xfId="18775" xr:uid="{00000000-0005-0000-0000-000071490000}"/>
    <cellStyle name="Normal 6 3 2 3 5" xfId="5329" xr:uid="{00000000-0005-0000-0000-0000E8140000}"/>
    <cellStyle name="Normal 6 3 2 3 5 2" xfId="15381" xr:uid="{00000000-0005-0000-0000-00002C3C0000}"/>
    <cellStyle name="Normal 6 3 2 3 5 2 3" xfId="30476" xr:uid="{00000000-0005-0000-0000-000026770000}"/>
    <cellStyle name="Normal 6 3 2 3 5 3" xfId="10361" xr:uid="{00000000-0005-0000-0000-000090280000}"/>
    <cellStyle name="Normal 6 3 2 3 5 3 3" xfId="25459" xr:uid="{00000000-0005-0000-0000-00008D630000}"/>
    <cellStyle name="Normal 6 3 2 3 5 5" xfId="20446" xr:uid="{00000000-0005-0000-0000-0000F84F0000}"/>
    <cellStyle name="Normal 6 3 2 3 6" xfId="12039" xr:uid="{00000000-0005-0000-0000-00001E2F0000}"/>
    <cellStyle name="Normal 6 3 2 3 6 3" xfId="27134" xr:uid="{00000000-0005-0000-0000-0000186A0000}"/>
    <cellStyle name="Normal 6 3 2 3 7" xfId="7018" xr:uid="{00000000-0005-0000-0000-0000811B0000}"/>
    <cellStyle name="Normal 6 3 2 3 7 3" xfId="22117" xr:uid="{00000000-0005-0000-0000-00007F560000}"/>
    <cellStyle name="Normal 6 3 2 3 9" xfId="17104" xr:uid="{00000000-0005-0000-0000-0000EA420000}"/>
    <cellStyle name="Normal 6 3 2 4" xfId="2156" xr:uid="{00000000-0005-0000-0000-000081080000}"/>
    <cellStyle name="Normal 6 3 2 4 2" xfId="2995" xr:uid="{00000000-0005-0000-0000-0000C80B0000}"/>
    <cellStyle name="Normal 6 3 2 4 2 2" xfId="4684" xr:uid="{00000000-0005-0000-0000-000062120000}"/>
    <cellStyle name="Normal 6 3 2 4 2 2 2" xfId="14756" xr:uid="{00000000-0005-0000-0000-0000BB390000}"/>
    <cellStyle name="Normal 6 3 2 4 2 2 2 3" xfId="29851" xr:uid="{00000000-0005-0000-0000-0000B5740000}"/>
    <cellStyle name="Normal 6 3 2 4 2 2 3" xfId="9736" xr:uid="{00000000-0005-0000-0000-00001F260000}"/>
    <cellStyle name="Normal 6 3 2 4 2 2 3 3" xfId="24834" xr:uid="{00000000-0005-0000-0000-00001C610000}"/>
    <cellStyle name="Normal 6 3 2 4 2 2 5" xfId="19821" xr:uid="{00000000-0005-0000-0000-0000874D0000}"/>
    <cellStyle name="Normal 6 3 2 4 2 3" xfId="6375" xr:uid="{00000000-0005-0000-0000-0000FE180000}"/>
    <cellStyle name="Normal 6 3 2 4 2 3 2" xfId="16427" xr:uid="{00000000-0005-0000-0000-000042400000}"/>
    <cellStyle name="Normal 6 3 2 4 2 3 3" xfId="11407" xr:uid="{00000000-0005-0000-0000-0000A62C0000}"/>
    <cellStyle name="Normal 6 3 2 4 2 3 3 3" xfId="26505" xr:uid="{00000000-0005-0000-0000-0000A3670000}"/>
    <cellStyle name="Normal 6 3 2 4 2 3 5" xfId="21492" xr:uid="{00000000-0005-0000-0000-00000E540000}"/>
    <cellStyle name="Normal 6 3 2 4 2 4" xfId="13085" xr:uid="{00000000-0005-0000-0000-000034330000}"/>
    <cellStyle name="Normal 6 3 2 4 2 4 3" xfId="28180" xr:uid="{00000000-0005-0000-0000-00002E6E0000}"/>
    <cellStyle name="Normal 6 3 2 4 2 5" xfId="8064" xr:uid="{00000000-0005-0000-0000-0000971F0000}"/>
    <cellStyle name="Normal 6 3 2 4 2 5 3" xfId="23163" xr:uid="{00000000-0005-0000-0000-0000955A0000}"/>
    <cellStyle name="Normal 6 3 2 4 2 7" xfId="18150" xr:uid="{00000000-0005-0000-0000-000000470000}"/>
    <cellStyle name="Normal 6 3 2 4 3" xfId="3847" xr:uid="{00000000-0005-0000-0000-00001D0F0000}"/>
    <cellStyle name="Normal 6 3 2 4 3 2" xfId="13920" xr:uid="{00000000-0005-0000-0000-000077360000}"/>
    <cellStyle name="Normal 6 3 2 4 3 2 3" xfId="29015" xr:uid="{00000000-0005-0000-0000-000071710000}"/>
    <cellStyle name="Normal 6 3 2 4 3 3" xfId="8900" xr:uid="{00000000-0005-0000-0000-0000DB220000}"/>
    <cellStyle name="Normal 6 3 2 4 3 3 3" xfId="23998" xr:uid="{00000000-0005-0000-0000-0000D85D0000}"/>
    <cellStyle name="Normal 6 3 2 4 3 5" xfId="18985" xr:uid="{00000000-0005-0000-0000-0000434A0000}"/>
    <cellStyle name="Normal 6 3 2 4 4" xfId="5539" xr:uid="{00000000-0005-0000-0000-0000BA150000}"/>
    <cellStyle name="Normal 6 3 2 4 4 2" xfId="15591" xr:uid="{00000000-0005-0000-0000-0000FE3C0000}"/>
    <cellStyle name="Normal 6 3 2 4 4 2 3" xfId="30686" xr:uid="{00000000-0005-0000-0000-0000F8770000}"/>
    <cellStyle name="Normal 6 3 2 4 4 3" xfId="10571" xr:uid="{00000000-0005-0000-0000-000062290000}"/>
    <cellStyle name="Normal 6 3 2 4 4 3 3" xfId="25669" xr:uid="{00000000-0005-0000-0000-00005F640000}"/>
    <cellStyle name="Normal 6 3 2 4 4 5" xfId="20656" xr:uid="{00000000-0005-0000-0000-0000CA500000}"/>
    <cellStyle name="Normal 6 3 2 4 5" xfId="12249" xr:uid="{00000000-0005-0000-0000-0000F02F0000}"/>
    <cellStyle name="Normal 6 3 2 4 5 3" xfId="27344" xr:uid="{00000000-0005-0000-0000-0000EA6A0000}"/>
    <cellStyle name="Normal 6 3 2 4 6" xfId="7228" xr:uid="{00000000-0005-0000-0000-0000531C0000}"/>
    <cellStyle name="Normal 6 3 2 4 6 3" xfId="22327" xr:uid="{00000000-0005-0000-0000-000051570000}"/>
    <cellStyle name="Normal 6 3 2 4 8" xfId="17314" xr:uid="{00000000-0005-0000-0000-0000BC430000}"/>
    <cellStyle name="Normal 6 3 2 5" xfId="2577" xr:uid="{00000000-0005-0000-0000-0000260A0000}"/>
    <cellStyle name="Normal 6 3 2 5 2" xfId="4266" xr:uid="{00000000-0005-0000-0000-0000C0100000}"/>
    <cellStyle name="Normal 6 3 2 5 2 2" xfId="14338" xr:uid="{00000000-0005-0000-0000-000019380000}"/>
    <cellStyle name="Normal 6 3 2 5 2 2 3" xfId="29433" xr:uid="{00000000-0005-0000-0000-000013730000}"/>
    <cellStyle name="Normal 6 3 2 5 2 3" xfId="9318" xr:uid="{00000000-0005-0000-0000-00007D240000}"/>
    <cellStyle name="Normal 6 3 2 5 2 3 3" xfId="24416" xr:uid="{00000000-0005-0000-0000-00007A5F0000}"/>
    <cellStyle name="Normal 6 3 2 5 2 5" xfId="19403" xr:uid="{00000000-0005-0000-0000-0000E54B0000}"/>
    <cellStyle name="Normal 6 3 2 5 3" xfId="5957" xr:uid="{00000000-0005-0000-0000-00005C170000}"/>
    <cellStyle name="Normal 6 3 2 5 3 2" xfId="16009" xr:uid="{00000000-0005-0000-0000-0000A03E0000}"/>
    <cellStyle name="Normal 6 3 2 5 3 3" xfId="10989" xr:uid="{00000000-0005-0000-0000-0000042B0000}"/>
    <cellStyle name="Normal 6 3 2 5 3 3 3" xfId="26087" xr:uid="{00000000-0005-0000-0000-000001660000}"/>
    <cellStyle name="Normal 6 3 2 5 3 5" xfId="21074" xr:uid="{00000000-0005-0000-0000-00006C520000}"/>
    <cellStyle name="Normal 6 3 2 5 4" xfId="12667" xr:uid="{00000000-0005-0000-0000-000092310000}"/>
    <cellStyle name="Normal 6 3 2 5 4 3" xfId="27762" xr:uid="{00000000-0005-0000-0000-00008C6C0000}"/>
    <cellStyle name="Normal 6 3 2 5 5" xfId="7646" xr:uid="{00000000-0005-0000-0000-0000F51D0000}"/>
    <cellStyle name="Normal 6 3 2 5 5 3" xfId="22745" xr:uid="{00000000-0005-0000-0000-0000F3580000}"/>
    <cellStyle name="Normal 6 3 2 5 7" xfId="17732" xr:uid="{00000000-0005-0000-0000-00005E450000}"/>
    <cellStyle name="Normal 6 3 2 6" xfId="3429" xr:uid="{00000000-0005-0000-0000-00007B0D0000}"/>
    <cellStyle name="Normal 6 3 2 6 2" xfId="13502" xr:uid="{00000000-0005-0000-0000-0000D5340000}"/>
    <cellStyle name="Normal 6 3 2 6 2 3" xfId="28597" xr:uid="{00000000-0005-0000-0000-0000CF6F0000}"/>
    <cellStyle name="Normal 6 3 2 6 3" xfId="8482" xr:uid="{00000000-0005-0000-0000-000039210000}"/>
    <cellStyle name="Normal 6 3 2 6 3 3" xfId="23580" xr:uid="{00000000-0005-0000-0000-0000365C0000}"/>
    <cellStyle name="Normal 6 3 2 6 5" xfId="18567" xr:uid="{00000000-0005-0000-0000-0000A1480000}"/>
    <cellStyle name="Normal 6 3 2 7" xfId="5121" xr:uid="{00000000-0005-0000-0000-000018140000}"/>
    <cellStyle name="Normal 6 3 2 7 2" xfId="15173" xr:uid="{00000000-0005-0000-0000-00005C3B0000}"/>
    <cellStyle name="Normal 6 3 2 7 2 3" xfId="30268" xr:uid="{00000000-0005-0000-0000-000056760000}"/>
    <cellStyle name="Normal 6 3 2 7 3" xfId="10153" xr:uid="{00000000-0005-0000-0000-0000C0270000}"/>
    <cellStyle name="Normal 6 3 2 7 3 3" xfId="25251" xr:uid="{00000000-0005-0000-0000-0000BD620000}"/>
    <cellStyle name="Normal 6 3 2 7 5" xfId="20238" xr:uid="{00000000-0005-0000-0000-0000284F0000}"/>
    <cellStyle name="Normal 6 3 2 8" xfId="11831" xr:uid="{00000000-0005-0000-0000-00004E2E0000}"/>
    <cellStyle name="Normal 6 3 2 8 3" xfId="26926" xr:uid="{00000000-0005-0000-0000-000048690000}"/>
    <cellStyle name="Normal 6 3 2 9" xfId="6810" xr:uid="{00000000-0005-0000-0000-0000B11A0000}"/>
    <cellStyle name="Normal 6 3 2 9 3" xfId="21909" xr:uid="{00000000-0005-0000-0000-0000AF550000}"/>
    <cellStyle name="Normal 6 3 3" xfId="710" xr:uid="{00000000-0005-0000-0000-0000D5020000}"/>
    <cellStyle name="Normal 6 3 3 10" xfId="16948" xr:uid="{00000000-0005-0000-0000-00004E420000}"/>
    <cellStyle name="Normal 6 3 3 11" xfId="1776" xr:uid="{00000000-0005-0000-0000-000005070000}"/>
    <cellStyle name="Normal 6 3 3 2" xfId="1995" xr:uid="{00000000-0005-0000-0000-0000E0070000}"/>
    <cellStyle name="Normal 6 3 3 2 2" xfId="2416" xr:uid="{00000000-0005-0000-0000-000085090000}"/>
    <cellStyle name="Normal 6 3 3 2 2 2" xfId="3255" xr:uid="{00000000-0005-0000-0000-0000CC0C0000}"/>
    <cellStyle name="Normal 6 3 3 2 2 2 2" xfId="4944" xr:uid="{00000000-0005-0000-0000-000066130000}"/>
    <cellStyle name="Normal 6 3 3 2 2 2 2 2" xfId="15016" xr:uid="{00000000-0005-0000-0000-0000BF3A0000}"/>
    <cellStyle name="Normal 6 3 3 2 2 2 2 2 3" xfId="30111" xr:uid="{00000000-0005-0000-0000-0000B9750000}"/>
    <cellStyle name="Normal 6 3 3 2 2 2 2 3" xfId="9996" xr:uid="{00000000-0005-0000-0000-000023270000}"/>
    <cellStyle name="Normal 6 3 3 2 2 2 2 3 3" xfId="25094" xr:uid="{00000000-0005-0000-0000-000020620000}"/>
    <cellStyle name="Normal 6 3 3 2 2 2 2 5" xfId="20081" xr:uid="{00000000-0005-0000-0000-00008B4E0000}"/>
    <cellStyle name="Normal 6 3 3 2 2 2 3" xfId="6635" xr:uid="{00000000-0005-0000-0000-0000021A0000}"/>
    <cellStyle name="Normal 6 3 3 2 2 2 3 2" xfId="16687" xr:uid="{00000000-0005-0000-0000-000046410000}"/>
    <cellStyle name="Normal 6 3 3 2 2 2 3 3" xfId="11667" xr:uid="{00000000-0005-0000-0000-0000AA2D0000}"/>
    <cellStyle name="Normal 6 3 3 2 2 2 3 3 3" xfId="26765" xr:uid="{00000000-0005-0000-0000-0000A7680000}"/>
    <cellStyle name="Normal 6 3 3 2 2 2 3 5" xfId="21752" xr:uid="{00000000-0005-0000-0000-000012550000}"/>
    <cellStyle name="Normal 6 3 3 2 2 2 4" xfId="13345" xr:uid="{00000000-0005-0000-0000-000038340000}"/>
    <cellStyle name="Normal 6 3 3 2 2 2 4 3" xfId="28440" xr:uid="{00000000-0005-0000-0000-0000326F0000}"/>
    <cellStyle name="Normal 6 3 3 2 2 2 5" xfId="8324" xr:uid="{00000000-0005-0000-0000-00009B200000}"/>
    <cellStyle name="Normal 6 3 3 2 2 2 5 3" xfId="23423" xr:uid="{00000000-0005-0000-0000-0000995B0000}"/>
    <cellStyle name="Normal 6 3 3 2 2 2 7" xfId="18410" xr:uid="{00000000-0005-0000-0000-000004480000}"/>
    <cellStyle name="Normal 6 3 3 2 2 3" xfId="4107" xr:uid="{00000000-0005-0000-0000-000021100000}"/>
    <cellStyle name="Normal 6 3 3 2 2 3 2" xfId="14180" xr:uid="{00000000-0005-0000-0000-00007B370000}"/>
    <cellStyle name="Normal 6 3 3 2 2 3 2 3" xfId="29275" xr:uid="{00000000-0005-0000-0000-000075720000}"/>
    <cellStyle name="Normal 6 3 3 2 2 3 3" xfId="9160" xr:uid="{00000000-0005-0000-0000-0000DF230000}"/>
    <cellStyle name="Normal 6 3 3 2 2 3 3 3" xfId="24258" xr:uid="{00000000-0005-0000-0000-0000DC5E0000}"/>
    <cellStyle name="Normal 6 3 3 2 2 3 5" xfId="19245" xr:uid="{00000000-0005-0000-0000-0000474B0000}"/>
    <cellStyle name="Normal 6 3 3 2 2 4" xfId="5799" xr:uid="{00000000-0005-0000-0000-0000BE160000}"/>
    <cellStyle name="Normal 6 3 3 2 2 4 2" xfId="15851" xr:uid="{00000000-0005-0000-0000-0000023E0000}"/>
    <cellStyle name="Normal 6 3 3 2 2 4 3" xfId="10831" xr:uid="{00000000-0005-0000-0000-0000662A0000}"/>
    <cellStyle name="Normal 6 3 3 2 2 4 3 3" xfId="25929" xr:uid="{00000000-0005-0000-0000-000063650000}"/>
    <cellStyle name="Normal 6 3 3 2 2 4 5" xfId="20916" xr:uid="{00000000-0005-0000-0000-0000CE510000}"/>
    <cellStyle name="Normal 6 3 3 2 2 5" xfId="12509" xr:uid="{00000000-0005-0000-0000-0000F4300000}"/>
    <cellStyle name="Normal 6 3 3 2 2 5 3" xfId="27604" xr:uid="{00000000-0005-0000-0000-0000EE6B0000}"/>
    <cellStyle name="Normal 6 3 3 2 2 6" xfId="7488" xr:uid="{00000000-0005-0000-0000-0000571D0000}"/>
    <cellStyle name="Normal 6 3 3 2 2 6 3" xfId="22587" xr:uid="{00000000-0005-0000-0000-000055580000}"/>
    <cellStyle name="Normal 6 3 3 2 2 8" xfId="17574" xr:uid="{00000000-0005-0000-0000-0000C0440000}"/>
    <cellStyle name="Normal 6 3 3 2 3" xfId="2837" xr:uid="{00000000-0005-0000-0000-00002A0B0000}"/>
    <cellStyle name="Normal 6 3 3 2 3 2" xfId="4526" xr:uid="{00000000-0005-0000-0000-0000C4110000}"/>
    <cellStyle name="Normal 6 3 3 2 3 2 2" xfId="14598" xr:uid="{00000000-0005-0000-0000-00001D390000}"/>
    <cellStyle name="Normal 6 3 3 2 3 2 2 3" xfId="29693" xr:uid="{00000000-0005-0000-0000-000017740000}"/>
    <cellStyle name="Normal 6 3 3 2 3 2 3" xfId="9578" xr:uid="{00000000-0005-0000-0000-000081250000}"/>
    <cellStyle name="Normal 6 3 3 2 3 2 3 3" xfId="24676" xr:uid="{00000000-0005-0000-0000-00007E600000}"/>
    <cellStyle name="Normal 6 3 3 2 3 2 5" xfId="19663" xr:uid="{00000000-0005-0000-0000-0000E94C0000}"/>
    <cellStyle name="Normal 6 3 3 2 3 3" xfId="6217" xr:uid="{00000000-0005-0000-0000-000060180000}"/>
    <cellStyle name="Normal 6 3 3 2 3 3 2" xfId="16269" xr:uid="{00000000-0005-0000-0000-0000A43F0000}"/>
    <cellStyle name="Normal 6 3 3 2 3 3 3" xfId="11249" xr:uid="{00000000-0005-0000-0000-0000082C0000}"/>
    <cellStyle name="Normal 6 3 3 2 3 3 3 3" xfId="26347" xr:uid="{00000000-0005-0000-0000-000005670000}"/>
    <cellStyle name="Normal 6 3 3 2 3 3 5" xfId="21334" xr:uid="{00000000-0005-0000-0000-000070530000}"/>
    <cellStyle name="Normal 6 3 3 2 3 4" xfId="12927" xr:uid="{00000000-0005-0000-0000-000096320000}"/>
    <cellStyle name="Normal 6 3 3 2 3 4 3" xfId="28022" xr:uid="{00000000-0005-0000-0000-0000906D0000}"/>
    <cellStyle name="Normal 6 3 3 2 3 5" xfId="7906" xr:uid="{00000000-0005-0000-0000-0000F91E0000}"/>
    <cellStyle name="Normal 6 3 3 2 3 5 3" xfId="23005" xr:uid="{00000000-0005-0000-0000-0000F7590000}"/>
    <cellStyle name="Normal 6 3 3 2 3 7" xfId="17992" xr:uid="{00000000-0005-0000-0000-000062460000}"/>
    <cellStyle name="Normal 6 3 3 2 4" xfId="3689" xr:uid="{00000000-0005-0000-0000-00007F0E0000}"/>
    <cellStyle name="Normal 6 3 3 2 4 2" xfId="13762" xr:uid="{00000000-0005-0000-0000-0000D9350000}"/>
    <cellStyle name="Normal 6 3 3 2 4 2 3" xfId="28857" xr:uid="{00000000-0005-0000-0000-0000D3700000}"/>
    <cellStyle name="Normal 6 3 3 2 4 3" xfId="8742" xr:uid="{00000000-0005-0000-0000-00003D220000}"/>
    <cellStyle name="Normal 6 3 3 2 4 3 3" xfId="23840" xr:uid="{00000000-0005-0000-0000-00003A5D0000}"/>
    <cellStyle name="Normal 6 3 3 2 4 5" xfId="18827" xr:uid="{00000000-0005-0000-0000-0000A5490000}"/>
    <cellStyle name="Normal 6 3 3 2 5" xfId="5381" xr:uid="{00000000-0005-0000-0000-00001C150000}"/>
    <cellStyle name="Normal 6 3 3 2 5 2" xfId="15433" xr:uid="{00000000-0005-0000-0000-0000603C0000}"/>
    <cellStyle name="Normal 6 3 3 2 5 2 3" xfId="30528" xr:uid="{00000000-0005-0000-0000-00005A770000}"/>
    <cellStyle name="Normal 6 3 3 2 5 3" xfId="10413" xr:uid="{00000000-0005-0000-0000-0000C4280000}"/>
    <cellStyle name="Normal 6 3 3 2 5 3 3" xfId="25511" xr:uid="{00000000-0005-0000-0000-0000C1630000}"/>
    <cellStyle name="Normal 6 3 3 2 5 5" xfId="20498" xr:uid="{00000000-0005-0000-0000-00002C500000}"/>
    <cellStyle name="Normal 6 3 3 2 6" xfId="12091" xr:uid="{00000000-0005-0000-0000-0000522F0000}"/>
    <cellStyle name="Normal 6 3 3 2 6 3" xfId="27186" xr:uid="{00000000-0005-0000-0000-00004C6A0000}"/>
    <cellStyle name="Normal 6 3 3 2 7" xfId="7070" xr:uid="{00000000-0005-0000-0000-0000B51B0000}"/>
    <cellStyle name="Normal 6 3 3 2 7 3" xfId="22169" xr:uid="{00000000-0005-0000-0000-0000B3560000}"/>
    <cellStyle name="Normal 6 3 3 2 9" xfId="17156" xr:uid="{00000000-0005-0000-0000-00001E430000}"/>
    <cellStyle name="Normal 6 3 3 3" xfId="2208" xr:uid="{00000000-0005-0000-0000-0000B5080000}"/>
    <cellStyle name="Normal 6 3 3 3 2" xfId="3047" xr:uid="{00000000-0005-0000-0000-0000FC0B0000}"/>
    <cellStyle name="Normal 6 3 3 3 2 2" xfId="4736" xr:uid="{00000000-0005-0000-0000-000096120000}"/>
    <cellStyle name="Normal 6 3 3 3 2 2 2" xfId="14808" xr:uid="{00000000-0005-0000-0000-0000EF390000}"/>
    <cellStyle name="Normal 6 3 3 3 2 2 2 3" xfId="29903" xr:uid="{00000000-0005-0000-0000-0000E9740000}"/>
    <cellStyle name="Normal 6 3 3 3 2 2 3" xfId="9788" xr:uid="{00000000-0005-0000-0000-000053260000}"/>
    <cellStyle name="Normal 6 3 3 3 2 2 3 3" xfId="24886" xr:uid="{00000000-0005-0000-0000-000050610000}"/>
    <cellStyle name="Normal 6 3 3 3 2 2 5" xfId="19873" xr:uid="{00000000-0005-0000-0000-0000BB4D0000}"/>
    <cellStyle name="Normal 6 3 3 3 2 3" xfId="6427" xr:uid="{00000000-0005-0000-0000-000032190000}"/>
    <cellStyle name="Normal 6 3 3 3 2 3 2" xfId="16479" xr:uid="{00000000-0005-0000-0000-000076400000}"/>
    <cellStyle name="Normal 6 3 3 3 2 3 3" xfId="11459" xr:uid="{00000000-0005-0000-0000-0000DA2C0000}"/>
    <cellStyle name="Normal 6 3 3 3 2 3 3 3" xfId="26557" xr:uid="{00000000-0005-0000-0000-0000D7670000}"/>
    <cellStyle name="Normal 6 3 3 3 2 3 5" xfId="21544" xr:uid="{00000000-0005-0000-0000-000042540000}"/>
    <cellStyle name="Normal 6 3 3 3 2 4" xfId="13137" xr:uid="{00000000-0005-0000-0000-000068330000}"/>
    <cellStyle name="Normal 6 3 3 3 2 4 3" xfId="28232" xr:uid="{00000000-0005-0000-0000-0000626E0000}"/>
    <cellStyle name="Normal 6 3 3 3 2 5" xfId="8116" xr:uid="{00000000-0005-0000-0000-0000CB1F0000}"/>
    <cellStyle name="Normal 6 3 3 3 2 5 3" xfId="23215" xr:uid="{00000000-0005-0000-0000-0000C95A0000}"/>
    <cellStyle name="Normal 6 3 3 3 2 7" xfId="18202" xr:uid="{00000000-0005-0000-0000-000034470000}"/>
    <cellStyle name="Normal 6 3 3 3 3" xfId="3899" xr:uid="{00000000-0005-0000-0000-0000510F0000}"/>
    <cellStyle name="Normal 6 3 3 3 3 2" xfId="13972" xr:uid="{00000000-0005-0000-0000-0000AB360000}"/>
    <cellStyle name="Normal 6 3 3 3 3 2 3" xfId="29067" xr:uid="{00000000-0005-0000-0000-0000A5710000}"/>
    <cellStyle name="Normal 6 3 3 3 3 3" xfId="8952" xr:uid="{00000000-0005-0000-0000-00000F230000}"/>
    <cellStyle name="Normal 6 3 3 3 3 3 3" xfId="24050" xr:uid="{00000000-0005-0000-0000-00000C5E0000}"/>
    <cellStyle name="Normal 6 3 3 3 3 5" xfId="19037" xr:uid="{00000000-0005-0000-0000-0000774A0000}"/>
    <cellStyle name="Normal 6 3 3 3 4" xfId="5591" xr:uid="{00000000-0005-0000-0000-0000EE150000}"/>
    <cellStyle name="Normal 6 3 3 3 4 2" xfId="15643" xr:uid="{00000000-0005-0000-0000-0000323D0000}"/>
    <cellStyle name="Normal 6 3 3 3 4 2 3" xfId="30738" xr:uid="{00000000-0005-0000-0000-00002C780000}"/>
    <cellStyle name="Normal 6 3 3 3 4 3" xfId="10623" xr:uid="{00000000-0005-0000-0000-000096290000}"/>
    <cellStyle name="Normal 6 3 3 3 4 3 3" xfId="25721" xr:uid="{00000000-0005-0000-0000-000093640000}"/>
    <cellStyle name="Normal 6 3 3 3 4 5" xfId="20708" xr:uid="{00000000-0005-0000-0000-0000FE500000}"/>
    <cellStyle name="Normal 6 3 3 3 5" xfId="12301" xr:uid="{00000000-0005-0000-0000-000024300000}"/>
    <cellStyle name="Normal 6 3 3 3 5 3" xfId="27396" xr:uid="{00000000-0005-0000-0000-00001E6B0000}"/>
    <cellStyle name="Normal 6 3 3 3 6" xfId="7280" xr:uid="{00000000-0005-0000-0000-0000871C0000}"/>
    <cellStyle name="Normal 6 3 3 3 6 3" xfId="22379" xr:uid="{00000000-0005-0000-0000-000085570000}"/>
    <cellStyle name="Normal 6 3 3 3 8" xfId="17366" xr:uid="{00000000-0005-0000-0000-0000F0430000}"/>
    <cellStyle name="Normal 6 3 3 4" xfId="2629" xr:uid="{00000000-0005-0000-0000-00005A0A0000}"/>
    <cellStyle name="Normal 6 3 3 4 2" xfId="4318" xr:uid="{00000000-0005-0000-0000-0000F4100000}"/>
    <cellStyle name="Normal 6 3 3 4 2 2" xfId="14390" xr:uid="{00000000-0005-0000-0000-00004D380000}"/>
    <cellStyle name="Normal 6 3 3 4 2 2 3" xfId="29485" xr:uid="{00000000-0005-0000-0000-000047730000}"/>
    <cellStyle name="Normal 6 3 3 4 2 3" xfId="9370" xr:uid="{00000000-0005-0000-0000-0000B1240000}"/>
    <cellStyle name="Normal 6 3 3 4 2 3 3" xfId="24468" xr:uid="{00000000-0005-0000-0000-0000AE5F0000}"/>
    <cellStyle name="Normal 6 3 3 4 2 5" xfId="19455" xr:uid="{00000000-0005-0000-0000-0000194C0000}"/>
    <cellStyle name="Normal 6 3 3 4 3" xfId="6009" xr:uid="{00000000-0005-0000-0000-000090170000}"/>
    <cellStyle name="Normal 6 3 3 4 3 2" xfId="16061" xr:uid="{00000000-0005-0000-0000-0000D43E0000}"/>
    <cellStyle name="Normal 6 3 3 4 3 3" xfId="11041" xr:uid="{00000000-0005-0000-0000-0000382B0000}"/>
    <cellStyle name="Normal 6 3 3 4 3 3 3" xfId="26139" xr:uid="{00000000-0005-0000-0000-000035660000}"/>
    <cellStyle name="Normal 6 3 3 4 3 5" xfId="21126" xr:uid="{00000000-0005-0000-0000-0000A0520000}"/>
    <cellStyle name="Normal 6 3 3 4 4" xfId="12719" xr:uid="{00000000-0005-0000-0000-0000C6310000}"/>
    <cellStyle name="Normal 6 3 3 4 4 3" xfId="27814" xr:uid="{00000000-0005-0000-0000-0000C06C0000}"/>
    <cellStyle name="Normal 6 3 3 4 5" xfId="7698" xr:uid="{00000000-0005-0000-0000-0000291E0000}"/>
    <cellStyle name="Normal 6 3 3 4 5 3" xfId="22797" xr:uid="{00000000-0005-0000-0000-000027590000}"/>
    <cellStyle name="Normal 6 3 3 4 7" xfId="17784" xr:uid="{00000000-0005-0000-0000-000092450000}"/>
    <cellStyle name="Normal 6 3 3 5" xfId="3481" xr:uid="{00000000-0005-0000-0000-0000AF0D0000}"/>
    <cellStyle name="Normal 6 3 3 5 2" xfId="13554" xr:uid="{00000000-0005-0000-0000-000009350000}"/>
    <cellStyle name="Normal 6 3 3 5 2 3" xfId="28649" xr:uid="{00000000-0005-0000-0000-000003700000}"/>
    <cellStyle name="Normal 6 3 3 5 3" xfId="8534" xr:uid="{00000000-0005-0000-0000-00006D210000}"/>
    <cellStyle name="Normal 6 3 3 5 3 3" xfId="23632" xr:uid="{00000000-0005-0000-0000-00006A5C0000}"/>
    <cellStyle name="Normal 6 3 3 5 5" xfId="18619" xr:uid="{00000000-0005-0000-0000-0000D5480000}"/>
    <cellStyle name="Normal 6 3 3 6" xfId="5173" xr:uid="{00000000-0005-0000-0000-00004C140000}"/>
    <cellStyle name="Normal 6 3 3 6 2" xfId="15225" xr:uid="{00000000-0005-0000-0000-0000903B0000}"/>
    <cellStyle name="Normal 6 3 3 6 2 3" xfId="30320" xr:uid="{00000000-0005-0000-0000-00008A760000}"/>
    <cellStyle name="Normal 6 3 3 6 3" xfId="10205" xr:uid="{00000000-0005-0000-0000-0000F4270000}"/>
    <cellStyle name="Normal 6 3 3 6 3 3" xfId="25303" xr:uid="{00000000-0005-0000-0000-0000F1620000}"/>
    <cellStyle name="Normal 6 3 3 6 5" xfId="20290" xr:uid="{00000000-0005-0000-0000-00005C4F0000}"/>
    <cellStyle name="Normal 6 3 3 7" xfId="11883" xr:uid="{00000000-0005-0000-0000-0000822E0000}"/>
    <cellStyle name="Normal 6 3 3 7 3" xfId="26978" xr:uid="{00000000-0005-0000-0000-00007C690000}"/>
    <cellStyle name="Normal 6 3 3 8" xfId="6862" xr:uid="{00000000-0005-0000-0000-0000E51A0000}"/>
    <cellStyle name="Normal 6 3 3 8 3" xfId="21961" xr:uid="{00000000-0005-0000-0000-0000E3550000}"/>
    <cellStyle name="Normal 6 3 4" xfId="731" xr:uid="{00000000-0005-0000-0000-0000EA020000}"/>
    <cellStyle name="Normal 6 3 4 10" xfId="1889" xr:uid="{00000000-0005-0000-0000-000076070000}"/>
    <cellStyle name="Normal 6 3 4 2" xfId="2312" xr:uid="{00000000-0005-0000-0000-00001D090000}"/>
    <cellStyle name="Normal 6 3 4 2 2" xfId="3151" xr:uid="{00000000-0005-0000-0000-0000640C0000}"/>
    <cellStyle name="Normal 6 3 4 2 2 2" xfId="4840" xr:uid="{00000000-0005-0000-0000-0000FE120000}"/>
    <cellStyle name="Normal 6 3 4 2 2 2 2" xfId="14912" xr:uid="{00000000-0005-0000-0000-0000573A0000}"/>
    <cellStyle name="Normal 6 3 4 2 2 2 2 3" xfId="30007" xr:uid="{00000000-0005-0000-0000-000051750000}"/>
    <cellStyle name="Normal 6 3 4 2 2 2 3" xfId="9892" xr:uid="{00000000-0005-0000-0000-0000BB260000}"/>
    <cellStyle name="Normal 6 3 4 2 2 2 3 3" xfId="24990" xr:uid="{00000000-0005-0000-0000-0000B8610000}"/>
    <cellStyle name="Normal 6 3 4 2 2 2 5" xfId="19977" xr:uid="{00000000-0005-0000-0000-0000234E0000}"/>
    <cellStyle name="Normal 6 3 4 2 2 3" xfId="6531" xr:uid="{00000000-0005-0000-0000-00009A190000}"/>
    <cellStyle name="Normal 6 3 4 2 2 3 2" xfId="16583" xr:uid="{00000000-0005-0000-0000-0000DE400000}"/>
    <cellStyle name="Normal 6 3 4 2 2 3 3" xfId="11563" xr:uid="{00000000-0005-0000-0000-0000422D0000}"/>
    <cellStyle name="Normal 6 3 4 2 2 3 3 3" xfId="26661" xr:uid="{00000000-0005-0000-0000-00003F680000}"/>
    <cellStyle name="Normal 6 3 4 2 2 3 5" xfId="21648" xr:uid="{00000000-0005-0000-0000-0000AA540000}"/>
    <cellStyle name="Normal 6 3 4 2 2 4" xfId="13241" xr:uid="{00000000-0005-0000-0000-0000D0330000}"/>
    <cellStyle name="Normal 6 3 4 2 2 4 3" xfId="28336" xr:uid="{00000000-0005-0000-0000-0000CA6E0000}"/>
    <cellStyle name="Normal 6 3 4 2 2 5" xfId="8220" xr:uid="{00000000-0005-0000-0000-000033200000}"/>
    <cellStyle name="Normal 6 3 4 2 2 5 3" xfId="23319" xr:uid="{00000000-0005-0000-0000-0000315B0000}"/>
    <cellStyle name="Normal 6 3 4 2 2 7" xfId="18306" xr:uid="{00000000-0005-0000-0000-00009C470000}"/>
    <cellStyle name="Normal 6 3 4 2 3" xfId="4003" xr:uid="{00000000-0005-0000-0000-0000B90F0000}"/>
    <cellStyle name="Normal 6 3 4 2 3 2" xfId="14076" xr:uid="{00000000-0005-0000-0000-000013370000}"/>
    <cellStyle name="Normal 6 3 4 2 3 2 3" xfId="29171" xr:uid="{00000000-0005-0000-0000-00000D720000}"/>
    <cellStyle name="Normal 6 3 4 2 3 3" xfId="9056" xr:uid="{00000000-0005-0000-0000-000077230000}"/>
    <cellStyle name="Normal 6 3 4 2 3 3 3" xfId="24154" xr:uid="{00000000-0005-0000-0000-0000745E0000}"/>
    <cellStyle name="Normal 6 3 4 2 3 5" xfId="19141" xr:uid="{00000000-0005-0000-0000-0000DF4A0000}"/>
    <cellStyle name="Normal 6 3 4 2 4" xfId="5695" xr:uid="{00000000-0005-0000-0000-000056160000}"/>
    <cellStyle name="Normal 6 3 4 2 4 2" xfId="15747" xr:uid="{00000000-0005-0000-0000-00009A3D0000}"/>
    <cellStyle name="Normal 6 3 4 2 4 2 3" xfId="30842" xr:uid="{00000000-0005-0000-0000-000094780000}"/>
    <cellStyle name="Normal 6 3 4 2 4 3" xfId="10727" xr:uid="{00000000-0005-0000-0000-0000FE290000}"/>
    <cellStyle name="Normal 6 3 4 2 4 3 3" xfId="25825" xr:uid="{00000000-0005-0000-0000-0000FB640000}"/>
    <cellStyle name="Normal 6 3 4 2 4 5" xfId="20812" xr:uid="{00000000-0005-0000-0000-000066510000}"/>
    <cellStyle name="Normal 6 3 4 2 5" xfId="12405" xr:uid="{00000000-0005-0000-0000-00008C300000}"/>
    <cellStyle name="Normal 6 3 4 2 5 3" xfId="27500" xr:uid="{00000000-0005-0000-0000-0000866B0000}"/>
    <cellStyle name="Normal 6 3 4 2 6" xfId="7384" xr:uid="{00000000-0005-0000-0000-0000EF1C0000}"/>
    <cellStyle name="Normal 6 3 4 2 6 3" xfId="22483" xr:uid="{00000000-0005-0000-0000-0000ED570000}"/>
    <cellStyle name="Normal 6 3 4 2 8" xfId="17470" xr:uid="{00000000-0005-0000-0000-000058440000}"/>
    <cellStyle name="Normal 6 3 4 3" xfId="2733" xr:uid="{00000000-0005-0000-0000-0000C20A0000}"/>
    <cellStyle name="Normal 6 3 4 3 2" xfId="4422" xr:uid="{00000000-0005-0000-0000-00005C110000}"/>
    <cellStyle name="Normal 6 3 4 3 2 2" xfId="14494" xr:uid="{00000000-0005-0000-0000-0000B5380000}"/>
    <cellStyle name="Normal 6 3 4 3 2 2 3" xfId="29589" xr:uid="{00000000-0005-0000-0000-0000AF730000}"/>
    <cellStyle name="Normal 6 3 4 3 2 3" xfId="9474" xr:uid="{00000000-0005-0000-0000-000019250000}"/>
    <cellStyle name="Normal 6 3 4 3 2 3 3" xfId="24572" xr:uid="{00000000-0005-0000-0000-000016600000}"/>
    <cellStyle name="Normal 6 3 4 3 2 5" xfId="19559" xr:uid="{00000000-0005-0000-0000-0000814C0000}"/>
    <cellStyle name="Normal 6 3 4 3 3" xfId="6113" xr:uid="{00000000-0005-0000-0000-0000F8170000}"/>
    <cellStyle name="Normal 6 3 4 3 3 2" xfId="16165" xr:uid="{00000000-0005-0000-0000-00003C3F0000}"/>
    <cellStyle name="Normal 6 3 4 3 3 3" xfId="11145" xr:uid="{00000000-0005-0000-0000-0000A02B0000}"/>
    <cellStyle name="Normal 6 3 4 3 3 3 3" xfId="26243" xr:uid="{00000000-0005-0000-0000-00009D660000}"/>
    <cellStyle name="Normal 6 3 4 3 3 5" xfId="21230" xr:uid="{00000000-0005-0000-0000-000008530000}"/>
    <cellStyle name="Normal 6 3 4 3 4" xfId="12823" xr:uid="{00000000-0005-0000-0000-00002E320000}"/>
    <cellStyle name="Normal 6 3 4 3 4 3" xfId="27918" xr:uid="{00000000-0005-0000-0000-0000286D0000}"/>
    <cellStyle name="Normal 6 3 4 3 5" xfId="7802" xr:uid="{00000000-0005-0000-0000-0000911E0000}"/>
    <cellStyle name="Normal 6 3 4 3 5 3" xfId="22901" xr:uid="{00000000-0005-0000-0000-00008F590000}"/>
    <cellStyle name="Normal 6 3 4 3 7" xfId="17888" xr:uid="{00000000-0005-0000-0000-0000FA450000}"/>
    <cellStyle name="Normal 6 3 4 4" xfId="3585" xr:uid="{00000000-0005-0000-0000-0000170E0000}"/>
    <cellStyle name="Normal 6 3 4 4 2" xfId="13658" xr:uid="{00000000-0005-0000-0000-000071350000}"/>
    <cellStyle name="Normal 6 3 4 4 2 3" xfId="28753" xr:uid="{00000000-0005-0000-0000-00006B700000}"/>
    <cellStyle name="Normal 6 3 4 4 3" xfId="8638" xr:uid="{00000000-0005-0000-0000-0000D5210000}"/>
    <cellStyle name="Normal 6 3 4 4 3 3" xfId="23736" xr:uid="{00000000-0005-0000-0000-0000D25C0000}"/>
    <cellStyle name="Normal 6 3 4 4 5" xfId="18723" xr:uid="{00000000-0005-0000-0000-00003D490000}"/>
    <cellStyle name="Normal 6 3 4 5" xfId="5277" xr:uid="{00000000-0005-0000-0000-0000B4140000}"/>
    <cellStyle name="Normal 6 3 4 5 2" xfId="15329" xr:uid="{00000000-0005-0000-0000-0000F83B0000}"/>
    <cellStyle name="Normal 6 3 4 5 2 3" xfId="30424" xr:uid="{00000000-0005-0000-0000-0000F2760000}"/>
    <cellStyle name="Normal 6 3 4 5 3" xfId="10309" xr:uid="{00000000-0005-0000-0000-00005C280000}"/>
    <cellStyle name="Normal 6 3 4 5 3 3" xfId="25407" xr:uid="{00000000-0005-0000-0000-000059630000}"/>
    <cellStyle name="Normal 6 3 4 5 5" xfId="20394" xr:uid="{00000000-0005-0000-0000-0000C44F0000}"/>
    <cellStyle name="Normal 6 3 4 6" xfId="11987" xr:uid="{00000000-0005-0000-0000-0000EA2E0000}"/>
    <cellStyle name="Normal 6 3 4 6 3" xfId="27082" xr:uid="{00000000-0005-0000-0000-0000E4690000}"/>
    <cellStyle name="Normal 6 3 4 7" xfId="6966" xr:uid="{00000000-0005-0000-0000-00004D1B0000}"/>
    <cellStyle name="Normal 6 3 4 7 3" xfId="22065" xr:uid="{00000000-0005-0000-0000-00004B560000}"/>
    <cellStyle name="Normal 6 3 4 9" xfId="17052" xr:uid="{00000000-0005-0000-0000-0000B6420000}"/>
    <cellStyle name="Normal 6 3 5" xfId="2102" xr:uid="{00000000-0005-0000-0000-00004B080000}"/>
    <cellStyle name="Normal 6 3 5 2" xfId="2943" xr:uid="{00000000-0005-0000-0000-0000940B0000}"/>
    <cellStyle name="Normal 6 3 5 2 2" xfId="4632" xr:uid="{00000000-0005-0000-0000-00002E120000}"/>
    <cellStyle name="Normal 6 3 5 2 2 2" xfId="14704" xr:uid="{00000000-0005-0000-0000-000087390000}"/>
    <cellStyle name="Normal 6 3 5 2 2 2 3" xfId="29799" xr:uid="{00000000-0005-0000-0000-000081740000}"/>
    <cellStyle name="Normal 6 3 5 2 2 3" xfId="9684" xr:uid="{00000000-0005-0000-0000-0000EB250000}"/>
    <cellStyle name="Normal 6 3 5 2 2 3 3" xfId="24782" xr:uid="{00000000-0005-0000-0000-0000E8600000}"/>
    <cellStyle name="Normal 6 3 5 2 2 5" xfId="19769" xr:uid="{00000000-0005-0000-0000-0000534D0000}"/>
    <cellStyle name="Normal 6 3 5 2 3" xfId="6323" xr:uid="{00000000-0005-0000-0000-0000CA180000}"/>
    <cellStyle name="Normal 6 3 5 2 3 2" xfId="16375" xr:uid="{00000000-0005-0000-0000-00000E400000}"/>
    <cellStyle name="Normal 6 3 5 2 3 3" xfId="11355" xr:uid="{00000000-0005-0000-0000-0000722C0000}"/>
    <cellStyle name="Normal 6 3 5 2 3 3 3" xfId="26453" xr:uid="{00000000-0005-0000-0000-00006F670000}"/>
    <cellStyle name="Normal 6 3 5 2 3 5" xfId="21440" xr:uid="{00000000-0005-0000-0000-0000DA530000}"/>
    <cellStyle name="Normal 6 3 5 2 4" xfId="13033" xr:uid="{00000000-0005-0000-0000-000000330000}"/>
    <cellStyle name="Normal 6 3 5 2 4 3" xfId="28128" xr:uid="{00000000-0005-0000-0000-0000FA6D0000}"/>
    <cellStyle name="Normal 6 3 5 2 5" xfId="8012" xr:uid="{00000000-0005-0000-0000-0000631F0000}"/>
    <cellStyle name="Normal 6 3 5 2 5 3" xfId="23111" xr:uid="{00000000-0005-0000-0000-0000615A0000}"/>
    <cellStyle name="Normal 6 3 5 2 7" xfId="18098" xr:uid="{00000000-0005-0000-0000-0000CC460000}"/>
    <cellStyle name="Normal 6 3 5 3" xfId="3795" xr:uid="{00000000-0005-0000-0000-0000E90E0000}"/>
    <cellStyle name="Normal 6 3 5 3 2" xfId="13868" xr:uid="{00000000-0005-0000-0000-000043360000}"/>
    <cellStyle name="Normal 6 3 5 3 2 3" xfId="28963" xr:uid="{00000000-0005-0000-0000-00003D710000}"/>
    <cellStyle name="Normal 6 3 5 3 3" xfId="8848" xr:uid="{00000000-0005-0000-0000-0000A7220000}"/>
    <cellStyle name="Normal 6 3 5 3 3 3" xfId="23946" xr:uid="{00000000-0005-0000-0000-0000A45D0000}"/>
    <cellStyle name="Normal 6 3 5 3 5" xfId="18933" xr:uid="{00000000-0005-0000-0000-00000F4A0000}"/>
    <cellStyle name="Normal 6 3 5 4" xfId="5487" xr:uid="{00000000-0005-0000-0000-000086150000}"/>
    <cellStyle name="Normal 6 3 5 4 2" xfId="15539" xr:uid="{00000000-0005-0000-0000-0000CA3C0000}"/>
    <cellStyle name="Normal 6 3 5 4 2 3" xfId="30634" xr:uid="{00000000-0005-0000-0000-0000C4770000}"/>
    <cellStyle name="Normal 6 3 5 4 3" xfId="10519" xr:uid="{00000000-0005-0000-0000-00002E290000}"/>
    <cellStyle name="Normal 6 3 5 4 3 3" xfId="25617" xr:uid="{00000000-0005-0000-0000-00002B640000}"/>
    <cellStyle name="Normal 6 3 5 4 5" xfId="20604" xr:uid="{00000000-0005-0000-0000-000096500000}"/>
    <cellStyle name="Normal 6 3 5 5" xfId="12197" xr:uid="{00000000-0005-0000-0000-0000BC2F0000}"/>
    <cellStyle name="Normal 6 3 5 5 3" xfId="27292" xr:uid="{00000000-0005-0000-0000-0000B66A0000}"/>
    <cellStyle name="Normal 6 3 5 6" xfId="7176" xr:uid="{00000000-0005-0000-0000-00001F1C0000}"/>
    <cellStyle name="Normal 6 3 5 6 3" xfId="22275" xr:uid="{00000000-0005-0000-0000-00001D570000}"/>
    <cellStyle name="Normal 6 3 5 8" xfId="17262" xr:uid="{00000000-0005-0000-0000-000088430000}"/>
    <cellStyle name="Normal 6 3 6" xfId="2523" xr:uid="{00000000-0005-0000-0000-0000F0090000}"/>
    <cellStyle name="Normal 6 3 6 2" xfId="4214" xr:uid="{00000000-0005-0000-0000-00008C100000}"/>
    <cellStyle name="Normal 6 3 6 2 2" xfId="14286" xr:uid="{00000000-0005-0000-0000-0000E5370000}"/>
    <cellStyle name="Normal 6 3 6 2 2 3" xfId="29381" xr:uid="{00000000-0005-0000-0000-0000DF720000}"/>
    <cellStyle name="Normal 6 3 6 2 3" xfId="9266" xr:uid="{00000000-0005-0000-0000-000049240000}"/>
    <cellStyle name="Normal 6 3 6 2 3 3" xfId="24364" xr:uid="{00000000-0005-0000-0000-0000465F0000}"/>
    <cellStyle name="Normal 6 3 6 2 5" xfId="19351" xr:uid="{00000000-0005-0000-0000-0000B14B0000}"/>
    <cellStyle name="Normal 6 3 6 3" xfId="5905" xr:uid="{00000000-0005-0000-0000-000028170000}"/>
    <cellStyle name="Normal 6 3 6 3 2" xfId="15957" xr:uid="{00000000-0005-0000-0000-00006C3E0000}"/>
    <cellStyle name="Normal 6 3 6 3 3" xfId="10937" xr:uid="{00000000-0005-0000-0000-0000D02A0000}"/>
    <cellStyle name="Normal 6 3 6 3 3 3" xfId="26035" xr:uid="{00000000-0005-0000-0000-0000CD650000}"/>
    <cellStyle name="Normal 6 3 6 3 5" xfId="21022" xr:uid="{00000000-0005-0000-0000-000038520000}"/>
    <cellStyle name="Normal 6 3 6 4" xfId="12615" xr:uid="{00000000-0005-0000-0000-00005E310000}"/>
    <cellStyle name="Normal 6 3 6 4 3" xfId="27710" xr:uid="{00000000-0005-0000-0000-0000586C0000}"/>
    <cellStyle name="Normal 6 3 6 5" xfId="7594" xr:uid="{00000000-0005-0000-0000-0000C11D0000}"/>
    <cellStyle name="Normal 6 3 6 5 3" xfId="22693" xr:uid="{00000000-0005-0000-0000-0000BF580000}"/>
    <cellStyle name="Normal 6 3 6 7" xfId="17680" xr:uid="{00000000-0005-0000-0000-00002A450000}"/>
    <cellStyle name="Normal 6 3 7" xfId="3373" xr:uid="{00000000-0005-0000-0000-0000430D0000}"/>
    <cellStyle name="Normal 6 3 7 2" xfId="13450" xr:uid="{00000000-0005-0000-0000-0000A1340000}"/>
    <cellStyle name="Normal 6 3 7 2 3" xfId="28545" xr:uid="{00000000-0005-0000-0000-00009B6F0000}"/>
    <cellStyle name="Normal 6 3 7 3" xfId="8430" xr:uid="{00000000-0005-0000-0000-000005210000}"/>
    <cellStyle name="Normal 6 3 7 3 3" xfId="23528" xr:uid="{00000000-0005-0000-0000-0000025C0000}"/>
    <cellStyle name="Normal 6 3 7 5" xfId="18515" xr:uid="{00000000-0005-0000-0000-00006D480000}"/>
    <cellStyle name="Normal 6 3 8" xfId="5066" xr:uid="{00000000-0005-0000-0000-0000E1130000}"/>
    <cellStyle name="Normal 6 3 8 2" xfId="15121" xr:uid="{00000000-0005-0000-0000-0000283B0000}"/>
    <cellStyle name="Normal 6 3 8 2 3" xfId="30216" xr:uid="{00000000-0005-0000-0000-000022760000}"/>
    <cellStyle name="Normal 6 3 8 3" xfId="10101" xr:uid="{00000000-0005-0000-0000-00008C270000}"/>
    <cellStyle name="Normal 6 3 8 3 3" xfId="25199" xr:uid="{00000000-0005-0000-0000-000089620000}"/>
    <cellStyle name="Normal 6 3 8 5" xfId="20186" xr:uid="{00000000-0005-0000-0000-0000F44E0000}"/>
    <cellStyle name="Normal 6 3 9" xfId="11777" xr:uid="{00000000-0005-0000-0000-0000182E0000}"/>
    <cellStyle name="Normal 6 3 9 3" xfId="26874" xr:uid="{00000000-0005-0000-0000-000014690000}"/>
    <cellStyle name="Normal 6 4" xfId="694" xr:uid="{00000000-0005-0000-0000-0000C5020000}"/>
    <cellStyle name="Normal 6 4 2" xfId="715" xr:uid="{00000000-0005-0000-0000-0000DA020000}"/>
    <cellStyle name="Normal 6 4 3" xfId="736" xr:uid="{00000000-0005-0000-0000-0000EF020000}"/>
    <cellStyle name="Normal 6 4 4" xfId="1447" xr:uid="{00000000-0005-0000-0000-0000BB050000}"/>
    <cellStyle name="Normal 6 5" xfId="706" xr:uid="{00000000-0005-0000-0000-0000D1020000}"/>
    <cellStyle name="Normal 6 5 2" xfId="1448" xr:uid="{00000000-0005-0000-0000-0000BC050000}"/>
    <cellStyle name="Normal 6 6" xfId="727" xr:uid="{00000000-0005-0000-0000-0000E6020000}"/>
    <cellStyle name="Normal 6 6 2" xfId="1449" xr:uid="{00000000-0005-0000-0000-0000BD050000}"/>
    <cellStyle name="Normal 6 7" xfId="766" xr:uid="{00000000-0005-0000-0000-00000E030000}"/>
    <cellStyle name="Normal 6 8" xfId="580" xr:uid="{00000000-0005-0000-0000-000050020000}"/>
    <cellStyle name="Normal 6 8 10" xfId="6721" xr:uid="{00000000-0005-0000-0000-0000581A0000}"/>
    <cellStyle name="Normal 6 8 10 3" xfId="21823" xr:uid="{00000000-0005-0000-0000-000059550000}"/>
    <cellStyle name="Normal 6 8 12" xfId="16808" xr:uid="{00000000-0005-0000-0000-0000C2410000}"/>
    <cellStyle name="Normal 6 8 13" xfId="1137" xr:uid="{00000000-0005-0000-0000-000083040000}"/>
    <cellStyle name="Normal 6 8 2" xfId="1687" xr:uid="{00000000-0005-0000-0000-0000AC060000}"/>
    <cellStyle name="Normal 6 8 2 11" xfId="16862" xr:uid="{00000000-0005-0000-0000-0000F8410000}"/>
    <cellStyle name="Normal 6 8 2 2" xfId="1796" xr:uid="{00000000-0005-0000-0000-000019070000}"/>
    <cellStyle name="Normal 6 8 2 2 10" xfId="16966" xr:uid="{00000000-0005-0000-0000-000060420000}"/>
    <cellStyle name="Normal 6 8 2 2 2" xfId="2013" xr:uid="{00000000-0005-0000-0000-0000F2070000}"/>
    <cellStyle name="Normal 6 8 2 2 2 2" xfId="2434" xr:uid="{00000000-0005-0000-0000-000097090000}"/>
    <cellStyle name="Normal 6 8 2 2 2 2 2" xfId="3273" xr:uid="{00000000-0005-0000-0000-0000DE0C0000}"/>
    <cellStyle name="Normal 6 8 2 2 2 2 2 2" xfId="4962" xr:uid="{00000000-0005-0000-0000-000078130000}"/>
    <cellStyle name="Normal 6 8 2 2 2 2 2 2 2" xfId="15034" xr:uid="{00000000-0005-0000-0000-0000D13A0000}"/>
    <cellStyle name="Normal 6 8 2 2 2 2 2 2 2 3" xfId="30129" xr:uid="{00000000-0005-0000-0000-0000CB750000}"/>
    <cellStyle name="Normal 6 8 2 2 2 2 2 2 3" xfId="10014" xr:uid="{00000000-0005-0000-0000-000035270000}"/>
    <cellStyle name="Normal 6 8 2 2 2 2 2 2 3 3" xfId="25112" xr:uid="{00000000-0005-0000-0000-000032620000}"/>
    <cellStyle name="Normal 6 8 2 2 2 2 2 2 5" xfId="20099" xr:uid="{00000000-0005-0000-0000-00009D4E0000}"/>
    <cellStyle name="Normal 6 8 2 2 2 2 2 3" xfId="6653" xr:uid="{00000000-0005-0000-0000-0000141A0000}"/>
    <cellStyle name="Normal 6 8 2 2 2 2 2 3 2" xfId="16705" xr:uid="{00000000-0005-0000-0000-000058410000}"/>
    <cellStyle name="Normal 6 8 2 2 2 2 2 3 3" xfId="11685" xr:uid="{00000000-0005-0000-0000-0000BC2D0000}"/>
    <cellStyle name="Normal 6 8 2 2 2 2 2 3 3 3" xfId="26783" xr:uid="{00000000-0005-0000-0000-0000B9680000}"/>
    <cellStyle name="Normal 6 8 2 2 2 2 2 3 5" xfId="21770" xr:uid="{00000000-0005-0000-0000-000024550000}"/>
    <cellStyle name="Normal 6 8 2 2 2 2 2 4" xfId="13363" xr:uid="{00000000-0005-0000-0000-00004A340000}"/>
    <cellStyle name="Normal 6 8 2 2 2 2 2 4 3" xfId="28458" xr:uid="{00000000-0005-0000-0000-0000446F0000}"/>
    <cellStyle name="Normal 6 8 2 2 2 2 2 5" xfId="8342" xr:uid="{00000000-0005-0000-0000-0000AD200000}"/>
    <cellStyle name="Normal 6 8 2 2 2 2 2 5 3" xfId="23441" xr:uid="{00000000-0005-0000-0000-0000AB5B0000}"/>
    <cellStyle name="Normal 6 8 2 2 2 2 2 7" xfId="18428" xr:uid="{00000000-0005-0000-0000-000016480000}"/>
    <cellStyle name="Normal 6 8 2 2 2 2 3" xfId="4125" xr:uid="{00000000-0005-0000-0000-000033100000}"/>
    <cellStyle name="Normal 6 8 2 2 2 2 3 2" xfId="14198" xr:uid="{00000000-0005-0000-0000-00008D370000}"/>
    <cellStyle name="Normal 6 8 2 2 2 2 3 2 3" xfId="29293" xr:uid="{00000000-0005-0000-0000-000087720000}"/>
    <cellStyle name="Normal 6 8 2 2 2 2 3 3" xfId="9178" xr:uid="{00000000-0005-0000-0000-0000F1230000}"/>
    <cellStyle name="Normal 6 8 2 2 2 2 3 3 3" xfId="24276" xr:uid="{00000000-0005-0000-0000-0000EE5E0000}"/>
    <cellStyle name="Normal 6 8 2 2 2 2 3 5" xfId="19263" xr:uid="{00000000-0005-0000-0000-0000594B0000}"/>
    <cellStyle name="Normal 6 8 2 2 2 2 4" xfId="5817" xr:uid="{00000000-0005-0000-0000-0000D0160000}"/>
    <cellStyle name="Normal 6 8 2 2 2 2 4 2" xfId="15869" xr:uid="{00000000-0005-0000-0000-0000143E0000}"/>
    <cellStyle name="Normal 6 8 2 2 2 2 4 3" xfId="10849" xr:uid="{00000000-0005-0000-0000-0000782A0000}"/>
    <cellStyle name="Normal 6 8 2 2 2 2 4 3 3" xfId="25947" xr:uid="{00000000-0005-0000-0000-000075650000}"/>
    <cellStyle name="Normal 6 8 2 2 2 2 4 5" xfId="20934" xr:uid="{00000000-0005-0000-0000-0000E0510000}"/>
    <cellStyle name="Normal 6 8 2 2 2 2 5" xfId="12527" xr:uid="{00000000-0005-0000-0000-000006310000}"/>
    <cellStyle name="Normal 6 8 2 2 2 2 5 3" xfId="27622" xr:uid="{00000000-0005-0000-0000-0000006C0000}"/>
    <cellStyle name="Normal 6 8 2 2 2 2 6" xfId="7506" xr:uid="{00000000-0005-0000-0000-0000691D0000}"/>
    <cellStyle name="Normal 6 8 2 2 2 2 6 3" xfId="22605" xr:uid="{00000000-0005-0000-0000-000067580000}"/>
    <cellStyle name="Normal 6 8 2 2 2 2 8" xfId="17592" xr:uid="{00000000-0005-0000-0000-0000D2440000}"/>
    <cellStyle name="Normal 6 8 2 2 2 3" xfId="2855" xr:uid="{00000000-0005-0000-0000-00003C0B0000}"/>
    <cellStyle name="Normal 6 8 2 2 2 3 2" xfId="4544" xr:uid="{00000000-0005-0000-0000-0000D6110000}"/>
    <cellStyle name="Normal 6 8 2 2 2 3 2 2" xfId="14616" xr:uid="{00000000-0005-0000-0000-00002F390000}"/>
    <cellStyle name="Normal 6 8 2 2 2 3 2 2 3" xfId="29711" xr:uid="{00000000-0005-0000-0000-000029740000}"/>
    <cellStyle name="Normal 6 8 2 2 2 3 2 3" xfId="9596" xr:uid="{00000000-0005-0000-0000-000093250000}"/>
    <cellStyle name="Normal 6 8 2 2 2 3 2 3 3" xfId="24694" xr:uid="{00000000-0005-0000-0000-000090600000}"/>
    <cellStyle name="Normal 6 8 2 2 2 3 2 5" xfId="19681" xr:uid="{00000000-0005-0000-0000-0000FB4C0000}"/>
    <cellStyle name="Normal 6 8 2 2 2 3 3" xfId="6235" xr:uid="{00000000-0005-0000-0000-000072180000}"/>
    <cellStyle name="Normal 6 8 2 2 2 3 3 2" xfId="16287" xr:uid="{00000000-0005-0000-0000-0000B63F0000}"/>
    <cellStyle name="Normal 6 8 2 2 2 3 3 3" xfId="11267" xr:uid="{00000000-0005-0000-0000-00001A2C0000}"/>
    <cellStyle name="Normal 6 8 2 2 2 3 3 3 3" xfId="26365" xr:uid="{00000000-0005-0000-0000-000017670000}"/>
    <cellStyle name="Normal 6 8 2 2 2 3 3 5" xfId="21352" xr:uid="{00000000-0005-0000-0000-000082530000}"/>
    <cellStyle name="Normal 6 8 2 2 2 3 4" xfId="12945" xr:uid="{00000000-0005-0000-0000-0000A8320000}"/>
    <cellStyle name="Normal 6 8 2 2 2 3 4 3" xfId="28040" xr:uid="{00000000-0005-0000-0000-0000A26D0000}"/>
    <cellStyle name="Normal 6 8 2 2 2 3 5" xfId="7924" xr:uid="{00000000-0005-0000-0000-00000B1F0000}"/>
    <cellStyle name="Normal 6 8 2 2 2 3 5 3" xfId="23023" xr:uid="{00000000-0005-0000-0000-0000095A0000}"/>
    <cellStyle name="Normal 6 8 2 2 2 3 7" xfId="18010" xr:uid="{00000000-0005-0000-0000-000074460000}"/>
    <cellStyle name="Normal 6 8 2 2 2 4" xfId="3707" xr:uid="{00000000-0005-0000-0000-0000910E0000}"/>
    <cellStyle name="Normal 6 8 2 2 2 4 2" xfId="13780" xr:uid="{00000000-0005-0000-0000-0000EB350000}"/>
    <cellStyle name="Normal 6 8 2 2 2 4 2 3" xfId="28875" xr:uid="{00000000-0005-0000-0000-0000E5700000}"/>
    <cellStyle name="Normal 6 8 2 2 2 4 3" xfId="8760" xr:uid="{00000000-0005-0000-0000-00004F220000}"/>
    <cellStyle name="Normal 6 8 2 2 2 4 3 3" xfId="23858" xr:uid="{00000000-0005-0000-0000-00004C5D0000}"/>
    <cellStyle name="Normal 6 8 2 2 2 4 5" xfId="18845" xr:uid="{00000000-0005-0000-0000-0000B7490000}"/>
    <cellStyle name="Normal 6 8 2 2 2 5" xfId="5399" xr:uid="{00000000-0005-0000-0000-00002E150000}"/>
    <cellStyle name="Normal 6 8 2 2 2 5 2" xfId="15451" xr:uid="{00000000-0005-0000-0000-0000723C0000}"/>
    <cellStyle name="Normal 6 8 2 2 2 5 2 3" xfId="30546" xr:uid="{00000000-0005-0000-0000-00006C770000}"/>
    <cellStyle name="Normal 6 8 2 2 2 5 3" xfId="10431" xr:uid="{00000000-0005-0000-0000-0000D6280000}"/>
    <cellStyle name="Normal 6 8 2 2 2 5 3 3" xfId="25529" xr:uid="{00000000-0005-0000-0000-0000D3630000}"/>
    <cellStyle name="Normal 6 8 2 2 2 5 5" xfId="20516" xr:uid="{00000000-0005-0000-0000-00003E500000}"/>
    <cellStyle name="Normal 6 8 2 2 2 6" xfId="12109" xr:uid="{00000000-0005-0000-0000-0000642F0000}"/>
    <cellStyle name="Normal 6 8 2 2 2 6 3" xfId="27204" xr:uid="{00000000-0005-0000-0000-00005E6A0000}"/>
    <cellStyle name="Normal 6 8 2 2 2 7" xfId="7088" xr:uid="{00000000-0005-0000-0000-0000C71B0000}"/>
    <cellStyle name="Normal 6 8 2 2 2 7 3" xfId="22187" xr:uid="{00000000-0005-0000-0000-0000C5560000}"/>
    <cellStyle name="Normal 6 8 2 2 2 9" xfId="17174" xr:uid="{00000000-0005-0000-0000-000030430000}"/>
    <cellStyle name="Normal 6 8 2 2 3" xfId="2226" xr:uid="{00000000-0005-0000-0000-0000C7080000}"/>
    <cellStyle name="Normal 6 8 2 2 3 2" xfId="3065" xr:uid="{00000000-0005-0000-0000-00000E0C0000}"/>
    <cellStyle name="Normal 6 8 2 2 3 2 2" xfId="4754" xr:uid="{00000000-0005-0000-0000-0000A8120000}"/>
    <cellStyle name="Normal 6 8 2 2 3 2 2 2" xfId="14826" xr:uid="{00000000-0005-0000-0000-0000013A0000}"/>
    <cellStyle name="Normal 6 8 2 2 3 2 2 2 3" xfId="29921" xr:uid="{00000000-0005-0000-0000-0000FB740000}"/>
    <cellStyle name="Normal 6 8 2 2 3 2 2 3" xfId="9806" xr:uid="{00000000-0005-0000-0000-000065260000}"/>
    <cellStyle name="Normal 6 8 2 2 3 2 2 3 3" xfId="24904" xr:uid="{00000000-0005-0000-0000-000062610000}"/>
    <cellStyle name="Normal 6 8 2 2 3 2 2 5" xfId="19891" xr:uid="{00000000-0005-0000-0000-0000CD4D0000}"/>
    <cellStyle name="Normal 6 8 2 2 3 2 3" xfId="6445" xr:uid="{00000000-0005-0000-0000-000044190000}"/>
    <cellStyle name="Normal 6 8 2 2 3 2 3 2" xfId="16497" xr:uid="{00000000-0005-0000-0000-000088400000}"/>
    <cellStyle name="Normal 6 8 2 2 3 2 3 3" xfId="11477" xr:uid="{00000000-0005-0000-0000-0000EC2C0000}"/>
    <cellStyle name="Normal 6 8 2 2 3 2 3 3 3" xfId="26575" xr:uid="{00000000-0005-0000-0000-0000E9670000}"/>
    <cellStyle name="Normal 6 8 2 2 3 2 3 5" xfId="21562" xr:uid="{00000000-0005-0000-0000-000054540000}"/>
    <cellStyle name="Normal 6 8 2 2 3 2 4" xfId="13155" xr:uid="{00000000-0005-0000-0000-00007A330000}"/>
    <cellStyle name="Normal 6 8 2 2 3 2 4 3" xfId="28250" xr:uid="{00000000-0005-0000-0000-0000746E0000}"/>
    <cellStyle name="Normal 6 8 2 2 3 2 5" xfId="8134" xr:uid="{00000000-0005-0000-0000-0000DD1F0000}"/>
    <cellStyle name="Normal 6 8 2 2 3 2 5 3" xfId="23233" xr:uid="{00000000-0005-0000-0000-0000DB5A0000}"/>
    <cellStyle name="Normal 6 8 2 2 3 2 7" xfId="18220" xr:uid="{00000000-0005-0000-0000-000046470000}"/>
    <cellStyle name="Normal 6 8 2 2 3 3" xfId="3917" xr:uid="{00000000-0005-0000-0000-0000630F0000}"/>
    <cellStyle name="Normal 6 8 2 2 3 3 2" xfId="13990" xr:uid="{00000000-0005-0000-0000-0000BD360000}"/>
    <cellStyle name="Normal 6 8 2 2 3 3 2 3" xfId="29085" xr:uid="{00000000-0005-0000-0000-0000B7710000}"/>
    <cellStyle name="Normal 6 8 2 2 3 3 3" xfId="8970" xr:uid="{00000000-0005-0000-0000-000021230000}"/>
    <cellStyle name="Normal 6 8 2 2 3 3 3 3" xfId="24068" xr:uid="{00000000-0005-0000-0000-00001E5E0000}"/>
    <cellStyle name="Normal 6 8 2 2 3 3 5" xfId="19055" xr:uid="{00000000-0005-0000-0000-0000894A0000}"/>
    <cellStyle name="Normal 6 8 2 2 3 4" xfId="5609" xr:uid="{00000000-0005-0000-0000-000000160000}"/>
    <cellStyle name="Normal 6 8 2 2 3 4 2" xfId="15661" xr:uid="{00000000-0005-0000-0000-0000443D0000}"/>
    <cellStyle name="Normal 6 8 2 2 3 4 2 3" xfId="30756" xr:uid="{00000000-0005-0000-0000-00003E780000}"/>
    <cellStyle name="Normal 6 8 2 2 3 4 3" xfId="10641" xr:uid="{00000000-0005-0000-0000-0000A8290000}"/>
    <cellStyle name="Normal 6 8 2 2 3 4 3 3" xfId="25739" xr:uid="{00000000-0005-0000-0000-0000A5640000}"/>
    <cellStyle name="Normal 6 8 2 2 3 4 5" xfId="20726" xr:uid="{00000000-0005-0000-0000-000010510000}"/>
    <cellStyle name="Normal 6 8 2 2 3 5" xfId="12319" xr:uid="{00000000-0005-0000-0000-000036300000}"/>
    <cellStyle name="Normal 6 8 2 2 3 5 3" xfId="27414" xr:uid="{00000000-0005-0000-0000-0000306B0000}"/>
    <cellStyle name="Normal 6 8 2 2 3 6" xfId="7298" xr:uid="{00000000-0005-0000-0000-0000991C0000}"/>
    <cellStyle name="Normal 6 8 2 2 3 6 3" xfId="22397" xr:uid="{00000000-0005-0000-0000-000097570000}"/>
    <cellStyle name="Normal 6 8 2 2 3 8" xfId="17384" xr:uid="{00000000-0005-0000-0000-000002440000}"/>
    <cellStyle name="Normal 6 8 2 2 4" xfId="2647" xr:uid="{00000000-0005-0000-0000-00006C0A0000}"/>
    <cellStyle name="Normal 6 8 2 2 4 2" xfId="4336" xr:uid="{00000000-0005-0000-0000-000006110000}"/>
    <cellStyle name="Normal 6 8 2 2 4 2 2" xfId="14408" xr:uid="{00000000-0005-0000-0000-00005F380000}"/>
    <cellStyle name="Normal 6 8 2 2 4 2 2 3" xfId="29503" xr:uid="{00000000-0005-0000-0000-000059730000}"/>
    <cellStyle name="Normal 6 8 2 2 4 2 3" xfId="9388" xr:uid="{00000000-0005-0000-0000-0000C3240000}"/>
    <cellStyle name="Normal 6 8 2 2 4 2 3 3" xfId="24486" xr:uid="{00000000-0005-0000-0000-0000C05F0000}"/>
    <cellStyle name="Normal 6 8 2 2 4 2 5" xfId="19473" xr:uid="{00000000-0005-0000-0000-00002B4C0000}"/>
    <cellStyle name="Normal 6 8 2 2 4 3" xfId="6027" xr:uid="{00000000-0005-0000-0000-0000A2170000}"/>
    <cellStyle name="Normal 6 8 2 2 4 3 2" xfId="16079" xr:uid="{00000000-0005-0000-0000-0000E63E0000}"/>
    <cellStyle name="Normal 6 8 2 2 4 3 3" xfId="11059" xr:uid="{00000000-0005-0000-0000-00004A2B0000}"/>
    <cellStyle name="Normal 6 8 2 2 4 3 3 3" xfId="26157" xr:uid="{00000000-0005-0000-0000-000047660000}"/>
    <cellStyle name="Normal 6 8 2 2 4 3 5" xfId="21144" xr:uid="{00000000-0005-0000-0000-0000B2520000}"/>
    <cellStyle name="Normal 6 8 2 2 4 4" xfId="12737" xr:uid="{00000000-0005-0000-0000-0000D8310000}"/>
    <cellStyle name="Normal 6 8 2 2 4 4 3" xfId="27832" xr:uid="{00000000-0005-0000-0000-0000D26C0000}"/>
    <cellStyle name="Normal 6 8 2 2 4 5" xfId="7716" xr:uid="{00000000-0005-0000-0000-00003B1E0000}"/>
    <cellStyle name="Normal 6 8 2 2 4 5 3" xfId="22815" xr:uid="{00000000-0005-0000-0000-000039590000}"/>
    <cellStyle name="Normal 6 8 2 2 4 7" xfId="17802" xr:uid="{00000000-0005-0000-0000-0000A4450000}"/>
    <cellStyle name="Normal 6 8 2 2 5" xfId="3499" xr:uid="{00000000-0005-0000-0000-0000C10D0000}"/>
    <cellStyle name="Normal 6 8 2 2 5 2" xfId="13572" xr:uid="{00000000-0005-0000-0000-00001B350000}"/>
    <cellStyle name="Normal 6 8 2 2 5 2 3" xfId="28667" xr:uid="{00000000-0005-0000-0000-000015700000}"/>
    <cellStyle name="Normal 6 8 2 2 5 3" xfId="8552" xr:uid="{00000000-0005-0000-0000-00007F210000}"/>
    <cellStyle name="Normal 6 8 2 2 5 3 3" xfId="23650" xr:uid="{00000000-0005-0000-0000-00007C5C0000}"/>
    <cellStyle name="Normal 6 8 2 2 5 5" xfId="18637" xr:uid="{00000000-0005-0000-0000-0000E7480000}"/>
    <cellStyle name="Normal 6 8 2 2 6" xfId="5191" xr:uid="{00000000-0005-0000-0000-00005E140000}"/>
    <cellStyle name="Normal 6 8 2 2 6 2" xfId="15243" xr:uid="{00000000-0005-0000-0000-0000A23B0000}"/>
    <cellStyle name="Normal 6 8 2 2 6 2 3" xfId="30338" xr:uid="{00000000-0005-0000-0000-00009C760000}"/>
    <cellStyle name="Normal 6 8 2 2 6 3" xfId="10223" xr:uid="{00000000-0005-0000-0000-000006280000}"/>
    <cellStyle name="Normal 6 8 2 2 6 3 3" xfId="25321" xr:uid="{00000000-0005-0000-0000-000003630000}"/>
    <cellStyle name="Normal 6 8 2 2 6 5" xfId="20308" xr:uid="{00000000-0005-0000-0000-00006E4F0000}"/>
    <cellStyle name="Normal 6 8 2 2 7" xfId="11901" xr:uid="{00000000-0005-0000-0000-0000942E0000}"/>
    <cellStyle name="Normal 6 8 2 2 7 3" xfId="26996" xr:uid="{00000000-0005-0000-0000-00008E690000}"/>
    <cellStyle name="Normal 6 8 2 2 8" xfId="6880" xr:uid="{00000000-0005-0000-0000-0000F71A0000}"/>
    <cellStyle name="Normal 6 8 2 2 8 3" xfId="21979" xr:uid="{00000000-0005-0000-0000-0000F5550000}"/>
    <cellStyle name="Normal 6 8 2 3" xfId="1909" xr:uid="{00000000-0005-0000-0000-00008A070000}"/>
    <cellStyle name="Normal 6 8 2 3 2" xfId="2330" xr:uid="{00000000-0005-0000-0000-00002F090000}"/>
    <cellStyle name="Normal 6 8 2 3 2 2" xfId="3169" xr:uid="{00000000-0005-0000-0000-0000760C0000}"/>
    <cellStyle name="Normal 6 8 2 3 2 2 2" xfId="4858" xr:uid="{00000000-0005-0000-0000-000010130000}"/>
    <cellStyle name="Normal 6 8 2 3 2 2 2 2" xfId="14930" xr:uid="{00000000-0005-0000-0000-0000693A0000}"/>
    <cellStyle name="Normal 6 8 2 3 2 2 2 2 3" xfId="30025" xr:uid="{00000000-0005-0000-0000-000063750000}"/>
    <cellStyle name="Normal 6 8 2 3 2 2 2 3" xfId="9910" xr:uid="{00000000-0005-0000-0000-0000CD260000}"/>
    <cellStyle name="Normal 6 8 2 3 2 2 2 3 3" xfId="25008" xr:uid="{00000000-0005-0000-0000-0000CA610000}"/>
    <cellStyle name="Normal 6 8 2 3 2 2 2 5" xfId="19995" xr:uid="{00000000-0005-0000-0000-0000354E0000}"/>
    <cellStyle name="Normal 6 8 2 3 2 2 3" xfId="6549" xr:uid="{00000000-0005-0000-0000-0000AC190000}"/>
    <cellStyle name="Normal 6 8 2 3 2 2 3 2" xfId="16601" xr:uid="{00000000-0005-0000-0000-0000F0400000}"/>
    <cellStyle name="Normal 6 8 2 3 2 2 3 3" xfId="11581" xr:uid="{00000000-0005-0000-0000-0000542D0000}"/>
    <cellStyle name="Normal 6 8 2 3 2 2 3 3 3" xfId="26679" xr:uid="{00000000-0005-0000-0000-000051680000}"/>
    <cellStyle name="Normal 6 8 2 3 2 2 3 5" xfId="21666" xr:uid="{00000000-0005-0000-0000-0000BC540000}"/>
    <cellStyle name="Normal 6 8 2 3 2 2 4" xfId="13259" xr:uid="{00000000-0005-0000-0000-0000E2330000}"/>
    <cellStyle name="Normal 6 8 2 3 2 2 4 3" xfId="28354" xr:uid="{00000000-0005-0000-0000-0000DC6E0000}"/>
    <cellStyle name="Normal 6 8 2 3 2 2 5" xfId="8238" xr:uid="{00000000-0005-0000-0000-000045200000}"/>
    <cellStyle name="Normal 6 8 2 3 2 2 5 3" xfId="23337" xr:uid="{00000000-0005-0000-0000-0000435B0000}"/>
    <cellStyle name="Normal 6 8 2 3 2 2 7" xfId="18324" xr:uid="{00000000-0005-0000-0000-0000AE470000}"/>
    <cellStyle name="Normal 6 8 2 3 2 3" xfId="4021" xr:uid="{00000000-0005-0000-0000-0000CB0F0000}"/>
    <cellStyle name="Normal 6 8 2 3 2 3 2" xfId="14094" xr:uid="{00000000-0005-0000-0000-000025370000}"/>
    <cellStyle name="Normal 6 8 2 3 2 3 2 3" xfId="29189" xr:uid="{00000000-0005-0000-0000-00001F720000}"/>
    <cellStyle name="Normal 6 8 2 3 2 3 3" xfId="9074" xr:uid="{00000000-0005-0000-0000-000089230000}"/>
    <cellStyle name="Normal 6 8 2 3 2 3 3 3" xfId="24172" xr:uid="{00000000-0005-0000-0000-0000865E0000}"/>
    <cellStyle name="Normal 6 8 2 3 2 3 5" xfId="19159" xr:uid="{00000000-0005-0000-0000-0000F14A0000}"/>
    <cellStyle name="Normal 6 8 2 3 2 4" xfId="5713" xr:uid="{00000000-0005-0000-0000-000068160000}"/>
    <cellStyle name="Normal 6 8 2 3 2 4 2" xfId="15765" xr:uid="{00000000-0005-0000-0000-0000AC3D0000}"/>
    <cellStyle name="Normal 6 8 2 3 2 4 2 3" xfId="30860" xr:uid="{00000000-0005-0000-0000-0000A6780000}"/>
    <cellStyle name="Normal 6 8 2 3 2 4 3" xfId="10745" xr:uid="{00000000-0005-0000-0000-0000102A0000}"/>
    <cellStyle name="Normal 6 8 2 3 2 4 3 3" xfId="25843" xr:uid="{00000000-0005-0000-0000-00000D650000}"/>
    <cellStyle name="Normal 6 8 2 3 2 4 5" xfId="20830" xr:uid="{00000000-0005-0000-0000-000078510000}"/>
    <cellStyle name="Normal 6 8 2 3 2 5" xfId="12423" xr:uid="{00000000-0005-0000-0000-00009E300000}"/>
    <cellStyle name="Normal 6 8 2 3 2 5 3" xfId="27518" xr:uid="{00000000-0005-0000-0000-0000986B0000}"/>
    <cellStyle name="Normal 6 8 2 3 2 6" xfId="7402" xr:uid="{00000000-0005-0000-0000-0000011D0000}"/>
    <cellStyle name="Normal 6 8 2 3 2 6 3" xfId="22501" xr:uid="{00000000-0005-0000-0000-0000FF570000}"/>
    <cellStyle name="Normal 6 8 2 3 2 8" xfId="17488" xr:uid="{00000000-0005-0000-0000-00006A440000}"/>
    <cellStyle name="Normal 6 8 2 3 3" xfId="2751" xr:uid="{00000000-0005-0000-0000-0000D40A0000}"/>
    <cellStyle name="Normal 6 8 2 3 3 2" xfId="4440" xr:uid="{00000000-0005-0000-0000-00006E110000}"/>
    <cellStyle name="Normal 6 8 2 3 3 2 2" xfId="14512" xr:uid="{00000000-0005-0000-0000-0000C7380000}"/>
    <cellStyle name="Normal 6 8 2 3 3 2 2 3" xfId="29607" xr:uid="{00000000-0005-0000-0000-0000C1730000}"/>
    <cellStyle name="Normal 6 8 2 3 3 2 3" xfId="9492" xr:uid="{00000000-0005-0000-0000-00002B250000}"/>
    <cellStyle name="Normal 6 8 2 3 3 2 3 3" xfId="24590" xr:uid="{00000000-0005-0000-0000-000028600000}"/>
    <cellStyle name="Normal 6 8 2 3 3 2 5" xfId="19577" xr:uid="{00000000-0005-0000-0000-0000934C0000}"/>
    <cellStyle name="Normal 6 8 2 3 3 3" xfId="6131" xr:uid="{00000000-0005-0000-0000-00000A180000}"/>
    <cellStyle name="Normal 6 8 2 3 3 3 2" xfId="16183" xr:uid="{00000000-0005-0000-0000-00004E3F0000}"/>
    <cellStyle name="Normal 6 8 2 3 3 3 3" xfId="11163" xr:uid="{00000000-0005-0000-0000-0000B22B0000}"/>
    <cellStyle name="Normal 6 8 2 3 3 3 3 3" xfId="26261" xr:uid="{00000000-0005-0000-0000-0000AF660000}"/>
    <cellStyle name="Normal 6 8 2 3 3 3 5" xfId="21248" xr:uid="{00000000-0005-0000-0000-00001A530000}"/>
    <cellStyle name="Normal 6 8 2 3 3 4" xfId="12841" xr:uid="{00000000-0005-0000-0000-000040320000}"/>
    <cellStyle name="Normal 6 8 2 3 3 4 3" xfId="27936" xr:uid="{00000000-0005-0000-0000-00003A6D0000}"/>
    <cellStyle name="Normal 6 8 2 3 3 5" xfId="7820" xr:uid="{00000000-0005-0000-0000-0000A31E0000}"/>
    <cellStyle name="Normal 6 8 2 3 3 5 3" xfId="22919" xr:uid="{00000000-0005-0000-0000-0000A1590000}"/>
    <cellStyle name="Normal 6 8 2 3 3 7" xfId="17906" xr:uid="{00000000-0005-0000-0000-00000C460000}"/>
    <cellStyle name="Normal 6 8 2 3 4" xfId="3603" xr:uid="{00000000-0005-0000-0000-0000290E0000}"/>
    <cellStyle name="Normal 6 8 2 3 4 2" xfId="13676" xr:uid="{00000000-0005-0000-0000-000083350000}"/>
    <cellStyle name="Normal 6 8 2 3 4 2 3" xfId="28771" xr:uid="{00000000-0005-0000-0000-00007D700000}"/>
    <cellStyle name="Normal 6 8 2 3 4 3" xfId="8656" xr:uid="{00000000-0005-0000-0000-0000E7210000}"/>
    <cellStyle name="Normal 6 8 2 3 4 3 3" xfId="23754" xr:uid="{00000000-0005-0000-0000-0000E45C0000}"/>
    <cellStyle name="Normal 6 8 2 3 4 5" xfId="18741" xr:uid="{00000000-0005-0000-0000-00004F490000}"/>
    <cellStyle name="Normal 6 8 2 3 5" xfId="5295" xr:uid="{00000000-0005-0000-0000-0000C6140000}"/>
    <cellStyle name="Normal 6 8 2 3 5 2" xfId="15347" xr:uid="{00000000-0005-0000-0000-00000A3C0000}"/>
    <cellStyle name="Normal 6 8 2 3 5 2 3" xfId="30442" xr:uid="{00000000-0005-0000-0000-000004770000}"/>
    <cellStyle name="Normal 6 8 2 3 5 3" xfId="10327" xr:uid="{00000000-0005-0000-0000-00006E280000}"/>
    <cellStyle name="Normal 6 8 2 3 5 3 3" xfId="25425" xr:uid="{00000000-0005-0000-0000-00006B630000}"/>
    <cellStyle name="Normal 6 8 2 3 5 5" xfId="20412" xr:uid="{00000000-0005-0000-0000-0000D64F0000}"/>
    <cellStyle name="Normal 6 8 2 3 6" xfId="12005" xr:uid="{00000000-0005-0000-0000-0000FC2E0000}"/>
    <cellStyle name="Normal 6 8 2 3 6 3" xfId="27100" xr:uid="{00000000-0005-0000-0000-0000F6690000}"/>
    <cellStyle name="Normal 6 8 2 3 7" xfId="6984" xr:uid="{00000000-0005-0000-0000-00005F1B0000}"/>
    <cellStyle name="Normal 6 8 2 3 7 3" xfId="22083" xr:uid="{00000000-0005-0000-0000-00005D560000}"/>
    <cellStyle name="Normal 6 8 2 3 9" xfId="17070" xr:uid="{00000000-0005-0000-0000-0000C8420000}"/>
    <cellStyle name="Normal 6 8 2 4" xfId="2122" xr:uid="{00000000-0005-0000-0000-00005F080000}"/>
    <cellStyle name="Normal 6 8 2 4 2" xfId="2961" xr:uid="{00000000-0005-0000-0000-0000A60B0000}"/>
    <cellStyle name="Normal 6 8 2 4 2 2" xfId="4650" xr:uid="{00000000-0005-0000-0000-000040120000}"/>
    <cellStyle name="Normal 6 8 2 4 2 2 2" xfId="14722" xr:uid="{00000000-0005-0000-0000-000099390000}"/>
    <cellStyle name="Normal 6 8 2 4 2 2 2 3" xfId="29817" xr:uid="{00000000-0005-0000-0000-000093740000}"/>
    <cellStyle name="Normal 6 8 2 4 2 2 3" xfId="9702" xr:uid="{00000000-0005-0000-0000-0000FD250000}"/>
    <cellStyle name="Normal 6 8 2 4 2 2 3 3" xfId="24800" xr:uid="{00000000-0005-0000-0000-0000FA600000}"/>
    <cellStyle name="Normal 6 8 2 4 2 2 5" xfId="19787" xr:uid="{00000000-0005-0000-0000-0000654D0000}"/>
    <cellStyle name="Normal 6 8 2 4 2 3" xfId="6341" xr:uid="{00000000-0005-0000-0000-0000DC180000}"/>
    <cellStyle name="Normal 6 8 2 4 2 3 2" xfId="16393" xr:uid="{00000000-0005-0000-0000-000020400000}"/>
    <cellStyle name="Normal 6 8 2 4 2 3 3" xfId="11373" xr:uid="{00000000-0005-0000-0000-0000842C0000}"/>
    <cellStyle name="Normal 6 8 2 4 2 3 3 3" xfId="26471" xr:uid="{00000000-0005-0000-0000-000081670000}"/>
    <cellStyle name="Normal 6 8 2 4 2 3 5" xfId="21458" xr:uid="{00000000-0005-0000-0000-0000EC530000}"/>
    <cellStyle name="Normal 6 8 2 4 2 4" xfId="13051" xr:uid="{00000000-0005-0000-0000-000012330000}"/>
    <cellStyle name="Normal 6 8 2 4 2 4 3" xfId="28146" xr:uid="{00000000-0005-0000-0000-00000C6E0000}"/>
    <cellStyle name="Normal 6 8 2 4 2 5" xfId="8030" xr:uid="{00000000-0005-0000-0000-0000751F0000}"/>
    <cellStyle name="Normal 6 8 2 4 2 5 3" xfId="23129" xr:uid="{00000000-0005-0000-0000-0000735A0000}"/>
    <cellStyle name="Normal 6 8 2 4 2 7" xfId="18116" xr:uid="{00000000-0005-0000-0000-0000DE460000}"/>
    <cellStyle name="Normal 6 8 2 4 3" xfId="3813" xr:uid="{00000000-0005-0000-0000-0000FB0E0000}"/>
    <cellStyle name="Normal 6 8 2 4 3 2" xfId="13886" xr:uid="{00000000-0005-0000-0000-000055360000}"/>
    <cellStyle name="Normal 6 8 2 4 3 2 3" xfId="28981" xr:uid="{00000000-0005-0000-0000-00004F710000}"/>
    <cellStyle name="Normal 6 8 2 4 3 3" xfId="8866" xr:uid="{00000000-0005-0000-0000-0000B9220000}"/>
    <cellStyle name="Normal 6 8 2 4 3 3 3" xfId="23964" xr:uid="{00000000-0005-0000-0000-0000B65D0000}"/>
    <cellStyle name="Normal 6 8 2 4 3 5" xfId="18951" xr:uid="{00000000-0005-0000-0000-0000214A0000}"/>
    <cellStyle name="Normal 6 8 2 4 4" xfId="5505" xr:uid="{00000000-0005-0000-0000-000098150000}"/>
    <cellStyle name="Normal 6 8 2 4 4 2" xfId="15557" xr:uid="{00000000-0005-0000-0000-0000DC3C0000}"/>
    <cellStyle name="Normal 6 8 2 4 4 2 3" xfId="30652" xr:uid="{00000000-0005-0000-0000-0000D6770000}"/>
    <cellStyle name="Normal 6 8 2 4 4 3" xfId="10537" xr:uid="{00000000-0005-0000-0000-000040290000}"/>
    <cellStyle name="Normal 6 8 2 4 4 3 3" xfId="25635" xr:uid="{00000000-0005-0000-0000-00003D640000}"/>
    <cellStyle name="Normal 6 8 2 4 4 5" xfId="20622" xr:uid="{00000000-0005-0000-0000-0000A8500000}"/>
    <cellStyle name="Normal 6 8 2 4 5" xfId="12215" xr:uid="{00000000-0005-0000-0000-0000CE2F0000}"/>
    <cellStyle name="Normal 6 8 2 4 5 3" xfId="27310" xr:uid="{00000000-0005-0000-0000-0000C86A0000}"/>
    <cellStyle name="Normal 6 8 2 4 6" xfId="7194" xr:uid="{00000000-0005-0000-0000-0000311C0000}"/>
    <cellStyle name="Normal 6 8 2 4 6 3" xfId="22293" xr:uid="{00000000-0005-0000-0000-00002F570000}"/>
    <cellStyle name="Normal 6 8 2 4 8" xfId="17280" xr:uid="{00000000-0005-0000-0000-00009A430000}"/>
    <cellStyle name="Normal 6 8 2 5" xfId="2543" xr:uid="{00000000-0005-0000-0000-0000040A0000}"/>
    <cellStyle name="Normal 6 8 2 5 2" xfId="4232" xr:uid="{00000000-0005-0000-0000-00009E100000}"/>
    <cellStyle name="Normal 6 8 2 5 2 2" xfId="14304" xr:uid="{00000000-0005-0000-0000-0000F7370000}"/>
    <cellStyle name="Normal 6 8 2 5 2 2 3" xfId="29399" xr:uid="{00000000-0005-0000-0000-0000F1720000}"/>
    <cellStyle name="Normal 6 8 2 5 2 3" xfId="9284" xr:uid="{00000000-0005-0000-0000-00005B240000}"/>
    <cellStyle name="Normal 6 8 2 5 2 3 3" xfId="24382" xr:uid="{00000000-0005-0000-0000-0000585F0000}"/>
    <cellStyle name="Normal 6 8 2 5 2 5" xfId="19369" xr:uid="{00000000-0005-0000-0000-0000C34B0000}"/>
    <cellStyle name="Normal 6 8 2 5 3" xfId="5923" xr:uid="{00000000-0005-0000-0000-00003A170000}"/>
    <cellStyle name="Normal 6 8 2 5 3 2" xfId="15975" xr:uid="{00000000-0005-0000-0000-00007E3E0000}"/>
    <cellStyle name="Normal 6 8 2 5 3 3" xfId="10955" xr:uid="{00000000-0005-0000-0000-0000E22A0000}"/>
    <cellStyle name="Normal 6 8 2 5 3 3 3" xfId="26053" xr:uid="{00000000-0005-0000-0000-0000DF650000}"/>
    <cellStyle name="Normal 6 8 2 5 3 5" xfId="21040" xr:uid="{00000000-0005-0000-0000-00004A520000}"/>
    <cellStyle name="Normal 6 8 2 5 4" xfId="12633" xr:uid="{00000000-0005-0000-0000-000070310000}"/>
    <cellStyle name="Normal 6 8 2 5 4 3" xfId="27728" xr:uid="{00000000-0005-0000-0000-00006A6C0000}"/>
    <cellStyle name="Normal 6 8 2 5 5" xfId="7612" xr:uid="{00000000-0005-0000-0000-0000D31D0000}"/>
    <cellStyle name="Normal 6 8 2 5 5 3" xfId="22711" xr:uid="{00000000-0005-0000-0000-0000D1580000}"/>
    <cellStyle name="Normal 6 8 2 5 7" xfId="17698" xr:uid="{00000000-0005-0000-0000-00003C450000}"/>
    <cellStyle name="Normal 6 8 2 6" xfId="3395" xr:uid="{00000000-0005-0000-0000-0000590D0000}"/>
    <cellStyle name="Normal 6 8 2 6 2" xfId="13468" xr:uid="{00000000-0005-0000-0000-0000B3340000}"/>
    <cellStyle name="Normal 6 8 2 6 2 3" xfId="28563" xr:uid="{00000000-0005-0000-0000-0000AD6F0000}"/>
    <cellStyle name="Normal 6 8 2 6 3" xfId="8448" xr:uid="{00000000-0005-0000-0000-000017210000}"/>
    <cellStyle name="Normal 6 8 2 6 3 3" xfId="23546" xr:uid="{00000000-0005-0000-0000-0000145C0000}"/>
    <cellStyle name="Normal 6 8 2 6 5" xfId="18533" xr:uid="{00000000-0005-0000-0000-00007F480000}"/>
    <cellStyle name="Normal 6 8 2 7" xfId="5087" xr:uid="{00000000-0005-0000-0000-0000F6130000}"/>
    <cellStyle name="Normal 6 8 2 7 2" xfId="15139" xr:uid="{00000000-0005-0000-0000-00003A3B0000}"/>
    <cellStyle name="Normal 6 8 2 7 2 3" xfId="30234" xr:uid="{00000000-0005-0000-0000-000034760000}"/>
    <cellStyle name="Normal 6 8 2 7 3" xfId="10119" xr:uid="{00000000-0005-0000-0000-00009E270000}"/>
    <cellStyle name="Normal 6 8 2 7 3 3" xfId="25217" xr:uid="{00000000-0005-0000-0000-00009B620000}"/>
    <cellStyle name="Normal 6 8 2 7 5" xfId="20204" xr:uid="{00000000-0005-0000-0000-0000064F0000}"/>
    <cellStyle name="Normal 6 8 2 8" xfId="11797" xr:uid="{00000000-0005-0000-0000-00002C2E0000}"/>
    <cellStyle name="Normal 6 8 2 8 3" xfId="26892" xr:uid="{00000000-0005-0000-0000-000026690000}"/>
    <cellStyle name="Normal 6 8 2 9" xfId="6776" xr:uid="{00000000-0005-0000-0000-00008F1A0000}"/>
    <cellStyle name="Normal 6 8 2 9 3" xfId="21875" xr:uid="{00000000-0005-0000-0000-00008D550000}"/>
    <cellStyle name="Normal 6 8 3" xfId="1742" xr:uid="{00000000-0005-0000-0000-0000E3060000}"/>
    <cellStyle name="Normal 6 8 3 10" xfId="16914" xr:uid="{00000000-0005-0000-0000-00002C420000}"/>
    <cellStyle name="Normal 6 8 3 2" xfId="1961" xr:uid="{00000000-0005-0000-0000-0000BE070000}"/>
    <cellStyle name="Normal 6 8 3 2 2" xfId="2382" xr:uid="{00000000-0005-0000-0000-000063090000}"/>
    <cellStyle name="Normal 6 8 3 2 2 2" xfId="3221" xr:uid="{00000000-0005-0000-0000-0000AA0C0000}"/>
    <cellStyle name="Normal 6 8 3 2 2 2 2" xfId="4910" xr:uid="{00000000-0005-0000-0000-000044130000}"/>
    <cellStyle name="Normal 6 8 3 2 2 2 2 2" xfId="14982" xr:uid="{00000000-0005-0000-0000-00009D3A0000}"/>
    <cellStyle name="Normal 6 8 3 2 2 2 2 2 3" xfId="30077" xr:uid="{00000000-0005-0000-0000-000097750000}"/>
    <cellStyle name="Normal 6 8 3 2 2 2 2 3" xfId="9962" xr:uid="{00000000-0005-0000-0000-000001270000}"/>
    <cellStyle name="Normal 6 8 3 2 2 2 2 3 3" xfId="25060" xr:uid="{00000000-0005-0000-0000-0000FE610000}"/>
    <cellStyle name="Normal 6 8 3 2 2 2 2 5" xfId="20047" xr:uid="{00000000-0005-0000-0000-0000694E0000}"/>
    <cellStyle name="Normal 6 8 3 2 2 2 3" xfId="6601" xr:uid="{00000000-0005-0000-0000-0000E0190000}"/>
    <cellStyle name="Normal 6 8 3 2 2 2 3 2" xfId="16653" xr:uid="{00000000-0005-0000-0000-000024410000}"/>
    <cellStyle name="Normal 6 8 3 2 2 2 3 3" xfId="11633" xr:uid="{00000000-0005-0000-0000-0000882D0000}"/>
    <cellStyle name="Normal 6 8 3 2 2 2 3 3 3" xfId="26731" xr:uid="{00000000-0005-0000-0000-000085680000}"/>
    <cellStyle name="Normal 6 8 3 2 2 2 3 5" xfId="21718" xr:uid="{00000000-0005-0000-0000-0000F0540000}"/>
    <cellStyle name="Normal 6 8 3 2 2 2 4" xfId="13311" xr:uid="{00000000-0005-0000-0000-000016340000}"/>
    <cellStyle name="Normal 6 8 3 2 2 2 4 3" xfId="28406" xr:uid="{00000000-0005-0000-0000-0000106F0000}"/>
    <cellStyle name="Normal 6 8 3 2 2 2 5" xfId="8290" xr:uid="{00000000-0005-0000-0000-000079200000}"/>
    <cellStyle name="Normal 6 8 3 2 2 2 5 3" xfId="23389" xr:uid="{00000000-0005-0000-0000-0000775B0000}"/>
    <cellStyle name="Normal 6 8 3 2 2 2 7" xfId="18376" xr:uid="{00000000-0005-0000-0000-0000E2470000}"/>
    <cellStyle name="Normal 6 8 3 2 2 3" xfId="4073" xr:uid="{00000000-0005-0000-0000-0000FF0F0000}"/>
    <cellStyle name="Normal 6 8 3 2 2 3 2" xfId="14146" xr:uid="{00000000-0005-0000-0000-000059370000}"/>
    <cellStyle name="Normal 6 8 3 2 2 3 2 3" xfId="29241" xr:uid="{00000000-0005-0000-0000-000053720000}"/>
    <cellStyle name="Normal 6 8 3 2 2 3 3" xfId="9126" xr:uid="{00000000-0005-0000-0000-0000BD230000}"/>
    <cellStyle name="Normal 6 8 3 2 2 3 3 3" xfId="24224" xr:uid="{00000000-0005-0000-0000-0000BA5E0000}"/>
    <cellStyle name="Normal 6 8 3 2 2 3 5" xfId="19211" xr:uid="{00000000-0005-0000-0000-0000254B0000}"/>
    <cellStyle name="Normal 6 8 3 2 2 4" xfId="5765" xr:uid="{00000000-0005-0000-0000-00009C160000}"/>
    <cellStyle name="Normal 6 8 3 2 2 4 2" xfId="15817" xr:uid="{00000000-0005-0000-0000-0000E03D0000}"/>
    <cellStyle name="Normal 6 8 3 2 2 4 2 3" xfId="30912" xr:uid="{00000000-0005-0000-0000-0000DA780000}"/>
    <cellStyle name="Normal 6 8 3 2 2 4 3" xfId="10797" xr:uid="{00000000-0005-0000-0000-0000442A0000}"/>
    <cellStyle name="Normal 6 8 3 2 2 4 3 3" xfId="25895" xr:uid="{00000000-0005-0000-0000-000041650000}"/>
    <cellStyle name="Normal 6 8 3 2 2 4 5" xfId="20882" xr:uid="{00000000-0005-0000-0000-0000AC510000}"/>
    <cellStyle name="Normal 6 8 3 2 2 5" xfId="12475" xr:uid="{00000000-0005-0000-0000-0000D2300000}"/>
    <cellStyle name="Normal 6 8 3 2 2 5 3" xfId="27570" xr:uid="{00000000-0005-0000-0000-0000CC6B0000}"/>
    <cellStyle name="Normal 6 8 3 2 2 6" xfId="7454" xr:uid="{00000000-0005-0000-0000-0000351D0000}"/>
    <cellStyle name="Normal 6 8 3 2 2 6 3" xfId="22553" xr:uid="{00000000-0005-0000-0000-000033580000}"/>
    <cellStyle name="Normal 6 8 3 2 2 8" xfId="17540" xr:uid="{00000000-0005-0000-0000-00009E440000}"/>
    <cellStyle name="Normal 6 8 3 2 3" xfId="2803" xr:uid="{00000000-0005-0000-0000-0000080B0000}"/>
    <cellStyle name="Normal 6 8 3 2 3 2" xfId="4492" xr:uid="{00000000-0005-0000-0000-0000A2110000}"/>
    <cellStyle name="Normal 6 8 3 2 3 2 2" xfId="14564" xr:uid="{00000000-0005-0000-0000-0000FB380000}"/>
    <cellStyle name="Normal 6 8 3 2 3 2 2 3" xfId="29659" xr:uid="{00000000-0005-0000-0000-0000F5730000}"/>
    <cellStyle name="Normal 6 8 3 2 3 2 3" xfId="9544" xr:uid="{00000000-0005-0000-0000-00005F250000}"/>
    <cellStyle name="Normal 6 8 3 2 3 2 3 3" xfId="24642" xr:uid="{00000000-0005-0000-0000-00005C600000}"/>
    <cellStyle name="Normal 6 8 3 2 3 2 5" xfId="19629" xr:uid="{00000000-0005-0000-0000-0000C74C0000}"/>
    <cellStyle name="Normal 6 8 3 2 3 3" xfId="6183" xr:uid="{00000000-0005-0000-0000-00003E180000}"/>
    <cellStyle name="Normal 6 8 3 2 3 3 2" xfId="16235" xr:uid="{00000000-0005-0000-0000-0000823F0000}"/>
    <cellStyle name="Normal 6 8 3 2 3 3 3" xfId="11215" xr:uid="{00000000-0005-0000-0000-0000E62B0000}"/>
    <cellStyle name="Normal 6 8 3 2 3 3 3 3" xfId="26313" xr:uid="{00000000-0005-0000-0000-0000E3660000}"/>
    <cellStyle name="Normal 6 8 3 2 3 3 5" xfId="21300" xr:uid="{00000000-0005-0000-0000-00004E530000}"/>
    <cellStyle name="Normal 6 8 3 2 3 4" xfId="12893" xr:uid="{00000000-0005-0000-0000-000074320000}"/>
    <cellStyle name="Normal 6 8 3 2 3 4 3" xfId="27988" xr:uid="{00000000-0005-0000-0000-00006E6D0000}"/>
    <cellStyle name="Normal 6 8 3 2 3 5" xfId="7872" xr:uid="{00000000-0005-0000-0000-0000D71E0000}"/>
    <cellStyle name="Normal 6 8 3 2 3 5 3" xfId="22971" xr:uid="{00000000-0005-0000-0000-0000D5590000}"/>
    <cellStyle name="Normal 6 8 3 2 3 7" xfId="17958" xr:uid="{00000000-0005-0000-0000-000040460000}"/>
    <cellStyle name="Normal 6 8 3 2 4" xfId="3655" xr:uid="{00000000-0005-0000-0000-00005D0E0000}"/>
    <cellStyle name="Normal 6 8 3 2 4 2" xfId="13728" xr:uid="{00000000-0005-0000-0000-0000B7350000}"/>
    <cellStyle name="Normal 6 8 3 2 4 2 3" xfId="28823" xr:uid="{00000000-0005-0000-0000-0000B1700000}"/>
    <cellStyle name="Normal 6 8 3 2 4 3" xfId="8708" xr:uid="{00000000-0005-0000-0000-00001B220000}"/>
    <cellStyle name="Normal 6 8 3 2 4 3 3" xfId="23806" xr:uid="{00000000-0005-0000-0000-0000185D0000}"/>
    <cellStyle name="Normal 6 8 3 2 4 5" xfId="18793" xr:uid="{00000000-0005-0000-0000-000083490000}"/>
    <cellStyle name="Normal 6 8 3 2 5" xfId="5347" xr:uid="{00000000-0005-0000-0000-0000FA140000}"/>
    <cellStyle name="Normal 6 8 3 2 5 2" xfId="15399" xr:uid="{00000000-0005-0000-0000-00003E3C0000}"/>
    <cellStyle name="Normal 6 8 3 2 5 2 3" xfId="30494" xr:uid="{00000000-0005-0000-0000-000038770000}"/>
    <cellStyle name="Normal 6 8 3 2 5 3" xfId="10379" xr:uid="{00000000-0005-0000-0000-0000A2280000}"/>
    <cellStyle name="Normal 6 8 3 2 5 3 3" xfId="25477" xr:uid="{00000000-0005-0000-0000-00009F630000}"/>
    <cellStyle name="Normal 6 8 3 2 5 5" xfId="20464" xr:uid="{00000000-0005-0000-0000-00000A500000}"/>
    <cellStyle name="Normal 6 8 3 2 6" xfId="12057" xr:uid="{00000000-0005-0000-0000-0000302F0000}"/>
    <cellStyle name="Normal 6 8 3 2 6 3" xfId="27152" xr:uid="{00000000-0005-0000-0000-00002A6A0000}"/>
    <cellStyle name="Normal 6 8 3 2 7" xfId="7036" xr:uid="{00000000-0005-0000-0000-0000931B0000}"/>
    <cellStyle name="Normal 6 8 3 2 7 3" xfId="22135" xr:uid="{00000000-0005-0000-0000-000091560000}"/>
    <cellStyle name="Normal 6 8 3 2 9" xfId="17122" xr:uid="{00000000-0005-0000-0000-0000FC420000}"/>
    <cellStyle name="Normal 6 8 3 3" xfId="2174" xr:uid="{00000000-0005-0000-0000-000093080000}"/>
    <cellStyle name="Normal 6 8 3 3 2" xfId="3013" xr:uid="{00000000-0005-0000-0000-0000DA0B0000}"/>
    <cellStyle name="Normal 6 8 3 3 2 2" xfId="4702" xr:uid="{00000000-0005-0000-0000-000074120000}"/>
    <cellStyle name="Normal 6 8 3 3 2 2 2" xfId="14774" xr:uid="{00000000-0005-0000-0000-0000CD390000}"/>
    <cellStyle name="Normal 6 8 3 3 2 2 2 3" xfId="29869" xr:uid="{00000000-0005-0000-0000-0000C7740000}"/>
    <cellStyle name="Normal 6 8 3 3 2 2 3" xfId="9754" xr:uid="{00000000-0005-0000-0000-000031260000}"/>
    <cellStyle name="Normal 6 8 3 3 2 2 3 3" xfId="24852" xr:uid="{00000000-0005-0000-0000-00002E610000}"/>
    <cellStyle name="Normal 6 8 3 3 2 2 5" xfId="19839" xr:uid="{00000000-0005-0000-0000-0000994D0000}"/>
    <cellStyle name="Normal 6 8 3 3 2 3" xfId="6393" xr:uid="{00000000-0005-0000-0000-000010190000}"/>
    <cellStyle name="Normal 6 8 3 3 2 3 2" xfId="16445" xr:uid="{00000000-0005-0000-0000-000054400000}"/>
    <cellStyle name="Normal 6 8 3 3 2 3 3" xfId="11425" xr:uid="{00000000-0005-0000-0000-0000B82C0000}"/>
    <cellStyle name="Normal 6 8 3 3 2 3 3 3" xfId="26523" xr:uid="{00000000-0005-0000-0000-0000B5670000}"/>
    <cellStyle name="Normal 6 8 3 3 2 3 5" xfId="21510" xr:uid="{00000000-0005-0000-0000-000020540000}"/>
    <cellStyle name="Normal 6 8 3 3 2 4" xfId="13103" xr:uid="{00000000-0005-0000-0000-000046330000}"/>
    <cellStyle name="Normal 6 8 3 3 2 4 3" xfId="28198" xr:uid="{00000000-0005-0000-0000-0000406E0000}"/>
    <cellStyle name="Normal 6 8 3 3 2 5" xfId="8082" xr:uid="{00000000-0005-0000-0000-0000A91F0000}"/>
    <cellStyle name="Normal 6 8 3 3 2 5 3" xfId="23181" xr:uid="{00000000-0005-0000-0000-0000A75A0000}"/>
    <cellStyle name="Normal 6 8 3 3 2 7" xfId="18168" xr:uid="{00000000-0005-0000-0000-000012470000}"/>
    <cellStyle name="Normal 6 8 3 3 3" xfId="3865" xr:uid="{00000000-0005-0000-0000-00002F0F0000}"/>
    <cellStyle name="Normal 6 8 3 3 3 2" xfId="13938" xr:uid="{00000000-0005-0000-0000-000089360000}"/>
    <cellStyle name="Normal 6 8 3 3 3 2 3" xfId="29033" xr:uid="{00000000-0005-0000-0000-000083710000}"/>
    <cellStyle name="Normal 6 8 3 3 3 3" xfId="8918" xr:uid="{00000000-0005-0000-0000-0000ED220000}"/>
    <cellStyle name="Normal 6 8 3 3 3 3 3" xfId="24016" xr:uid="{00000000-0005-0000-0000-0000EA5D0000}"/>
    <cellStyle name="Normal 6 8 3 3 3 5" xfId="19003" xr:uid="{00000000-0005-0000-0000-0000554A0000}"/>
    <cellStyle name="Normal 6 8 3 3 4" xfId="5557" xr:uid="{00000000-0005-0000-0000-0000CC150000}"/>
    <cellStyle name="Normal 6 8 3 3 4 2" xfId="15609" xr:uid="{00000000-0005-0000-0000-0000103D0000}"/>
    <cellStyle name="Normal 6 8 3 3 4 2 3" xfId="30704" xr:uid="{00000000-0005-0000-0000-00000A780000}"/>
    <cellStyle name="Normal 6 8 3 3 4 3" xfId="10589" xr:uid="{00000000-0005-0000-0000-000074290000}"/>
    <cellStyle name="Normal 6 8 3 3 4 3 3" xfId="25687" xr:uid="{00000000-0005-0000-0000-000071640000}"/>
    <cellStyle name="Normal 6 8 3 3 4 5" xfId="20674" xr:uid="{00000000-0005-0000-0000-0000DC500000}"/>
    <cellStyle name="Normal 6 8 3 3 5" xfId="12267" xr:uid="{00000000-0005-0000-0000-000002300000}"/>
    <cellStyle name="Normal 6 8 3 3 5 3" xfId="27362" xr:uid="{00000000-0005-0000-0000-0000FC6A0000}"/>
    <cellStyle name="Normal 6 8 3 3 6" xfId="7246" xr:uid="{00000000-0005-0000-0000-0000651C0000}"/>
    <cellStyle name="Normal 6 8 3 3 6 3" xfId="22345" xr:uid="{00000000-0005-0000-0000-000063570000}"/>
    <cellStyle name="Normal 6 8 3 3 8" xfId="17332" xr:uid="{00000000-0005-0000-0000-0000CE430000}"/>
    <cellStyle name="Normal 6 8 3 4" xfId="2595" xr:uid="{00000000-0005-0000-0000-0000380A0000}"/>
    <cellStyle name="Normal 6 8 3 4 2" xfId="4284" xr:uid="{00000000-0005-0000-0000-0000D2100000}"/>
    <cellStyle name="Normal 6 8 3 4 2 2" xfId="14356" xr:uid="{00000000-0005-0000-0000-00002B380000}"/>
    <cellStyle name="Normal 6 8 3 4 2 2 3" xfId="29451" xr:uid="{00000000-0005-0000-0000-000025730000}"/>
    <cellStyle name="Normal 6 8 3 4 2 3" xfId="9336" xr:uid="{00000000-0005-0000-0000-00008F240000}"/>
    <cellStyle name="Normal 6 8 3 4 2 3 3" xfId="24434" xr:uid="{00000000-0005-0000-0000-00008C5F0000}"/>
    <cellStyle name="Normal 6 8 3 4 2 5" xfId="19421" xr:uid="{00000000-0005-0000-0000-0000F74B0000}"/>
    <cellStyle name="Normal 6 8 3 4 3" xfId="5975" xr:uid="{00000000-0005-0000-0000-00006E170000}"/>
    <cellStyle name="Normal 6 8 3 4 3 2" xfId="16027" xr:uid="{00000000-0005-0000-0000-0000B23E0000}"/>
    <cellStyle name="Normal 6 8 3 4 3 3" xfId="11007" xr:uid="{00000000-0005-0000-0000-0000162B0000}"/>
    <cellStyle name="Normal 6 8 3 4 3 3 3" xfId="26105" xr:uid="{00000000-0005-0000-0000-000013660000}"/>
    <cellStyle name="Normal 6 8 3 4 3 5" xfId="21092" xr:uid="{00000000-0005-0000-0000-00007E520000}"/>
    <cellStyle name="Normal 6 8 3 4 4" xfId="12685" xr:uid="{00000000-0005-0000-0000-0000A4310000}"/>
    <cellStyle name="Normal 6 8 3 4 4 3" xfId="27780" xr:uid="{00000000-0005-0000-0000-00009E6C0000}"/>
    <cellStyle name="Normal 6 8 3 4 5" xfId="7664" xr:uid="{00000000-0005-0000-0000-0000071E0000}"/>
    <cellStyle name="Normal 6 8 3 4 5 3" xfId="22763" xr:uid="{00000000-0005-0000-0000-000005590000}"/>
    <cellStyle name="Normal 6 8 3 4 7" xfId="17750" xr:uid="{00000000-0005-0000-0000-000070450000}"/>
    <cellStyle name="Normal 6 8 3 5" xfId="3447" xr:uid="{00000000-0005-0000-0000-00008D0D0000}"/>
    <cellStyle name="Normal 6 8 3 5 2" xfId="13520" xr:uid="{00000000-0005-0000-0000-0000E7340000}"/>
    <cellStyle name="Normal 6 8 3 5 2 3" xfId="28615" xr:uid="{00000000-0005-0000-0000-0000E16F0000}"/>
    <cellStyle name="Normal 6 8 3 5 3" xfId="8500" xr:uid="{00000000-0005-0000-0000-00004B210000}"/>
    <cellStyle name="Normal 6 8 3 5 3 3" xfId="23598" xr:uid="{00000000-0005-0000-0000-0000485C0000}"/>
    <cellStyle name="Normal 6 8 3 5 5" xfId="18585" xr:uid="{00000000-0005-0000-0000-0000B3480000}"/>
    <cellStyle name="Normal 6 8 3 6" xfId="5139" xr:uid="{00000000-0005-0000-0000-00002A140000}"/>
    <cellStyle name="Normal 6 8 3 6 2" xfId="15191" xr:uid="{00000000-0005-0000-0000-00006E3B0000}"/>
    <cellStyle name="Normal 6 8 3 6 2 3" xfId="30286" xr:uid="{00000000-0005-0000-0000-000068760000}"/>
    <cellStyle name="Normal 6 8 3 6 3" xfId="10171" xr:uid="{00000000-0005-0000-0000-0000D2270000}"/>
    <cellStyle name="Normal 6 8 3 6 3 3" xfId="25269" xr:uid="{00000000-0005-0000-0000-0000CF620000}"/>
    <cellStyle name="Normal 6 8 3 6 5" xfId="20256" xr:uid="{00000000-0005-0000-0000-00003A4F0000}"/>
    <cellStyle name="Normal 6 8 3 7" xfId="11849" xr:uid="{00000000-0005-0000-0000-0000602E0000}"/>
    <cellStyle name="Normal 6 8 3 7 3" xfId="26944" xr:uid="{00000000-0005-0000-0000-00005A690000}"/>
    <cellStyle name="Normal 6 8 3 8" xfId="6828" xr:uid="{00000000-0005-0000-0000-0000C31A0000}"/>
    <cellStyle name="Normal 6 8 3 8 3" xfId="21927" xr:uid="{00000000-0005-0000-0000-0000C1550000}"/>
    <cellStyle name="Normal 6 8 4" xfId="1855" xr:uid="{00000000-0005-0000-0000-000054070000}"/>
    <cellStyle name="Normal 6 8 4 2" xfId="2278" xr:uid="{00000000-0005-0000-0000-0000FB080000}"/>
    <cellStyle name="Normal 6 8 4 2 2" xfId="3117" xr:uid="{00000000-0005-0000-0000-0000420C0000}"/>
    <cellStyle name="Normal 6 8 4 2 2 2" xfId="4806" xr:uid="{00000000-0005-0000-0000-0000DC120000}"/>
    <cellStyle name="Normal 6 8 4 2 2 2 2" xfId="14878" xr:uid="{00000000-0005-0000-0000-0000353A0000}"/>
    <cellStyle name="Normal 6 8 4 2 2 2 2 3" xfId="29973" xr:uid="{00000000-0005-0000-0000-00002F750000}"/>
    <cellStyle name="Normal 6 8 4 2 2 2 3" xfId="9858" xr:uid="{00000000-0005-0000-0000-000099260000}"/>
    <cellStyle name="Normal 6 8 4 2 2 2 3 3" xfId="24956" xr:uid="{00000000-0005-0000-0000-000096610000}"/>
    <cellStyle name="Normal 6 8 4 2 2 2 5" xfId="19943" xr:uid="{00000000-0005-0000-0000-0000014E0000}"/>
    <cellStyle name="Normal 6 8 4 2 2 3" xfId="6497" xr:uid="{00000000-0005-0000-0000-000078190000}"/>
    <cellStyle name="Normal 6 8 4 2 2 3 2" xfId="16549" xr:uid="{00000000-0005-0000-0000-0000BC400000}"/>
    <cellStyle name="Normal 6 8 4 2 2 3 3" xfId="11529" xr:uid="{00000000-0005-0000-0000-0000202D0000}"/>
    <cellStyle name="Normal 6 8 4 2 2 3 3 3" xfId="26627" xr:uid="{00000000-0005-0000-0000-00001D680000}"/>
    <cellStyle name="Normal 6 8 4 2 2 3 5" xfId="21614" xr:uid="{00000000-0005-0000-0000-000088540000}"/>
    <cellStyle name="Normal 6 8 4 2 2 4" xfId="13207" xr:uid="{00000000-0005-0000-0000-0000AE330000}"/>
    <cellStyle name="Normal 6 8 4 2 2 4 3" xfId="28302" xr:uid="{00000000-0005-0000-0000-0000A86E0000}"/>
    <cellStyle name="Normal 6 8 4 2 2 5" xfId="8186" xr:uid="{00000000-0005-0000-0000-000011200000}"/>
    <cellStyle name="Normal 6 8 4 2 2 5 3" xfId="23285" xr:uid="{00000000-0005-0000-0000-00000F5B0000}"/>
    <cellStyle name="Normal 6 8 4 2 2 7" xfId="18272" xr:uid="{00000000-0005-0000-0000-00007A470000}"/>
    <cellStyle name="Normal 6 8 4 2 3" xfId="3969" xr:uid="{00000000-0005-0000-0000-0000970F0000}"/>
    <cellStyle name="Normal 6 8 4 2 3 2" xfId="14042" xr:uid="{00000000-0005-0000-0000-0000F1360000}"/>
    <cellStyle name="Normal 6 8 4 2 3 2 3" xfId="29137" xr:uid="{00000000-0005-0000-0000-0000EB710000}"/>
    <cellStyle name="Normal 6 8 4 2 3 3" xfId="9022" xr:uid="{00000000-0005-0000-0000-000055230000}"/>
    <cellStyle name="Normal 6 8 4 2 3 3 3" xfId="24120" xr:uid="{00000000-0005-0000-0000-0000525E0000}"/>
    <cellStyle name="Normal 6 8 4 2 3 5" xfId="19107" xr:uid="{00000000-0005-0000-0000-0000BD4A0000}"/>
    <cellStyle name="Normal 6 8 4 2 4" xfId="5661" xr:uid="{00000000-0005-0000-0000-000034160000}"/>
    <cellStyle name="Normal 6 8 4 2 4 2" xfId="15713" xr:uid="{00000000-0005-0000-0000-0000783D0000}"/>
    <cellStyle name="Normal 6 8 4 2 4 2 3" xfId="30808" xr:uid="{00000000-0005-0000-0000-000072780000}"/>
    <cellStyle name="Normal 6 8 4 2 4 3" xfId="10693" xr:uid="{00000000-0005-0000-0000-0000DC290000}"/>
    <cellStyle name="Normal 6 8 4 2 4 3 3" xfId="25791" xr:uid="{00000000-0005-0000-0000-0000D9640000}"/>
    <cellStyle name="Normal 6 8 4 2 4 5" xfId="20778" xr:uid="{00000000-0005-0000-0000-000044510000}"/>
    <cellStyle name="Normal 6 8 4 2 5" xfId="12371" xr:uid="{00000000-0005-0000-0000-00006A300000}"/>
    <cellStyle name="Normal 6 8 4 2 5 3" xfId="27466" xr:uid="{00000000-0005-0000-0000-0000646B0000}"/>
    <cellStyle name="Normal 6 8 4 2 6" xfId="7350" xr:uid="{00000000-0005-0000-0000-0000CD1C0000}"/>
    <cellStyle name="Normal 6 8 4 2 6 3" xfId="22449" xr:uid="{00000000-0005-0000-0000-0000CB570000}"/>
    <cellStyle name="Normal 6 8 4 2 8" xfId="17436" xr:uid="{00000000-0005-0000-0000-000036440000}"/>
    <cellStyle name="Normal 6 8 4 3" xfId="2699" xr:uid="{00000000-0005-0000-0000-0000A00A0000}"/>
    <cellStyle name="Normal 6 8 4 3 2" xfId="4388" xr:uid="{00000000-0005-0000-0000-00003A110000}"/>
    <cellStyle name="Normal 6 8 4 3 2 2" xfId="14460" xr:uid="{00000000-0005-0000-0000-000093380000}"/>
    <cellStyle name="Normal 6 8 4 3 2 2 3" xfId="29555" xr:uid="{00000000-0005-0000-0000-00008D730000}"/>
    <cellStyle name="Normal 6 8 4 3 2 3" xfId="9440" xr:uid="{00000000-0005-0000-0000-0000F7240000}"/>
    <cellStyle name="Normal 6 8 4 3 2 3 3" xfId="24538" xr:uid="{00000000-0005-0000-0000-0000F45F0000}"/>
    <cellStyle name="Normal 6 8 4 3 2 5" xfId="19525" xr:uid="{00000000-0005-0000-0000-00005F4C0000}"/>
    <cellStyle name="Normal 6 8 4 3 3" xfId="6079" xr:uid="{00000000-0005-0000-0000-0000D6170000}"/>
    <cellStyle name="Normal 6 8 4 3 3 2" xfId="16131" xr:uid="{00000000-0005-0000-0000-00001A3F0000}"/>
    <cellStyle name="Normal 6 8 4 3 3 3" xfId="11111" xr:uid="{00000000-0005-0000-0000-00007E2B0000}"/>
    <cellStyle name="Normal 6 8 4 3 3 3 3" xfId="26209" xr:uid="{00000000-0005-0000-0000-00007B660000}"/>
    <cellStyle name="Normal 6 8 4 3 3 5" xfId="21196" xr:uid="{00000000-0005-0000-0000-0000E6520000}"/>
    <cellStyle name="Normal 6 8 4 3 4" xfId="12789" xr:uid="{00000000-0005-0000-0000-00000C320000}"/>
    <cellStyle name="Normal 6 8 4 3 4 3" xfId="27884" xr:uid="{00000000-0005-0000-0000-0000066D0000}"/>
    <cellStyle name="Normal 6 8 4 3 5" xfId="7768" xr:uid="{00000000-0005-0000-0000-00006F1E0000}"/>
    <cellStyle name="Normal 6 8 4 3 5 3" xfId="22867" xr:uid="{00000000-0005-0000-0000-00006D590000}"/>
    <cellStyle name="Normal 6 8 4 3 7" xfId="17854" xr:uid="{00000000-0005-0000-0000-0000D8450000}"/>
    <cellStyle name="Normal 6 8 4 4" xfId="3551" xr:uid="{00000000-0005-0000-0000-0000F50D0000}"/>
    <cellStyle name="Normal 6 8 4 4 2" xfId="13624" xr:uid="{00000000-0005-0000-0000-00004F350000}"/>
    <cellStyle name="Normal 6 8 4 4 2 3" xfId="28719" xr:uid="{00000000-0005-0000-0000-000049700000}"/>
    <cellStyle name="Normal 6 8 4 4 3" xfId="8604" xr:uid="{00000000-0005-0000-0000-0000B3210000}"/>
    <cellStyle name="Normal 6 8 4 4 3 3" xfId="23702" xr:uid="{00000000-0005-0000-0000-0000B05C0000}"/>
    <cellStyle name="Normal 6 8 4 4 5" xfId="18689" xr:uid="{00000000-0005-0000-0000-00001B490000}"/>
    <cellStyle name="Normal 6 8 4 5" xfId="5243" xr:uid="{00000000-0005-0000-0000-000092140000}"/>
    <cellStyle name="Normal 6 8 4 5 2" xfId="15295" xr:uid="{00000000-0005-0000-0000-0000D63B0000}"/>
    <cellStyle name="Normal 6 8 4 5 2 3" xfId="30390" xr:uid="{00000000-0005-0000-0000-0000D0760000}"/>
    <cellStyle name="Normal 6 8 4 5 3" xfId="10275" xr:uid="{00000000-0005-0000-0000-00003A280000}"/>
    <cellStyle name="Normal 6 8 4 5 3 3" xfId="25373" xr:uid="{00000000-0005-0000-0000-000037630000}"/>
    <cellStyle name="Normal 6 8 4 5 5" xfId="20360" xr:uid="{00000000-0005-0000-0000-0000A24F0000}"/>
    <cellStyle name="Normal 6 8 4 6" xfId="11953" xr:uid="{00000000-0005-0000-0000-0000C82E0000}"/>
    <cellStyle name="Normal 6 8 4 6 3" xfId="27048" xr:uid="{00000000-0005-0000-0000-0000C2690000}"/>
    <cellStyle name="Normal 6 8 4 7" xfId="6932" xr:uid="{00000000-0005-0000-0000-00002B1B0000}"/>
    <cellStyle name="Normal 6 8 4 7 3" xfId="22031" xr:uid="{00000000-0005-0000-0000-000029560000}"/>
    <cellStyle name="Normal 6 8 4 9" xfId="17018" xr:uid="{00000000-0005-0000-0000-000094420000}"/>
    <cellStyle name="Normal 6 8 5" xfId="2068" xr:uid="{00000000-0005-0000-0000-000029080000}"/>
    <cellStyle name="Normal 6 8 5 2" xfId="2909" xr:uid="{00000000-0005-0000-0000-0000720B0000}"/>
    <cellStyle name="Normal 6 8 5 2 2" xfId="4598" xr:uid="{00000000-0005-0000-0000-00000C120000}"/>
    <cellStyle name="Normal 6 8 5 2 2 2" xfId="14670" xr:uid="{00000000-0005-0000-0000-000065390000}"/>
    <cellStyle name="Normal 6 8 5 2 2 2 3" xfId="29765" xr:uid="{00000000-0005-0000-0000-00005F740000}"/>
    <cellStyle name="Normal 6 8 5 2 2 3" xfId="9650" xr:uid="{00000000-0005-0000-0000-0000C9250000}"/>
    <cellStyle name="Normal 6 8 5 2 2 3 3" xfId="24748" xr:uid="{00000000-0005-0000-0000-0000C6600000}"/>
    <cellStyle name="Normal 6 8 5 2 2 5" xfId="19735" xr:uid="{00000000-0005-0000-0000-0000314D0000}"/>
    <cellStyle name="Normal 6 8 5 2 3" xfId="6289" xr:uid="{00000000-0005-0000-0000-0000A8180000}"/>
    <cellStyle name="Normal 6 8 5 2 3 2" xfId="16341" xr:uid="{00000000-0005-0000-0000-0000EC3F0000}"/>
    <cellStyle name="Normal 6 8 5 2 3 3" xfId="11321" xr:uid="{00000000-0005-0000-0000-0000502C0000}"/>
    <cellStyle name="Normal 6 8 5 2 3 3 3" xfId="26419" xr:uid="{00000000-0005-0000-0000-00004D670000}"/>
    <cellStyle name="Normal 6 8 5 2 3 5" xfId="21406" xr:uid="{00000000-0005-0000-0000-0000B8530000}"/>
    <cellStyle name="Normal 6 8 5 2 4" xfId="12999" xr:uid="{00000000-0005-0000-0000-0000DE320000}"/>
    <cellStyle name="Normal 6 8 5 2 4 3" xfId="28094" xr:uid="{00000000-0005-0000-0000-0000D86D0000}"/>
    <cellStyle name="Normal 6 8 5 2 5" xfId="7978" xr:uid="{00000000-0005-0000-0000-0000411F0000}"/>
    <cellStyle name="Normal 6 8 5 2 5 3" xfId="23077" xr:uid="{00000000-0005-0000-0000-00003F5A0000}"/>
    <cellStyle name="Normal 6 8 5 2 7" xfId="18064" xr:uid="{00000000-0005-0000-0000-0000AA460000}"/>
    <cellStyle name="Normal 6 8 5 3" xfId="3761" xr:uid="{00000000-0005-0000-0000-0000C70E0000}"/>
    <cellStyle name="Normal 6 8 5 3 2" xfId="13834" xr:uid="{00000000-0005-0000-0000-000021360000}"/>
    <cellStyle name="Normal 6 8 5 3 2 3" xfId="28929" xr:uid="{00000000-0005-0000-0000-00001B710000}"/>
    <cellStyle name="Normal 6 8 5 3 3" xfId="8814" xr:uid="{00000000-0005-0000-0000-000085220000}"/>
    <cellStyle name="Normal 6 8 5 3 3 3" xfId="23912" xr:uid="{00000000-0005-0000-0000-0000825D0000}"/>
    <cellStyle name="Normal 6 8 5 3 5" xfId="18899" xr:uid="{00000000-0005-0000-0000-0000ED490000}"/>
    <cellStyle name="Normal 6 8 5 4" xfId="5453" xr:uid="{00000000-0005-0000-0000-000064150000}"/>
    <cellStyle name="Normal 6 8 5 4 2" xfId="15505" xr:uid="{00000000-0005-0000-0000-0000A83C0000}"/>
    <cellStyle name="Normal 6 8 5 4 2 3" xfId="30600" xr:uid="{00000000-0005-0000-0000-0000A2770000}"/>
    <cellStyle name="Normal 6 8 5 4 3" xfId="10485" xr:uid="{00000000-0005-0000-0000-00000C290000}"/>
    <cellStyle name="Normal 6 8 5 4 3 3" xfId="25583" xr:uid="{00000000-0005-0000-0000-000009640000}"/>
    <cellStyle name="Normal 6 8 5 4 5" xfId="20570" xr:uid="{00000000-0005-0000-0000-000074500000}"/>
    <cellStyle name="Normal 6 8 5 5" xfId="12163" xr:uid="{00000000-0005-0000-0000-00009A2F0000}"/>
    <cellStyle name="Normal 6 8 5 5 3" xfId="27258" xr:uid="{00000000-0005-0000-0000-0000946A0000}"/>
    <cellStyle name="Normal 6 8 5 6" xfId="7142" xr:uid="{00000000-0005-0000-0000-0000FD1B0000}"/>
    <cellStyle name="Normal 6 8 5 6 3" xfId="22241" xr:uid="{00000000-0005-0000-0000-0000FB560000}"/>
    <cellStyle name="Normal 6 8 5 8" xfId="17228" xr:uid="{00000000-0005-0000-0000-000066430000}"/>
    <cellStyle name="Normal 6 8 6" xfId="2489" xr:uid="{00000000-0005-0000-0000-0000CE090000}"/>
    <cellStyle name="Normal 6 8 6 2" xfId="4180" xr:uid="{00000000-0005-0000-0000-00006A100000}"/>
    <cellStyle name="Normal 6 8 6 2 2" xfId="14252" xr:uid="{00000000-0005-0000-0000-0000C3370000}"/>
    <cellStyle name="Normal 6 8 6 2 2 3" xfId="29347" xr:uid="{00000000-0005-0000-0000-0000BD720000}"/>
    <cellStyle name="Normal 6 8 6 2 3" xfId="9232" xr:uid="{00000000-0005-0000-0000-000027240000}"/>
    <cellStyle name="Normal 6 8 6 2 3 3" xfId="24330" xr:uid="{00000000-0005-0000-0000-0000245F0000}"/>
    <cellStyle name="Normal 6 8 6 2 5" xfId="19317" xr:uid="{00000000-0005-0000-0000-00008F4B0000}"/>
    <cellStyle name="Normal 6 8 6 3" xfId="5871" xr:uid="{00000000-0005-0000-0000-000006170000}"/>
    <cellStyle name="Normal 6 8 6 3 2" xfId="15923" xr:uid="{00000000-0005-0000-0000-00004A3E0000}"/>
    <cellStyle name="Normal 6 8 6 3 3" xfId="10903" xr:uid="{00000000-0005-0000-0000-0000AE2A0000}"/>
    <cellStyle name="Normal 6 8 6 3 3 3" xfId="26001" xr:uid="{00000000-0005-0000-0000-0000AB650000}"/>
    <cellStyle name="Normal 6 8 6 3 5" xfId="20988" xr:uid="{00000000-0005-0000-0000-000016520000}"/>
    <cellStyle name="Normal 6 8 6 4" xfId="12581" xr:uid="{00000000-0005-0000-0000-00003C310000}"/>
    <cellStyle name="Normal 6 8 6 4 3" xfId="27676" xr:uid="{00000000-0005-0000-0000-0000366C0000}"/>
    <cellStyle name="Normal 6 8 6 5" xfId="7560" xr:uid="{00000000-0005-0000-0000-00009F1D0000}"/>
    <cellStyle name="Normal 6 8 6 5 3" xfId="22659" xr:uid="{00000000-0005-0000-0000-00009D580000}"/>
    <cellStyle name="Normal 6 8 6 7" xfId="17646" xr:uid="{00000000-0005-0000-0000-000008450000}"/>
    <cellStyle name="Normal 6 8 7" xfId="3336" xr:uid="{00000000-0005-0000-0000-00001E0D0000}"/>
    <cellStyle name="Normal 6 8 7 2" xfId="13416" xr:uid="{00000000-0005-0000-0000-00007F340000}"/>
    <cellStyle name="Normal 6 8 7 2 3" xfId="28511" xr:uid="{00000000-0005-0000-0000-0000796F0000}"/>
    <cellStyle name="Normal 6 8 7 3" xfId="8395" xr:uid="{00000000-0005-0000-0000-0000E2200000}"/>
    <cellStyle name="Normal 6 8 7 3 3" xfId="23494" xr:uid="{00000000-0005-0000-0000-0000E05B0000}"/>
    <cellStyle name="Normal 6 8 7 5" xfId="18481" xr:uid="{00000000-0005-0000-0000-00004B480000}"/>
    <cellStyle name="Normal 6 8 8" xfId="5031" xr:uid="{00000000-0005-0000-0000-0000BE130000}"/>
    <cellStyle name="Normal 6 8 8 2" xfId="15087" xr:uid="{00000000-0005-0000-0000-0000063B0000}"/>
    <cellStyle name="Normal 6 8 8 2 3" xfId="30182" xr:uid="{00000000-0005-0000-0000-000000760000}"/>
    <cellStyle name="Normal 6 8 8 3" xfId="10067" xr:uid="{00000000-0005-0000-0000-00006A270000}"/>
    <cellStyle name="Normal 6 8 8 3 3" xfId="25165" xr:uid="{00000000-0005-0000-0000-000067620000}"/>
    <cellStyle name="Normal 6 8 8 5" xfId="20152" xr:uid="{00000000-0005-0000-0000-0000D24E0000}"/>
    <cellStyle name="Normal 6 8 9" xfId="11743" xr:uid="{00000000-0005-0000-0000-0000F62D0000}"/>
    <cellStyle name="Normal 6 8 9 3" xfId="26840" xr:uid="{00000000-0005-0000-0000-0000F2680000}"/>
    <cellStyle name="Normal 6 9" xfId="31002" xr:uid="{5377C4B4-86C1-4ECB-B275-869FD9BE9F22}"/>
    <cellStyle name="Normal 60" xfId="1450" xr:uid="{00000000-0005-0000-0000-0000BE050000}"/>
    <cellStyle name="Normal 60 10" xfId="6757" xr:uid="{00000000-0005-0000-0000-00007C1A0000}"/>
    <cellStyle name="Normal 60 10 3" xfId="21858" xr:uid="{00000000-0005-0000-0000-00007C550000}"/>
    <cellStyle name="Normal 60 12" xfId="16843" xr:uid="{00000000-0005-0000-0000-0000E5410000}"/>
    <cellStyle name="Normal 60 2" xfId="1723" xr:uid="{00000000-0005-0000-0000-0000D0060000}"/>
    <cellStyle name="Normal 60 2 11" xfId="16897" xr:uid="{00000000-0005-0000-0000-00001B420000}"/>
    <cellStyle name="Normal 60 2 2" xfId="1831" xr:uid="{00000000-0005-0000-0000-00003C070000}"/>
    <cellStyle name="Normal 60 2 2 10" xfId="17001" xr:uid="{00000000-0005-0000-0000-000083420000}"/>
    <cellStyle name="Normal 60 2 2 2" xfId="2048" xr:uid="{00000000-0005-0000-0000-000015080000}"/>
    <cellStyle name="Normal 60 2 2 2 2" xfId="2469" xr:uid="{00000000-0005-0000-0000-0000BA090000}"/>
    <cellStyle name="Normal 60 2 2 2 2 2" xfId="3308" xr:uid="{00000000-0005-0000-0000-0000010D0000}"/>
    <cellStyle name="Normal 60 2 2 2 2 2 2" xfId="4997" xr:uid="{00000000-0005-0000-0000-00009B130000}"/>
    <cellStyle name="Normal 60 2 2 2 2 2 2 2" xfId="15069" xr:uid="{00000000-0005-0000-0000-0000F43A0000}"/>
    <cellStyle name="Normal 60 2 2 2 2 2 2 2 3" xfId="30164" xr:uid="{00000000-0005-0000-0000-0000EE750000}"/>
    <cellStyle name="Normal 60 2 2 2 2 2 2 3" xfId="10049" xr:uid="{00000000-0005-0000-0000-000058270000}"/>
    <cellStyle name="Normal 60 2 2 2 2 2 2 3 3" xfId="25147" xr:uid="{00000000-0005-0000-0000-000055620000}"/>
    <cellStyle name="Normal 60 2 2 2 2 2 2 5" xfId="20134" xr:uid="{00000000-0005-0000-0000-0000C04E0000}"/>
    <cellStyle name="Normal 60 2 2 2 2 2 3" xfId="6688" xr:uid="{00000000-0005-0000-0000-0000371A0000}"/>
    <cellStyle name="Normal 60 2 2 2 2 2 3 2" xfId="16740" xr:uid="{00000000-0005-0000-0000-00007B410000}"/>
    <cellStyle name="Normal 60 2 2 2 2 2 3 3" xfId="11720" xr:uid="{00000000-0005-0000-0000-0000DF2D0000}"/>
    <cellStyle name="Normal 60 2 2 2 2 2 3 3 3" xfId="26818" xr:uid="{00000000-0005-0000-0000-0000DC680000}"/>
    <cellStyle name="Normal 60 2 2 2 2 2 3 5" xfId="21805" xr:uid="{00000000-0005-0000-0000-000047550000}"/>
    <cellStyle name="Normal 60 2 2 2 2 2 4" xfId="13398" xr:uid="{00000000-0005-0000-0000-00006D340000}"/>
    <cellStyle name="Normal 60 2 2 2 2 2 4 3" xfId="28493" xr:uid="{00000000-0005-0000-0000-0000676F0000}"/>
    <cellStyle name="Normal 60 2 2 2 2 2 5" xfId="8377" xr:uid="{00000000-0005-0000-0000-0000D0200000}"/>
    <cellStyle name="Normal 60 2 2 2 2 2 5 3" xfId="23476" xr:uid="{00000000-0005-0000-0000-0000CE5B0000}"/>
    <cellStyle name="Normal 60 2 2 2 2 2 7" xfId="18463" xr:uid="{00000000-0005-0000-0000-000039480000}"/>
    <cellStyle name="Normal 60 2 2 2 2 3" xfId="4160" xr:uid="{00000000-0005-0000-0000-000056100000}"/>
    <cellStyle name="Normal 60 2 2 2 2 3 2" xfId="14233" xr:uid="{00000000-0005-0000-0000-0000B0370000}"/>
    <cellStyle name="Normal 60 2 2 2 2 3 2 3" xfId="29328" xr:uid="{00000000-0005-0000-0000-0000AA720000}"/>
    <cellStyle name="Normal 60 2 2 2 2 3 3" xfId="9213" xr:uid="{00000000-0005-0000-0000-000014240000}"/>
    <cellStyle name="Normal 60 2 2 2 2 3 3 3" xfId="24311" xr:uid="{00000000-0005-0000-0000-0000115F0000}"/>
    <cellStyle name="Normal 60 2 2 2 2 3 5" xfId="19298" xr:uid="{00000000-0005-0000-0000-00007C4B0000}"/>
    <cellStyle name="Normal 60 2 2 2 2 4" xfId="5852" xr:uid="{00000000-0005-0000-0000-0000F3160000}"/>
    <cellStyle name="Normal 60 2 2 2 2 4 2" xfId="15904" xr:uid="{00000000-0005-0000-0000-0000373E0000}"/>
    <cellStyle name="Normal 60 2 2 2 2 4 3" xfId="10884" xr:uid="{00000000-0005-0000-0000-00009B2A0000}"/>
    <cellStyle name="Normal 60 2 2 2 2 4 3 3" xfId="25982" xr:uid="{00000000-0005-0000-0000-000098650000}"/>
    <cellStyle name="Normal 60 2 2 2 2 4 5" xfId="20969" xr:uid="{00000000-0005-0000-0000-000003520000}"/>
    <cellStyle name="Normal 60 2 2 2 2 5" xfId="12562" xr:uid="{00000000-0005-0000-0000-000029310000}"/>
    <cellStyle name="Normal 60 2 2 2 2 5 3" xfId="27657" xr:uid="{00000000-0005-0000-0000-0000236C0000}"/>
    <cellStyle name="Normal 60 2 2 2 2 6" xfId="7541" xr:uid="{00000000-0005-0000-0000-00008C1D0000}"/>
    <cellStyle name="Normal 60 2 2 2 2 6 3" xfId="22640" xr:uid="{00000000-0005-0000-0000-00008A580000}"/>
    <cellStyle name="Normal 60 2 2 2 2 8" xfId="17627" xr:uid="{00000000-0005-0000-0000-0000F5440000}"/>
    <cellStyle name="Normal 60 2 2 2 3" xfId="2890" xr:uid="{00000000-0005-0000-0000-00005F0B0000}"/>
    <cellStyle name="Normal 60 2 2 2 3 2" xfId="4579" xr:uid="{00000000-0005-0000-0000-0000F9110000}"/>
    <cellStyle name="Normal 60 2 2 2 3 2 2" xfId="14651" xr:uid="{00000000-0005-0000-0000-000052390000}"/>
    <cellStyle name="Normal 60 2 2 2 3 2 2 3" xfId="29746" xr:uid="{00000000-0005-0000-0000-00004C740000}"/>
    <cellStyle name="Normal 60 2 2 2 3 2 3" xfId="9631" xr:uid="{00000000-0005-0000-0000-0000B6250000}"/>
    <cellStyle name="Normal 60 2 2 2 3 2 3 3" xfId="24729" xr:uid="{00000000-0005-0000-0000-0000B3600000}"/>
    <cellStyle name="Normal 60 2 2 2 3 2 5" xfId="19716" xr:uid="{00000000-0005-0000-0000-00001E4D0000}"/>
    <cellStyle name="Normal 60 2 2 2 3 3" xfId="6270" xr:uid="{00000000-0005-0000-0000-000095180000}"/>
    <cellStyle name="Normal 60 2 2 2 3 3 2" xfId="16322" xr:uid="{00000000-0005-0000-0000-0000D93F0000}"/>
    <cellStyle name="Normal 60 2 2 2 3 3 3" xfId="11302" xr:uid="{00000000-0005-0000-0000-00003D2C0000}"/>
    <cellStyle name="Normal 60 2 2 2 3 3 3 3" xfId="26400" xr:uid="{00000000-0005-0000-0000-00003A670000}"/>
    <cellStyle name="Normal 60 2 2 2 3 3 5" xfId="21387" xr:uid="{00000000-0005-0000-0000-0000A5530000}"/>
    <cellStyle name="Normal 60 2 2 2 3 4" xfId="12980" xr:uid="{00000000-0005-0000-0000-0000CB320000}"/>
    <cellStyle name="Normal 60 2 2 2 3 4 3" xfId="28075" xr:uid="{00000000-0005-0000-0000-0000C56D0000}"/>
    <cellStyle name="Normal 60 2 2 2 3 5" xfId="7959" xr:uid="{00000000-0005-0000-0000-00002E1F0000}"/>
    <cellStyle name="Normal 60 2 2 2 3 5 3" xfId="23058" xr:uid="{00000000-0005-0000-0000-00002C5A0000}"/>
    <cellStyle name="Normal 60 2 2 2 3 7" xfId="18045" xr:uid="{00000000-0005-0000-0000-000097460000}"/>
    <cellStyle name="Normal 60 2 2 2 4" xfId="3742" xr:uid="{00000000-0005-0000-0000-0000B40E0000}"/>
    <cellStyle name="Normal 60 2 2 2 4 2" xfId="13815" xr:uid="{00000000-0005-0000-0000-00000E360000}"/>
    <cellStyle name="Normal 60 2 2 2 4 2 3" xfId="28910" xr:uid="{00000000-0005-0000-0000-000008710000}"/>
    <cellStyle name="Normal 60 2 2 2 4 3" xfId="8795" xr:uid="{00000000-0005-0000-0000-000072220000}"/>
    <cellStyle name="Normal 60 2 2 2 4 3 3" xfId="23893" xr:uid="{00000000-0005-0000-0000-00006F5D0000}"/>
    <cellStyle name="Normal 60 2 2 2 4 5" xfId="18880" xr:uid="{00000000-0005-0000-0000-0000DA490000}"/>
    <cellStyle name="Normal 60 2 2 2 5" xfId="5434" xr:uid="{00000000-0005-0000-0000-000051150000}"/>
    <cellStyle name="Normal 60 2 2 2 5 2" xfId="15486" xr:uid="{00000000-0005-0000-0000-0000953C0000}"/>
    <cellStyle name="Normal 60 2 2 2 5 2 3" xfId="30581" xr:uid="{00000000-0005-0000-0000-00008F770000}"/>
    <cellStyle name="Normal 60 2 2 2 5 3" xfId="10466" xr:uid="{00000000-0005-0000-0000-0000F9280000}"/>
    <cellStyle name="Normal 60 2 2 2 5 3 3" xfId="25564" xr:uid="{00000000-0005-0000-0000-0000F6630000}"/>
    <cellStyle name="Normal 60 2 2 2 5 5" xfId="20551" xr:uid="{00000000-0005-0000-0000-000061500000}"/>
    <cellStyle name="Normal 60 2 2 2 6" xfId="12144" xr:uid="{00000000-0005-0000-0000-0000872F0000}"/>
    <cellStyle name="Normal 60 2 2 2 6 3" xfId="27239" xr:uid="{00000000-0005-0000-0000-0000816A0000}"/>
    <cellStyle name="Normal 60 2 2 2 7" xfId="7123" xr:uid="{00000000-0005-0000-0000-0000EA1B0000}"/>
    <cellStyle name="Normal 60 2 2 2 7 3" xfId="22222" xr:uid="{00000000-0005-0000-0000-0000E8560000}"/>
    <cellStyle name="Normal 60 2 2 2 9" xfId="17209" xr:uid="{00000000-0005-0000-0000-000053430000}"/>
    <cellStyle name="Normal 60 2 2 3" xfId="2261" xr:uid="{00000000-0005-0000-0000-0000EA080000}"/>
    <cellStyle name="Normal 60 2 2 3 2" xfId="3100" xr:uid="{00000000-0005-0000-0000-0000310C0000}"/>
    <cellStyle name="Normal 60 2 2 3 2 2" xfId="4789" xr:uid="{00000000-0005-0000-0000-0000CB120000}"/>
    <cellStyle name="Normal 60 2 2 3 2 2 2" xfId="14861" xr:uid="{00000000-0005-0000-0000-0000243A0000}"/>
    <cellStyle name="Normal 60 2 2 3 2 2 2 3" xfId="29956" xr:uid="{00000000-0005-0000-0000-00001E750000}"/>
    <cellStyle name="Normal 60 2 2 3 2 2 3" xfId="9841" xr:uid="{00000000-0005-0000-0000-000088260000}"/>
    <cellStyle name="Normal 60 2 2 3 2 2 3 3" xfId="24939" xr:uid="{00000000-0005-0000-0000-000085610000}"/>
    <cellStyle name="Normal 60 2 2 3 2 2 5" xfId="19926" xr:uid="{00000000-0005-0000-0000-0000F04D0000}"/>
    <cellStyle name="Normal 60 2 2 3 2 3" xfId="6480" xr:uid="{00000000-0005-0000-0000-000067190000}"/>
    <cellStyle name="Normal 60 2 2 3 2 3 2" xfId="16532" xr:uid="{00000000-0005-0000-0000-0000AB400000}"/>
    <cellStyle name="Normal 60 2 2 3 2 3 3" xfId="11512" xr:uid="{00000000-0005-0000-0000-00000F2D0000}"/>
    <cellStyle name="Normal 60 2 2 3 2 3 3 3" xfId="26610" xr:uid="{00000000-0005-0000-0000-00000C680000}"/>
    <cellStyle name="Normal 60 2 2 3 2 3 5" xfId="21597" xr:uid="{00000000-0005-0000-0000-000077540000}"/>
    <cellStyle name="Normal 60 2 2 3 2 4" xfId="13190" xr:uid="{00000000-0005-0000-0000-00009D330000}"/>
    <cellStyle name="Normal 60 2 2 3 2 4 3" xfId="28285" xr:uid="{00000000-0005-0000-0000-0000976E0000}"/>
    <cellStyle name="Normal 60 2 2 3 2 5" xfId="8169" xr:uid="{00000000-0005-0000-0000-000000200000}"/>
    <cellStyle name="Normal 60 2 2 3 2 5 3" xfId="23268" xr:uid="{00000000-0005-0000-0000-0000FE5A0000}"/>
    <cellStyle name="Normal 60 2 2 3 2 7" xfId="18255" xr:uid="{00000000-0005-0000-0000-000069470000}"/>
    <cellStyle name="Normal 60 2 2 3 3" xfId="3952" xr:uid="{00000000-0005-0000-0000-0000860F0000}"/>
    <cellStyle name="Normal 60 2 2 3 3 2" xfId="14025" xr:uid="{00000000-0005-0000-0000-0000E0360000}"/>
    <cellStyle name="Normal 60 2 2 3 3 2 3" xfId="29120" xr:uid="{00000000-0005-0000-0000-0000DA710000}"/>
    <cellStyle name="Normal 60 2 2 3 3 3" xfId="9005" xr:uid="{00000000-0005-0000-0000-000044230000}"/>
    <cellStyle name="Normal 60 2 2 3 3 3 3" xfId="24103" xr:uid="{00000000-0005-0000-0000-0000415E0000}"/>
    <cellStyle name="Normal 60 2 2 3 3 5" xfId="19090" xr:uid="{00000000-0005-0000-0000-0000AC4A0000}"/>
    <cellStyle name="Normal 60 2 2 3 4" xfId="5644" xr:uid="{00000000-0005-0000-0000-000023160000}"/>
    <cellStyle name="Normal 60 2 2 3 4 2" xfId="15696" xr:uid="{00000000-0005-0000-0000-0000673D0000}"/>
    <cellStyle name="Normal 60 2 2 3 4 2 3" xfId="30791" xr:uid="{00000000-0005-0000-0000-000061780000}"/>
    <cellStyle name="Normal 60 2 2 3 4 3" xfId="10676" xr:uid="{00000000-0005-0000-0000-0000CB290000}"/>
    <cellStyle name="Normal 60 2 2 3 4 3 3" xfId="25774" xr:uid="{00000000-0005-0000-0000-0000C8640000}"/>
    <cellStyle name="Normal 60 2 2 3 4 5" xfId="20761" xr:uid="{00000000-0005-0000-0000-000033510000}"/>
    <cellStyle name="Normal 60 2 2 3 5" xfId="12354" xr:uid="{00000000-0005-0000-0000-000059300000}"/>
    <cellStyle name="Normal 60 2 2 3 5 3" xfId="27449" xr:uid="{00000000-0005-0000-0000-0000536B0000}"/>
    <cellStyle name="Normal 60 2 2 3 6" xfId="7333" xr:uid="{00000000-0005-0000-0000-0000BC1C0000}"/>
    <cellStyle name="Normal 60 2 2 3 6 3" xfId="22432" xr:uid="{00000000-0005-0000-0000-0000BA570000}"/>
    <cellStyle name="Normal 60 2 2 3 8" xfId="17419" xr:uid="{00000000-0005-0000-0000-000025440000}"/>
    <cellStyle name="Normal 60 2 2 4" xfId="2682" xr:uid="{00000000-0005-0000-0000-00008F0A0000}"/>
    <cellStyle name="Normal 60 2 2 4 2" xfId="4371" xr:uid="{00000000-0005-0000-0000-000029110000}"/>
    <cellStyle name="Normal 60 2 2 4 2 2" xfId="14443" xr:uid="{00000000-0005-0000-0000-000082380000}"/>
    <cellStyle name="Normal 60 2 2 4 2 2 3" xfId="29538" xr:uid="{00000000-0005-0000-0000-00007C730000}"/>
    <cellStyle name="Normal 60 2 2 4 2 3" xfId="9423" xr:uid="{00000000-0005-0000-0000-0000E6240000}"/>
    <cellStyle name="Normal 60 2 2 4 2 3 3" xfId="24521" xr:uid="{00000000-0005-0000-0000-0000E35F0000}"/>
    <cellStyle name="Normal 60 2 2 4 2 5" xfId="19508" xr:uid="{00000000-0005-0000-0000-00004E4C0000}"/>
    <cellStyle name="Normal 60 2 2 4 3" xfId="6062" xr:uid="{00000000-0005-0000-0000-0000C5170000}"/>
    <cellStyle name="Normal 60 2 2 4 3 2" xfId="16114" xr:uid="{00000000-0005-0000-0000-0000093F0000}"/>
    <cellStyle name="Normal 60 2 2 4 3 3" xfId="11094" xr:uid="{00000000-0005-0000-0000-00006D2B0000}"/>
    <cellStyle name="Normal 60 2 2 4 3 3 3" xfId="26192" xr:uid="{00000000-0005-0000-0000-00006A660000}"/>
    <cellStyle name="Normal 60 2 2 4 3 5" xfId="21179" xr:uid="{00000000-0005-0000-0000-0000D5520000}"/>
    <cellStyle name="Normal 60 2 2 4 4" xfId="12772" xr:uid="{00000000-0005-0000-0000-0000FB310000}"/>
    <cellStyle name="Normal 60 2 2 4 4 3" xfId="27867" xr:uid="{00000000-0005-0000-0000-0000F56C0000}"/>
    <cellStyle name="Normal 60 2 2 4 5" xfId="7751" xr:uid="{00000000-0005-0000-0000-00005E1E0000}"/>
    <cellStyle name="Normal 60 2 2 4 5 3" xfId="22850" xr:uid="{00000000-0005-0000-0000-00005C590000}"/>
    <cellStyle name="Normal 60 2 2 4 7" xfId="17837" xr:uid="{00000000-0005-0000-0000-0000C7450000}"/>
    <cellStyle name="Normal 60 2 2 5" xfId="3534" xr:uid="{00000000-0005-0000-0000-0000E40D0000}"/>
    <cellStyle name="Normal 60 2 2 5 2" xfId="13607" xr:uid="{00000000-0005-0000-0000-00003E350000}"/>
    <cellStyle name="Normal 60 2 2 5 2 3" xfId="28702" xr:uid="{00000000-0005-0000-0000-000038700000}"/>
    <cellStyle name="Normal 60 2 2 5 3" xfId="8587" xr:uid="{00000000-0005-0000-0000-0000A2210000}"/>
    <cellStyle name="Normal 60 2 2 5 3 3" xfId="23685" xr:uid="{00000000-0005-0000-0000-00009F5C0000}"/>
    <cellStyle name="Normal 60 2 2 5 5" xfId="18672" xr:uid="{00000000-0005-0000-0000-00000A490000}"/>
    <cellStyle name="Normal 60 2 2 6" xfId="5226" xr:uid="{00000000-0005-0000-0000-000081140000}"/>
    <cellStyle name="Normal 60 2 2 6 2" xfId="15278" xr:uid="{00000000-0005-0000-0000-0000C53B0000}"/>
    <cellStyle name="Normal 60 2 2 6 2 3" xfId="30373" xr:uid="{00000000-0005-0000-0000-0000BF760000}"/>
    <cellStyle name="Normal 60 2 2 6 3" xfId="10258" xr:uid="{00000000-0005-0000-0000-000029280000}"/>
    <cellStyle name="Normal 60 2 2 6 3 3" xfId="25356" xr:uid="{00000000-0005-0000-0000-000026630000}"/>
    <cellStyle name="Normal 60 2 2 6 5" xfId="20343" xr:uid="{00000000-0005-0000-0000-0000914F0000}"/>
    <cellStyle name="Normal 60 2 2 7" xfId="11936" xr:uid="{00000000-0005-0000-0000-0000B72E0000}"/>
    <cellStyle name="Normal 60 2 2 7 3" xfId="27031" xr:uid="{00000000-0005-0000-0000-0000B1690000}"/>
    <cellStyle name="Normal 60 2 2 8" xfId="6915" xr:uid="{00000000-0005-0000-0000-00001A1B0000}"/>
    <cellStyle name="Normal 60 2 2 8 3" xfId="22014" xr:uid="{00000000-0005-0000-0000-000018560000}"/>
    <cellStyle name="Normal 60 2 3" xfId="1944" xr:uid="{00000000-0005-0000-0000-0000AD070000}"/>
    <cellStyle name="Normal 60 2 3 2" xfId="2365" xr:uid="{00000000-0005-0000-0000-000052090000}"/>
    <cellStyle name="Normal 60 2 3 2 2" xfId="3204" xr:uid="{00000000-0005-0000-0000-0000990C0000}"/>
    <cellStyle name="Normal 60 2 3 2 2 2" xfId="4893" xr:uid="{00000000-0005-0000-0000-000033130000}"/>
    <cellStyle name="Normal 60 2 3 2 2 2 2" xfId="14965" xr:uid="{00000000-0005-0000-0000-00008C3A0000}"/>
    <cellStyle name="Normal 60 2 3 2 2 2 2 3" xfId="30060" xr:uid="{00000000-0005-0000-0000-000086750000}"/>
    <cellStyle name="Normal 60 2 3 2 2 2 3" xfId="9945" xr:uid="{00000000-0005-0000-0000-0000F0260000}"/>
    <cellStyle name="Normal 60 2 3 2 2 2 3 3" xfId="25043" xr:uid="{00000000-0005-0000-0000-0000ED610000}"/>
    <cellStyle name="Normal 60 2 3 2 2 2 5" xfId="20030" xr:uid="{00000000-0005-0000-0000-0000584E0000}"/>
    <cellStyle name="Normal 60 2 3 2 2 3" xfId="6584" xr:uid="{00000000-0005-0000-0000-0000CF190000}"/>
    <cellStyle name="Normal 60 2 3 2 2 3 2" xfId="16636" xr:uid="{00000000-0005-0000-0000-000013410000}"/>
    <cellStyle name="Normal 60 2 3 2 2 3 3" xfId="11616" xr:uid="{00000000-0005-0000-0000-0000772D0000}"/>
    <cellStyle name="Normal 60 2 3 2 2 3 3 3" xfId="26714" xr:uid="{00000000-0005-0000-0000-000074680000}"/>
    <cellStyle name="Normal 60 2 3 2 2 3 5" xfId="21701" xr:uid="{00000000-0005-0000-0000-0000DF540000}"/>
    <cellStyle name="Normal 60 2 3 2 2 4" xfId="13294" xr:uid="{00000000-0005-0000-0000-000005340000}"/>
    <cellStyle name="Normal 60 2 3 2 2 4 3" xfId="28389" xr:uid="{00000000-0005-0000-0000-0000FF6E0000}"/>
    <cellStyle name="Normal 60 2 3 2 2 5" xfId="8273" xr:uid="{00000000-0005-0000-0000-000068200000}"/>
    <cellStyle name="Normal 60 2 3 2 2 5 3" xfId="23372" xr:uid="{00000000-0005-0000-0000-0000665B0000}"/>
    <cellStyle name="Normal 60 2 3 2 2 7" xfId="18359" xr:uid="{00000000-0005-0000-0000-0000D1470000}"/>
    <cellStyle name="Normal 60 2 3 2 3" xfId="4056" xr:uid="{00000000-0005-0000-0000-0000EE0F0000}"/>
    <cellStyle name="Normal 60 2 3 2 3 2" xfId="14129" xr:uid="{00000000-0005-0000-0000-000048370000}"/>
    <cellStyle name="Normal 60 2 3 2 3 2 3" xfId="29224" xr:uid="{00000000-0005-0000-0000-000042720000}"/>
    <cellStyle name="Normal 60 2 3 2 3 3" xfId="9109" xr:uid="{00000000-0005-0000-0000-0000AC230000}"/>
    <cellStyle name="Normal 60 2 3 2 3 3 3" xfId="24207" xr:uid="{00000000-0005-0000-0000-0000A95E0000}"/>
    <cellStyle name="Normal 60 2 3 2 3 5" xfId="19194" xr:uid="{00000000-0005-0000-0000-0000144B0000}"/>
    <cellStyle name="Normal 60 2 3 2 4" xfId="5748" xr:uid="{00000000-0005-0000-0000-00008B160000}"/>
    <cellStyle name="Normal 60 2 3 2 4 2" xfId="15800" xr:uid="{00000000-0005-0000-0000-0000CF3D0000}"/>
    <cellStyle name="Normal 60 2 3 2 4 2 3" xfId="30895" xr:uid="{00000000-0005-0000-0000-0000C9780000}"/>
    <cellStyle name="Normal 60 2 3 2 4 3" xfId="10780" xr:uid="{00000000-0005-0000-0000-0000332A0000}"/>
    <cellStyle name="Normal 60 2 3 2 4 3 3" xfId="25878" xr:uid="{00000000-0005-0000-0000-000030650000}"/>
    <cellStyle name="Normal 60 2 3 2 4 5" xfId="20865" xr:uid="{00000000-0005-0000-0000-00009B510000}"/>
    <cellStyle name="Normal 60 2 3 2 5" xfId="12458" xr:uid="{00000000-0005-0000-0000-0000C1300000}"/>
    <cellStyle name="Normal 60 2 3 2 5 3" xfId="27553" xr:uid="{00000000-0005-0000-0000-0000BB6B0000}"/>
    <cellStyle name="Normal 60 2 3 2 6" xfId="7437" xr:uid="{00000000-0005-0000-0000-0000241D0000}"/>
    <cellStyle name="Normal 60 2 3 2 6 3" xfId="22536" xr:uid="{00000000-0005-0000-0000-000022580000}"/>
    <cellStyle name="Normal 60 2 3 2 8" xfId="17523" xr:uid="{00000000-0005-0000-0000-00008D440000}"/>
    <cellStyle name="Normal 60 2 3 3" xfId="2786" xr:uid="{00000000-0005-0000-0000-0000F70A0000}"/>
    <cellStyle name="Normal 60 2 3 3 2" xfId="4475" xr:uid="{00000000-0005-0000-0000-000091110000}"/>
    <cellStyle name="Normal 60 2 3 3 2 2" xfId="14547" xr:uid="{00000000-0005-0000-0000-0000EA380000}"/>
    <cellStyle name="Normal 60 2 3 3 2 2 3" xfId="29642" xr:uid="{00000000-0005-0000-0000-0000E4730000}"/>
    <cellStyle name="Normal 60 2 3 3 2 3" xfId="9527" xr:uid="{00000000-0005-0000-0000-00004E250000}"/>
    <cellStyle name="Normal 60 2 3 3 2 3 3" xfId="24625" xr:uid="{00000000-0005-0000-0000-00004B600000}"/>
    <cellStyle name="Normal 60 2 3 3 2 5" xfId="19612" xr:uid="{00000000-0005-0000-0000-0000B64C0000}"/>
    <cellStyle name="Normal 60 2 3 3 3" xfId="6166" xr:uid="{00000000-0005-0000-0000-00002D180000}"/>
    <cellStyle name="Normal 60 2 3 3 3 2" xfId="16218" xr:uid="{00000000-0005-0000-0000-0000713F0000}"/>
    <cellStyle name="Normal 60 2 3 3 3 3" xfId="11198" xr:uid="{00000000-0005-0000-0000-0000D52B0000}"/>
    <cellStyle name="Normal 60 2 3 3 3 3 3" xfId="26296" xr:uid="{00000000-0005-0000-0000-0000D2660000}"/>
    <cellStyle name="Normal 60 2 3 3 3 5" xfId="21283" xr:uid="{00000000-0005-0000-0000-00003D530000}"/>
    <cellStyle name="Normal 60 2 3 3 4" xfId="12876" xr:uid="{00000000-0005-0000-0000-000063320000}"/>
    <cellStyle name="Normal 60 2 3 3 4 3" xfId="27971" xr:uid="{00000000-0005-0000-0000-00005D6D0000}"/>
    <cellStyle name="Normal 60 2 3 3 5" xfId="7855" xr:uid="{00000000-0005-0000-0000-0000C61E0000}"/>
    <cellStyle name="Normal 60 2 3 3 5 3" xfId="22954" xr:uid="{00000000-0005-0000-0000-0000C4590000}"/>
    <cellStyle name="Normal 60 2 3 3 7" xfId="17941" xr:uid="{00000000-0005-0000-0000-00002F460000}"/>
    <cellStyle name="Normal 60 2 3 4" xfId="3638" xr:uid="{00000000-0005-0000-0000-00004C0E0000}"/>
    <cellStyle name="Normal 60 2 3 4 2" xfId="13711" xr:uid="{00000000-0005-0000-0000-0000A6350000}"/>
    <cellStyle name="Normal 60 2 3 4 2 3" xfId="28806" xr:uid="{00000000-0005-0000-0000-0000A0700000}"/>
    <cellStyle name="Normal 60 2 3 4 3" xfId="8691" xr:uid="{00000000-0005-0000-0000-00000A220000}"/>
    <cellStyle name="Normal 60 2 3 4 3 3" xfId="23789" xr:uid="{00000000-0005-0000-0000-0000075D0000}"/>
    <cellStyle name="Normal 60 2 3 4 5" xfId="18776" xr:uid="{00000000-0005-0000-0000-000072490000}"/>
    <cellStyle name="Normal 60 2 3 5" xfId="5330" xr:uid="{00000000-0005-0000-0000-0000E9140000}"/>
    <cellStyle name="Normal 60 2 3 5 2" xfId="15382" xr:uid="{00000000-0005-0000-0000-00002D3C0000}"/>
    <cellStyle name="Normal 60 2 3 5 2 3" xfId="30477" xr:uid="{00000000-0005-0000-0000-000027770000}"/>
    <cellStyle name="Normal 60 2 3 5 3" xfId="10362" xr:uid="{00000000-0005-0000-0000-000091280000}"/>
    <cellStyle name="Normal 60 2 3 5 3 3" xfId="25460" xr:uid="{00000000-0005-0000-0000-00008E630000}"/>
    <cellStyle name="Normal 60 2 3 5 5" xfId="20447" xr:uid="{00000000-0005-0000-0000-0000F94F0000}"/>
    <cellStyle name="Normal 60 2 3 6" xfId="12040" xr:uid="{00000000-0005-0000-0000-00001F2F0000}"/>
    <cellStyle name="Normal 60 2 3 6 3" xfId="27135" xr:uid="{00000000-0005-0000-0000-0000196A0000}"/>
    <cellStyle name="Normal 60 2 3 7" xfId="7019" xr:uid="{00000000-0005-0000-0000-0000821B0000}"/>
    <cellStyle name="Normal 60 2 3 7 3" xfId="22118" xr:uid="{00000000-0005-0000-0000-000080560000}"/>
    <cellStyle name="Normal 60 2 3 9" xfId="17105" xr:uid="{00000000-0005-0000-0000-0000EB420000}"/>
    <cellStyle name="Normal 60 2 4" xfId="2157" xr:uid="{00000000-0005-0000-0000-000082080000}"/>
    <cellStyle name="Normal 60 2 4 2" xfId="2996" xr:uid="{00000000-0005-0000-0000-0000C90B0000}"/>
    <cellStyle name="Normal 60 2 4 2 2" xfId="4685" xr:uid="{00000000-0005-0000-0000-000063120000}"/>
    <cellStyle name="Normal 60 2 4 2 2 2" xfId="14757" xr:uid="{00000000-0005-0000-0000-0000BC390000}"/>
    <cellStyle name="Normal 60 2 4 2 2 2 3" xfId="29852" xr:uid="{00000000-0005-0000-0000-0000B6740000}"/>
    <cellStyle name="Normal 60 2 4 2 2 3" xfId="9737" xr:uid="{00000000-0005-0000-0000-000020260000}"/>
    <cellStyle name="Normal 60 2 4 2 2 3 3" xfId="24835" xr:uid="{00000000-0005-0000-0000-00001D610000}"/>
    <cellStyle name="Normal 60 2 4 2 2 5" xfId="19822" xr:uid="{00000000-0005-0000-0000-0000884D0000}"/>
    <cellStyle name="Normal 60 2 4 2 3" xfId="6376" xr:uid="{00000000-0005-0000-0000-0000FF180000}"/>
    <cellStyle name="Normal 60 2 4 2 3 2" xfId="16428" xr:uid="{00000000-0005-0000-0000-000043400000}"/>
    <cellStyle name="Normal 60 2 4 2 3 3" xfId="11408" xr:uid="{00000000-0005-0000-0000-0000A72C0000}"/>
    <cellStyle name="Normal 60 2 4 2 3 3 3" xfId="26506" xr:uid="{00000000-0005-0000-0000-0000A4670000}"/>
    <cellStyle name="Normal 60 2 4 2 3 5" xfId="21493" xr:uid="{00000000-0005-0000-0000-00000F540000}"/>
    <cellStyle name="Normal 60 2 4 2 4" xfId="13086" xr:uid="{00000000-0005-0000-0000-000035330000}"/>
    <cellStyle name="Normal 60 2 4 2 4 3" xfId="28181" xr:uid="{00000000-0005-0000-0000-00002F6E0000}"/>
    <cellStyle name="Normal 60 2 4 2 5" xfId="8065" xr:uid="{00000000-0005-0000-0000-0000981F0000}"/>
    <cellStyle name="Normal 60 2 4 2 5 3" xfId="23164" xr:uid="{00000000-0005-0000-0000-0000965A0000}"/>
    <cellStyle name="Normal 60 2 4 2 7" xfId="18151" xr:uid="{00000000-0005-0000-0000-000001470000}"/>
    <cellStyle name="Normal 60 2 4 3" xfId="3848" xr:uid="{00000000-0005-0000-0000-00001E0F0000}"/>
    <cellStyle name="Normal 60 2 4 3 2" xfId="13921" xr:uid="{00000000-0005-0000-0000-000078360000}"/>
    <cellStyle name="Normal 60 2 4 3 2 3" xfId="29016" xr:uid="{00000000-0005-0000-0000-000072710000}"/>
    <cellStyle name="Normal 60 2 4 3 3" xfId="8901" xr:uid="{00000000-0005-0000-0000-0000DC220000}"/>
    <cellStyle name="Normal 60 2 4 3 3 3" xfId="23999" xr:uid="{00000000-0005-0000-0000-0000D95D0000}"/>
    <cellStyle name="Normal 60 2 4 3 5" xfId="18986" xr:uid="{00000000-0005-0000-0000-0000444A0000}"/>
    <cellStyle name="Normal 60 2 4 4" xfId="5540" xr:uid="{00000000-0005-0000-0000-0000BB150000}"/>
    <cellStyle name="Normal 60 2 4 4 2" xfId="15592" xr:uid="{00000000-0005-0000-0000-0000FF3C0000}"/>
    <cellStyle name="Normal 60 2 4 4 2 3" xfId="30687" xr:uid="{00000000-0005-0000-0000-0000F9770000}"/>
    <cellStyle name="Normal 60 2 4 4 3" xfId="10572" xr:uid="{00000000-0005-0000-0000-000063290000}"/>
    <cellStyle name="Normal 60 2 4 4 3 3" xfId="25670" xr:uid="{00000000-0005-0000-0000-000060640000}"/>
    <cellStyle name="Normal 60 2 4 4 5" xfId="20657" xr:uid="{00000000-0005-0000-0000-0000CB500000}"/>
    <cellStyle name="Normal 60 2 4 5" xfId="12250" xr:uid="{00000000-0005-0000-0000-0000F12F0000}"/>
    <cellStyle name="Normal 60 2 4 5 3" xfId="27345" xr:uid="{00000000-0005-0000-0000-0000EB6A0000}"/>
    <cellStyle name="Normal 60 2 4 6" xfId="7229" xr:uid="{00000000-0005-0000-0000-0000541C0000}"/>
    <cellStyle name="Normal 60 2 4 6 3" xfId="22328" xr:uid="{00000000-0005-0000-0000-000052570000}"/>
    <cellStyle name="Normal 60 2 4 8" xfId="17315" xr:uid="{00000000-0005-0000-0000-0000BD430000}"/>
    <cellStyle name="Normal 60 2 5" xfId="2578" xr:uid="{00000000-0005-0000-0000-0000270A0000}"/>
    <cellStyle name="Normal 60 2 5 2" xfId="4267" xr:uid="{00000000-0005-0000-0000-0000C1100000}"/>
    <cellStyle name="Normal 60 2 5 2 2" xfId="14339" xr:uid="{00000000-0005-0000-0000-00001A380000}"/>
    <cellStyle name="Normal 60 2 5 2 2 3" xfId="29434" xr:uid="{00000000-0005-0000-0000-000014730000}"/>
    <cellStyle name="Normal 60 2 5 2 3" xfId="9319" xr:uid="{00000000-0005-0000-0000-00007E240000}"/>
    <cellStyle name="Normal 60 2 5 2 3 3" xfId="24417" xr:uid="{00000000-0005-0000-0000-00007B5F0000}"/>
    <cellStyle name="Normal 60 2 5 2 5" xfId="19404" xr:uid="{00000000-0005-0000-0000-0000E64B0000}"/>
    <cellStyle name="Normal 60 2 5 3" xfId="5958" xr:uid="{00000000-0005-0000-0000-00005D170000}"/>
    <cellStyle name="Normal 60 2 5 3 2" xfId="16010" xr:uid="{00000000-0005-0000-0000-0000A13E0000}"/>
    <cellStyle name="Normal 60 2 5 3 3" xfId="10990" xr:uid="{00000000-0005-0000-0000-0000052B0000}"/>
    <cellStyle name="Normal 60 2 5 3 3 3" xfId="26088" xr:uid="{00000000-0005-0000-0000-000002660000}"/>
    <cellStyle name="Normal 60 2 5 3 5" xfId="21075" xr:uid="{00000000-0005-0000-0000-00006D520000}"/>
    <cellStyle name="Normal 60 2 5 4" xfId="12668" xr:uid="{00000000-0005-0000-0000-000093310000}"/>
    <cellStyle name="Normal 60 2 5 4 3" xfId="27763" xr:uid="{00000000-0005-0000-0000-00008D6C0000}"/>
    <cellStyle name="Normal 60 2 5 5" xfId="7647" xr:uid="{00000000-0005-0000-0000-0000F61D0000}"/>
    <cellStyle name="Normal 60 2 5 5 3" xfId="22746" xr:uid="{00000000-0005-0000-0000-0000F4580000}"/>
    <cellStyle name="Normal 60 2 5 7" xfId="17733" xr:uid="{00000000-0005-0000-0000-00005F450000}"/>
    <cellStyle name="Normal 60 2 6" xfId="3430" xr:uid="{00000000-0005-0000-0000-00007C0D0000}"/>
    <cellStyle name="Normal 60 2 6 2" xfId="13503" xr:uid="{00000000-0005-0000-0000-0000D6340000}"/>
    <cellStyle name="Normal 60 2 6 2 3" xfId="28598" xr:uid="{00000000-0005-0000-0000-0000D06F0000}"/>
    <cellStyle name="Normal 60 2 6 3" xfId="8483" xr:uid="{00000000-0005-0000-0000-00003A210000}"/>
    <cellStyle name="Normal 60 2 6 3 3" xfId="23581" xr:uid="{00000000-0005-0000-0000-0000375C0000}"/>
    <cellStyle name="Normal 60 2 6 5" xfId="18568" xr:uid="{00000000-0005-0000-0000-0000A2480000}"/>
    <cellStyle name="Normal 60 2 7" xfId="5122" xr:uid="{00000000-0005-0000-0000-000019140000}"/>
    <cellStyle name="Normal 60 2 7 2" xfId="15174" xr:uid="{00000000-0005-0000-0000-00005D3B0000}"/>
    <cellStyle name="Normal 60 2 7 2 3" xfId="30269" xr:uid="{00000000-0005-0000-0000-000057760000}"/>
    <cellStyle name="Normal 60 2 7 3" xfId="10154" xr:uid="{00000000-0005-0000-0000-0000C1270000}"/>
    <cellStyle name="Normal 60 2 7 3 3" xfId="25252" xr:uid="{00000000-0005-0000-0000-0000BE620000}"/>
    <cellStyle name="Normal 60 2 7 5" xfId="20239" xr:uid="{00000000-0005-0000-0000-0000294F0000}"/>
    <cellStyle name="Normal 60 2 8" xfId="11832" xr:uid="{00000000-0005-0000-0000-00004F2E0000}"/>
    <cellStyle name="Normal 60 2 8 3" xfId="26927" xr:uid="{00000000-0005-0000-0000-000049690000}"/>
    <cellStyle name="Normal 60 2 9" xfId="6811" xr:uid="{00000000-0005-0000-0000-0000B21A0000}"/>
    <cellStyle name="Normal 60 2 9 3" xfId="21910" xr:uid="{00000000-0005-0000-0000-0000B0550000}"/>
    <cellStyle name="Normal 60 3" xfId="1777" xr:uid="{00000000-0005-0000-0000-000006070000}"/>
    <cellStyle name="Normal 60 3 10" xfId="16949" xr:uid="{00000000-0005-0000-0000-00004F420000}"/>
    <cellStyle name="Normal 60 3 2" xfId="1996" xr:uid="{00000000-0005-0000-0000-0000E1070000}"/>
    <cellStyle name="Normal 60 3 2 2" xfId="2417" xr:uid="{00000000-0005-0000-0000-000086090000}"/>
    <cellStyle name="Normal 60 3 2 2 2" xfId="3256" xr:uid="{00000000-0005-0000-0000-0000CD0C0000}"/>
    <cellStyle name="Normal 60 3 2 2 2 2" xfId="4945" xr:uid="{00000000-0005-0000-0000-000067130000}"/>
    <cellStyle name="Normal 60 3 2 2 2 2 2" xfId="15017" xr:uid="{00000000-0005-0000-0000-0000C03A0000}"/>
    <cellStyle name="Normal 60 3 2 2 2 2 2 3" xfId="30112" xr:uid="{00000000-0005-0000-0000-0000BA750000}"/>
    <cellStyle name="Normal 60 3 2 2 2 2 3" xfId="9997" xr:uid="{00000000-0005-0000-0000-000024270000}"/>
    <cellStyle name="Normal 60 3 2 2 2 2 3 3" xfId="25095" xr:uid="{00000000-0005-0000-0000-000021620000}"/>
    <cellStyle name="Normal 60 3 2 2 2 2 5" xfId="20082" xr:uid="{00000000-0005-0000-0000-00008C4E0000}"/>
    <cellStyle name="Normal 60 3 2 2 2 3" xfId="6636" xr:uid="{00000000-0005-0000-0000-0000031A0000}"/>
    <cellStyle name="Normal 60 3 2 2 2 3 2" xfId="16688" xr:uid="{00000000-0005-0000-0000-000047410000}"/>
    <cellStyle name="Normal 60 3 2 2 2 3 3" xfId="11668" xr:uid="{00000000-0005-0000-0000-0000AB2D0000}"/>
    <cellStyle name="Normal 60 3 2 2 2 3 3 3" xfId="26766" xr:uid="{00000000-0005-0000-0000-0000A8680000}"/>
    <cellStyle name="Normal 60 3 2 2 2 3 5" xfId="21753" xr:uid="{00000000-0005-0000-0000-000013550000}"/>
    <cellStyle name="Normal 60 3 2 2 2 4" xfId="13346" xr:uid="{00000000-0005-0000-0000-000039340000}"/>
    <cellStyle name="Normal 60 3 2 2 2 4 3" xfId="28441" xr:uid="{00000000-0005-0000-0000-0000336F0000}"/>
    <cellStyle name="Normal 60 3 2 2 2 5" xfId="8325" xr:uid="{00000000-0005-0000-0000-00009C200000}"/>
    <cellStyle name="Normal 60 3 2 2 2 5 3" xfId="23424" xr:uid="{00000000-0005-0000-0000-00009A5B0000}"/>
    <cellStyle name="Normal 60 3 2 2 2 7" xfId="18411" xr:uid="{00000000-0005-0000-0000-000005480000}"/>
    <cellStyle name="Normal 60 3 2 2 3" xfId="4108" xr:uid="{00000000-0005-0000-0000-000022100000}"/>
    <cellStyle name="Normal 60 3 2 2 3 2" xfId="14181" xr:uid="{00000000-0005-0000-0000-00007C370000}"/>
    <cellStyle name="Normal 60 3 2 2 3 2 3" xfId="29276" xr:uid="{00000000-0005-0000-0000-000076720000}"/>
    <cellStyle name="Normal 60 3 2 2 3 3" xfId="9161" xr:uid="{00000000-0005-0000-0000-0000E0230000}"/>
    <cellStyle name="Normal 60 3 2 2 3 3 3" xfId="24259" xr:uid="{00000000-0005-0000-0000-0000DD5E0000}"/>
    <cellStyle name="Normal 60 3 2 2 3 5" xfId="19246" xr:uid="{00000000-0005-0000-0000-0000484B0000}"/>
    <cellStyle name="Normal 60 3 2 2 4" xfId="5800" xr:uid="{00000000-0005-0000-0000-0000BF160000}"/>
    <cellStyle name="Normal 60 3 2 2 4 2" xfId="15852" xr:uid="{00000000-0005-0000-0000-0000033E0000}"/>
    <cellStyle name="Normal 60 3 2 2 4 3" xfId="10832" xr:uid="{00000000-0005-0000-0000-0000672A0000}"/>
    <cellStyle name="Normal 60 3 2 2 4 3 3" xfId="25930" xr:uid="{00000000-0005-0000-0000-000064650000}"/>
    <cellStyle name="Normal 60 3 2 2 4 5" xfId="20917" xr:uid="{00000000-0005-0000-0000-0000CF510000}"/>
    <cellStyle name="Normal 60 3 2 2 5" xfId="12510" xr:uid="{00000000-0005-0000-0000-0000F5300000}"/>
    <cellStyle name="Normal 60 3 2 2 5 3" xfId="27605" xr:uid="{00000000-0005-0000-0000-0000EF6B0000}"/>
    <cellStyle name="Normal 60 3 2 2 6" xfId="7489" xr:uid="{00000000-0005-0000-0000-0000581D0000}"/>
    <cellStyle name="Normal 60 3 2 2 6 3" xfId="22588" xr:uid="{00000000-0005-0000-0000-000056580000}"/>
    <cellStyle name="Normal 60 3 2 2 8" xfId="17575" xr:uid="{00000000-0005-0000-0000-0000C1440000}"/>
    <cellStyle name="Normal 60 3 2 3" xfId="2838" xr:uid="{00000000-0005-0000-0000-00002B0B0000}"/>
    <cellStyle name="Normal 60 3 2 3 2" xfId="4527" xr:uid="{00000000-0005-0000-0000-0000C5110000}"/>
    <cellStyle name="Normal 60 3 2 3 2 2" xfId="14599" xr:uid="{00000000-0005-0000-0000-00001E390000}"/>
    <cellStyle name="Normal 60 3 2 3 2 2 3" xfId="29694" xr:uid="{00000000-0005-0000-0000-000018740000}"/>
    <cellStyle name="Normal 60 3 2 3 2 3" xfId="9579" xr:uid="{00000000-0005-0000-0000-000082250000}"/>
    <cellStyle name="Normal 60 3 2 3 2 3 3" xfId="24677" xr:uid="{00000000-0005-0000-0000-00007F600000}"/>
    <cellStyle name="Normal 60 3 2 3 2 5" xfId="19664" xr:uid="{00000000-0005-0000-0000-0000EA4C0000}"/>
    <cellStyle name="Normal 60 3 2 3 3" xfId="6218" xr:uid="{00000000-0005-0000-0000-000061180000}"/>
    <cellStyle name="Normal 60 3 2 3 3 2" xfId="16270" xr:uid="{00000000-0005-0000-0000-0000A53F0000}"/>
    <cellStyle name="Normal 60 3 2 3 3 3" xfId="11250" xr:uid="{00000000-0005-0000-0000-0000092C0000}"/>
    <cellStyle name="Normal 60 3 2 3 3 3 3" xfId="26348" xr:uid="{00000000-0005-0000-0000-000006670000}"/>
    <cellStyle name="Normal 60 3 2 3 3 5" xfId="21335" xr:uid="{00000000-0005-0000-0000-000071530000}"/>
    <cellStyle name="Normal 60 3 2 3 4" xfId="12928" xr:uid="{00000000-0005-0000-0000-000097320000}"/>
    <cellStyle name="Normal 60 3 2 3 4 3" xfId="28023" xr:uid="{00000000-0005-0000-0000-0000916D0000}"/>
    <cellStyle name="Normal 60 3 2 3 5" xfId="7907" xr:uid="{00000000-0005-0000-0000-0000FA1E0000}"/>
    <cellStyle name="Normal 60 3 2 3 5 3" xfId="23006" xr:uid="{00000000-0005-0000-0000-0000F8590000}"/>
    <cellStyle name="Normal 60 3 2 3 7" xfId="17993" xr:uid="{00000000-0005-0000-0000-000063460000}"/>
    <cellStyle name="Normal 60 3 2 4" xfId="3690" xr:uid="{00000000-0005-0000-0000-0000800E0000}"/>
    <cellStyle name="Normal 60 3 2 4 2" xfId="13763" xr:uid="{00000000-0005-0000-0000-0000DA350000}"/>
    <cellStyle name="Normal 60 3 2 4 2 3" xfId="28858" xr:uid="{00000000-0005-0000-0000-0000D4700000}"/>
    <cellStyle name="Normal 60 3 2 4 3" xfId="8743" xr:uid="{00000000-0005-0000-0000-00003E220000}"/>
    <cellStyle name="Normal 60 3 2 4 3 3" xfId="23841" xr:uid="{00000000-0005-0000-0000-00003B5D0000}"/>
    <cellStyle name="Normal 60 3 2 4 5" xfId="18828" xr:uid="{00000000-0005-0000-0000-0000A6490000}"/>
    <cellStyle name="Normal 60 3 2 5" xfId="5382" xr:uid="{00000000-0005-0000-0000-00001D150000}"/>
    <cellStyle name="Normal 60 3 2 5 2" xfId="15434" xr:uid="{00000000-0005-0000-0000-0000613C0000}"/>
    <cellStyle name="Normal 60 3 2 5 2 3" xfId="30529" xr:uid="{00000000-0005-0000-0000-00005B770000}"/>
    <cellStyle name="Normal 60 3 2 5 3" xfId="10414" xr:uid="{00000000-0005-0000-0000-0000C5280000}"/>
    <cellStyle name="Normal 60 3 2 5 3 3" xfId="25512" xr:uid="{00000000-0005-0000-0000-0000C2630000}"/>
    <cellStyle name="Normal 60 3 2 5 5" xfId="20499" xr:uid="{00000000-0005-0000-0000-00002D500000}"/>
    <cellStyle name="Normal 60 3 2 6" xfId="12092" xr:uid="{00000000-0005-0000-0000-0000532F0000}"/>
    <cellStyle name="Normal 60 3 2 6 3" xfId="27187" xr:uid="{00000000-0005-0000-0000-00004D6A0000}"/>
    <cellStyle name="Normal 60 3 2 7" xfId="7071" xr:uid="{00000000-0005-0000-0000-0000B61B0000}"/>
    <cellStyle name="Normal 60 3 2 7 3" xfId="22170" xr:uid="{00000000-0005-0000-0000-0000B4560000}"/>
    <cellStyle name="Normal 60 3 2 9" xfId="17157" xr:uid="{00000000-0005-0000-0000-00001F430000}"/>
    <cellStyle name="Normal 60 3 3" xfId="2209" xr:uid="{00000000-0005-0000-0000-0000B6080000}"/>
    <cellStyle name="Normal 60 3 3 2" xfId="3048" xr:uid="{00000000-0005-0000-0000-0000FD0B0000}"/>
    <cellStyle name="Normal 60 3 3 2 2" xfId="4737" xr:uid="{00000000-0005-0000-0000-000097120000}"/>
    <cellStyle name="Normal 60 3 3 2 2 2" xfId="14809" xr:uid="{00000000-0005-0000-0000-0000F0390000}"/>
    <cellStyle name="Normal 60 3 3 2 2 2 3" xfId="29904" xr:uid="{00000000-0005-0000-0000-0000EA740000}"/>
    <cellStyle name="Normal 60 3 3 2 2 3" xfId="9789" xr:uid="{00000000-0005-0000-0000-000054260000}"/>
    <cellStyle name="Normal 60 3 3 2 2 3 3" xfId="24887" xr:uid="{00000000-0005-0000-0000-000051610000}"/>
    <cellStyle name="Normal 60 3 3 2 2 5" xfId="19874" xr:uid="{00000000-0005-0000-0000-0000BC4D0000}"/>
    <cellStyle name="Normal 60 3 3 2 3" xfId="6428" xr:uid="{00000000-0005-0000-0000-000033190000}"/>
    <cellStyle name="Normal 60 3 3 2 3 2" xfId="16480" xr:uid="{00000000-0005-0000-0000-000077400000}"/>
    <cellStyle name="Normal 60 3 3 2 3 3" xfId="11460" xr:uid="{00000000-0005-0000-0000-0000DB2C0000}"/>
    <cellStyle name="Normal 60 3 3 2 3 3 3" xfId="26558" xr:uid="{00000000-0005-0000-0000-0000D8670000}"/>
    <cellStyle name="Normal 60 3 3 2 3 5" xfId="21545" xr:uid="{00000000-0005-0000-0000-000043540000}"/>
    <cellStyle name="Normal 60 3 3 2 4" xfId="13138" xr:uid="{00000000-0005-0000-0000-000069330000}"/>
    <cellStyle name="Normal 60 3 3 2 4 3" xfId="28233" xr:uid="{00000000-0005-0000-0000-0000636E0000}"/>
    <cellStyle name="Normal 60 3 3 2 5" xfId="8117" xr:uid="{00000000-0005-0000-0000-0000CC1F0000}"/>
    <cellStyle name="Normal 60 3 3 2 5 3" xfId="23216" xr:uid="{00000000-0005-0000-0000-0000CA5A0000}"/>
    <cellStyle name="Normal 60 3 3 2 7" xfId="18203" xr:uid="{00000000-0005-0000-0000-000035470000}"/>
    <cellStyle name="Normal 60 3 3 3" xfId="3900" xr:uid="{00000000-0005-0000-0000-0000520F0000}"/>
    <cellStyle name="Normal 60 3 3 3 2" xfId="13973" xr:uid="{00000000-0005-0000-0000-0000AC360000}"/>
    <cellStyle name="Normal 60 3 3 3 2 3" xfId="29068" xr:uid="{00000000-0005-0000-0000-0000A6710000}"/>
    <cellStyle name="Normal 60 3 3 3 3" xfId="8953" xr:uid="{00000000-0005-0000-0000-000010230000}"/>
    <cellStyle name="Normal 60 3 3 3 3 3" xfId="24051" xr:uid="{00000000-0005-0000-0000-00000D5E0000}"/>
    <cellStyle name="Normal 60 3 3 3 5" xfId="19038" xr:uid="{00000000-0005-0000-0000-0000784A0000}"/>
    <cellStyle name="Normal 60 3 3 4" xfId="5592" xr:uid="{00000000-0005-0000-0000-0000EF150000}"/>
    <cellStyle name="Normal 60 3 3 4 2" xfId="15644" xr:uid="{00000000-0005-0000-0000-0000333D0000}"/>
    <cellStyle name="Normal 60 3 3 4 2 3" xfId="30739" xr:uid="{00000000-0005-0000-0000-00002D780000}"/>
    <cellStyle name="Normal 60 3 3 4 3" xfId="10624" xr:uid="{00000000-0005-0000-0000-000097290000}"/>
    <cellStyle name="Normal 60 3 3 4 3 3" xfId="25722" xr:uid="{00000000-0005-0000-0000-000094640000}"/>
    <cellStyle name="Normal 60 3 3 4 5" xfId="20709" xr:uid="{00000000-0005-0000-0000-0000FF500000}"/>
    <cellStyle name="Normal 60 3 3 5" xfId="12302" xr:uid="{00000000-0005-0000-0000-000025300000}"/>
    <cellStyle name="Normal 60 3 3 5 3" xfId="27397" xr:uid="{00000000-0005-0000-0000-00001F6B0000}"/>
    <cellStyle name="Normal 60 3 3 6" xfId="7281" xr:uid="{00000000-0005-0000-0000-0000881C0000}"/>
    <cellStyle name="Normal 60 3 3 6 3" xfId="22380" xr:uid="{00000000-0005-0000-0000-000086570000}"/>
    <cellStyle name="Normal 60 3 3 8" xfId="17367" xr:uid="{00000000-0005-0000-0000-0000F1430000}"/>
    <cellStyle name="Normal 60 3 4" xfId="2630" xr:uid="{00000000-0005-0000-0000-00005B0A0000}"/>
    <cellStyle name="Normal 60 3 4 2" xfId="4319" xr:uid="{00000000-0005-0000-0000-0000F5100000}"/>
    <cellStyle name="Normal 60 3 4 2 2" xfId="14391" xr:uid="{00000000-0005-0000-0000-00004E380000}"/>
    <cellStyle name="Normal 60 3 4 2 2 3" xfId="29486" xr:uid="{00000000-0005-0000-0000-000048730000}"/>
    <cellStyle name="Normal 60 3 4 2 3" xfId="9371" xr:uid="{00000000-0005-0000-0000-0000B2240000}"/>
    <cellStyle name="Normal 60 3 4 2 3 3" xfId="24469" xr:uid="{00000000-0005-0000-0000-0000AF5F0000}"/>
    <cellStyle name="Normal 60 3 4 2 5" xfId="19456" xr:uid="{00000000-0005-0000-0000-00001A4C0000}"/>
    <cellStyle name="Normal 60 3 4 3" xfId="6010" xr:uid="{00000000-0005-0000-0000-000091170000}"/>
    <cellStyle name="Normal 60 3 4 3 2" xfId="16062" xr:uid="{00000000-0005-0000-0000-0000D53E0000}"/>
    <cellStyle name="Normal 60 3 4 3 3" xfId="11042" xr:uid="{00000000-0005-0000-0000-0000392B0000}"/>
    <cellStyle name="Normal 60 3 4 3 3 3" xfId="26140" xr:uid="{00000000-0005-0000-0000-000036660000}"/>
    <cellStyle name="Normal 60 3 4 3 5" xfId="21127" xr:uid="{00000000-0005-0000-0000-0000A1520000}"/>
    <cellStyle name="Normal 60 3 4 4" xfId="12720" xr:uid="{00000000-0005-0000-0000-0000C7310000}"/>
    <cellStyle name="Normal 60 3 4 4 3" xfId="27815" xr:uid="{00000000-0005-0000-0000-0000C16C0000}"/>
    <cellStyle name="Normal 60 3 4 5" xfId="7699" xr:uid="{00000000-0005-0000-0000-00002A1E0000}"/>
    <cellStyle name="Normal 60 3 4 5 3" xfId="22798" xr:uid="{00000000-0005-0000-0000-000028590000}"/>
    <cellStyle name="Normal 60 3 4 7" xfId="17785" xr:uid="{00000000-0005-0000-0000-000093450000}"/>
    <cellStyle name="Normal 60 3 5" xfId="3482" xr:uid="{00000000-0005-0000-0000-0000B00D0000}"/>
    <cellStyle name="Normal 60 3 5 2" xfId="13555" xr:uid="{00000000-0005-0000-0000-00000A350000}"/>
    <cellStyle name="Normal 60 3 5 2 3" xfId="28650" xr:uid="{00000000-0005-0000-0000-000004700000}"/>
    <cellStyle name="Normal 60 3 5 3" xfId="8535" xr:uid="{00000000-0005-0000-0000-00006E210000}"/>
    <cellStyle name="Normal 60 3 5 3 3" xfId="23633" xr:uid="{00000000-0005-0000-0000-00006B5C0000}"/>
    <cellStyle name="Normal 60 3 5 5" xfId="18620" xr:uid="{00000000-0005-0000-0000-0000D6480000}"/>
    <cellStyle name="Normal 60 3 6" xfId="5174" xr:uid="{00000000-0005-0000-0000-00004D140000}"/>
    <cellStyle name="Normal 60 3 6 2" xfId="15226" xr:uid="{00000000-0005-0000-0000-0000913B0000}"/>
    <cellStyle name="Normal 60 3 6 2 3" xfId="30321" xr:uid="{00000000-0005-0000-0000-00008B760000}"/>
    <cellStyle name="Normal 60 3 6 3" xfId="10206" xr:uid="{00000000-0005-0000-0000-0000F5270000}"/>
    <cellStyle name="Normal 60 3 6 3 3" xfId="25304" xr:uid="{00000000-0005-0000-0000-0000F2620000}"/>
    <cellStyle name="Normal 60 3 6 5" xfId="20291" xr:uid="{00000000-0005-0000-0000-00005D4F0000}"/>
    <cellStyle name="Normal 60 3 7" xfId="11884" xr:uid="{00000000-0005-0000-0000-0000832E0000}"/>
    <cellStyle name="Normal 60 3 7 3" xfId="26979" xr:uid="{00000000-0005-0000-0000-00007D690000}"/>
    <cellStyle name="Normal 60 3 8" xfId="6863" xr:uid="{00000000-0005-0000-0000-0000E61A0000}"/>
    <cellStyle name="Normal 60 3 8 3" xfId="21962" xr:uid="{00000000-0005-0000-0000-0000E4550000}"/>
    <cellStyle name="Normal 60 4" xfId="1890" xr:uid="{00000000-0005-0000-0000-000077070000}"/>
    <cellStyle name="Normal 60 4 2" xfId="2313" xr:uid="{00000000-0005-0000-0000-00001E090000}"/>
    <cellStyle name="Normal 60 4 2 2" xfId="3152" xr:uid="{00000000-0005-0000-0000-0000650C0000}"/>
    <cellStyle name="Normal 60 4 2 2 2" xfId="4841" xr:uid="{00000000-0005-0000-0000-0000FF120000}"/>
    <cellStyle name="Normal 60 4 2 2 2 2" xfId="14913" xr:uid="{00000000-0005-0000-0000-0000583A0000}"/>
    <cellStyle name="Normal 60 4 2 2 2 2 3" xfId="30008" xr:uid="{00000000-0005-0000-0000-000052750000}"/>
    <cellStyle name="Normal 60 4 2 2 2 3" xfId="9893" xr:uid="{00000000-0005-0000-0000-0000BC260000}"/>
    <cellStyle name="Normal 60 4 2 2 2 3 3" xfId="24991" xr:uid="{00000000-0005-0000-0000-0000B9610000}"/>
    <cellStyle name="Normal 60 4 2 2 2 5" xfId="19978" xr:uid="{00000000-0005-0000-0000-0000244E0000}"/>
    <cellStyle name="Normal 60 4 2 2 3" xfId="6532" xr:uid="{00000000-0005-0000-0000-00009B190000}"/>
    <cellStyle name="Normal 60 4 2 2 3 2" xfId="16584" xr:uid="{00000000-0005-0000-0000-0000DF400000}"/>
    <cellStyle name="Normal 60 4 2 2 3 3" xfId="11564" xr:uid="{00000000-0005-0000-0000-0000432D0000}"/>
    <cellStyle name="Normal 60 4 2 2 3 3 3" xfId="26662" xr:uid="{00000000-0005-0000-0000-000040680000}"/>
    <cellStyle name="Normal 60 4 2 2 3 5" xfId="21649" xr:uid="{00000000-0005-0000-0000-0000AB540000}"/>
    <cellStyle name="Normal 60 4 2 2 4" xfId="13242" xr:uid="{00000000-0005-0000-0000-0000D1330000}"/>
    <cellStyle name="Normal 60 4 2 2 4 3" xfId="28337" xr:uid="{00000000-0005-0000-0000-0000CB6E0000}"/>
    <cellStyle name="Normal 60 4 2 2 5" xfId="8221" xr:uid="{00000000-0005-0000-0000-000034200000}"/>
    <cellStyle name="Normal 60 4 2 2 5 3" xfId="23320" xr:uid="{00000000-0005-0000-0000-0000325B0000}"/>
    <cellStyle name="Normal 60 4 2 2 7" xfId="18307" xr:uid="{00000000-0005-0000-0000-00009D470000}"/>
    <cellStyle name="Normal 60 4 2 3" xfId="4004" xr:uid="{00000000-0005-0000-0000-0000BA0F0000}"/>
    <cellStyle name="Normal 60 4 2 3 2" xfId="14077" xr:uid="{00000000-0005-0000-0000-000014370000}"/>
    <cellStyle name="Normal 60 4 2 3 2 3" xfId="29172" xr:uid="{00000000-0005-0000-0000-00000E720000}"/>
    <cellStyle name="Normal 60 4 2 3 3" xfId="9057" xr:uid="{00000000-0005-0000-0000-000078230000}"/>
    <cellStyle name="Normal 60 4 2 3 3 3" xfId="24155" xr:uid="{00000000-0005-0000-0000-0000755E0000}"/>
    <cellStyle name="Normal 60 4 2 3 5" xfId="19142" xr:uid="{00000000-0005-0000-0000-0000E04A0000}"/>
    <cellStyle name="Normal 60 4 2 4" xfId="5696" xr:uid="{00000000-0005-0000-0000-000057160000}"/>
    <cellStyle name="Normal 60 4 2 4 2" xfId="15748" xr:uid="{00000000-0005-0000-0000-00009B3D0000}"/>
    <cellStyle name="Normal 60 4 2 4 2 3" xfId="30843" xr:uid="{00000000-0005-0000-0000-000095780000}"/>
    <cellStyle name="Normal 60 4 2 4 3" xfId="10728" xr:uid="{00000000-0005-0000-0000-0000FF290000}"/>
    <cellStyle name="Normal 60 4 2 4 3 3" xfId="25826" xr:uid="{00000000-0005-0000-0000-0000FC640000}"/>
    <cellStyle name="Normal 60 4 2 4 5" xfId="20813" xr:uid="{00000000-0005-0000-0000-000067510000}"/>
    <cellStyle name="Normal 60 4 2 5" xfId="12406" xr:uid="{00000000-0005-0000-0000-00008D300000}"/>
    <cellStyle name="Normal 60 4 2 5 3" xfId="27501" xr:uid="{00000000-0005-0000-0000-0000876B0000}"/>
    <cellStyle name="Normal 60 4 2 6" xfId="7385" xr:uid="{00000000-0005-0000-0000-0000F01C0000}"/>
    <cellStyle name="Normal 60 4 2 6 3" xfId="22484" xr:uid="{00000000-0005-0000-0000-0000EE570000}"/>
    <cellStyle name="Normal 60 4 2 8" xfId="17471" xr:uid="{00000000-0005-0000-0000-000059440000}"/>
    <cellStyle name="Normal 60 4 3" xfId="2734" xr:uid="{00000000-0005-0000-0000-0000C30A0000}"/>
    <cellStyle name="Normal 60 4 3 2" xfId="4423" xr:uid="{00000000-0005-0000-0000-00005D110000}"/>
    <cellStyle name="Normal 60 4 3 2 2" xfId="14495" xr:uid="{00000000-0005-0000-0000-0000B6380000}"/>
    <cellStyle name="Normal 60 4 3 2 2 3" xfId="29590" xr:uid="{00000000-0005-0000-0000-0000B0730000}"/>
    <cellStyle name="Normal 60 4 3 2 3" xfId="9475" xr:uid="{00000000-0005-0000-0000-00001A250000}"/>
    <cellStyle name="Normal 60 4 3 2 3 3" xfId="24573" xr:uid="{00000000-0005-0000-0000-000017600000}"/>
    <cellStyle name="Normal 60 4 3 2 5" xfId="19560" xr:uid="{00000000-0005-0000-0000-0000824C0000}"/>
    <cellStyle name="Normal 60 4 3 3" xfId="6114" xr:uid="{00000000-0005-0000-0000-0000F9170000}"/>
    <cellStyle name="Normal 60 4 3 3 2" xfId="16166" xr:uid="{00000000-0005-0000-0000-00003D3F0000}"/>
    <cellStyle name="Normal 60 4 3 3 3" xfId="11146" xr:uid="{00000000-0005-0000-0000-0000A12B0000}"/>
    <cellStyle name="Normal 60 4 3 3 3 3" xfId="26244" xr:uid="{00000000-0005-0000-0000-00009E660000}"/>
    <cellStyle name="Normal 60 4 3 3 5" xfId="21231" xr:uid="{00000000-0005-0000-0000-000009530000}"/>
    <cellStyle name="Normal 60 4 3 4" xfId="12824" xr:uid="{00000000-0005-0000-0000-00002F320000}"/>
    <cellStyle name="Normal 60 4 3 4 3" xfId="27919" xr:uid="{00000000-0005-0000-0000-0000296D0000}"/>
    <cellStyle name="Normal 60 4 3 5" xfId="7803" xr:uid="{00000000-0005-0000-0000-0000921E0000}"/>
    <cellStyle name="Normal 60 4 3 5 3" xfId="22902" xr:uid="{00000000-0005-0000-0000-000090590000}"/>
    <cellStyle name="Normal 60 4 3 7" xfId="17889" xr:uid="{00000000-0005-0000-0000-0000FB450000}"/>
    <cellStyle name="Normal 60 4 4" xfId="3586" xr:uid="{00000000-0005-0000-0000-0000180E0000}"/>
    <cellStyle name="Normal 60 4 4 2" xfId="13659" xr:uid="{00000000-0005-0000-0000-000072350000}"/>
    <cellStyle name="Normal 60 4 4 2 3" xfId="28754" xr:uid="{00000000-0005-0000-0000-00006C700000}"/>
    <cellStyle name="Normal 60 4 4 3" xfId="8639" xr:uid="{00000000-0005-0000-0000-0000D6210000}"/>
    <cellStyle name="Normal 60 4 4 3 3" xfId="23737" xr:uid="{00000000-0005-0000-0000-0000D35C0000}"/>
    <cellStyle name="Normal 60 4 4 5" xfId="18724" xr:uid="{00000000-0005-0000-0000-00003E490000}"/>
    <cellStyle name="Normal 60 4 5" xfId="5278" xr:uid="{00000000-0005-0000-0000-0000B5140000}"/>
    <cellStyle name="Normal 60 4 5 2" xfId="15330" xr:uid="{00000000-0005-0000-0000-0000F93B0000}"/>
    <cellStyle name="Normal 60 4 5 2 3" xfId="30425" xr:uid="{00000000-0005-0000-0000-0000F3760000}"/>
    <cellStyle name="Normal 60 4 5 3" xfId="10310" xr:uid="{00000000-0005-0000-0000-00005D280000}"/>
    <cellStyle name="Normal 60 4 5 3 3" xfId="25408" xr:uid="{00000000-0005-0000-0000-00005A630000}"/>
    <cellStyle name="Normal 60 4 5 5" xfId="20395" xr:uid="{00000000-0005-0000-0000-0000C54F0000}"/>
    <cellStyle name="Normal 60 4 6" xfId="11988" xr:uid="{00000000-0005-0000-0000-0000EB2E0000}"/>
    <cellStyle name="Normal 60 4 6 3" xfId="27083" xr:uid="{00000000-0005-0000-0000-0000E5690000}"/>
    <cellStyle name="Normal 60 4 7" xfId="6967" xr:uid="{00000000-0005-0000-0000-00004E1B0000}"/>
    <cellStyle name="Normal 60 4 7 3" xfId="22066" xr:uid="{00000000-0005-0000-0000-00004C560000}"/>
    <cellStyle name="Normal 60 4 9" xfId="17053" xr:uid="{00000000-0005-0000-0000-0000B7420000}"/>
    <cellStyle name="Normal 60 5" xfId="2103" xr:uid="{00000000-0005-0000-0000-00004C080000}"/>
    <cellStyle name="Normal 60 5 2" xfId="2944" xr:uid="{00000000-0005-0000-0000-0000950B0000}"/>
    <cellStyle name="Normal 60 5 2 2" xfId="4633" xr:uid="{00000000-0005-0000-0000-00002F120000}"/>
    <cellStyle name="Normal 60 5 2 2 2" xfId="14705" xr:uid="{00000000-0005-0000-0000-000088390000}"/>
    <cellStyle name="Normal 60 5 2 2 2 3" xfId="29800" xr:uid="{00000000-0005-0000-0000-000082740000}"/>
    <cellStyle name="Normal 60 5 2 2 3" xfId="9685" xr:uid="{00000000-0005-0000-0000-0000EC250000}"/>
    <cellStyle name="Normal 60 5 2 2 3 3" xfId="24783" xr:uid="{00000000-0005-0000-0000-0000E9600000}"/>
    <cellStyle name="Normal 60 5 2 2 5" xfId="19770" xr:uid="{00000000-0005-0000-0000-0000544D0000}"/>
    <cellStyle name="Normal 60 5 2 3" xfId="6324" xr:uid="{00000000-0005-0000-0000-0000CB180000}"/>
    <cellStyle name="Normal 60 5 2 3 2" xfId="16376" xr:uid="{00000000-0005-0000-0000-00000F400000}"/>
    <cellStyle name="Normal 60 5 2 3 3" xfId="11356" xr:uid="{00000000-0005-0000-0000-0000732C0000}"/>
    <cellStyle name="Normal 60 5 2 3 3 3" xfId="26454" xr:uid="{00000000-0005-0000-0000-000070670000}"/>
    <cellStyle name="Normal 60 5 2 3 5" xfId="21441" xr:uid="{00000000-0005-0000-0000-0000DB530000}"/>
    <cellStyle name="Normal 60 5 2 4" xfId="13034" xr:uid="{00000000-0005-0000-0000-000001330000}"/>
    <cellStyle name="Normal 60 5 2 4 3" xfId="28129" xr:uid="{00000000-0005-0000-0000-0000FB6D0000}"/>
    <cellStyle name="Normal 60 5 2 5" xfId="8013" xr:uid="{00000000-0005-0000-0000-0000641F0000}"/>
    <cellStyle name="Normal 60 5 2 5 3" xfId="23112" xr:uid="{00000000-0005-0000-0000-0000625A0000}"/>
    <cellStyle name="Normal 60 5 2 7" xfId="18099" xr:uid="{00000000-0005-0000-0000-0000CD460000}"/>
    <cellStyle name="Normal 60 5 3" xfId="3796" xr:uid="{00000000-0005-0000-0000-0000EA0E0000}"/>
    <cellStyle name="Normal 60 5 3 2" xfId="13869" xr:uid="{00000000-0005-0000-0000-000044360000}"/>
    <cellStyle name="Normal 60 5 3 2 3" xfId="28964" xr:uid="{00000000-0005-0000-0000-00003E710000}"/>
    <cellStyle name="Normal 60 5 3 3" xfId="8849" xr:uid="{00000000-0005-0000-0000-0000A8220000}"/>
    <cellStyle name="Normal 60 5 3 3 3" xfId="23947" xr:uid="{00000000-0005-0000-0000-0000A55D0000}"/>
    <cellStyle name="Normal 60 5 3 5" xfId="18934" xr:uid="{00000000-0005-0000-0000-0000104A0000}"/>
    <cellStyle name="Normal 60 5 4" xfId="5488" xr:uid="{00000000-0005-0000-0000-000087150000}"/>
    <cellStyle name="Normal 60 5 4 2" xfId="15540" xr:uid="{00000000-0005-0000-0000-0000CB3C0000}"/>
    <cellStyle name="Normal 60 5 4 2 3" xfId="30635" xr:uid="{00000000-0005-0000-0000-0000C5770000}"/>
    <cellStyle name="Normal 60 5 4 3" xfId="10520" xr:uid="{00000000-0005-0000-0000-00002F290000}"/>
    <cellStyle name="Normal 60 5 4 3 3" xfId="25618" xr:uid="{00000000-0005-0000-0000-00002C640000}"/>
    <cellStyle name="Normal 60 5 4 5" xfId="20605" xr:uid="{00000000-0005-0000-0000-000097500000}"/>
    <cellStyle name="Normal 60 5 5" xfId="12198" xr:uid="{00000000-0005-0000-0000-0000BD2F0000}"/>
    <cellStyle name="Normal 60 5 5 3" xfId="27293" xr:uid="{00000000-0005-0000-0000-0000B76A0000}"/>
    <cellStyle name="Normal 60 5 6" xfId="7177" xr:uid="{00000000-0005-0000-0000-0000201C0000}"/>
    <cellStyle name="Normal 60 5 6 3" xfId="22276" xr:uid="{00000000-0005-0000-0000-00001E570000}"/>
    <cellStyle name="Normal 60 5 8" xfId="17263" xr:uid="{00000000-0005-0000-0000-000089430000}"/>
    <cellStyle name="Normal 60 6" xfId="2524" xr:uid="{00000000-0005-0000-0000-0000F1090000}"/>
    <cellStyle name="Normal 60 6 2" xfId="4215" xr:uid="{00000000-0005-0000-0000-00008D100000}"/>
    <cellStyle name="Normal 60 6 2 2" xfId="14287" xr:uid="{00000000-0005-0000-0000-0000E6370000}"/>
    <cellStyle name="Normal 60 6 2 2 3" xfId="29382" xr:uid="{00000000-0005-0000-0000-0000E0720000}"/>
    <cellStyle name="Normal 60 6 2 3" xfId="9267" xr:uid="{00000000-0005-0000-0000-00004A240000}"/>
    <cellStyle name="Normal 60 6 2 3 3" xfId="24365" xr:uid="{00000000-0005-0000-0000-0000475F0000}"/>
    <cellStyle name="Normal 60 6 2 5" xfId="19352" xr:uid="{00000000-0005-0000-0000-0000B24B0000}"/>
    <cellStyle name="Normal 60 6 3" xfId="5906" xr:uid="{00000000-0005-0000-0000-000029170000}"/>
    <cellStyle name="Normal 60 6 3 2" xfId="15958" xr:uid="{00000000-0005-0000-0000-00006D3E0000}"/>
    <cellStyle name="Normal 60 6 3 3" xfId="10938" xr:uid="{00000000-0005-0000-0000-0000D12A0000}"/>
    <cellStyle name="Normal 60 6 3 3 3" xfId="26036" xr:uid="{00000000-0005-0000-0000-0000CE650000}"/>
    <cellStyle name="Normal 60 6 3 5" xfId="21023" xr:uid="{00000000-0005-0000-0000-000039520000}"/>
    <cellStyle name="Normal 60 6 4" xfId="12616" xr:uid="{00000000-0005-0000-0000-00005F310000}"/>
    <cellStyle name="Normal 60 6 4 3" xfId="27711" xr:uid="{00000000-0005-0000-0000-0000596C0000}"/>
    <cellStyle name="Normal 60 6 5" xfId="7595" xr:uid="{00000000-0005-0000-0000-0000C21D0000}"/>
    <cellStyle name="Normal 60 6 5 3" xfId="22694" xr:uid="{00000000-0005-0000-0000-0000C0580000}"/>
    <cellStyle name="Normal 60 6 7" xfId="17681" xr:uid="{00000000-0005-0000-0000-00002B450000}"/>
    <cellStyle name="Normal 60 7" xfId="3374" xr:uid="{00000000-0005-0000-0000-0000440D0000}"/>
    <cellStyle name="Normal 60 7 2" xfId="13451" xr:uid="{00000000-0005-0000-0000-0000A2340000}"/>
    <cellStyle name="Normal 60 7 2 3" xfId="28546" xr:uid="{00000000-0005-0000-0000-00009C6F0000}"/>
    <cellStyle name="Normal 60 7 3" xfId="8431" xr:uid="{00000000-0005-0000-0000-000006210000}"/>
    <cellStyle name="Normal 60 7 3 3" xfId="23529" xr:uid="{00000000-0005-0000-0000-0000035C0000}"/>
    <cellStyle name="Normal 60 7 5" xfId="18516" xr:uid="{00000000-0005-0000-0000-00006E480000}"/>
    <cellStyle name="Normal 60 8" xfId="5067" xr:uid="{00000000-0005-0000-0000-0000E2130000}"/>
    <cellStyle name="Normal 60 8 2" xfId="15122" xr:uid="{00000000-0005-0000-0000-0000293B0000}"/>
    <cellStyle name="Normal 60 8 2 3" xfId="30217" xr:uid="{00000000-0005-0000-0000-000023760000}"/>
    <cellStyle name="Normal 60 8 3" xfId="10102" xr:uid="{00000000-0005-0000-0000-00008D270000}"/>
    <cellStyle name="Normal 60 8 3 3" xfId="25200" xr:uid="{00000000-0005-0000-0000-00008A620000}"/>
    <cellStyle name="Normal 60 8 5" xfId="20187" xr:uid="{00000000-0005-0000-0000-0000F54E0000}"/>
    <cellStyle name="Normal 60 9" xfId="11778" xr:uid="{00000000-0005-0000-0000-0000192E0000}"/>
    <cellStyle name="Normal 60 9 3" xfId="26875" xr:uid="{00000000-0005-0000-0000-000015690000}"/>
    <cellStyle name="Normal 61" xfId="1451" xr:uid="{00000000-0005-0000-0000-0000BF050000}"/>
    <cellStyle name="Normal 61 2" xfId="1452" xr:uid="{00000000-0005-0000-0000-0000C0050000}"/>
    <cellStyle name="Normal 62" xfId="1453" xr:uid="{00000000-0005-0000-0000-0000C1050000}"/>
    <cellStyle name="Normal 62 2" xfId="1454" xr:uid="{00000000-0005-0000-0000-0000C2050000}"/>
    <cellStyle name="Normal 63" xfId="1455" xr:uid="{00000000-0005-0000-0000-0000C3050000}"/>
    <cellStyle name="Normal 64" xfId="1456" xr:uid="{00000000-0005-0000-0000-0000C4050000}"/>
    <cellStyle name="Normal 64 10" xfId="6758" xr:uid="{00000000-0005-0000-0000-00007D1A0000}"/>
    <cellStyle name="Normal 64 10 3" xfId="21859" xr:uid="{00000000-0005-0000-0000-00007D550000}"/>
    <cellStyle name="Normal 64 12" xfId="16844" xr:uid="{00000000-0005-0000-0000-0000E6410000}"/>
    <cellStyle name="Normal 64 2" xfId="1724" xr:uid="{00000000-0005-0000-0000-0000D1060000}"/>
    <cellStyle name="Normal 64 2 11" xfId="16898" xr:uid="{00000000-0005-0000-0000-00001C420000}"/>
    <cellStyle name="Normal 64 2 2" xfId="1832" xr:uid="{00000000-0005-0000-0000-00003D070000}"/>
    <cellStyle name="Normal 64 2 2 10" xfId="17002" xr:uid="{00000000-0005-0000-0000-000084420000}"/>
    <cellStyle name="Normal 64 2 2 2" xfId="2049" xr:uid="{00000000-0005-0000-0000-000016080000}"/>
    <cellStyle name="Normal 64 2 2 2 2" xfId="2470" xr:uid="{00000000-0005-0000-0000-0000BB090000}"/>
    <cellStyle name="Normal 64 2 2 2 2 2" xfId="3309" xr:uid="{00000000-0005-0000-0000-0000020D0000}"/>
    <cellStyle name="Normal 64 2 2 2 2 2 2" xfId="4998" xr:uid="{00000000-0005-0000-0000-00009C130000}"/>
    <cellStyle name="Normal 64 2 2 2 2 2 2 2" xfId="15070" xr:uid="{00000000-0005-0000-0000-0000F53A0000}"/>
    <cellStyle name="Normal 64 2 2 2 2 2 2 2 3" xfId="30165" xr:uid="{00000000-0005-0000-0000-0000EF750000}"/>
    <cellStyle name="Normal 64 2 2 2 2 2 2 3" xfId="10050" xr:uid="{00000000-0005-0000-0000-000059270000}"/>
    <cellStyle name="Normal 64 2 2 2 2 2 2 3 3" xfId="25148" xr:uid="{00000000-0005-0000-0000-000056620000}"/>
    <cellStyle name="Normal 64 2 2 2 2 2 2 5" xfId="20135" xr:uid="{00000000-0005-0000-0000-0000C14E0000}"/>
    <cellStyle name="Normal 64 2 2 2 2 2 3" xfId="6689" xr:uid="{00000000-0005-0000-0000-0000381A0000}"/>
    <cellStyle name="Normal 64 2 2 2 2 2 3 2" xfId="16741" xr:uid="{00000000-0005-0000-0000-00007C410000}"/>
    <cellStyle name="Normal 64 2 2 2 2 2 3 3" xfId="11721" xr:uid="{00000000-0005-0000-0000-0000E02D0000}"/>
    <cellStyle name="Normal 64 2 2 2 2 2 3 3 3" xfId="26819" xr:uid="{00000000-0005-0000-0000-0000DD680000}"/>
    <cellStyle name="Normal 64 2 2 2 2 2 3 5" xfId="21806" xr:uid="{00000000-0005-0000-0000-000048550000}"/>
    <cellStyle name="Normal 64 2 2 2 2 2 4" xfId="13399" xr:uid="{00000000-0005-0000-0000-00006E340000}"/>
    <cellStyle name="Normal 64 2 2 2 2 2 4 3" xfId="28494" xr:uid="{00000000-0005-0000-0000-0000686F0000}"/>
    <cellStyle name="Normal 64 2 2 2 2 2 5" xfId="8378" xr:uid="{00000000-0005-0000-0000-0000D1200000}"/>
    <cellStyle name="Normal 64 2 2 2 2 2 5 3" xfId="23477" xr:uid="{00000000-0005-0000-0000-0000CF5B0000}"/>
    <cellStyle name="Normal 64 2 2 2 2 2 7" xfId="18464" xr:uid="{00000000-0005-0000-0000-00003A480000}"/>
    <cellStyle name="Normal 64 2 2 2 2 3" xfId="4161" xr:uid="{00000000-0005-0000-0000-000057100000}"/>
    <cellStyle name="Normal 64 2 2 2 2 3 2" xfId="14234" xr:uid="{00000000-0005-0000-0000-0000B1370000}"/>
    <cellStyle name="Normal 64 2 2 2 2 3 2 3" xfId="29329" xr:uid="{00000000-0005-0000-0000-0000AB720000}"/>
    <cellStyle name="Normal 64 2 2 2 2 3 3" xfId="9214" xr:uid="{00000000-0005-0000-0000-000015240000}"/>
    <cellStyle name="Normal 64 2 2 2 2 3 3 3" xfId="24312" xr:uid="{00000000-0005-0000-0000-0000125F0000}"/>
    <cellStyle name="Normal 64 2 2 2 2 3 5" xfId="19299" xr:uid="{00000000-0005-0000-0000-00007D4B0000}"/>
    <cellStyle name="Normal 64 2 2 2 2 4" xfId="5853" xr:uid="{00000000-0005-0000-0000-0000F4160000}"/>
    <cellStyle name="Normal 64 2 2 2 2 4 2" xfId="15905" xr:uid="{00000000-0005-0000-0000-0000383E0000}"/>
    <cellStyle name="Normal 64 2 2 2 2 4 3" xfId="10885" xr:uid="{00000000-0005-0000-0000-00009C2A0000}"/>
    <cellStyle name="Normal 64 2 2 2 2 4 3 3" xfId="25983" xr:uid="{00000000-0005-0000-0000-000099650000}"/>
    <cellStyle name="Normal 64 2 2 2 2 4 5" xfId="20970" xr:uid="{00000000-0005-0000-0000-000004520000}"/>
    <cellStyle name="Normal 64 2 2 2 2 5" xfId="12563" xr:uid="{00000000-0005-0000-0000-00002A310000}"/>
    <cellStyle name="Normal 64 2 2 2 2 5 3" xfId="27658" xr:uid="{00000000-0005-0000-0000-0000246C0000}"/>
    <cellStyle name="Normal 64 2 2 2 2 6" xfId="7542" xr:uid="{00000000-0005-0000-0000-00008D1D0000}"/>
    <cellStyle name="Normal 64 2 2 2 2 6 3" xfId="22641" xr:uid="{00000000-0005-0000-0000-00008B580000}"/>
    <cellStyle name="Normal 64 2 2 2 2 8" xfId="17628" xr:uid="{00000000-0005-0000-0000-0000F6440000}"/>
    <cellStyle name="Normal 64 2 2 2 3" xfId="2891" xr:uid="{00000000-0005-0000-0000-0000600B0000}"/>
    <cellStyle name="Normal 64 2 2 2 3 2" xfId="4580" xr:uid="{00000000-0005-0000-0000-0000FA110000}"/>
    <cellStyle name="Normal 64 2 2 2 3 2 2" xfId="14652" xr:uid="{00000000-0005-0000-0000-000053390000}"/>
    <cellStyle name="Normal 64 2 2 2 3 2 2 3" xfId="29747" xr:uid="{00000000-0005-0000-0000-00004D740000}"/>
    <cellStyle name="Normal 64 2 2 2 3 2 3" xfId="9632" xr:uid="{00000000-0005-0000-0000-0000B7250000}"/>
    <cellStyle name="Normal 64 2 2 2 3 2 3 3" xfId="24730" xr:uid="{00000000-0005-0000-0000-0000B4600000}"/>
    <cellStyle name="Normal 64 2 2 2 3 2 5" xfId="19717" xr:uid="{00000000-0005-0000-0000-00001F4D0000}"/>
    <cellStyle name="Normal 64 2 2 2 3 3" xfId="6271" xr:uid="{00000000-0005-0000-0000-000096180000}"/>
    <cellStyle name="Normal 64 2 2 2 3 3 2" xfId="16323" xr:uid="{00000000-0005-0000-0000-0000DA3F0000}"/>
    <cellStyle name="Normal 64 2 2 2 3 3 3" xfId="11303" xr:uid="{00000000-0005-0000-0000-00003E2C0000}"/>
    <cellStyle name="Normal 64 2 2 2 3 3 3 3" xfId="26401" xr:uid="{00000000-0005-0000-0000-00003B670000}"/>
    <cellStyle name="Normal 64 2 2 2 3 3 5" xfId="21388" xr:uid="{00000000-0005-0000-0000-0000A6530000}"/>
    <cellStyle name="Normal 64 2 2 2 3 4" xfId="12981" xr:uid="{00000000-0005-0000-0000-0000CC320000}"/>
    <cellStyle name="Normal 64 2 2 2 3 4 3" xfId="28076" xr:uid="{00000000-0005-0000-0000-0000C66D0000}"/>
    <cellStyle name="Normal 64 2 2 2 3 5" xfId="7960" xr:uid="{00000000-0005-0000-0000-00002F1F0000}"/>
    <cellStyle name="Normal 64 2 2 2 3 5 3" xfId="23059" xr:uid="{00000000-0005-0000-0000-00002D5A0000}"/>
    <cellStyle name="Normal 64 2 2 2 3 7" xfId="18046" xr:uid="{00000000-0005-0000-0000-000098460000}"/>
    <cellStyle name="Normal 64 2 2 2 4" xfId="3743" xr:uid="{00000000-0005-0000-0000-0000B50E0000}"/>
    <cellStyle name="Normal 64 2 2 2 4 2" xfId="13816" xr:uid="{00000000-0005-0000-0000-00000F360000}"/>
    <cellStyle name="Normal 64 2 2 2 4 2 3" xfId="28911" xr:uid="{00000000-0005-0000-0000-000009710000}"/>
    <cellStyle name="Normal 64 2 2 2 4 3" xfId="8796" xr:uid="{00000000-0005-0000-0000-000073220000}"/>
    <cellStyle name="Normal 64 2 2 2 4 3 3" xfId="23894" xr:uid="{00000000-0005-0000-0000-0000705D0000}"/>
    <cellStyle name="Normal 64 2 2 2 4 5" xfId="18881" xr:uid="{00000000-0005-0000-0000-0000DB490000}"/>
    <cellStyle name="Normal 64 2 2 2 5" xfId="5435" xr:uid="{00000000-0005-0000-0000-000052150000}"/>
    <cellStyle name="Normal 64 2 2 2 5 2" xfId="15487" xr:uid="{00000000-0005-0000-0000-0000963C0000}"/>
    <cellStyle name="Normal 64 2 2 2 5 2 3" xfId="30582" xr:uid="{00000000-0005-0000-0000-000090770000}"/>
    <cellStyle name="Normal 64 2 2 2 5 3" xfId="10467" xr:uid="{00000000-0005-0000-0000-0000FA280000}"/>
    <cellStyle name="Normal 64 2 2 2 5 3 3" xfId="25565" xr:uid="{00000000-0005-0000-0000-0000F7630000}"/>
    <cellStyle name="Normal 64 2 2 2 5 5" xfId="20552" xr:uid="{00000000-0005-0000-0000-000062500000}"/>
    <cellStyle name="Normal 64 2 2 2 6" xfId="12145" xr:uid="{00000000-0005-0000-0000-0000882F0000}"/>
    <cellStyle name="Normal 64 2 2 2 6 3" xfId="27240" xr:uid="{00000000-0005-0000-0000-0000826A0000}"/>
    <cellStyle name="Normal 64 2 2 2 7" xfId="7124" xr:uid="{00000000-0005-0000-0000-0000EB1B0000}"/>
    <cellStyle name="Normal 64 2 2 2 7 3" xfId="22223" xr:uid="{00000000-0005-0000-0000-0000E9560000}"/>
    <cellStyle name="Normal 64 2 2 2 9" xfId="17210" xr:uid="{00000000-0005-0000-0000-000054430000}"/>
    <cellStyle name="Normal 64 2 2 3" xfId="2262" xr:uid="{00000000-0005-0000-0000-0000EB080000}"/>
    <cellStyle name="Normal 64 2 2 3 2" xfId="3101" xr:uid="{00000000-0005-0000-0000-0000320C0000}"/>
    <cellStyle name="Normal 64 2 2 3 2 2" xfId="4790" xr:uid="{00000000-0005-0000-0000-0000CC120000}"/>
    <cellStyle name="Normal 64 2 2 3 2 2 2" xfId="14862" xr:uid="{00000000-0005-0000-0000-0000253A0000}"/>
    <cellStyle name="Normal 64 2 2 3 2 2 2 3" xfId="29957" xr:uid="{00000000-0005-0000-0000-00001F750000}"/>
    <cellStyle name="Normal 64 2 2 3 2 2 3" xfId="9842" xr:uid="{00000000-0005-0000-0000-000089260000}"/>
    <cellStyle name="Normal 64 2 2 3 2 2 3 3" xfId="24940" xr:uid="{00000000-0005-0000-0000-000086610000}"/>
    <cellStyle name="Normal 64 2 2 3 2 2 5" xfId="19927" xr:uid="{00000000-0005-0000-0000-0000F14D0000}"/>
    <cellStyle name="Normal 64 2 2 3 2 3" xfId="6481" xr:uid="{00000000-0005-0000-0000-000068190000}"/>
    <cellStyle name="Normal 64 2 2 3 2 3 2" xfId="16533" xr:uid="{00000000-0005-0000-0000-0000AC400000}"/>
    <cellStyle name="Normal 64 2 2 3 2 3 3" xfId="11513" xr:uid="{00000000-0005-0000-0000-0000102D0000}"/>
    <cellStyle name="Normal 64 2 2 3 2 3 3 3" xfId="26611" xr:uid="{00000000-0005-0000-0000-00000D680000}"/>
    <cellStyle name="Normal 64 2 2 3 2 3 5" xfId="21598" xr:uid="{00000000-0005-0000-0000-000078540000}"/>
    <cellStyle name="Normal 64 2 2 3 2 4" xfId="13191" xr:uid="{00000000-0005-0000-0000-00009E330000}"/>
    <cellStyle name="Normal 64 2 2 3 2 4 3" xfId="28286" xr:uid="{00000000-0005-0000-0000-0000986E0000}"/>
    <cellStyle name="Normal 64 2 2 3 2 5" xfId="8170" xr:uid="{00000000-0005-0000-0000-000001200000}"/>
    <cellStyle name="Normal 64 2 2 3 2 5 3" xfId="23269" xr:uid="{00000000-0005-0000-0000-0000FF5A0000}"/>
    <cellStyle name="Normal 64 2 2 3 2 7" xfId="18256" xr:uid="{00000000-0005-0000-0000-00006A470000}"/>
    <cellStyle name="Normal 64 2 2 3 3" xfId="3953" xr:uid="{00000000-0005-0000-0000-0000870F0000}"/>
    <cellStyle name="Normal 64 2 2 3 3 2" xfId="14026" xr:uid="{00000000-0005-0000-0000-0000E1360000}"/>
    <cellStyle name="Normal 64 2 2 3 3 2 3" xfId="29121" xr:uid="{00000000-0005-0000-0000-0000DB710000}"/>
    <cellStyle name="Normal 64 2 2 3 3 3" xfId="9006" xr:uid="{00000000-0005-0000-0000-000045230000}"/>
    <cellStyle name="Normal 64 2 2 3 3 3 3" xfId="24104" xr:uid="{00000000-0005-0000-0000-0000425E0000}"/>
    <cellStyle name="Normal 64 2 2 3 3 5" xfId="19091" xr:uid="{00000000-0005-0000-0000-0000AD4A0000}"/>
    <cellStyle name="Normal 64 2 2 3 4" xfId="5645" xr:uid="{00000000-0005-0000-0000-000024160000}"/>
    <cellStyle name="Normal 64 2 2 3 4 2" xfId="15697" xr:uid="{00000000-0005-0000-0000-0000683D0000}"/>
    <cellStyle name="Normal 64 2 2 3 4 2 3" xfId="30792" xr:uid="{00000000-0005-0000-0000-000062780000}"/>
    <cellStyle name="Normal 64 2 2 3 4 3" xfId="10677" xr:uid="{00000000-0005-0000-0000-0000CC290000}"/>
    <cellStyle name="Normal 64 2 2 3 4 3 3" xfId="25775" xr:uid="{00000000-0005-0000-0000-0000C9640000}"/>
    <cellStyle name="Normal 64 2 2 3 4 5" xfId="20762" xr:uid="{00000000-0005-0000-0000-000034510000}"/>
    <cellStyle name="Normal 64 2 2 3 5" xfId="12355" xr:uid="{00000000-0005-0000-0000-00005A300000}"/>
    <cellStyle name="Normal 64 2 2 3 5 3" xfId="27450" xr:uid="{00000000-0005-0000-0000-0000546B0000}"/>
    <cellStyle name="Normal 64 2 2 3 6" xfId="7334" xr:uid="{00000000-0005-0000-0000-0000BD1C0000}"/>
    <cellStyle name="Normal 64 2 2 3 6 3" xfId="22433" xr:uid="{00000000-0005-0000-0000-0000BB570000}"/>
    <cellStyle name="Normal 64 2 2 3 8" xfId="17420" xr:uid="{00000000-0005-0000-0000-000026440000}"/>
    <cellStyle name="Normal 64 2 2 4" xfId="2683" xr:uid="{00000000-0005-0000-0000-0000900A0000}"/>
    <cellStyle name="Normal 64 2 2 4 2" xfId="4372" xr:uid="{00000000-0005-0000-0000-00002A110000}"/>
    <cellStyle name="Normal 64 2 2 4 2 2" xfId="14444" xr:uid="{00000000-0005-0000-0000-000083380000}"/>
    <cellStyle name="Normal 64 2 2 4 2 2 3" xfId="29539" xr:uid="{00000000-0005-0000-0000-00007D730000}"/>
    <cellStyle name="Normal 64 2 2 4 2 3" xfId="9424" xr:uid="{00000000-0005-0000-0000-0000E7240000}"/>
    <cellStyle name="Normal 64 2 2 4 2 3 3" xfId="24522" xr:uid="{00000000-0005-0000-0000-0000E45F0000}"/>
    <cellStyle name="Normal 64 2 2 4 2 5" xfId="19509" xr:uid="{00000000-0005-0000-0000-00004F4C0000}"/>
    <cellStyle name="Normal 64 2 2 4 3" xfId="6063" xr:uid="{00000000-0005-0000-0000-0000C6170000}"/>
    <cellStyle name="Normal 64 2 2 4 3 2" xfId="16115" xr:uid="{00000000-0005-0000-0000-00000A3F0000}"/>
    <cellStyle name="Normal 64 2 2 4 3 3" xfId="11095" xr:uid="{00000000-0005-0000-0000-00006E2B0000}"/>
    <cellStyle name="Normal 64 2 2 4 3 3 3" xfId="26193" xr:uid="{00000000-0005-0000-0000-00006B660000}"/>
    <cellStyle name="Normal 64 2 2 4 3 5" xfId="21180" xr:uid="{00000000-0005-0000-0000-0000D6520000}"/>
    <cellStyle name="Normal 64 2 2 4 4" xfId="12773" xr:uid="{00000000-0005-0000-0000-0000FC310000}"/>
    <cellStyle name="Normal 64 2 2 4 4 3" xfId="27868" xr:uid="{00000000-0005-0000-0000-0000F66C0000}"/>
    <cellStyle name="Normal 64 2 2 4 5" xfId="7752" xr:uid="{00000000-0005-0000-0000-00005F1E0000}"/>
    <cellStyle name="Normal 64 2 2 4 5 3" xfId="22851" xr:uid="{00000000-0005-0000-0000-00005D590000}"/>
    <cellStyle name="Normal 64 2 2 4 7" xfId="17838" xr:uid="{00000000-0005-0000-0000-0000C8450000}"/>
    <cellStyle name="Normal 64 2 2 5" xfId="3535" xr:uid="{00000000-0005-0000-0000-0000E50D0000}"/>
    <cellStyle name="Normal 64 2 2 5 2" xfId="13608" xr:uid="{00000000-0005-0000-0000-00003F350000}"/>
    <cellStyle name="Normal 64 2 2 5 2 3" xfId="28703" xr:uid="{00000000-0005-0000-0000-000039700000}"/>
    <cellStyle name="Normal 64 2 2 5 3" xfId="8588" xr:uid="{00000000-0005-0000-0000-0000A3210000}"/>
    <cellStyle name="Normal 64 2 2 5 3 3" xfId="23686" xr:uid="{00000000-0005-0000-0000-0000A05C0000}"/>
    <cellStyle name="Normal 64 2 2 5 5" xfId="18673" xr:uid="{00000000-0005-0000-0000-00000B490000}"/>
    <cellStyle name="Normal 64 2 2 6" xfId="5227" xr:uid="{00000000-0005-0000-0000-000082140000}"/>
    <cellStyle name="Normal 64 2 2 6 2" xfId="15279" xr:uid="{00000000-0005-0000-0000-0000C63B0000}"/>
    <cellStyle name="Normal 64 2 2 6 2 3" xfId="30374" xr:uid="{00000000-0005-0000-0000-0000C0760000}"/>
    <cellStyle name="Normal 64 2 2 6 3" xfId="10259" xr:uid="{00000000-0005-0000-0000-00002A280000}"/>
    <cellStyle name="Normal 64 2 2 6 3 3" xfId="25357" xr:uid="{00000000-0005-0000-0000-000027630000}"/>
    <cellStyle name="Normal 64 2 2 6 5" xfId="20344" xr:uid="{00000000-0005-0000-0000-0000924F0000}"/>
    <cellStyle name="Normal 64 2 2 7" xfId="11937" xr:uid="{00000000-0005-0000-0000-0000B82E0000}"/>
    <cellStyle name="Normal 64 2 2 7 3" xfId="27032" xr:uid="{00000000-0005-0000-0000-0000B2690000}"/>
    <cellStyle name="Normal 64 2 2 8" xfId="6916" xr:uid="{00000000-0005-0000-0000-00001B1B0000}"/>
    <cellStyle name="Normal 64 2 2 8 3" xfId="22015" xr:uid="{00000000-0005-0000-0000-000019560000}"/>
    <cellStyle name="Normal 64 2 3" xfId="1945" xr:uid="{00000000-0005-0000-0000-0000AE070000}"/>
    <cellStyle name="Normal 64 2 3 2" xfId="2366" xr:uid="{00000000-0005-0000-0000-000053090000}"/>
    <cellStyle name="Normal 64 2 3 2 2" xfId="3205" xr:uid="{00000000-0005-0000-0000-00009A0C0000}"/>
    <cellStyle name="Normal 64 2 3 2 2 2" xfId="4894" xr:uid="{00000000-0005-0000-0000-000034130000}"/>
    <cellStyle name="Normal 64 2 3 2 2 2 2" xfId="14966" xr:uid="{00000000-0005-0000-0000-00008D3A0000}"/>
    <cellStyle name="Normal 64 2 3 2 2 2 2 3" xfId="30061" xr:uid="{00000000-0005-0000-0000-000087750000}"/>
    <cellStyle name="Normal 64 2 3 2 2 2 3" xfId="9946" xr:uid="{00000000-0005-0000-0000-0000F1260000}"/>
    <cellStyle name="Normal 64 2 3 2 2 2 3 3" xfId="25044" xr:uid="{00000000-0005-0000-0000-0000EE610000}"/>
    <cellStyle name="Normal 64 2 3 2 2 2 5" xfId="20031" xr:uid="{00000000-0005-0000-0000-0000594E0000}"/>
    <cellStyle name="Normal 64 2 3 2 2 3" xfId="6585" xr:uid="{00000000-0005-0000-0000-0000D0190000}"/>
    <cellStyle name="Normal 64 2 3 2 2 3 2" xfId="16637" xr:uid="{00000000-0005-0000-0000-000014410000}"/>
    <cellStyle name="Normal 64 2 3 2 2 3 3" xfId="11617" xr:uid="{00000000-0005-0000-0000-0000782D0000}"/>
    <cellStyle name="Normal 64 2 3 2 2 3 3 3" xfId="26715" xr:uid="{00000000-0005-0000-0000-000075680000}"/>
    <cellStyle name="Normal 64 2 3 2 2 3 5" xfId="21702" xr:uid="{00000000-0005-0000-0000-0000E0540000}"/>
    <cellStyle name="Normal 64 2 3 2 2 4" xfId="13295" xr:uid="{00000000-0005-0000-0000-000006340000}"/>
    <cellStyle name="Normal 64 2 3 2 2 4 3" xfId="28390" xr:uid="{00000000-0005-0000-0000-0000006F0000}"/>
    <cellStyle name="Normal 64 2 3 2 2 5" xfId="8274" xr:uid="{00000000-0005-0000-0000-000069200000}"/>
    <cellStyle name="Normal 64 2 3 2 2 5 3" xfId="23373" xr:uid="{00000000-0005-0000-0000-0000675B0000}"/>
    <cellStyle name="Normal 64 2 3 2 2 7" xfId="18360" xr:uid="{00000000-0005-0000-0000-0000D2470000}"/>
    <cellStyle name="Normal 64 2 3 2 3" xfId="4057" xr:uid="{00000000-0005-0000-0000-0000EF0F0000}"/>
    <cellStyle name="Normal 64 2 3 2 3 2" xfId="14130" xr:uid="{00000000-0005-0000-0000-000049370000}"/>
    <cellStyle name="Normal 64 2 3 2 3 2 3" xfId="29225" xr:uid="{00000000-0005-0000-0000-000043720000}"/>
    <cellStyle name="Normal 64 2 3 2 3 3" xfId="9110" xr:uid="{00000000-0005-0000-0000-0000AD230000}"/>
    <cellStyle name="Normal 64 2 3 2 3 3 3" xfId="24208" xr:uid="{00000000-0005-0000-0000-0000AA5E0000}"/>
    <cellStyle name="Normal 64 2 3 2 3 5" xfId="19195" xr:uid="{00000000-0005-0000-0000-0000154B0000}"/>
    <cellStyle name="Normal 64 2 3 2 4" xfId="5749" xr:uid="{00000000-0005-0000-0000-00008C160000}"/>
    <cellStyle name="Normal 64 2 3 2 4 2" xfId="15801" xr:uid="{00000000-0005-0000-0000-0000D03D0000}"/>
    <cellStyle name="Normal 64 2 3 2 4 2 3" xfId="30896" xr:uid="{00000000-0005-0000-0000-0000CA780000}"/>
    <cellStyle name="Normal 64 2 3 2 4 3" xfId="10781" xr:uid="{00000000-0005-0000-0000-0000342A0000}"/>
    <cellStyle name="Normal 64 2 3 2 4 3 3" xfId="25879" xr:uid="{00000000-0005-0000-0000-000031650000}"/>
    <cellStyle name="Normal 64 2 3 2 4 5" xfId="20866" xr:uid="{00000000-0005-0000-0000-00009C510000}"/>
    <cellStyle name="Normal 64 2 3 2 5" xfId="12459" xr:uid="{00000000-0005-0000-0000-0000C2300000}"/>
    <cellStyle name="Normal 64 2 3 2 5 3" xfId="27554" xr:uid="{00000000-0005-0000-0000-0000BC6B0000}"/>
    <cellStyle name="Normal 64 2 3 2 6" xfId="7438" xr:uid="{00000000-0005-0000-0000-0000251D0000}"/>
    <cellStyle name="Normal 64 2 3 2 6 3" xfId="22537" xr:uid="{00000000-0005-0000-0000-000023580000}"/>
    <cellStyle name="Normal 64 2 3 2 8" xfId="17524" xr:uid="{00000000-0005-0000-0000-00008E440000}"/>
    <cellStyle name="Normal 64 2 3 3" xfId="2787" xr:uid="{00000000-0005-0000-0000-0000F80A0000}"/>
    <cellStyle name="Normal 64 2 3 3 2" xfId="4476" xr:uid="{00000000-0005-0000-0000-000092110000}"/>
    <cellStyle name="Normal 64 2 3 3 2 2" xfId="14548" xr:uid="{00000000-0005-0000-0000-0000EB380000}"/>
    <cellStyle name="Normal 64 2 3 3 2 2 3" xfId="29643" xr:uid="{00000000-0005-0000-0000-0000E5730000}"/>
    <cellStyle name="Normal 64 2 3 3 2 3" xfId="9528" xr:uid="{00000000-0005-0000-0000-00004F250000}"/>
    <cellStyle name="Normal 64 2 3 3 2 3 3" xfId="24626" xr:uid="{00000000-0005-0000-0000-00004C600000}"/>
    <cellStyle name="Normal 64 2 3 3 2 5" xfId="19613" xr:uid="{00000000-0005-0000-0000-0000B74C0000}"/>
    <cellStyle name="Normal 64 2 3 3 3" xfId="6167" xr:uid="{00000000-0005-0000-0000-00002E180000}"/>
    <cellStyle name="Normal 64 2 3 3 3 2" xfId="16219" xr:uid="{00000000-0005-0000-0000-0000723F0000}"/>
    <cellStyle name="Normal 64 2 3 3 3 3" xfId="11199" xr:uid="{00000000-0005-0000-0000-0000D62B0000}"/>
    <cellStyle name="Normal 64 2 3 3 3 3 3" xfId="26297" xr:uid="{00000000-0005-0000-0000-0000D3660000}"/>
    <cellStyle name="Normal 64 2 3 3 3 5" xfId="21284" xr:uid="{00000000-0005-0000-0000-00003E530000}"/>
    <cellStyle name="Normal 64 2 3 3 4" xfId="12877" xr:uid="{00000000-0005-0000-0000-000064320000}"/>
    <cellStyle name="Normal 64 2 3 3 4 3" xfId="27972" xr:uid="{00000000-0005-0000-0000-00005E6D0000}"/>
    <cellStyle name="Normal 64 2 3 3 5" xfId="7856" xr:uid="{00000000-0005-0000-0000-0000C71E0000}"/>
    <cellStyle name="Normal 64 2 3 3 5 3" xfId="22955" xr:uid="{00000000-0005-0000-0000-0000C5590000}"/>
    <cellStyle name="Normal 64 2 3 3 7" xfId="17942" xr:uid="{00000000-0005-0000-0000-000030460000}"/>
    <cellStyle name="Normal 64 2 3 4" xfId="3639" xr:uid="{00000000-0005-0000-0000-00004D0E0000}"/>
    <cellStyle name="Normal 64 2 3 4 2" xfId="13712" xr:uid="{00000000-0005-0000-0000-0000A7350000}"/>
    <cellStyle name="Normal 64 2 3 4 2 3" xfId="28807" xr:uid="{00000000-0005-0000-0000-0000A1700000}"/>
    <cellStyle name="Normal 64 2 3 4 3" xfId="8692" xr:uid="{00000000-0005-0000-0000-00000B220000}"/>
    <cellStyle name="Normal 64 2 3 4 3 3" xfId="23790" xr:uid="{00000000-0005-0000-0000-0000085D0000}"/>
    <cellStyle name="Normal 64 2 3 4 5" xfId="18777" xr:uid="{00000000-0005-0000-0000-000073490000}"/>
    <cellStyle name="Normal 64 2 3 5" xfId="5331" xr:uid="{00000000-0005-0000-0000-0000EA140000}"/>
    <cellStyle name="Normal 64 2 3 5 2" xfId="15383" xr:uid="{00000000-0005-0000-0000-00002E3C0000}"/>
    <cellStyle name="Normal 64 2 3 5 2 3" xfId="30478" xr:uid="{00000000-0005-0000-0000-000028770000}"/>
    <cellStyle name="Normal 64 2 3 5 3" xfId="10363" xr:uid="{00000000-0005-0000-0000-000092280000}"/>
    <cellStyle name="Normal 64 2 3 5 3 3" xfId="25461" xr:uid="{00000000-0005-0000-0000-00008F630000}"/>
    <cellStyle name="Normal 64 2 3 5 5" xfId="20448" xr:uid="{00000000-0005-0000-0000-0000FA4F0000}"/>
    <cellStyle name="Normal 64 2 3 6" xfId="12041" xr:uid="{00000000-0005-0000-0000-0000202F0000}"/>
    <cellStyle name="Normal 64 2 3 6 3" xfId="27136" xr:uid="{00000000-0005-0000-0000-00001A6A0000}"/>
    <cellStyle name="Normal 64 2 3 7" xfId="7020" xr:uid="{00000000-0005-0000-0000-0000831B0000}"/>
    <cellStyle name="Normal 64 2 3 7 3" xfId="22119" xr:uid="{00000000-0005-0000-0000-000081560000}"/>
    <cellStyle name="Normal 64 2 3 9" xfId="17106" xr:uid="{00000000-0005-0000-0000-0000EC420000}"/>
    <cellStyle name="Normal 64 2 4" xfId="2158" xr:uid="{00000000-0005-0000-0000-000083080000}"/>
    <cellStyle name="Normal 64 2 4 2" xfId="2997" xr:uid="{00000000-0005-0000-0000-0000CA0B0000}"/>
    <cellStyle name="Normal 64 2 4 2 2" xfId="4686" xr:uid="{00000000-0005-0000-0000-000064120000}"/>
    <cellStyle name="Normal 64 2 4 2 2 2" xfId="14758" xr:uid="{00000000-0005-0000-0000-0000BD390000}"/>
    <cellStyle name="Normal 64 2 4 2 2 2 3" xfId="29853" xr:uid="{00000000-0005-0000-0000-0000B7740000}"/>
    <cellStyle name="Normal 64 2 4 2 2 3" xfId="9738" xr:uid="{00000000-0005-0000-0000-000021260000}"/>
    <cellStyle name="Normal 64 2 4 2 2 3 3" xfId="24836" xr:uid="{00000000-0005-0000-0000-00001E610000}"/>
    <cellStyle name="Normal 64 2 4 2 2 5" xfId="19823" xr:uid="{00000000-0005-0000-0000-0000894D0000}"/>
    <cellStyle name="Normal 64 2 4 2 3" xfId="6377" xr:uid="{00000000-0005-0000-0000-000000190000}"/>
    <cellStyle name="Normal 64 2 4 2 3 2" xfId="16429" xr:uid="{00000000-0005-0000-0000-000044400000}"/>
    <cellStyle name="Normal 64 2 4 2 3 3" xfId="11409" xr:uid="{00000000-0005-0000-0000-0000A82C0000}"/>
    <cellStyle name="Normal 64 2 4 2 3 3 3" xfId="26507" xr:uid="{00000000-0005-0000-0000-0000A5670000}"/>
    <cellStyle name="Normal 64 2 4 2 3 5" xfId="21494" xr:uid="{00000000-0005-0000-0000-000010540000}"/>
    <cellStyle name="Normal 64 2 4 2 4" xfId="13087" xr:uid="{00000000-0005-0000-0000-000036330000}"/>
    <cellStyle name="Normal 64 2 4 2 4 3" xfId="28182" xr:uid="{00000000-0005-0000-0000-0000306E0000}"/>
    <cellStyle name="Normal 64 2 4 2 5" xfId="8066" xr:uid="{00000000-0005-0000-0000-0000991F0000}"/>
    <cellStyle name="Normal 64 2 4 2 5 3" xfId="23165" xr:uid="{00000000-0005-0000-0000-0000975A0000}"/>
    <cellStyle name="Normal 64 2 4 2 7" xfId="18152" xr:uid="{00000000-0005-0000-0000-000002470000}"/>
    <cellStyle name="Normal 64 2 4 3" xfId="3849" xr:uid="{00000000-0005-0000-0000-00001F0F0000}"/>
    <cellStyle name="Normal 64 2 4 3 2" xfId="13922" xr:uid="{00000000-0005-0000-0000-000079360000}"/>
    <cellStyle name="Normal 64 2 4 3 2 3" xfId="29017" xr:uid="{00000000-0005-0000-0000-000073710000}"/>
    <cellStyle name="Normal 64 2 4 3 3" xfId="8902" xr:uid="{00000000-0005-0000-0000-0000DD220000}"/>
    <cellStyle name="Normal 64 2 4 3 3 3" xfId="24000" xr:uid="{00000000-0005-0000-0000-0000DA5D0000}"/>
    <cellStyle name="Normal 64 2 4 3 5" xfId="18987" xr:uid="{00000000-0005-0000-0000-0000454A0000}"/>
    <cellStyle name="Normal 64 2 4 4" xfId="5541" xr:uid="{00000000-0005-0000-0000-0000BC150000}"/>
    <cellStyle name="Normal 64 2 4 4 2" xfId="15593" xr:uid="{00000000-0005-0000-0000-0000003D0000}"/>
    <cellStyle name="Normal 64 2 4 4 2 3" xfId="30688" xr:uid="{00000000-0005-0000-0000-0000FA770000}"/>
    <cellStyle name="Normal 64 2 4 4 3" xfId="10573" xr:uid="{00000000-0005-0000-0000-000064290000}"/>
    <cellStyle name="Normal 64 2 4 4 3 3" xfId="25671" xr:uid="{00000000-0005-0000-0000-000061640000}"/>
    <cellStyle name="Normal 64 2 4 4 5" xfId="20658" xr:uid="{00000000-0005-0000-0000-0000CC500000}"/>
    <cellStyle name="Normal 64 2 4 5" xfId="12251" xr:uid="{00000000-0005-0000-0000-0000F22F0000}"/>
    <cellStyle name="Normal 64 2 4 5 3" xfId="27346" xr:uid="{00000000-0005-0000-0000-0000EC6A0000}"/>
    <cellStyle name="Normal 64 2 4 6" xfId="7230" xr:uid="{00000000-0005-0000-0000-0000551C0000}"/>
    <cellStyle name="Normal 64 2 4 6 3" xfId="22329" xr:uid="{00000000-0005-0000-0000-000053570000}"/>
    <cellStyle name="Normal 64 2 4 8" xfId="17316" xr:uid="{00000000-0005-0000-0000-0000BE430000}"/>
    <cellStyle name="Normal 64 2 5" xfId="2579" xr:uid="{00000000-0005-0000-0000-0000280A0000}"/>
    <cellStyle name="Normal 64 2 5 2" xfId="4268" xr:uid="{00000000-0005-0000-0000-0000C2100000}"/>
    <cellStyle name="Normal 64 2 5 2 2" xfId="14340" xr:uid="{00000000-0005-0000-0000-00001B380000}"/>
    <cellStyle name="Normal 64 2 5 2 2 3" xfId="29435" xr:uid="{00000000-0005-0000-0000-000015730000}"/>
    <cellStyle name="Normal 64 2 5 2 3" xfId="9320" xr:uid="{00000000-0005-0000-0000-00007F240000}"/>
    <cellStyle name="Normal 64 2 5 2 3 3" xfId="24418" xr:uid="{00000000-0005-0000-0000-00007C5F0000}"/>
    <cellStyle name="Normal 64 2 5 2 5" xfId="19405" xr:uid="{00000000-0005-0000-0000-0000E74B0000}"/>
    <cellStyle name="Normal 64 2 5 3" xfId="5959" xr:uid="{00000000-0005-0000-0000-00005E170000}"/>
    <cellStyle name="Normal 64 2 5 3 2" xfId="16011" xr:uid="{00000000-0005-0000-0000-0000A23E0000}"/>
    <cellStyle name="Normal 64 2 5 3 3" xfId="10991" xr:uid="{00000000-0005-0000-0000-0000062B0000}"/>
    <cellStyle name="Normal 64 2 5 3 3 3" xfId="26089" xr:uid="{00000000-0005-0000-0000-000003660000}"/>
    <cellStyle name="Normal 64 2 5 3 5" xfId="21076" xr:uid="{00000000-0005-0000-0000-00006E520000}"/>
    <cellStyle name="Normal 64 2 5 4" xfId="12669" xr:uid="{00000000-0005-0000-0000-000094310000}"/>
    <cellStyle name="Normal 64 2 5 4 3" xfId="27764" xr:uid="{00000000-0005-0000-0000-00008E6C0000}"/>
    <cellStyle name="Normal 64 2 5 5" xfId="7648" xr:uid="{00000000-0005-0000-0000-0000F71D0000}"/>
    <cellStyle name="Normal 64 2 5 5 3" xfId="22747" xr:uid="{00000000-0005-0000-0000-0000F5580000}"/>
    <cellStyle name="Normal 64 2 5 7" xfId="17734" xr:uid="{00000000-0005-0000-0000-000060450000}"/>
    <cellStyle name="Normal 64 2 6" xfId="3431" xr:uid="{00000000-0005-0000-0000-00007D0D0000}"/>
    <cellStyle name="Normal 64 2 6 2" xfId="13504" xr:uid="{00000000-0005-0000-0000-0000D7340000}"/>
    <cellStyle name="Normal 64 2 6 2 3" xfId="28599" xr:uid="{00000000-0005-0000-0000-0000D16F0000}"/>
    <cellStyle name="Normal 64 2 6 3" xfId="8484" xr:uid="{00000000-0005-0000-0000-00003B210000}"/>
    <cellStyle name="Normal 64 2 6 3 3" xfId="23582" xr:uid="{00000000-0005-0000-0000-0000385C0000}"/>
    <cellStyle name="Normal 64 2 6 5" xfId="18569" xr:uid="{00000000-0005-0000-0000-0000A3480000}"/>
    <cellStyle name="Normal 64 2 7" xfId="5123" xr:uid="{00000000-0005-0000-0000-00001A140000}"/>
    <cellStyle name="Normal 64 2 7 2" xfId="15175" xr:uid="{00000000-0005-0000-0000-00005E3B0000}"/>
    <cellStyle name="Normal 64 2 7 2 3" xfId="30270" xr:uid="{00000000-0005-0000-0000-000058760000}"/>
    <cellStyle name="Normal 64 2 7 3" xfId="10155" xr:uid="{00000000-0005-0000-0000-0000C2270000}"/>
    <cellStyle name="Normal 64 2 7 3 3" xfId="25253" xr:uid="{00000000-0005-0000-0000-0000BF620000}"/>
    <cellStyle name="Normal 64 2 7 5" xfId="20240" xr:uid="{00000000-0005-0000-0000-00002A4F0000}"/>
    <cellStyle name="Normal 64 2 8" xfId="11833" xr:uid="{00000000-0005-0000-0000-0000502E0000}"/>
    <cellStyle name="Normal 64 2 8 3" xfId="26928" xr:uid="{00000000-0005-0000-0000-00004A690000}"/>
    <cellStyle name="Normal 64 2 9" xfId="6812" xr:uid="{00000000-0005-0000-0000-0000B31A0000}"/>
    <cellStyle name="Normal 64 2 9 3" xfId="21911" xr:uid="{00000000-0005-0000-0000-0000B1550000}"/>
    <cellStyle name="Normal 64 3" xfId="1778" xr:uid="{00000000-0005-0000-0000-000007070000}"/>
    <cellStyle name="Normal 64 3 10" xfId="16950" xr:uid="{00000000-0005-0000-0000-000050420000}"/>
    <cellStyle name="Normal 64 3 2" xfId="1997" xr:uid="{00000000-0005-0000-0000-0000E2070000}"/>
    <cellStyle name="Normal 64 3 2 2" xfId="2418" xr:uid="{00000000-0005-0000-0000-000087090000}"/>
    <cellStyle name="Normal 64 3 2 2 2" xfId="3257" xr:uid="{00000000-0005-0000-0000-0000CE0C0000}"/>
    <cellStyle name="Normal 64 3 2 2 2 2" xfId="4946" xr:uid="{00000000-0005-0000-0000-000068130000}"/>
    <cellStyle name="Normal 64 3 2 2 2 2 2" xfId="15018" xr:uid="{00000000-0005-0000-0000-0000C13A0000}"/>
    <cellStyle name="Normal 64 3 2 2 2 2 2 3" xfId="30113" xr:uid="{00000000-0005-0000-0000-0000BB750000}"/>
    <cellStyle name="Normal 64 3 2 2 2 2 3" xfId="9998" xr:uid="{00000000-0005-0000-0000-000025270000}"/>
    <cellStyle name="Normal 64 3 2 2 2 2 3 3" xfId="25096" xr:uid="{00000000-0005-0000-0000-000022620000}"/>
    <cellStyle name="Normal 64 3 2 2 2 2 5" xfId="20083" xr:uid="{00000000-0005-0000-0000-00008D4E0000}"/>
    <cellStyle name="Normal 64 3 2 2 2 3" xfId="6637" xr:uid="{00000000-0005-0000-0000-0000041A0000}"/>
    <cellStyle name="Normal 64 3 2 2 2 3 2" xfId="16689" xr:uid="{00000000-0005-0000-0000-000048410000}"/>
    <cellStyle name="Normal 64 3 2 2 2 3 3" xfId="11669" xr:uid="{00000000-0005-0000-0000-0000AC2D0000}"/>
    <cellStyle name="Normal 64 3 2 2 2 3 3 3" xfId="26767" xr:uid="{00000000-0005-0000-0000-0000A9680000}"/>
    <cellStyle name="Normal 64 3 2 2 2 3 5" xfId="21754" xr:uid="{00000000-0005-0000-0000-000014550000}"/>
    <cellStyle name="Normal 64 3 2 2 2 4" xfId="13347" xr:uid="{00000000-0005-0000-0000-00003A340000}"/>
    <cellStyle name="Normal 64 3 2 2 2 4 3" xfId="28442" xr:uid="{00000000-0005-0000-0000-0000346F0000}"/>
    <cellStyle name="Normal 64 3 2 2 2 5" xfId="8326" xr:uid="{00000000-0005-0000-0000-00009D200000}"/>
    <cellStyle name="Normal 64 3 2 2 2 5 3" xfId="23425" xr:uid="{00000000-0005-0000-0000-00009B5B0000}"/>
    <cellStyle name="Normal 64 3 2 2 2 7" xfId="18412" xr:uid="{00000000-0005-0000-0000-000006480000}"/>
    <cellStyle name="Normal 64 3 2 2 3" xfId="4109" xr:uid="{00000000-0005-0000-0000-000023100000}"/>
    <cellStyle name="Normal 64 3 2 2 3 2" xfId="14182" xr:uid="{00000000-0005-0000-0000-00007D370000}"/>
    <cellStyle name="Normal 64 3 2 2 3 2 3" xfId="29277" xr:uid="{00000000-0005-0000-0000-000077720000}"/>
    <cellStyle name="Normal 64 3 2 2 3 3" xfId="9162" xr:uid="{00000000-0005-0000-0000-0000E1230000}"/>
    <cellStyle name="Normal 64 3 2 2 3 3 3" xfId="24260" xr:uid="{00000000-0005-0000-0000-0000DE5E0000}"/>
    <cellStyle name="Normal 64 3 2 2 3 5" xfId="19247" xr:uid="{00000000-0005-0000-0000-0000494B0000}"/>
    <cellStyle name="Normal 64 3 2 2 4" xfId="5801" xr:uid="{00000000-0005-0000-0000-0000C0160000}"/>
    <cellStyle name="Normal 64 3 2 2 4 2" xfId="15853" xr:uid="{00000000-0005-0000-0000-0000043E0000}"/>
    <cellStyle name="Normal 64 3 2 2 4 3" xfId="10833" xr:uid="{00000000-0005-0000-0000-0000682A0000}"/>
    <cellStyle name="Normal 64 3 2 2 4 3 3" xfId="25931" xr:uid="{00000000-0005-0000-0000-000065650000}"/>
    <cellStyle name="Normal 64 3 2 2 4 5" xfId="20918" xr:uid="{00000000-0005-0000-0000-0000D0510000}"/>
    <cellStyle name="Normal 64 3 2 2 5" xfId="12511" xr:uid="{00000000-0005-0000-0000-0000F6300000}"/>
    <cellStyle name="Normal 64 3 2 2 5 3" xfId="27606" xr:uid="{00000000-0005-0000-0000-0000F06B0000}"/>
    <cellStyle name="Normal 64 3 2 2 6" xfId="7490" xr:uid="{00000000-0005-0000-0000-0000591D0000}"/>
    <cellStyle name="Normal 64 3 2 2 6 3" xfId="22589" xr:uid="{00000000-0005-0000-0000-000057580000}"/>
    <cellStyle name="Normal 64 3 2 2 8" xfId="17576" xr:uid="{00000000-0005-0000-0000-0000C2440000}"/>
    <cellStyle name="Normal 64 3 2 3" xfId="2839" xr:uid="{00000000-0005-0000-0000-00002C0B0000}"/>
    <cellStyle name="Normal 64 3 2 3 2" xfId="4528" xr:uid="{00000000-0005-0000-0000-0000C6110000}"/>
    <cellStyle name="Normal 64 3 2 3 2 2" xfId="14600" xr:uid="{00000000-0005-0000-0000-00001F390000}"/>
    <cellStyle name="Normal 64 3 2 3 2 2 3" xfId="29695" xr:uid="{00000000-0005-0000-0000-000019740000}"/>
    <cellStyle name="Normal 64 3 2 3 2 3" xfId="9580" xr:uid="{00000000-0005-0000-0000-000083250000}"/>
    <cellStyle name="Normal 64 3 2 3 2 3 3" xfId="24678" xr:uid="{00000000-0005-0000-0000-000080600000}"/>
    <cellStyle name="Normal 64 3 2 3 2 5" xfId="19665" xr:uid="{00000000-0005-0000-0000-0000EB4C0000}"/>
    <cellStyle name="Normal 64 3 2 3 3" xfId="6219" xr:uid="{00000000-0005-0000-0000-000062180000}"/>
    <cellStyle name="Normal 64 3 2 3 3 2" xfId="16271" xr:uid="{00000000-0005-0000-0000-0000A63F0000}"/>
    <cellStyle name="Normal 64 3 2 3 3 3" xfId="11251" xr:uid="{00000000-0005-0000-0000-00000A2C0000}"/>
    <cellStyle name="Normal 64 3 2 3 3 3 3" xfId="26349" xr:uid="{00000000-0005-0000-0000-000007670000}"/>
    <cellStyle name="Normal 64 3 2 3 3 5" xfId="21336" xr:uid="{00000000-0005-0000-0000-000072530000}"/>
    <cellStyle name="Normal 64 3 2 3 4" xfId="12929" xr:uid="{00000000-0005-0000-0000-000098320000}"/>
    <cellStyle name="Normal 64 3 2 3 4 3" xfId="28024" xr:uid="{00000000-0005-0000-0000-0000926D0000}"/>
    <cellStyle name="Normal 64 3 2 3 5" xfId="7908" xr:uid="{00000000-0005-0000-0000-0000FB1E0000}"/>
    <cellStyle name="Normal 64 3 2 3 5 3" xfId="23007" xr:uid="{00000000-0005-0000-0000-0000F9590000}"/>
    <cellStyle name="Normal 64 3 2 3 7" xfId="17994" xr:uid="{00000000-0005-0000-0000-000064460000}"/>
    <cellStyle name="Normal 64 3 2 4" xfId="3691" xr:uid="{00000000-0005-0000-0000-0000810E0000}"/>
    <cellStyle name="Normal 64 3 2 4 2" xfId="13764" xr:uid="{00000000-0005-0000-0000-0000DB350000}"/>
    <cellStyle name="Normal 64 3 2 4 2 3" xfId="28859" xr:uid="{00000000-0005-0000-0000-0000D5700000}"/>
    <cellStyle name="Normal 64 3 2 4 3" xfId="8744" xr:uid="{00000000-0005-0000-0000-00003F220000}"/>
    <cellStyle name="Normal 64 3 2 4 3 3" xfId="23842" xr:uid="{00000000-0005-0000-0000-00003C5D0000}"/>
    <cellStyle name="Normal 64 3 2 4 5" xfId="18829" xr:uid="{00000000-0005-0000-0000-0000A7490000}"/>
    <cellStyle name="Normal 64 3 2 5" xfId="5383" xr:uid="{00000000-0005-0000-0000-00001E150000}"/>
    <cellStyle name="Normal 64 3 2 5 2" xfId="15435" xr:uid="{00000000-0005-0000-0000-0000623C0000}"/>
    <cellStyle name="Normal 64 3 2 5 2 3" xfId="30530" xr:uid="{00000000-0005-0000-0000-00005C770000}"/>
    <cellStyle name="Normal 64 3 2 5 3" xfId="10415" xr:uid="{00000000-0005-0000-0000-0000C6280000}"/>
    <cellStyle name="Normal 64 3 2 5 3 3" xfId="25513" xr:uid="{00000000-0005-0000-0000-0000C3630000}"/>
    <cellStyle name="Normal 64 3 2 5 5" xfId="20500" xr:uid="{00000000-0005-0000-0000-00002E500000}"/>
    <cellStyle name="Normal 64 3 2 6" xfId="12093" xr:uid="{00000000-0005-0000-0000-0000542F0000}"/>
    <cellStyle name="Normal 64 3 2 6 3" xfId="27188" xr:uid="{00000000-0005-0000-0000-00004E6A0000}"/>
    <cellStyle name="Normal 64 3 2 7" xfId="7072" xr:uid="{00000000-0005-0000-0000-0000B71B0000}"/>
    <cellStyle name="Normal 64 3 2 7 3" xfId="22171" xr:uid="{00000000-0005-0000-0000-0000B5560000}"/>
    <cellStyle name="Normal 64 3 2 9" xfId="17158" xr:uid="{00000000-0005-0000-0000-000020430000}"/>
    <cellStyle name="Normal 64 3 3" xfId="2210" xr:uid="{00000000-0005-0000-0000-0000B7080000}"/>
    <cellStyle name="Normal 64 3 3 2" xfId="3049" xr:uid="{00000000-0005-0000-0000-0000FE0B0000}"/>
    <cellStyle name="Normal 64 3 3 2 2" xfId="4738" xr:uid="{00000000-0005-0000-0000-000098120000}"/>
    <cellStyle name="Normal 64 3 3 2 2 2" xfId="14810" xr:uid="{00000000-0005-0000-0000-0000F1390000}"/>
    <cellStyle name="Normal 64 3 3 2 2 2 3" xfId="29905" xr:uid="{00000000-0005-0000-0000-0000EB740000}"/>
    <cellStyle name="Normal 64 3 3 2 2 3" xfId="9790" xr:uid="{00000000-0005-0000-0000-000055260000}"/>
    <cellStyle name="Normal 64 3 3 2 2 3 3" xfId="24888" xr:uid="{00000000-0005-0000-0000-000052610000}"/>
    <cellStyle name="Normal 64 3 3 2 2 5" xfId="19875" xr:uid="{00000000-0005-0000-0000-0000BD4D0000}"/>
    <cellStyle name="Normal 64 3 3 2 3" xfId="6429" xr:uid="{00000000-0005-0000-0000-000034190000}"/>
    <cellStyle name="Normal 64 3 3 2 3 2" xfId="16481" xr:uid="{00000000-0005-0000-0000-000078400000}"/>
    <cellStyle name="Normal 64 3 3 2 3 3" xfId="11461" xr:uid="{00000000-0005-0000-0000-0000DC2C0000}"/>
    <cellStyle name="Normal 64 3 3 2 3 3 3" xfId="26559" xr:uid="{00000000-0005-0000-0000-0000D9670000}"/>
    <cellStyle name="Normal 64 3 3 2 3 5" xfId="21546" xr:uid="{00000000-0005-0000-0000-000044540000}"/>
    <cellStyle name="Normal 64 3 3 2 4" xfId="13139" xr:uid="{00000000-0005-0000-0000-00006A330000}"/>
    <cellStyle name="Normal 64 3 3 2 4 3" xfId="28234" xr:uid="{00000000-0005-0000-0000-0000646E0000}"/>
    <cellStyle name="Normal 64 3 3 2 5" xfId="8118" xr:uid="{00000000-0005-0000-0000-0000CD1F0000}"/>
    <cellStyle name="Normal 64 3 3 2 5 3" xfId="23217" xr:uid="{00000000-0005-0000-0000-0000CB5A0000}"/>
    <cellStyle name="Normal 64 3 3 2 7" xfId="18204" xr:uid="{00000000-0005-0000-0000-000036470000}"/>
    <cellStyle name="Normal 64 3 3 3" xfId="3901" xr:uid="{00000000-0005-0000-0000-0000530F0000}"/>
    <cellStyle name="Normal 64 3 3 3 2" xfId="13974" xr:uid="{00000000-0005-0000-0000-0000AD360000}"/>
    <cellStyle name="Normal 64 3 3 3 2 3" xfId="29069" xr:uid="{00000000-0005-0000-0000-0000A7710000}"/>
    <cellStyle name="Normal 64 3 3 3 3" xfId="8954" xr:uid="{00000000-0005-0000-0000-000011230000}"/>
    <cellStyle name="Normal 64 3 3 3 3 3" xfId="24052" xr:uid="{00000000-0005-0000-0000-00000E5E0000}"/>
    <cellStyle name="Normal 64 3 3 3 5" xfId="19039" xr:uid="{00000000-0005-0000-0000-0000794A0000}"/>
    <cellStyle name="Normal 64 3 3 4" xfId="5593" xr:uid="{00000000-0005-0000-0000-0000F0150000}"/>
    <cellStyle name="Normal 64 3 3 4 2" xfId="15645" xr:uid="{00000000-0005-0000-0000-0000343D0000}"/>
    <cellStyle name="Normal 64 3 3 4 2 3" xfId="30740" xr:uid="{00000000-0005-0000-0000-00002E780000}"/>
    <cellStyle name="Normal 64 3 3 4 3" xfId="10625" xr:uid="{00000000-0005-0000-0000-000098290000}"/>
    <cellStyle name="Normal 64 3 3 4 3 3" xfId="25723" xr:uid="{00000000-0005-0000-0000-000095640000}"/>
    <cellStyle name="Normal 64 3 3 4 5" xfId="20710" xr:uid="{00000000-0005-0000-0000-000000510000}"/>
    <cellStyle name="Normal 64 3 3 5" xfId="12303" xr:uid="{00000000-0005-0000-0000-000026300000}"/>
    <cellStyle name="Normal 64 3 3 5 3" xfId="27398" xr:uid="{00000000-0005-0000-0000-0000206B0000}"/>
    <cellStyle name="Normal 64 3 3 6" xfId="7282" xr:uid="{00000000-0005-0000-0000-0000891C0000}"/>
    <cellStyle name="Normal 64 3 3 6 3" xfId="22381" xr:uid="{00000000-0005-0000-0000-000087570000}"/>
    <cellStyle name="Normal 64 3 3 8" xfId="17368" xr:uid="{00000000-0005-0000-0000-0000F2430000}"/>
    <cellStyle name="Normal 64 3 4" xfId="2631" xr:uid="{00000000-0005-0000-0000-00005C0A0000}"/>
    <cellStyle name="Normal 64 3 4 2" xfId="4320" xr:uid="{00000000-0005-0000-0000-0000F6100000}"/>
    <cellStyle name="Normal 64 3 4 2 2" xfId="14392" xr:uid="{00000000-0005-0000-0000-00004F380000}"/>
    <cellStyle name="Normal 64 3 4 2 2 3" xfId="29487" xr:uid="{00000000-0005-0000-0000-000049730000}"/>
    <cellStyle name="Normal 64 3 4 2 3" xfId="9372" xr:uid="{00000000-0005-0000-0000-0000B3240000}"/>
    <cellStyle name="Normal 64 3 4 2 3 3" xfId="24470" xr:uid="{00000000-0005-0000-0000-0000B05F0000}"/>
    <cellStyle name="Normal 64 3 4 2 5" xfId="19457" xr:uid="{00000000-0005-0000-0000-00001B4C0000}"/>
    <cellStyle name="Normal 64 3 4 3" xfId="6011" xr:uid="{00000000-0005-0000-0000-000092170000}"/>
    <cellStyle name="Normal 64 3 4 3 2" xfId="16063" xr:uid="{00000000-0005-0000-0000-0000D63E0000}"/>
    <cellStyle name="Normal 64 3 4 3 3" xfId="11043" xr:uid="{00000000-0005-0000-0000-00003A2B0000}"/>
    <cellStyle name="Normal 64 3 4 3 3 3" xfId="26141" xr:uid="{00000000-0005-0000-0000-000037660000}"/>
    <cellStyle name="Normal 64 3 4 3 5" xfId="21128" xr:uid="{00000000-0005-0000-0000-0000A2520000}"/>
    <cellStyle name="Normal 64 3 4 4" xfId="12721" xr:uid="{00000000-0005-0000-0000-0000C8310000}"/>
    <cellStyle name="Normal 64 3 4 4 3" xfId="27816" xr:uid="{00000000-0005-0000-0000-0000C26C0000}"/>
    <cellStyle name="Normal 64 3 4 5" xfId="7700" xr:uid="{00000000-0005-0000-0000-00002B1E0000}"/>
    <cellStyle name="Normal 64 3 4 5 3" xfId="22799" xr:uid="{00000000-0005-0000-0000-000029590000}"/>
    <cellStyle name="Normal 64 3 4 7" xfId="17786" xr:uid="{00000000-0005-0000-0000-000094450000}"/>
    <cellStyle name="Normal 64 3 5" xfId="3483" xr:uid="{00000000-0005-0000-0000-0000B10D0000}"/>
    <cellStyle name="Normal 64 3 5 2" xfId="13556" xr:uid="{00000000-0005-0000-0000-00000B350000}"/>
    <cellStyle name="Normal 64 3 5 2 3" xfId="28651" xr:uid="{00000000-0005-0000-0000-000005700000}"/>
    <cellStyle name="Normal 64 3 5 3" xfId="8536" xr:uid="{00000000-0005-0000-0000-00006F210000}"/>
    <cellStyle name="Normal 64 3 5 3 3" xfId="23634" xr:uid="{00000000-0005-0000-0000-00006C5C0000}"/>
    <cellStyle name="Normal 64 3 5 5" xfId="18621" xr:uid="{00000000-0005-0000-0000-0000D7480000}"/>
    <cellStyle name="Normal 64 3 6" xfId="5175" xr:uid="{00000000-0005-0000-0000-00004E140000}"/>
    <cellStyle name="Normal 64 3 6 2" xfId="15227" xr:uid="{00000000-0005-0000-0000-0000923B0000}"/>
    <cellStyle name="Normal 64 3 6 2 3" xfId="30322" xr:uid="{00000000-0005-0000-0000-00008C760000}"/>
    <cellStyle name="Normal 64 3 6 3" xfId="10207" xr:uid="{00000000-0005-0000-0000-0000F6270000}"/>
    <cellStyle name="Normal 64 3 6 3 3" xfId="25305" xr:uid="{00000000-0005-0000-0000-0000F3620000}"/>
    <cellStyle name="Normal 64 3 6 5" xfId="20292" xr:uid="{00000000-0005-0000-0000-00005E4F0000}"/>
    <cellStyle name="Normal 64 3 7" xfId="11885" xr:uid="{00000000-0005-0000-0000-0000842E0000}"/>
    <cellStyle name="Normal 64 3 7 3" xfId="26980" xr:uid="{00000000-0005-0000-0000-00007E690000}"/>
    <cellStyle name="Normal 64 3 8" xfId="6864" xr:uid="{00000000-0005-0000-0000-0000E71A0000}"/>
    <cellStyle name="Normal 64 3 8 3" xfId="21963" xr:uid="{00000000-0005-0000-0000-0000E5550000}"/>
    <cellStyle name="Normal 64 4" xfId="1891" xr:uid="{00000000-0005-0000-0000-000078070000}"/>
    <cellStyle name="Normal 64 4 2" xfId="2314" xr:uid="{00000000-0005-0000-0000-00001F090000}"/>
    <cellStyle name="Normal 64 4 2 2" xfId="3153" xr:uid="{00000000-0005-0000-0000-0000660C0000}"/>
    <cellStyle name="Normal 64 4 2 2 2" xfId="4842" xr:uid="{00000000-0005-0000-0000-000000130000}"/>
    <cellStyle name="Normal 64 4 2 2 2 2" xfId="14914" xr:uid="{00000000-0005-0000-0000-0000593A0000}"/>
    <cellStyle name="Normal 64 4 2 2 2 2 3" xfId="30009" xr:uid="{00000000-0005-0000-0000-000053750000}"/>
    <cellStyle name="Normal 64 4 2 2 2 3" xfId="9894" xr:uid="{00000000-0005-0000-0000-0000BD260000}"/>
    <cellStyle name="Normal 64 4 2 2 2 3 3" xfId="24992" xr:uid="{00000000-0005-0000-0000-0000BA610000}"/>
    <cellStyle name="Normal 64 4 2 2 2 5" xfId="19979" xr:uid="{00000000-0005-0000-0000-0000254E0000}"/>
    <cellStyle name="Normal 64 4 2 2 3" xfId="6533" xr:uid="{00000000-0005-0000-0000-00009C190000}"/>
    <cellStyle name="Normal 64 4 2 2 3 2" xfId="16585" xr:uid="{00000000-0005-0000-0000-0000E0400000}"/>
    <cellStyle name="Normal 64 4 2 2 3 3" xfId="11565" xr:uid="{00000000-0005-0000-0000-0000442D0000}"/>
    <cellStyle name="Normal 64 4 2 2 3 3 3" xfId="26663" xr:uid="{00000000-0005-0000-0000-000041680000}"/>
    <cellStyle name="Normal 64 4 2 2 3 5" xfId="21650" xr:uid="{00000000-0005-0000-0000-0000AC540000}"/>
    <cellStyle name="Normal 64 4 2 2 4" xfId="13243" xr:uid="{00000000-0005-0000-0000-0000D2330000}"/>
    <cellStyle name="Normal 64 4 2 2 4 3" xfId="28338" xr:uid="{00000000-0005-0000-0000-0000CC6E0000}"/>
    <cellStyle name="Normal 64 4 2 2 5" xfId="8222" xr:uid="{00000000-0005-0000-0000-000035200000}"/>
    <cellStyle name="Normal 64 4 2 2 5 3" xfId="23321" xr:uid="{00000000-0005-0000-0000-0000335B0000}"/>
    <cellStyle name="Normal 64 4 2 2 7" xfId="18308" xr:uid="{00000000-0005-0000-0000-00009E470000}"/>
    <cellStyle name="Normal 64 4 2 3" xfId="4005" xr:uid="{00000000-0005-0000-0000-0000BB0F0000}"/>
    <cellStyle name="Normal 64 4 2 3 2" xfId="14078" xr:uid="{00000000-0005-0000-0000-000015370000}"/>
    <cellStyle name="Normal 64 4 2 3 2 3" xfId="29173" xr:uid="{00000000-0005-0000-0000-00000F720000}"/>
    <cellStyle name="Normal 64 4 2 3 3" xfId="9058" xr:uid="{00000000-0005-0000-0000-000079230000}"/>
    <cellStyle name="Normal 64 4 2 3 3 3" xfId="24156" xr:uid="{00000000-0005-0000-0000-0000765E0000}"/>
    <cellStyle name="Normal 64 4 2 3 5" xfId="19143" xr:uid="{00000000-0005-0000-0000-0000E14A0000}"/>
    <cellStyle name="Normal 64 4 2 4" xfId="5697" xr:uid="{00000000-0005-0000-0000-000058160000}"/>
    <cellStyle name="Normal 64 4 2 4 2" xfId="15749" xr:uid="{00000000-0005-0000-0000-00009C3D0000}"/>
    <cellStyle name="Normal 64 4 2 4 2 3" xfId="30844" xr:uid="{00000000-0005-0000-0000-000096780000}"/>
    <cellStyle name="Normal 64 4 2 4 3" xfId="10729" xr:uid="{00000000-0005-0000-0000-0000002A0000}"/>
    <cellStyle name="Normal 64 4 2 4 3 3" xfId="25827" xr:uid="{00000000-0005-0000-0000-0000FD640000}"/>
    <cellStyle name="Normal 64 4 2 4 5" xfId="20814" xr:uid="{00000000-0005-0000-0000-000068510000}"/>
    <cellStyle name="Normal 64 4 2 5" xfId="12407" xr:uid="{00000000-0005-0000-0000-00008E300000}"/>
    <cellStyle name="Normal 64 4 2 5 3" xfId="27502" xr:uid="{00000000-0005-0000-0000-0000886B0000}"/>
    <cellStyle name="Normal 64 4 2 6" xfId="7386" xr:uid="{00000000-0005-0000-0000-0000F11C0000}"/>
    <cellStyle name="Normal 64 4 2 6 3" xfId="22485" xr:uid="{00000000-0005-0000-0000-0000EF570000}"/>
    <cellStyle name="Normal 64 4 2 8" xfId="17472" xr:uid="{00000000-0005-0000-0000-00005A440000}"/>
    <cellStyle name="Normal 64 4 3" xfId="2735" xr:uid="{00000000-0005-0000-0000-0000C40A0000}"/>
    <cellStyle name="Normal 64 4 3 2" xfId="4424" xr:uid="{00000000-0005-0000-0000-00005E110000}"/>
    <cellStyle name="Normal 64 4 3 2 2" xfId="14496" xr:uid="{00000000-0005-0000-0000-0000B7380000}"/>
    <cellStyle name="Normal 64 4 3 2 2 3" xfId="29591" xr:uid="{00000000-0005-0000-0000-0000B1730000}"/>
    <cellStyle name="Normal 64 4 3 2 3" xfId="9476" xr:uid="{00000000-0005-0000-0000-00001B250000}"/>
    <cellStyle name="Normal 64 4 3 2 3 3" xfId="24574" xr:uid="{00000000-0005-0000-0000-000018600000}"/>
    <cellStyle name="Normal 64 4 3 2 5" xfId="19561" xr:uid="{00000000-0005-0000-0000-0000834C0000}"/>
    <cellStyle name="Normal 64 4 3 3" xfId="6115" xr:uid="{00000000-0005-0000-0000-0000FA170000}"/>
    <cellStyle name="Normal 64 4 3 3 2" xfId="16167" xr:uid="{00000000-0005-0000-0000-00003E3F0000}"/>
    <cellStyle name="Normal 64 4 3 3 3" xfId="11147" xr:uid="{00000000-0005-0000-0000-0000A22B0000}"/>
    <cellStyle name="Normal 64 4 3 3 3 3" xfId="26245" xr:uid="{00000000-0005-0000-0000-00009F660000}"/>
    <cellStyle name="Normal 64 4 3 3 5" xfId="21232" xr:uid="{00000000-0005-0000-0000-00000A530000}"/>
    <cellStyle name="Normal 64 4 3 4" xfId="12825" xr:uid="{00000000-0005-0000-0000-000030320000}"/>
    <cellStyle name="Normal 64 4 3 4 3" xfId="27920" xr:uid="{00000000-0005-0000-0000-00002A6D0000}"/>
    <cellStyle name="Normal 64 4 3 5" xfId="7804" xr:uid="{00000000-0005-0000-0000-0000931E0000}"/>
    <cellStyle name="Normal 64 4 3 5 3" xfId="22903" xr:uid="{00000000-0005-0000-0000-000091590000}"/>
    <cellStyle name="Normal 64 4 3 7" xfId="17890" xr:uid="{00000000-0005-0000-0000-0000FC450000}"/>
    <cellStyle name="Normal 64 4 4" xfId="3587" xr:uid="{00000000-0005-0000-0000-0000190E0000}"/>
    <cellStyle name="Normal 64 4 4 2" xfId="13660" xr:uid="{00000000-0005-0000-0000-000073350000}"/>
    <cellStyle name="Normal 64 4 4 2 3" xfId="28755" xr:uid="{00000000-0005-0000-0000-00006D700000}"/>
    <cellStyle name="Normal 64 4 4 3" xfId="8640" xr:uid="{00000000-0005-0000-0000-0000D7210000}"/>
    <cellStyle name="Normal 64 4 4 3 3" xfId="23738" xr:uid="{00000000-0005-0000-0000-0000D45C0000}"/>
    <cellStyle name="Normal 64 4 4 5" xfId="18725" xr:uid="{00000000-0005-0000-0000-00003F490000}"/>
    <cellStyle name="Normal 64 4 5" xfId="5279" xr:uid="{00000000-0005-0000-0000-0000B6140000}"/>
    <cellStyle name="Normal 64 4 5 2" xfId="15331" xr:uid="{00000000-0005-0000-0000-0000FA3B0000}"/>
    <cellStyle name="Normal 64 4 5 2 3" xfId="30426" xr:uid="{00000000-0005-0000-0000-0000F4760000}"/>
    <cellStyle name="Normal 64 4 5 3" xfId="10311" xr:uid="{00000000-0005-0000-0000-00005E280000}"/>
    <cellStyle name="Normal 64 4 5 3 3" xfId="25409" xr:uid="{00000000-0005-0000-0000-00005B630000}"/>
    <cellStyle name="Normal 64 4 5 5" xfId="20396" xr:uid="{00000000-0005-0000-0000-0000C64F0000}"/>
    <cellStyle name="Normal 64 4 6" xfId="11989" xr:uid="{00000000-0005-0000-0000-0000EC2E0000}"/>
    <cellStyle name="Normal 64 4 6 3" xfId="27084" xr:uid="{00000000-0005-0000-0000-0000E6690000}"/>
    <cellStyle name="Normal 64 4 7" xfId="6968" xr:uid="{00000000-0005-0000-0000-00004F1B0000}"/>
    <cellStyle name="Normal 64 4 7 3" xfId="22067" xr:uid="{00000000-0005-0000-0000-00004D560000}"/>
    <cellStyle name="Normal 64 4 9" xfId="17054" xr:uid="{00000000-0005-0000-0000-0000B8420000}"/>
    <cellStyle name="Normal 64 5" xfId="2104" xr:uid="{00000000-0005-0000-0000-00004D080000}"/>
    <cellStyle name="Normal 64 5 2" xfId="2945" xr:uid="{00000000-0005-0000-0000-0000960B0000}"/>
    <cellStyle name="Normal 64 5 2 2" xfId="4634" xr:uid="{00000000-0005-0000-0000-000030120000}"/>
    <cellStyle name="Normal 64 5 2 2 2" xfId="14706" xr:uid="{00000000-0005-0000-0000-000089390000}"/>
    <cellStyle name="Normal 64 5 2 2 2 3" xfId="29801" xr:uid="{00000000-0005-0000-0000-000083740000}"/>
    <cellStyle name="Normal 64 5 2 2 3" xfId="9686" xr:uid="{00000000-0005-0000-0000-0000ED250000}"/>
    <cellStyle name="Normal 64 5 2 2 3 3" xfId="24784" xr:uid="{00000000-0005-0000-0000-0000EA600000}"/>
    <cellStyle name="Normal 64 5 2 2 5" xfId="19771" xr:uid="{00000000-0005-0000-0000-0000554D0000}"/>
    <cellStyle name="Normal 64 5 2 3" xfId="6325" xr:uid="{00000000-0005-0000-0000-0000CC180000}"/>
    <cellStyle name="Normal 64 5 2 3 2" xfId="16377" xr:uid="{00000000-0005-0000-0000-000010400000}"/>
    <cellStyle name="Normal 64 5 2 3 3" xfId="11357" xr:uid="{00000000-0005-0000-0000-0000742C0000}"/>
    <cellStyle name="Normal 64 5 2 3 3 3" xfId="26455" xr:uid="{00000000-0005-0000-0000-000071670000}"/>
    <cellStyle name="Normal 64 5 2 3 5" xfId="21442" xr:uid="{00000000-0005-0000-0000-0000DC530000}"/>
    <cellStyle name="Normal 64 5 2 4" xfId="13035" xr:uid="{00000000-0005-0000-0000-000002330000}"/>
    <cellStyle name="Normal 64 5 2 4 3" xfId="28130" xr:uid="{00000000-0005-0000-0000-0000FC6D0000}"/>
    <cellStyle name="Normal 64 5 2 5" xfId="8014" xr:uid="{00000000-0005-0000-0000-0000651F0000}"/>
    <cellStyle name="Normal 64 5 2 5 3" xfId="23113" xr:uid="{00000000-0005-0000-0000-0000635A0000}"/>
    <cellStyle name="Normal 64 5 2 7" xfId="18100" xr:uid="{00000000-0005-0000-0000-0000CE460000}"/>
    <cellStyle name="Normal 64 5 3" xfId="3797" xr:uid="{00000000-0005-0000-0000-0000EB0E0000}"/>
    <cellStyle name="Normal 64 5 3 2" xfId="13870" xr:uid="{00000000-0005-0000-0000-000045360000}"/>
    <cellStyle name="Normal 64 5 3 2 3" xfId="28965" xr:uid="{00000000-0005-0000-0000-00003F710000}"/>
    <cellStyle name="Normal 64 5 3 3" xfId="8850" xr:uid="{00000000-0005-0000-0000-0000A9220000}"/>
    <cellStyle name="Normal 64 5 3 3 3" xfId="23948" xr:uid="{00000000-0005-0000-0000-0000A65D0000}"/>
    <cellStyle name="Normal 64 5 3 5" xfId="18935" xr:uid="{00000000-0005-0000-0000-0000114A0000}"/>
    <cellStyle name="Normal 64 5 4" xfId="5489" xr:uid="{00000000-0005-0000-0000-000088150000}"/>
    <cellStyle name="Normal 64 5 4 2" xfId="15541" xr:uid="{00000000-0005-0000-0000-0000CC3C0000}"/>
    <cellStyle name="Normal 64 5 4 2 3" xfId="30636" xr:uid="{00000000-0005-0000-0000-0000C6770000}"/>
    <cellStyle name="Normal 64 5 4 3" xfId="10521" xr:uid="{00000000-0005-0000-0000-000030290000}"/>
    <cellStyle name="Normal 64 5 4 3 3" xfId="25619" xr:uid="{00000000-0005-0000-0000-00002D640000}"/>
    <cellStyle name="Normal 64 5 4 5" xfId="20606" xr:uid="{00000000-0005-0000-0000-000098500000}"/>
    <cellStyle name="Normal 64 5 5" xfId="12199" xr:uid="{00000000-0005-0000-0000-0000BE2F0000}"/>
    <cellStyle name="Normal 64 5 5 3" xfId="27294" xr:uid="{00000000-0005-0000-0000-0000B86A0000}"/>
    <cellStyle name="Normal 64 5 6" xfId="7178" xr:uid="{00000000-0005-0000-0000-0000211C0000}"/>
    <cellStyle name="Normal 64 5 6 3" xfId="22277" xr:uid="{00000000-0005-0000-0000-00001F570000}"/>
    <cellStyle name="Normal 64 5 8" xfId="17264" xr:uid="{00000000-0005-0000-0000-00008A430000}"/>
    <cellStyle name="Normal 64 6" xfId="2525" xr:uid="{00000000-0005-0000-0000-0000F2090000}"/>
    <cellStyle name="Normal 64 6 2" xfId="4216" xr:uid="{00000000-0005-0000-0000-00008E100000}"/>
    <cellStyle name="Normal 64 6 2 2" xfId="14288" xr:uid="{00000000-0005-0000-0000-0000E7370000}"/>
    <cellStyle name="Normal 64 6 2 2 3" xfId="29383" xr:uid="{00000000-0005-0000-0000-0000E1720000}"/>
    <cellStyle name="Normal 64 6 2 3" xfId="9268" xr:uid="{00000000-0005-0000-0000-00004B240000}"/>
    <cellStyle name="Normal 64 6 2 3 3" xfId="24366" xr:uid="{00000000-0005-0000-0000-0000485F0000}"/>
    <cellStyle name="Normal 64 6 2 5" xfId="19353" xr:uid="{00000000-0005-0000-0000-0000B34B0000}"/>
    <cellStyle name="Normal 64 6 3" xfId="5907" xr:uid="{00000000-0005-0000-0000-00002A170000}"/>
    <cellStyle name="Normal 64 6 3 2" xfId="15959" xr:uid="{00000000-0005-0000-0000-00006E3E0000}"/>
    <cellStyle name="Normal 64 6 3 3" xfId="10939" xr:uid="{00000000-0005-0000-0000-0000D22A0000}"/>
    <cellStyle name="Normal 64 6 3 3 3" xfId="26037" xr:uid="{00000000-0005-0000-0000-0000CF650000}"/>
    <cellStyle name="Normal 64 6 3 5" xfId="21024" xr:uid="{00000000-0005-0000-0000-00003A520000}"/>
    <cellStyle name="Normal 64 6 4" xfId="12617" xr:uid="{00000000-0005-0000-0000-000060310000}"/>
    <cellStyle name="Normal 64 6 4 3" xfId="27712" xr:uid="{00000000-0005-0000-0000-00005A6C0000}"/>
    <cellStyle name="Normal 64 6 5" xfId="7596" xr:uid="{00000000-0005-0000-0000-0000C31D0000}"/>
    <cellStyle name="Normal 64 6 5 3" xfId="22695" xr:uid="{00000000-0005-0000-0000-0000C1580000}"/>
    <cellStyle name="Normal 64 6 7" xfId="17682" xr:uid="{00000000-0005-0000-0000-00002C450000}"/>
    <cellStyle name="Normal 64 7" xfId="3376" xr:uid="{00000000-0005-0000-0000-0000460D0000}"/>
    <cellStyle name="Normal 64 7 2" xfId="13452" xr:uid="{00000000-0005-0000-0000-0000A3340000}"/>
    <cellStyle name="Normal 64 7 2 3" xfId="28547" xr:uid="{00000000-0005-0000-0000-00009D6F0000}"/>
    <cellStyle name="Normal 64 7 3" xfId="8432" xr:uid="{00000000-0005-0000-0000-000007210000}"/>
    <cellStyle name="Normal 64 7 3 3" xfId="23530" xr:uid="{00000000-0005-0000-0000-0000045C0000}"/>
    <cellStyle name="Normal 64 7 5" xfId="18517" xr:uid="{00000000-0005-0000-0000-00006F480000}"/>
    <cellStyle name="Normal 64 8" xfId="5069" xr:uid="{00000000-0005-0000-0000-0000E4130000}"/>
    <cellStyle name="Normal 64 8 2" xfId="15123" xr:uid="{00000000-0005-0000-0000-00002A3B0000}"/>
    <cellStyle name="Normal 64 8 2 3" xfId="30218" xr:uid="{00000000-0005-0000-0000-000024760000}"/>
    <cellStyle name="Normal 64 8 3" xfId="10103" xr:uid="{00000000-0005-0000-0000-00008E270000}"/>
    <cellStyle name="Normal 64 8 3 3" xfId="25201" xr:uid="{00000000-0005-0000-0000-00008B620000}"/>
    <cellStyle name="Normal 64 8 5" xfId="20188" xr:uid="{00000000-0005-0000-0000-0000F64E0000}"/>
    <cellStyle name="Normal 64 9" xfId="11779" xr:uid="{00000000-0005-0000-0000-00001A2E0000}"/>
    <cellStyle name="Normal 64 9 3" xfId="26876" xr:uid="{00000000-0005-0000-0000-000016690000}"/>
    <cellStyle name="Normal 65" xfId="1457" xr:uid="{00000000-0005-0000-0000-0000C5050000}"/>
    <cellStyle name="Normal 65 10" xfId="6759" xr:uid="{00000000-0005-0000-0000-00007E1A0000}"/>
    <cellStyle name="Normal 65 10 3" xfId="21860" xr:uid="{00000000-0005-0000-0000-00007E550000}"/>
    <cellStyle name="Normal 65 12" xfId="16845" xr:uid="{00000000-0005-0000-0000-0000E7410000}"/>
    <cellStyle name="Normal 65 2" xfId="1725" xr:uid="{00000000-0005-0000-0000-0000D2060000}"/>
    <cellStyle name="Normal 65 2 11" xfId="16899" xr:uid="{00000000-0005-0000-0000-00001D420000}"/>
    <cellStyle name="Normal 65 2 2" xfId="1833" xr:uid="{00000000-0005-0000-0000-00003E070000}"/>
    <cellStyle name="Normal 65 2 2 10" xfId="17003" xr:uid="{00000000-0005-0000-0000-000085420000}"/>
    <cellStyle name="Normal 65 2 2 2" xfId="2050" xr:uid="{00000000-0005-0000-0000-000017080000}"/>
    <cellStyle name="Normal 65 2 2 2 2" xfId="2471" xr:uid="{00000000-0005-0000-0000-0000BC090000}"/>
    <cellStyle name="Normal 65 2 2 2 2 2" xfId="3310" xr:uid="{00000000-0005-0000-0000-0000030D0000}"/>
    <cellStyle name="Normal 65 2 2 2 2 2 2" xfId="4999" xr:uid="{00000000-0005-0000-0000-00009D130000}"/>
    <cellStyle name="Normal 65 2 2 2 2 2 2 2" xfId="15071" xr:uid="{00000000-0005-0000-0000-0000F63A0000}"/>
    <cellStyle name="Normal 65 2 2 2 2 2 2 2 3" xfId="30166" xr:uid="{00000000-0005-0000-0000-0000F0750000}"/>
    <cellStyle name="Normal 65 2 2 2 2 2 2 3" xfId="10051" xr:uid="{00000000-0005-0000-0000-00005A270000}"/>
    <cellStyle name="Normal 65 2 2 2 2 2 2 3 3" xfId="25149" xr:uid="{00000000-0005-0000-0000-000057620000}"/>
    <cellStyle name="Normal 65 2 2 2 2 2 2 5" xfId="20136" xr:uid="{00000000-0005-0000-0000-0000C24E0000}"/>
    <cellStyle name="Normal 65 2 2 2 2 2 3" xfId="6690" xr:uid="{00000000-0005-0000-0000-0000391A0000}"/>
    <cellStyle name="Normal 65 2 2 2 2 2 3 2" xfId="16742" xr:uid="{00000000-0005-0000-0000-00007D410000}"/>
    <cellStyle name="Normal 65 2 2 2 2 2 3 3" xfId="11722" xr:uid="{00000000-0005-0000-0000-0000E12D0000}"/>
    <cellStyle name="Normal 65 2 2 2 2 2 3 3 3" xfId="26820" xr:uid="{00000000-0005-0000-0000-0000DE680000}"/>
    <cellStyle name="Normal 65 2 2 2 2 2 3 5" xfId="21807" xr:uid="{00000000-0005-0000-0000-000049550000}"/>
    <cellStyle name="Normal 65 2 2 2 2 2 4" xfId="13400" xr:uid="{00000000-0005-0000-0000-00006F340000}"/>
    <cellStyle name="Normal 65 2 2 2 2 2 4 3" xfId="28495" xr:uid="{00000000-0005-0000-0000-0000696F0000}"/>
    <cellStyle name="Normal 65 2 2 2 2 2 5" xfId="8379" xr:uid="{00000000-0005-0000-0000-0000D2200000}"/>
    <cellStyle name="Normal 65 2 2 2 2 2 5 3" xfId="23478" xr:uid="{00000000-0005-0000-0000-0000D05B0000}"/>
    <cellStyle name="Normal 65 2 2 2 2 2 7" xfId="18465" xr:uid="{00000000-0005-0000-0000-00003B480000}"/>
    <cellStyle name="Normal 65 2 2 2 2 3" xfId="4162" xr:uid="{00000000-0005-0000-0000-000058100000}"/>
    <cellStyle name="Normal 65 2 2 2 2 3 2" xfId="14235" xr:uid="{00000000-0005-0000-0000-0000B2370000}"/>
    <cellStyle name="Normal 65 2 2 2 2 3 2 3" xfId="29330" xr:uid="{00000000-0005-0000-0000-0000AC720000}"/>
    <cellStyle name="Normal 65 2 2 2 2 3 3" xfId="9215" xr:uid="{00000000-0005-0000-0000-000016240000}"/>
    <cellStyle name="Normal 65 2 2 2 2 3 3 3" xfId="24313" xr:uid="{00000000-0005-0000-0000-0000135F0000}"/>
    <cellStyle name="Normal 65 2 2 2 2 3 5" xfId="19300" xr:uid="{00000000-0005-0000-0000-00007E4B0000}"/>
    <cellStyle name="Normal 65 2 2 2 2 4" xfId="5854" xr:uid="{00000000-0005-0000-0000-0000F5160000}"/>
    <cellStyle name="Normal 65 2 2 2 2 4 2" xfId="15906" xr:uid="{00000000-0005-0000-0000-0000393E0000}"/>
    <cellStyle name="Normal 65 2 2 2 2 4 3" xfId="10886" xr:uid="{00000000-0005-0000-0000-00009D2A0000}"/>
    <cellStyle name="Normal 65 2 2 2 2 4 3 3" xfId="25984" xr:uid="{00000000-0005-0000-0000-00009A650000}"/>
    <cellStyle name="Normal 65 2 2 2 2 4 5" xfId="20971" xr:uid="{00000000-0005-0000-0000-000005520000}"/>
    <cellStyle name="Normal 65 2 2 2 2 5" xfId="12564" xr:uid="{00000000-0005-0000-0000-00002B310000}"/>
    <cellStyle name="Normal 65 2 2 2 2 5 3" xfId="27659" xr:uid="{00000000-0005-0000-0000-0000256C0000}"/>
    <cellStyle name="Normal 65 2 2 2 2 6" xfId="7543" xr:uid="{00000000-0005-0000-0000-00008E1D0000}"/>
    <cellStyle name="Normal 65 2 2 2 2 6 3" xfId="22642" xr:uid="{00000000-0005-0000-0000-00008C580000}"/>
    <cellStyle name="Normal 65 2 2 2 2 8" xfId="17629" xr:uid="{00000000-0005-0000-0000-0000F7440000}"/>
    <cellStyle name="Normal 65 2 2 2 3" xfId="2892" xr:uid="{00000000-0005-0000-0000-0000610B0000}"/>
    <cellStyle name="Normal 65 2 2 2 3 2" xfId="4581" xr:uid="{00000000-0005-0000-0000-0000FB110000}"/>
    <cellStyle name="Normal 65 2 2 2 3 2 2" xfId="14653" xr:uid="{00000000-0005-0000-0000-000054390000}"/>
    <cellStyle name="Normal 65 2 2 2 3 2 2 3" xfId="29748" xr:uid="{00000000-0005-0000-0000-00004E740000}"/>
    <cellStyle name="Normal 65 2 2 2 3 2 3" xfId="9633" xr:uid="{00000000-0005-0000-0000-0000B8250000}"/>
    <cellStyle name="Normal 65 2 2 2 3 2 3 3" xfId="24731" xr:uid="{00000000-0005-0000-0000-0000B5600000}"/>
    <cellStyle name="Normal 65 2 2 2 3 2 5" xfId="19718" xr:uid="{00000000-0005-0000-0000-0000204D0000}"/>
    <cellStyle name="Normal 65 2 2 2 3 3" xfId="6272" xr:uid="{00000000-0005-0000-0000-000097180000}"/>
    <cellStyle name="Normal 65 2 2 2 3 3 2" xfId="16324" xr:uid="{00000000-0005-0000-0000-0000DB3F0000}"/>
    <cellStyle name="Normal 65 2 2 2 3 3 3" xfId="11304" xr:uid="{00000000-0005-0000-0000-00003F2C0000}"/>
    <cellStyle name="Normal 65 2 2 2 3 3 3 3" xfId="26402" xr:uid="{00000000-0005-0000-0000-00003C670000}"/>
    <cellStyle name="Normal 65 2 2 2 3 3 5" xfId="21389" xr:uid="{00000000-0005-0000-0000-0000A7530000}"/>
    <cellStyle name="Normal 65 2 2 2 3 4" xfId="12982" xr:uid="{00000000-0005-0000-0000-0000CD320000}"/>
    <cellStyle name="Normal 65 2 2 2 3 4 3" xfId="28077" xr:uid="{00000000-0005-0000-0000-0000C76D0000}"/>
    <cellStyle name="Normal 65 2 2 2 3 5" xfId="7961" xr:uid="{00000000-0005-0000-0000-0000301F0000}"/>
    <cellStyle name="Normal 65 2 2 2 3 5 3" xfId="23060" xr:uid="{00000000-0005-0000-0000-00002E5A0000}"/>
    <cellStyle name="Normal 65 2 2 2 3 7" xfId="18047" xr:uid="{00000000-0005-0000-0000-000099460000}"/>
    <cellStyle name="Normal 65 2 2 2 4" xfId="3744" xr:uid="{00000000-0005-0000-0000-0000B60E0000}"/>
    <cellStyle name="Normal 65 2 2 2 4 2" xfId="13817" xr:uid="{00000000-0005-0000-0000-000010360000}"/>
    <cellStyle name="Normal 65 2 2 2 4 2 3" xfId="28912" xr:uid="{00000000-0005-0000-0000-00000A710000}"/>
    <cellStyle name="Normal 65 2 2 2 4 3" xfId="8797" xr:uid="{00000000-0005-0000-0000-000074220000}"/>
    <cellStyle name="Normal 65 2 2 2 4 3 3" xfId="23895" xr:uid="{00000000-0005-0000-0000-0000715D0000}"/>
    <cellStyle name="Normal 65 2 2 2 4 5" xfId="18882" xr:uid="{00000000-0005-0000-0000-0000DC490000}"/>
    <cellStyle name="Normal 65 2 2 2 5" xfId="5436" xr:uid="{00000000-0005-0000-0000-000053150000}"/>
    <cellStyle name="Normal 65 2 2 2 5 2" xfId="15488" xr:uid="{00000000-0005-0000-0000-0000973C0000}"/>
    <cellStyle name="Normal 65 2 2 2 5 2 3" xfId="30583" xr:uid="{00000000-0005-0000-0000-000091770000}"/>
    <cellStyle name="Normal 65 2 2 2 5 3" xfId="10468" xr:uid="{00000000-0005-0000-0000-0000FB280000}"/>
    <cellStyle name="Normal 65 2 2 2 5 3 3" xfId="25566" xr:uid="{00000000-0005-0000-0000-0000F8630000}"/>
    <cellStyle name="Normal 65 2 2 2 5 5" xfId="20553" xr:uid="{00000000-0005-0000-0000-000063500000}"/>
    <cellStyle name="Normal 65 2 2 2 6" xfId="12146" xr:uid="{00000000-0005-0000-0000-0000892F0000}"/>
    <cellStyle name="Normal 65 2 2 2 6 3" xfId="27241" xr:uid="{00000000-0005-0000-0000-0000836A0000}"/>
    <cellStyle name="Normal 65 2 2 2 7" xfId="7125" xr:uid="{00000000-0005-0000-0000-0000EC1B0000}"/>
    <cellStyle name="Normal 65 2 2 2 7 3" xfId="22224" xr:uid="{00000000-0005-0000-0000-0000EA560000}"/>
    <cellStyle name="Normal 65 2 2 2 9" xfId="17211" xr:uid="{00000000-0005-0000-0000-000055430000}"/>
    <cellStyle name="Normal 65 2 2 3" xfId="2263" xr:uid="{00000000-0005-0000-0000-0000EC080000}"/>
    <cellStyle name="Normal 65 2 2 3 2" xfId="3102" xr:uid="{00000000-0005-0000-0000-0000330C0000}"/>
    <cellStyle name="Normal 65 2 2 3 2 2" xfId="4791" xr:uid="{00000000-0005-0000-0000-0000CD120000}"/>
    <cellStyle name="Normal 65 2 2 3 2 2 2" xfId="14863" xr:uid="{00000000-0005-0000-0000-0000263A0000}"/>
    <cellStyle name="Normal 65 2 2 3 2 2 2 3" xfId="29958" xr:uid="{00000000-0005-0000-0000-000020750000}"/>
    <cellStyle name="Normal 65 2 2 3 2 2 3" xfId="9843" xr:uid="{00000000-0005-0000-0000-00008A260000}"/>
    <cellStyle name="Normal 65 2 2 3 2 2 3 3" xfId="24941" xr:uid="{00000000-0005-0000-0000-000087610000}"/>
    <cellStyle name="Normal 65 2 2 3 2 2 5" xfId="19928" xr:uid="{00000000-0005-0000-0000-0000F24D0000}"/>
    <cellStyle name="Normal 65 2 2 3 2 3" xfId="6482" xr:uid="{00000000-0005-0000-0000-000069190000}"/>
    <cellStyle name="Normal 65 2 2 3 2 3 2" xfId="16534" xr:uid="{00000000-0005-0000-0000-0000AD400000}"/>
    <cellStyle name="Normal 65 2 2 3 2 3 3" xfId="11514" xr:uid="{00000000-0005-0000-0000-0000112D0000}"/>
    <cellStyle name="Normal 65 2 2 3 2 3 3 3" xfId="26612" xr:uid="{00000000-0005-0000-0000-00000E680000}"/>
    <cellStyle name="Normal 65 2 2 3 2 3 5" xfId="21599" xr:uid="{00000000-0005-0000-0000-000079540000}"/>
    <cellStyle name="Normal 65 2 2 3 2 4" xfId="13192" xr:uid="{00000000-0005-0000-0000-00009F330000}"/>
    <cellStyle name="Normal 65 2 2 3 2 4 3" xfId="28287" xr:uid="{00000000-0005-0000-0000-0000996E0000}"/>
    <cellStyle name="Normal 65 2 2 3 2 5" xfId="8171" xr:uid="{00000000-0005-0000-0000-000002200000}"/>
    <cellStyle name="Normal 65 2 2 3 2 5 3" xfId="23270" xr:uid="{00000000-0005-0000-0000-0000005B0000}"/>
    <cellStyle name="Normal 65 2 2 3 2 7" xfId="18257" xr:uid="{00000000-0005-0000-0000-00006B470000}"/>
    <cellStyle name="Normal 65 2 2 3 3" xfId="3954" xr:uid="{00000000-0005-0000-0000-0000880F0000}"/>
    <cellStyle name="Normal 65 2 2 3 3 2" xfId="14027" xr:uid="{00000000-0005-0000-0000-0000E2360000}"/>
    <cellStyle name="Normal 65 2 2 3 3 2 3" xfId="29122" xr:uid="{00000000-0005-0000-0000-0000DC710000}"/>
    <cellStyle name="Normal 65 2 2 3 3 3" xfId="9007" xr:uid="{00000000-0005-0000-0000-000046230000}"/>
    <cellStyle name="Normal 65 2 2 3 3 3 3" xfId="24105" xr:uid="{00000000-0005-0000-0000-0000435E0000}"/>
    <cellStyle name="Normal 65 2 2 3 3 5" xfId="19092" xr:uid="{00000000-0005-0000-0000-0000AE4A0000}"/>
    <cellStyle name="Normal 65 2 2 3 4" xfId="5646" xr:uid="{00000000-0005-0000-0000-000025160000}"/>
    <cellStyle name="Normal 65 2 2 3 4 2" xfId="15698" xr:uid="{00000000-0005-0000-0000-0000693D0000}"/>
    <cellStyle name="Normal 65 2 2 3 4 2 3" xfId="30793" xr:uid="{00000000-0005-0000-0000-000063780000}"/>
    <cellStyle name="Normal 65 2 2 3 4 3" xfId="10678" xr:uid="{00000000-0005-0000-0000-0000CD290000}"/>
    <cellStyle name="Normal 65 2 2 3 4 3 3" xfId="25776" xr:uid="{00000000-0005-0000-0000-0000CA640000}"/>
    <cellStyle name="Normal 65 2 2 3 4 5" xfId="20763" xr:uid="{00000000-0005-0000-0000-000035510000}"/>
    <cellStyle name="Normal 65 2 2 3 5" xfId="12356" xr:uid="{00000000-0005-0000-0000-00005B300000}"/>
    <cellStyle name="Normal 65 2 2 3 5 3" xfId="27451" xr:uid="{00000000-0005-0000-0000-0000556B0000}"/>
    <cellStyle name="Normal 65 2 2 3 6" xfId="7335" xr:uid="{00000000-0005-0000-0000-0000BE1C0000}"/>
    <cellStyle name="Normal 65 2 2 3 6 3" xfId="22434" xr:uid="{00000000-0005-0000-0000-0000BC570000}"/>
    <cellStyle name="Normal 65 2 2 3 8" xfId="17421" xr:uid="{00000000-0005-0000-0000-000027440000}"/>
    <cellStyle name="Normal 65 2 2 4" xfId="2684" xr:uid="{00000000-0005-0000-0000-0000910A0000}"/>
    <cellStyle name="Normal 65 2 2 4 2" xfId="4373" xr:uid="{00000000-0005-0000-0000-00002B110000}"/>
    <cellStyle name="Normal 65 2 2 4 2 2" xfId="14445" xr:uid="{00000000-0005-0000-0000-000084380000}"/>
    <cellStyle name="Normal 65 2 2 4 2 2 3" xfId="29540" xr:uid="{00000000-0005-0000-0000-00007E730000}"/>
    <cellStyle name="Normal 65 2 2 4 2 3" xfId="9425" xr:uid="{00000000-0005-0000-0000-0000E8240000}"/>
    <cellStyle name="Normal 65 2 2 4 2 3 3" xfId="24523" xr:uid="{00000000-0005-0000-0000-0000E55F0000}"/>
    <cellStyle name="Normal 65 2 2 4 2 5" xfId="19510" xr:uid="{00000000-0005-0000-0000-0000504C0000}"/>
    <cellStyle name="Normal 65 2 2 4 3" xfId="6064" xr:uid="{00000000-0005-0000-0000-0000C7170000}"/>
    <cellStyle name="Normal 65 2 2 4 3 2" xfId="16116" xr:uid="{00000000-0005-0000-0000-00000B3F0000}"/>
    <cellStyle name="Normal 65 2 2 4 3 3" xfId="11096" xr:uid="{00000000-0005-0000-0000-00006F2B0000}"/>
    <cellStyle name="Normal 65 2 2 4 3 3 3" xfId="26194" xr:uid="{00000000-0005-0000-0000-00006C660000}"/>
    <cellStyle name="Normal 65 2 2 4 3 5" xfId="21181" xr:uid="{00000000-0005-0000-0000-0000D7520000}"/>
    <cellStyle name="Normal 65 2 2 4 4" xfId="12774" xr:uid="{00000000-0005-0000-0000-0000FD310000}"/>
    <cellStyle name="Normal 65 2 2 4 4 3" xfId="27869" xr:uid="{00000000-0005-0000-0000-0000F76C0000}"/>
    <cellStyle name="Normal 65 2 2 4 5" xfId="7753" xr:uid="{00000000-0005-0000-0000-0000601E0000}"/>
    <cellStyle name="Normal 65 2 2 4 5 3" xfId="22852" xr:uid="{00000000-0005-0000-0000-00005E590000}"/>
    <cellStyle name="Normal 65 2 2 4 7" xfId="17839" xr:uid="{00000000-0005-0000-0000-0000C9450000}"/>
    <cellStyle name="Normal 65 2 2 5" xfId="3536" xr:uid="{00000000-0005-0000-0000-0000E60D0000}"/>
    <cellStyle name="Normal 65 2 2 5 2" xfId="13609" xr:uid="{00000000-0005-0000-0000-000040350000}"/>
    <cellStyle name="Normal 65 2 2 5 2 3" xfId="28704" xr:uid="{00000000-0005-0000-0000-00003A700000}"/>
    <cellStyle name="Normal 65 2 2 5 3" xfId="8589" xr:uid="{00000000-0005-0000-0000-0000A4210000}"/>
    <cellStyle name="Normal 65 2 2 5 3 3" xfId="23687" xr:uid="{00000000-0005-0000-0000-0000A15C0000}"/>
    <cellStyle name="Normal 65 2 2 5 5" xfId="18674" xr:uid="{00000000-0005-0000-0000-00000C490000}"/>
    <cellStyle name="Normal 65 2 2 6" xfId="5228" xr:uid="{00000000-0005-0000-0000-000083140000}"/>
    <cellStyle name="Normal 65 2 2 6 2" xfId="15280" xr:uid="{00000000-0005-0000-0000-0000C73B0000}"/>
    <cellStyle name="Normal 65 2 2 6 2 3" xfId="30375" xr:uid="{00000000-0005-0000-0000-0000C1760000}"/>
    <cellStyle name="Normal 65 2 2 6 3" xfId="10260" xr:uid="{00000000-0005-0000-0000-00002B280000}"/>
    <cellStyle name="Normal 65 2 2 6 3 3" xfId="25358" xr:uid="{00000000-0005-0000-0000-000028630000}"/>
    <cellStyle name="Normal 65 2 2 6 5" xfId="20345" xr:uid="{00000000-0005-0000-0000-0000934F0000}"/>
    <cellStyle name="Normal 65 2 2 7" xfId="11938" xr:uid="{00000000-0005-0000-0000-0000B92E0000}"/>
    <cellStyle name="Normal 65 2 2 7 3" xfId="27033" xr:uid="{00000000-0005-0000-0000-0000B3690000}"/>
    <cellStyle name="Normal 65 2 2 8" xfId="6917" xr:uid="{00000000-0005-0000-0000-00001C1B0000}"/>
    <cellStyle name="Normal 65 2 2 8 3" xfId="22016" xr:uid="{00000000-0005-0000-0000-00001A560000}"/>
    <cellStyle name="Normal 65 2 3" xfId="1946" xr:uid="{00000000-0005-0000-0000-0000AF070000}"/>
    <cellStyle name="Normal 65 2 3 2" xfId="2367" xr:uid="{00000000-0005-0000-0000-000054090000}"/>
    <cellStyle name="Normal 65 2 3 2 2" xfId="3206" xr:uid="{00000000-0005-0000-0000-00009B0C0000}"/>
    <cellStyle name="Normal 65 2 3 2 2 2" xfId="4895" xr:uid="{00000000-0005-0000-0000-000035130000}"/>
    <cellStyle name="Normal 65 2 3 2 2 2 2" xfId="14967" xr:uid="{00000000-0005-0000-0000-00008E3A0000}"/>
    <cellStyle name="Normal 65 2 3 2 2 2 2 3" xfId="30062" xr:uid="{00000000-0005-0000-0000-000088750000}"/>
    <cellStyle name="Normal 65 2 3 2 2 2 3" xfId="9947" xr:uid="{00000000-0005-0000-0000-0000F2260000}"/>
    <cellStyle name="Normal 65 2 3 2 2 2 3 3" xfId="25045" xr:uid="{00000000-0005-0000-0000-0000EF610000}"/>
    <cellStyle name="Normal 65 2 3 2 2 2 5" xfId="20032" xr:uid="{00000000-0005-0000-0000-00005A4E0000}"/>
    <cellStyle name="Normal 65 2 3 2 2 3" xfId="6586" xr:uid="{00000000-0005-0000-0000-0000D1190000}"/>
    <cellStyle name="Normal 65 2 3 2 2 3 2" xfId="16638" xr:uid="{00000000-0005-0000-0000-000015410000}"/>
    <cellStyle name="Normal 65 2 3 2 2 3 3" xfId="11618" xr:uid="{00000000-0005-0000-0000-0000792D0000}"/>
    <cellStyle name="Normal 65 2 3 2 2 3 3 3" xfId="26716" xr:uid="{00000000-0005-0000-0000-000076680000}"/>
    <cellStyle name="Normal 65 2 3 2 2 3 5" xfId="21703" xr:uid="{00000000-0005-0000-0000-0000E1540000}"/>
    <cellStyle name="Normal 65 2 3 2 2 4" xfId="13296" xr:uid="{00000000-0005-0000-0000-000007340000}"/>
    <cellStyle name="Normal 65 2 3 2 2 4 3" xfId="28391" xr:uid="{00000000-0005-0000-0000-0000016F0000}"/>
    <cellStyle name="Normal 65 2 3 2 2 5" xfId="8275" xr:uid="{00000000-0005-0000-0000-00006A200000}"/>
    <cellStyle name="Normal 65 2 3 2 2 5 3" xfId="23374" xr:uid="{00000000-0005-0000-0000-0000685B0000}"/>
    <cellStyle name="Normal 65 2 3 2 2 7" xfId="18361" xr:uid="{00000000-0005-0000-0000-0000D3470000}"/>
    <cellStyle name="Normal 65 2 3 2 3" xfId="4058" xr:uid="{00000000-0005-0000-0000-0000F00F0000}"/>
    <cellStyle name="Normal 65 2 3 2 3 2" xfId="14131" xr:uid="{00000000-0005-0000-0000-00004A370000}"/>
    <cellStyle name="Normal 65 2 3 2 3 2 3" xfId="29226" xr:uid="{00000000-0005-0000-0000-000044720000}"/>
    <cellStyle name="Normal 65 2 3 2 3 3" xfId="9111" xr:uid="{00000000-0005-0000-0000-0000AE230000}"/>
    <cellStyle name="Normal 65 2 3 2 3 3 3" xfId="24209" xr:uid="{00000000-0005-0000-0000-0000AB5E0000}"/>
    <cellStyle name="Normal 65 2 3 2 3 5" xfId="19196" xr:uid="{00000000-0005-0000-0000-0000164B0000}"/>
    <cellStyle name="Normal 65 2 3 2 4" xfId="5750" xr:uid="{00000000-0005-0000-0000-00008D160000}"/>
    <cellStyle name="Normal 65 2 3 2 4 2" xfId="15802" xr:uid="{00000000-0005-0000-0000-0000D13D0000}"/>
    <cellStyle name="Normal 65 2 3 2 4 2 3" xfId="30897" xr:uid="{00000000-0005-0000-0000-0000CB780000}"/>
    <cellStyle name="Normal 65 2 3 2 4 3" xfId="10782" xr:uid="{00000000-0005-0000-0000-0000352A0000}"/>
    <cellStyle name="Normal 65 2 3 2 4 3 3" xfId="25880" xr:uid="{00000000-0005-0000-0000-000032650000}"/>
    <cellStyle name="Normal 65 2 3 2 4 5" xfId="20867" xr:uid="{00000000-0005-0000-0000-00009D510000}"/>
    <cellStyle name="Normal 65 2 3 2 5" xfId="12460" xr:uid="{00000000-0005-0000-0000-0000C3300000}"/>
    <cellStyle name="Normal 65 2 3 2 5 3" xfId="27555" xr:uid="{00000000-0005-0000-0000-0000BD6B0000}"/>
    <cellStyle name="Normal 65 2 3 2 6" xfId="7439" xr:uid="{00000000-0005-0000-0000-0000261D0000}"/>
    <cellStyle name="Normal 65 2 3 2 6 3" xfId="22538" xr:uid="{00000000-0005-0000-0000-000024580000}"/>
    <cellStyle name="Normal 65 2 3 2 8" xfId="17525" xr:uid="{00000000-0005-0000-0000-00008F440000}"/>
    <cellStyle name="Normal 65 2 3 3" xfId="2788" xr:uid="{00000000-0005-0000-0000-0000F90A0000}"/>
    <cellStyle name="Normal 65 2 3 3 2" xfId="4477" xr:uid="{00000000-0005-0000-0000-000093110000}"/>
    <cellStyle name="Normal 65 2 3 3 2 2" xfId="14549" xr:uid="{00000000-0005-0000-0000-0000EC380000}"/>
    <cellStyle name="Normal 65 2 3 3 2 2 3" xfId="29644" xr:uid="{00000000-0005-0000-0000-0000E6730000}"/>
    <cellStyle name="Normal 65 2 3 3 2 3" xfId="9529" xr:uid="{00000000-0005-0000-0000-000050250000}"/>
    <cellStyle name="Normal 65 2 3 3 2 3 3" xfId="24627" xr:uid="{00000000-0005-0000-0000-00004D600000}"/>
    <cellStyle name="Normal 65 2 3 3 2 5" xfId="19614" xr:uid="{00000000-0005-0000-0000-0000B84C0000}"/>
    <cellStyle name="Normal 65 2 3 3 3" xfId="6168" xr:uid="{00000000-0005-0000-0000-00002F180000}"/>
    <cellStyle name="Normal 65 2 3 3 3 2" xfId="16220" xr:uid="{00000000-0005-0000-0000-0000733F0000}"/>
    <cellStyle name="Normal 65 2 3 3 3 3" xfId="11200" xr:uid="{00000000-0005-0000-0000-0000D72B0000}"/>
    <cellStyle name="Normal 65 2 3 3 3 3 3" xfId="26298" xr:uid="{00000000-0005-0000-0000-0000D4660000}"/>
    <cellStyle name="Normal 65 2 3 3 3 5" xfId="21285" xr:uid="{00000000-0005-0000-0000-00003F530000}"/>
    <cellStyle name="Normal 65 2 3 3 4" xfId="12878" xr:uid="{00000000-0005-0000-0000-000065320000}"/>
    <cellStyle name="Normal 65 2 3 3 4 3" xfId="27973" xr:uid="{00000000-0005-0000-0000-00005F6D0000}"/>
    <cellStyle name="Normal 65 2 3 3 5" xfId="7857" xr:uid="{00000000-0005-0000-0000-0000C81E0000}"/>
    <cellStyle name="Normal 65 2 3 3 5 3" xfId="22956" xr:uid="{00000000-0005-0000-0000-0000C6590000}"/>
    <cellStyle name="Normal 65 2 3 3 7" xfId="17943" xr:uid="{00000000-0005-0000-0000-000031460000}"/>
    <cellStyle name="Normal 65 2 3 4" xfId="3640" xr:uid="{00000000-0005-0000-0000-00004E0E0000}"/>
    <cellStyle name="Normal 65 2 3 4 2" xfId="13713" xr:uid="{00000000-0005-0000-0000-0000A8350000}"/>
    <cellStyle name="Normal 65 2 3 4 2 3" xfId="28808" xr:uid="{00000000-0005-0000-0000-0000A2700000}"/>
    <cellStyle name="Normal 65 2 3 4 3" xfId="8693" xr:uid="{00000000-0005-0000-0000-00000C220000}"/>
    <cellStyle name="Normal 65 2 3 4 3 3" xfId="23791" xr:uid="{00000000-0005-0000-0000-0000095D0000}"/>
    <cellStyle name="Normal 65 2 3 4 5" xfId="18778" xr:uid="{00000000-0005-0000-0000-000074490000}"/>
    <cellStyle name="Normal 65 2 3 5" xfId="5332" xr:uid="{00000000-0005-0000-0000-0000EB140000}"/>
    <cellStyle name="Normal 65 2 3 5 2" xfId="15384" xr:uid="{00000000-0005-0000-0000-00002F3C0000}"/>
    <cellStyle name="Normal 65 2 3 5 2 3" xfId="30479" xr:uid="{00000000-0005-0000-0000-000029770000}"/>
    <cellStyle name="Normal 65 2 3 5 3" xfId="10364" xr:uid="{00000000-0005-0000-0000-000093280000}"/>
    <cellStyle name="Normal 65 2 3 5 3 3" xfId="25462" xr:uid="{00000000-0005-0000-0000-000090630000}"/>
    <cellStyle name="Normal 65 2 3 5 5" xfId="20449" xr:uid="{00000000-0005-0000-0000-0000FB4F0000}"/>
    <cellStyle name="Normal 65 2 3 6" xfId="12042" xr:uid="{00000000-0005-0000-0000-0000212F0000}"/>
    <cellStyle name="Normal 65 2 3 6 3" xfId="27137" xr:uid="{00000000-0005-0000-0000-00001B6A0000}"/>
    <cellStyle name="Normal 65 2 3 7" xfId="7021" xr:uid="{00000000-0005-0000-0000-0000841B0000}"/>
    <cellStyle name="Normal 65 2 3 7 3" xfId="22120" xr:uid="{00000000-0005-0000-0000-000082560000}"/>
    <cellStyle name="Normal 65 2 3 9" xfId="17107" xr:uid="{00000000-0005-0000-0000-0000ED420000}"/>
    <cellStyle name="Normal 65 2 4" xfId="2159" xr:uid="{00000000-0005-0000-0000-000084080000}"/>
    <cellStyle name="Normal 65 2 4 2" xfId="2998" xr:uid="{00000000-0005-0000-0000-0000CB0B0000}"/>
    <cellStyle name="Normal 65 2 4 2 2" xfId="4687" xr:uid="{00000000-0005-0000-0000-000065120000}"/>
    <cellStyle name="Normal 65 2 4 2 2 2" xfId="14759" xr:uid="{00000000-0005-0000-0000-0000BE390000}"/>
    <cellStyle name="Normal 65 2 4 2 2 2 3" xfId="29854" xr:uid="{00000000-0005-0000-0000-0000B8740000}"/>
    <cellStyle name="Normal 65 2 4 2 2 3" xfId="9739" xr:uid="{00000000-0005-0000-0000-000022260000}"/>
    <cellStyle name="Normal 65 2 4 2 2 3 3" xfId="24837" xr:uid="{00000000-0005-0000-0000-00001F610000}"/>
    <cellStyle name="Normal 65 2 4 2 2 5" xfId="19824" xr:uid="{00000000-0005-0000-0000-00008A4D0000}"/>
    <cellStyle name="Normal 65 2 4 2 3" xfId="6378" xr:uid="{00000000-0005-0000-0000-000001190000}"/>
    <cellStyle name="Normal 65 2 4 2 3 2" xfId="16430" xr:uid="{00000000-0005-0000-0000-000045400000}"/>
    <cellStyle name="Normal 65 2 4 2 3 3" xfId="11410" xr:uid="{00000000-0005-0000-0000-0000A92C0000}"/>
    <cellStyle name="Normal 65 2 4 2 3 3 3" xfId="26508" xr:uid="{00000000-0005-0000-0000-0000A6670000}"/>
    <cellStyle name="Normal 65 2 4 2 3 5" xfId="21495" xr:uid="{00000000-0005-0000-0000-000011540000}"/>
    <cellStyle name="Normal 65 2 4 2 4" xfId="13088" xr:uid="{00000000-0005-0000-0000-000037330000}"/>
    <cellStyle name="Normal 65 2 4 2 4 3" xfId="28183" xr:uid="{00000000-0005-0000-0000-0000316E0000}"/>
    <cellStyle name="Normal 65 2 4 2 5" xfId="8067" xr:uid="{00000000-0005-0000-0000-00009A1F0000}"/>
    <cellStyle name="Normal 65 2 4 2 5 3" xfId="23166" xr:uid="{00000000-0005-0000-0000-0000985A0000}"/>
    <cellStyle name="Normal 65 2 4 2 7" xfId="18153" xr:uid="{00000000-0005-0000-0000-000003470000}"/>
    <cellStyle name="Normal 65 2 4 3" xfId="3850" xr:uid="{00000000-0005-0000-0000-0000200F0000}"/>
    <cellStyle name="Normal 65 2 4 3 2" xfId="13923" xr:uid="{00000000-0005-0000-0000-00007A360000}"/>
    <cellStyle name="Normal 65 2 4 3 2 3" xfId="29018" xr:uid="{00000000-0005-0000-0000-000074710000}"/>
    <cellStyle name="Normal 65 2 4 3 3" xfId="8903" xr:uid="{00000000-0005-0000-0000-0000DE220000}"/>
    <cellStyle name="Normal 65 2 4 3 3 3" xfId="24001" xr:uid="{00000000-0005-0000-0000-0000DB5D0000}"/>
    <cellStyle name="Normal 65 2 4 3 5" xfId="18988" xr:uid="{00000000-0005-0000-0000-0000464A0000}"/>
    <cellStyle name="Normal 65 2 4 4" xfId="5542" xr:uid="{00000000-0005-0000-0000-0000BD150000}"/>
    <cellStyle name="Normal 65 2 4 4 2" xfId="15594" xr:uid="{00000000-0005-0000-0000-0000013D0000}"/>
    <cellStyle name="Normal 65 2 4 4 2 3" xfId="30689" xr:uid="{00000000-0005-0000-0000-0000FB770000}"/>
    <cellStyle name="Normal 65 2 4 4 3" xfId="10574" xr:uid="{00000000-0005-0000-0000-000065290000}"/>
    <cellStyle name="Normal 65 2 4 4 3 3" xfId="25672" xr:uid="{00000000-0005-0000-0000-000062640000}"/>
    <cellStyle name="Normal 65 2 4 4 5" xfId="20659" xr:uid="{00000000-0005-0000-0000-0000CD500000}"/>
    <cellStyle name="Normal 65 2 4 5" xfId="12252" xr:uid="{00000000-0005-0000-0000-0000F32F0000}"/>
    <cellStyle name="Normal 65 2 4 5 3" xfId="27347" xr:uid="{00000000-0005-0000-0000-0000ED6A0000}"/>
    <cellStyle name="Normal 65 2 4 6" xfId="7231" xr:uid="{00000000-0005-0000-0000-0000561C0000}"/>
    <cellStyle name="Normal 65 2 4 6 3" xfId="22330" xr:uid="{00000000-0005-0000-0000-000054570000}"/>
    <cellStyle name="Normal 65 2 4 8" xfId="17317" xr:uid="{00000000-0005-0000-0000-0000BF430000}"/>
    <cellStyle name="Normal 65 2 5" xfId="2580" xr:uid="{00000000-0005-0000-0000-0000290A0000}"/>
    <cellStyle name="Normal 65 2 5 2" xfId="4269" xr:uid="{00000000-0005-0000-0000-0000C3100000}"/>
    <cellStyle name="Normal 65 2 5 2 2" xfId="14341" xr:uid="{00000000-0005-0000-0000-00001C380000}"/>
    <cellStyle name="Normal 65 2 5 2 2 3" xfId="29436" xr:uid="{00000000-0005-0000-0000-000016730000}"/>
    <cellStyle name="Normal 65 2 5 2 3" xfId="9321" xr:uid="{00000000-0005-0000-0000-000080240000}"/>
    <cellStyle name="Normal 65 2 5 2 3 3" xfId="24419" xr:uid="{00000000-0005-0000-0000-00007D5F0000}"/>
    <cellStyle name="Normal 65 2 5 2 5" xfId="19406" xr:uid="{00000000-0005-0000-0000-0000E84B0000}"/>
    <cellStyle name="Normal 65 2 5 3" xfId="5960" xr:uid="{00000000-0005-0000-0000-00005F170000}"/>
    <cellStyle name="Normal 65 2 5 3 2" xfId="16012" xr:uid="{00000000-0005-0000-0000-0000A33E0000}"/>
    <cellStyle name="Normal 65 2 5 3 3" xfId="10992" xr:uid="{00000000-0005-0000-0000-0000072B0000}"/>
    <cellStyle name="Normal 65 2 5 3 3 3" xfId="26090" xr:uid="{00000000-0005-0000-0000-000004660000}"/>
    <cellStyle name="Normal 65 2 5 3 5" xfId="21077" xr:uid="{00000000-0005-0000-0000-00006F520000}"/>
    <cellStyle name="Normal 65 2 5 4" xfId="12670" xr:uid="{00000000-0005-0000-0000-000095310000}"/>
    <cellStyle name="Normal 65 2 5 4 3" xfId="27765" xr:uid="{00000000-0005-0000-0000-00008F6C0000}"/>
    <cellStyle name="Normal 65 2 5 5" xfId="7649" xr:uid="{00000000-0005-0000-0000-0000F81D0000}"/>
    <cellStyle name="Normal 65 2 5 5 3" xfId="22748" xr:uid="{00000000-0005-0000-0000-0000F6580000}"/>
    <cellStyle name="Normal 65 2 5 7" xfId="17735" xr:uid="{00000000-0005-0000-0000-000061450000}"/>
    <cellStyle name="Normal 65 2 6" xfId="3432" xr:uid="{00000000-0005-0000-0000-00007E0D0000}"/>
    <cellStyle name="Normal 65 2 6 2" xfId="13505" xr:uid="{00000000-0005-0000-0000-0000D8340000}"/>
    <cellStyle name="Normal 65 2 6 2 3" xfId="28600" xr:uid="{00000000-0005-0000-0000-0000D26F0000}"/>
    <cellStyle name="Normal 65 2 6 3" xfId="8485" xr:uid="{00000000-0005-0000-0000-00003C210000}"/>
    <cellStyle name="Normal 65 2 6 3 3" xfId="23583" xr:uid="{00000000-0005-0000-0000-0000395C0000}"/>
    <cellStyle name="Normal 65 2 6 5" xfId="18570" xr:uid="{00000000-0005-0000-0000-0000A4480000}"/>
    <cellStyle name="Normal 65 2 7" xfId="5124" xr:uid="{00000000-0005-0000-0000-00001B140000}"/>
    <cellStyle name="Normal 65 2 7 2" xfId="15176" xr:uid="{00000000-0005-0000-0000-00005F3B0000}"/>
    <cellStyle name="Normal 65 2 7 2 3" xfId="30271" xr:uid="{00000000-0005-0000-0000-000059760000}"/>
    <cellStyle name="Normal 65 2 7 3" xfId="10156" xr:uid="{00000000-0005-0000-0000-0000C3270000}"/>
    <cellStyle name="Normal 65 2 7 3 3" xfId="25254" xr:uid="{00000000-0005-0000-0000-0000C0620000}"/>
    <cellStyle name="Normal 65 2 7 5" xfId="20241" xr:uid="{00000000-0005-0000-0000-00002B4F0000}"/>
    <cellStyle name="Normal 65 2 8" xfId="11834" xr:uid="{00000000-0005-0000-0000-0000512E0000}"/>
    <cellStyle name="Normal 65 2 8 3" xfId="26929" xr:uid="{00000000-0005-0000-0000-00004B690000}"/>
    <cellStyle name="Normal 65 2 9" xfId="6813" xr:uid="{00000000-0005-0000-0000-0000B41A0000}"/>
    <cellStyle name="Normal 65 2 9 3" xfId="21912" xr:uid="{00000000-0005-0000-0000-0000B2550000}"/>
    <cellStyle name="Normal 65 3" xfId="1779" xr:uid="{00000000-0005-0000-0000-000008070000}"/>
    <cellStyle name="Normal 65 3 10" xfId="16951" xr:uid="{00000000-0005-0000-0000-000051420000}"/>
    <cellStyle name="Normal 65 3 2" xfId="1998" xr:uid="{00000000-0005-0000-0000-0000E3070000}"/>
    <cellStyle name="Normal 65 3 2 2" xfId="2419" xr:uid="{00000000-0005-0000-0000-000088090000}"/>
    <cellStyle name="Normal 65 3 2 2 2" xfId="3258" xr:uid="{00000000-0005-0000-0000-0000CF0C0000}"/>
    <cellStyle name="Normal 65 3 2 2 2 2" xfId="4947" xr:uid="{00000000-0005-0000-0000-000069130000}"/>
    <cellStyle name="Normal 65 3 2 2 2 2 2" xfId="15019" xr:uid="{00000000-0005-0000-0000-0000C23A0000}"/>
    <cellStyle name="Normal 65 3 2 2 2 2 2 3" xfId="30114" xr:uid="{00000000-0005-0000-0000-0000BC750000}"/>
    <cellStyle name="Normal 65 3 2 2 2 2 3" xfId="9999" xr:uid="{00000000-0005-0000-0000-000026270000}"/>
    <cellStyle name="Normal 65 3 2 2 2 2 3 3" xfId="25097" xr:uid="{00000000-0005-0000-0000-000023620000}"/>
    <cellStyle name="Normal 65 3 2 2 2 2 5" xfId="20084" xr:uid="{00000000-0005-0000-0000-00008E4E0000}"/>
    <cellStyle name="Normal 65 3 2 2 2 3" xfId="6638" xr:uid="{00000000-0005-0000-0000-0000051A0000}"/>
    <cellStyle name="Normal 65 3 2 2 2 3 2" xfId="16690" xr:uid="{00000000-0005-0000-0000-000049410000}"/>
    <cellStyle name="Normal 65 3 2 2 2 3 3" xfId="11670" xr:uid="{00000000-0005-0000-0000-0000AD2D0000}"/>
    <cellStyle name="Normal 65 3 2 2 2 3 3 3" xfId="26768" xr:uid="{00000000-0005-0000-0000-0000AA680000}"/>
    <cellStyle name="Normal 65 3 2 2 2 3 5" xfId="21755" xr:uid="{00000000-0005-0000-0000-000015550000}"/>
    <cellStyle name="Normal 65 3 2 2 2 4" xfId="13348" xr:uid="{00000000-0005-0000-0000-00003B340000}"/>
    <cellStyle name="Normal 65 3 2 2 2 4 3" xfId="28443" xr:uid="{00000000-0005-0000-0000-0000356F0000}"/>
    <cellStyle name="Normal 65 3 2 2 2 5" xfId="8327" xr:uid="{00000000-0005-0000-0000-00009E200000}"/>
    <cellStyle name="Normal 65 3 2 2 2 5 3" xfId="23426" xr:uid="{00000000-0005-0000-0000-00009C5B0000}"/>
    <cellStyle name="Normal 65 3 2 2 2 7" xfId="18413" xr:uid="{00000000-0005-0000-0000-000007480000}"/>
    <cellStyle name="Normal 65 3 2 2 3" xfId="4110" xr:uid="{00000000-0005-0000-0000-000024100000}"/>
    <cellStyle name="Normal 65 3 2 2 3 2" xfId="14183" xr:uid="{00000000-0005-0000-0000-00007E370000}"/>
    <cellStyle name="Normal 65 3 2 2 3 2 3" xfId="29278" xr:uid="{00000000-0005-0000-0000-000078720000}"/>
    <cellStyle name="Normal 65 3 2 2 3 3" xfId="9163" xr:uid="{00000000-0005-0000-0000-0000E2230000}"/>
    <cellStyle name="Normal 65 3 2 2 3 3 3" xfId="24261" xr:uid="{00000000-0005-0000-0000-0000DF5E0000}"/>
    <cellStyle name="Normal 65 3 2 2 3 5" xfId="19248" xr:uid="{00000000-0005-0000-0000-00004A4B0000}"/>
    <cellStyle name="Normal 65 3 2 2 4" xfId="5802" xr:uid="{00000000-0005-0000-0000-0000C1160000}"/>
    <cellStyle name="Normal 65 3 2 2 4 2" xfId="15854" xr:uid="{00000000-0005-0000-0000-0000053E0000}"/>
    <cellStyle name="Normal 65 3 2 2 4 3" xfId="10834" xr:uid="{00000000-0005-0000-0000-0000692A0000}"/>
    <cellStyle name="Normal 65 3 2 2 4 3 3" xfId="25932" xr:uid="{00000000-0005-0000-0000-000066650000}"/>
    <cellStyle name="Normal 65 3 2 2 4 5" xfId="20919" xr:uid="{00000000-0005-0000-0000-0000D1510000}"/>
    <cellStyle name="Normal 65 3 2 2 5" xfId="12512" xr:uid="{00000000-0005-0000-0000-0000F7300000}"/>
    <cellStyle name="Normal 65 3 2 2 5 3" xfId="27607" xr:uid="{00000000-0005-0000-0000-0000F16B0000}"/>
    <cellStyle name="Normal 65 3 2 2 6" xfId="7491" xr:uid="{00000000-0005-0000-0000-00005A1D0000}"/>
    <cellStyle name="Normal 65 3 2 2 6 3" xfId="22590" xr:uid="{00000000-0005-0000-0000-000058580000}"/>
    <cellStyle name="Normal 65 3 2 2 8" xfId="17577" xr:uid="{00000000-0005-0000-0000-0000C3440000}"/>
    <cellStyle name="Normal 65 3 2 3" xfId="2840" xr:uid="{00000000-0005-0000-0000-00002D0B0000}"/>
    <cellStyle name="Normal 65 3 2 3 2" xfId="4529" xr:uid="{00000000-0005-0000-0000-0000C7110000}"/>
    <cellStyle name="Normal 65 3 2 3 2 2" xfId="14601" xr:uid="{00000000-0005-0000-0000-000020390000}"/>
    <cellStyle name="Normal 65 3 2 3 2 2 3" xfId="29696" xr:uid="{00000000-0005-0000-0000-00001A740000}"/>
    <cellStyle name="Normal 65 3 2 3 2 3" xfId="9581" xr:uid="{00000000-0005-0000-0000-000084250000}"/>
    <cellStyle name="Normal 65 3 2 3 2 3 3" xfId="24679" xr:uid="{00000000-0005-0000-0000-000081600000}"/>
    <cellStyle name="Normal 65 3 2 3 2 5" xfId="19666" xr:uid="{00000000-0005-0000-0000-0000EC4C0000}"/>
    <cellStyle name="Normal 65 3 2 3 3" xfId="6220" xr:uid="{00000000-0005-0000-0000-000063180000}"/>
    <cellStyle name="Normal 65 3 2 3 3 2" xfId="16272" xr:uid="{00000000-0005-0000-0000-0000A73F0000}"/>
    <cellStyle name="Normal 65 3 2 3 3 3" xfId="11252" xr:uid="{00000000-0005-0000-0000-00000B2C0000}"/>
    <cellStyle name="Normal 65 3 2 3 3 3 3" xfId="26350" xr:uid="{00000000-0005-0000-0000-000008670000}"/>
    <cellStyle name="Normal 65 3 2 3 3 5" xfId="21337" xr:uid="{00000000-0005-0000-0000-000073530000}"/>
    <cellStyle name="Normal 65 3 2 3 4" xfId="12930" xr:uid="{00000000-0005-0000-0000-000099320000}"/>
    <cellStyle name="Normal 65 3 2 3 4 3" xfId="28025" xr:uid="{00000000-0005-0000-0000-0000936D0000}"/>
    <cellStyle name="Normal 65 3 2 3 5" xfId="7909" xr:uid="{00000000-0005-0000-0000-0000FC1E0000}"/>
    <cellStyle name="Normal 65 3 2 3 5 3" xfId="23008" xr:uid="{00000000-0005-0000-0000-0000FA590000}"/>
    <cellStyle name="Normal 65 3 2 3 7" xfId="17995" xr:uid="{00000000-0005-0000-0000-000065460000}"/>
    <cellStyle name="Normal 65 3 2 4" xfId="3692" xr:uid="{00000000-0005-0000-0000-0000820E0000}"/>
    <cellStyle name="Normal 65 3 2 4 2" xfId="13765" xr:uid="{00000000-0005-0000-0000-0000DC350000}"/>
    <cellStyle name="Normal 65 3 2 4 2 3" xfId="28860" xr:uid="{00000000-0005-0000-0000-0000D6700000}"/>
    <cellStyle name="Normal 65 3 2 4 3" xfId="8745" xr:uid="{00000000-0005-0000-0000-000040220000}"/>
    <cellStyle name="Normal 65 3 2 4 3 3" xfId="23843" xr:uid="{00000000-0005-0000-0000-00003D5D0000}"/>
    <cellStyle name="Normal 65 3 2 4 5" xfId="18830" xr:uid="{00000000-0005-0000-0000-0000A8490000}"/>
    <cellStyle name="Normal 65 3 2 5" xfId="5384" xr:uid="{00000000-0005-0000-0000-00001F150000}"/>
    <cellStyle name="Normal 65 3 2 5 2" xfId="15436" xr:uid="{00000000-0005-0000-0000-0000633C0000}"/>
    <cellStyle name="Normal 65 3 2 5 2 3" xfId="30531" xr:uid="{00000000-0005-0000-0000-00005D770000}"/>
    <cellStyle name="Normal 65 3 2 5 3" xfId="10416" xr:uid="{00000000-0005-0000-0000-0000C7280000}"/>
    <cellStyle name="Normal 65 3 2 5 3 3" xfId="25514" xr:uid="{00000000-0005-0000-0000-0000C4630000}"/>
    <cellStyle name="Normal 65 3 2 5 5" xfId="20501" xr:uid="{00000000-0005-0000-0000-00002F500000}"/>
    <cellStyle name="Normal 65 3 2 6" xfId="12094" xr:uid="{00000000-0005-0000-0000-0000552F0000}"/>
    <cellStyle name="Normal 65 3 2 6 3" xfId="27189" xr:uid="{00000000-0005-0000-0000-00004F6A0000}"/>
    <cellStyle name="Normal 65 3 2 7" xfId="7073" xr:uid="{00000000-0005-0000-0000-0000B81B0000}"/>
    <cellStyle name="Normal 65 3 2 7 3" xfId="22172" xr:uid="{00000000-0005-0000-0000-0000B6560000}"/>
    <cellStyle name="Normal 65 3 2 9" xfId="17159" xr:uid="{00000000-0005-0000-0000-000021430000}"/>
    <cellStyle name="Normal 65 3 3" xfId="2211" xr:uid="{00000000-0005-0000-0000-0000B8080000}"/>
    <cellStyle name="Normal 65 3 3 2" xfId="3050" xr:uid="{00000000-0005-0000-0000-0000FF0B0000}"/>
    <cellStyle name="Normal 65 3 3 2 2" xfId="4739" xr:uid="{00000000-0005-0000-0000-000099120000}"/>
    <cellStyle name="Normal 65 3 3 2 2 2" xfId="14811" xr:uid="{00000000-0005-0000-0000-0000F2390000}"/>
    <cellStyle name="Normal 65 3 3 2 2 2 3" xfId="29906" xr:uid="{00000000-0005-0000-0000-0000EC740000}"/>
    <cellStyle name="Normal 65 3 3 2 2 3" xfId="9791" xr:uid="{00000000-0005-0000-0000-000056260000}"/>
    <cellStyle name="Normal 65 3 3 2 2 3 3" xfId="24889" xr:uid="{00000000-0005-0000-0000-000053610000}"/>
    <cellStyle name="Normal 65 3 3 2 2 5" xfId="19876" xr:uid="{00000000-0005-0000-0000-0000BE4D0000}"/>
    <cellStyle name="Normal 65 3 3 2 3" xfId="6430" xr:uid="{00000000-0005-0000-0000-000035190000}"/>
    <cellStyle name="Normal 65 3 3 2 3 2" xfId="16482" xr:uid="{00000000-0005-0000-0000-000079400000}"/>
    <cellStyle name="Normal 65 3 3 2 3 3" xfId="11462" xr:uid="{00000000-0005-0000-0000-0000DD2C0000}"/>
    <cellStyle name="Normal 65 3 3 2 3 3 3" xfId="26560" xr:uid="{00000000-0005-0000-0000-0000DA670000}"/>
    <cellStyle name="Normal 65 3 3 2 3 5" xfId="21547" xr:uid="{00000000-0005-0000-0000-000045540000}"/>
    <cellStyle name="Normal 65 3 3 2 4" xfId="13140" xr:uid="{00000000-0005-0000-0000-00006B330000}"/>
    <cellStyle name="Normal 65 3 3 2 4 3" xfId="28235" xr:uid="{00000000-0005-0000-0000-0000656E0000}"/>
    <cellStyle name="Normal 65 3 3 2 5" xfId="8119" xr:uid="{00000000-0005-0000-0000-0000CE1F0000}"/>
    <cellStyle name="Normal 65 3 3 2 5 3" xfId="23218" xr:uid="{00000000-0005-0000-0000-0000CC5A0000}"/>
    <cellStyle name="Normal 65 3 3 2 7" xfId="18205" xr:uid="{00000000-0005-0000-0000-000037470000}"/>
    <cellStyle name="Normal 65 3 3 3" xfId="3902" xr:uid="{00000000-0005-0000-0000-0000540F0000}"/>
    <cellStyle name="Normal 65 3 3 3 2" xfId="13975" xr:uid="{00000000-0005-0000-0000-0000AE360000}"/>
    <cellStyle name="Normal 65 3 3 3 2 3" xfId="29070" xr:uid="{00000000-0005-0000-0000-0000A8710000}"/>
    <cellStyle name="Normal 65 3 3 3 3" xfId="8955" xr:uid="{00000000-0005-0000-0000-000012230000}"/>
    <cellStyle name="Normal 65 3 3 3 3 3" xfId="24053" xr:uid="{00000000-0005-0000-0000-00000F5E0000}"/>
    <cellStyle name="Normal 65 3 3 3 5" xfId="19040" xr:uid="{00000000-0005-0000-0000-00007A4A0000}"/>
    <cellStyle name="Normal 65 3 3 4" xfId="5594" xr:uid="{00000000-0005-0000-0000-0000F1150000}"/>
    <cellStyle name="Normal 65 3 3 4 2" xfId="15646" xr:uid="{00000000-0005-0000-0000-0000353D0000}"/>
    <cellStyle name="Normal 65 3 3 4 2 3" xfId="30741" xr:uid="{00000000-0005-0000-0000-00002F780000}"/>
    <cellStyle name="Normal 65 3 3 4 3" xfId="10626" xr:uid="{00000000-0005-0000-0000-000099290000}"/>
    <cellStyle name="Normal 65 3 3 4 3 3" xfId="25724" xr:uid="{00000000-0005-0000-0000-000096640000}"/>
    <cellStyle name="Normal 65 3 3 4 5" xfId="20711" xr:uid="{00000000-0005-0000-0000-000001510000}"/>
    <cellStyle name="Normal 65 3 3 5" xfId="12304" xr:uid="{00000000-0005-0000-0000-000027300000}"/>
    <cellStyle name="Normal 65 3 3 5 3" xfId="27399" xr:uid="{00000000-0005-0000-0000-0000216B0000}"/>
    <cellStyle name="Normal 65 3 3 6" xfId="7283" xr:uid="{00000000-0005-0000-0000-00008A1C0000}"/>
    <cellStyle name="Normal 65 3 3 6 3" xfId="22382" xr:uid="{00000000-0005-0000-0000-000088570000}"/>
    <cellStyle name="Normal 65 3 3 8" xfId="17369" xr:uid="{00000000-0005-0000-0000-0000F3430000}"/>
    <cellStyle name="Normal 65 3 4" xfId="2632" xr:uid="{00000000-0005-0000-0000-00005D0A0000}"/>
    <cellStyle name="Normal 65 3 4 2" xfId="4321" xr:uid="{00000000-0005-0000-0000-0000F7100000}"/>
    <cellStyle name="Normal 65 3 4 2 2" xfId="14393" xr:uid="{00000000-0005-0000-0000-000050380000}"/>
    <cellStyle name="Normal 65 3 4 2 2 3" xfId="29488" xr:uid="{00000000-0005-0000-0000-00004A730000}"/>
    <cellStyle name="Normal 65 3 4 2 3" xfId="9373" xr:uid="{00000000-0005-0000-0000-0000B4240000}"/>
    <cellStyle name="Normal 65 3 4 2 3 3" xfId="24471" xr:uid="{00000000-0005-0000-0000-0000B15F0000}"/>
    <cellStyle name="Normal 65 3 4 2 5" xfId="19458" xr:uid="{00000000-0005-0000-0000-00001C4C0000}"/>
    <cellStyle name="Normal 65 3 4 3" xfId="6012" xr:uid="{00000000-0005-0000-0000-000093170000}"/>
    <cellStyle name="Normal 65 3 4 3 2" xfId="16064" xr:uid="{00000000-0005-0000-0000-0000D73E0000}"/>
    <cellStyle name="Normal 65 3 4 3 3" xfId="11044" xr:uid="{00000000-0005-0000-0000-00003B2B0000}"/>
    <cellStyle name="Normal 65 3 4 3 3 3" xfId="26142" xr:uid="{00000000-0005-0000-0000-000038660000}"/>
    <cellStyle name="Normal 65 3 4 3 5" xfId="21129" xr:uid="{00000000-0005-0000-0000-0000A3520000}"/>
    <cellStyle name="Normal 65 3 4 4" xfId="12722" xr:uid="{00000000-0005-0000-0000-0000C9310000}"/>
    <cellStyle name="Normal 65 3 4 4 3" xfId="27817" xr:uid="{00000000-0005-0000-0000-0000C36C0000}"/>
    <cellStyle name="Normal 65 3 4 5" xfId="7701" xr:uid="{00000000-0005-0000-0000-00002C1E0000}"/>
    <cellStyle name="Normal 65 3 4 5 3" xfId="22800" xr:uid="{00000000-0005-0000-0000-00002A590000}"/>
    <cellStyle name="Normal 65 3 4 7" xfId="17787" xr:uid="{00000000-0005-0000-0000-000095450000}"/>
    <cellStyle name="Normal 65 3 5" xfId="3484" xr:uid="{00000000-0005-0000-0000-0000B20D0000}"/>
    <cellStyle name="Normal 65 3 5 2" xfId="13557" xr:uid="{00000000-0005-0000-0000-00000C350000}"/>
    <cellStyle name="Normal 65 3 5 2 3" xfId="28652" xr:uid="{00000000-0005-0000-0000-000006700000}"/>
    <cellStyle name="Normal 65 3 5 3" xfId="8537" xr:uid="{00000000-0005-0000-0000-000070210000}"/>
    <cellStyle name="Normal 65 3 5 3 3" xfId="23635" xr:uid="{00000000-0005-0000-0000-00006D5C0000}"/>
    <cellStyle name="Normal 65 3 5 5" xfId="18622" xr:uid="{00000000-0005-0000-0000-0000D8480000}"/>
    <cellStyle name="Normal 65 3 6" xfId="5176" xr:uid="{00000000-0005-0000-0000-00004F140000}"/>
    <cellStyle name="Normal 65 3 6 2" xfId="15228" xr:uid="{00000000-0005-0000-0000-0000933B0000}"/>
    <cellStyle name="Normal 65 3 6 2 3" xfId="30323" xr:uid="{00000000-0005-0000-0000-00008D760000}"/>
    <cellStyle name="Normal 65 3 6 3" xfId="10208" xr:uid="{00000000-0005-0000-0000-0000F7270000}"/>
    <cellStyle name="Normal 65 3 6 3 3" xfId="25306" xr:uid="{00000000-0005-0000-0000-0000F4620000}"/>
    <cellStyle name="Normal 65 3 6 5" xfId="20293" xr:uid="{00000000-0005-0000-0000-00005F4F0000}"/>
    <cellStyle name="Normal 65 3 7" xfId="11886" xr:uid="{00000000-0005-0000-0000-0000852E0000}"/>
    <cellStyle name="Normal 65 3 7 3" xfId="26981" xr:uid="{00000000-0005-0000-0000-00007F690000}"/>
    <cellStyle name="Normal 65 3 8" xfId="6865" xr:uid="{00000000-0005-0000-0000-0000E81A0000}"/>
    <cellStyle name="Normal 65 3 8 3" xfId="21964" xr:uid="{00000000-0005-0000-0000-0000E6550000}"/>
    <cellStyle name="Normal 65 4" xfId="1892" xr:uid="{00000000-0005-0000-0000-000079070000}"/>
    <cellStyle name="Normal 65 4 2" xfId="2315" xr:uid="{00000000-0005-0000-0000-000020090000}"/>
    <cellStyle name="Normal 65 4 2 2" xfId="3154" xr:uid="{00000000-0005-0000-0000-0000670C0000}"/>
    <cellStyle name="Normal 65 4 2 2 2" xfId="4843" xr:uid="{00000000-0005-0000-0000-000001130000}"/>
    <cellStyle name="Normal 65 4 2 2 2 2" xfId="14915" xr:uid="{00000000-0005-0000-0000-00005A3A0000}"/>
    <cellStyle name="Normal 65 4 2 2 2 2 3" xfId="30010" xr:uid="{00000000-0005-0000-0000-000054750000}"/>
    <cellStyle name="Normal 65 4 2 2 2 3" xfId="9895" xr:uid="{00000000-0005-0000-0000-0000BE260000}"/>
    <cellStyle name="Normal 65 4 2 2 2 3 3" xfId="24993" xr:uid="{00000000-0005-0000-0000-0000BB610000}"/>
    <cellStyle name="Normal 65 4 2 2 2 5" xfId="19980" xr:uid="{00000000-0005-0000-0000-0000264E0000}"/>
    <cellStyle name="Normal 65 4 2 2 3" xfId="6534" xr:uid="{00000000-0005-0000-0000-00009D190000}"/>
    <cellStyle name="Normal 65 4 2 2 3 2" xfId="16586" xr:uid="{00000000-0005-0000-0000-0000E1400000}"/>
    <cellStyle name="Normal 65 4 2 2 3 3" xfId="11566" xr:uid="{00000000-0005-0000-0000-0000452D0000}"/>
    <cellStyle name="Normal 65 4 2 2 3 3 3" xfId="26664" xr:uid="{00000000-0005-0000-0000-000042680000}"/>
    <cellStyle name="Normal 65 4 2 2 3 5" xfId="21651" xr:uid="{00000000-0005-0000-0000-0000AD540000}"/>
    <cellStyle name="Normal 65 4 2 2 4" xfId="13244" xr:uid="{00000000-0005-0000-0000-0000D3330000}"/>
    <cellStyle name="Normal 65 4 2 2 4 3" xfId="28339" xr:uid="{00000000-0005-0000-0000-0000CD6E0000}"/>
    <cellStyle name="Normal 65 4 2 2 5" xfId="8223" xr:uid="{00000000-0005-0000-0000-000036200000}"/>
    <cellStyle name="Normal 65 4 2 2 5 3" xfId="23322" xr:uid="{00000000-0005-0000-0000-0000345B0000}"/>
    <cellStyle name="Normal 65 4 2 2 7" xfId="18309" xr:uid="{00000000-0005-0000-0000-00009F470000}"/>
    <cellStyle name="Normal 65 4 2 3" xfId="4006" xr:uid="{00000000-0005-0000-0000-0000BC0F0000}"/>
    <cellStyle name="Normal 65 4 2 3 2" xfId="14079" xr:uid="{00000000-0005-0000-0000-000016370000}"/>
    <cellStyle name="Normal 65 4 2 3 2 3" xfId="29174" xr:uid="{00000000-0005-0000-0000-000010720000}"/>
    <cellStyle name="Normal 65 4 2 3 3" xfId="9059" xr:uid="{00000000-0005-0000-0000-00007A230000}"/>
    <cellStyle name="Normal 65 4 2 3 3 3" xfId="24157" xr:uid="{00000000-0005-0000-0000-0000775E0000}"/>
    <cellStyle name="Normal 65 4 2 3 5" xfId="19144" xr:uid="{00000000-0005-0000-0000-0000E24A0000}"/>
    <cellStyle name="Normal 65 4 2 4" xfId="5698" xr:uid="{00000000-0005-0000-0000-000059160000}"/>
    <cellStyle name="Normal 65 4 2 4 2" xfId="15750" xr:uid="{00000000-0005-0000-0000-00009D3D0000}"/>
    <cellStyle name="Normal 65 4 2 4 2 3" xfId="30845" xr:uid="{00000000-0005-0000-0000-000097780000}"/>
    <cellStyle name="Normal 65 4 2 4 3" xfId="10730" xr:uid="{00000000-0005-0000-0000-0000012A0000}"/>
    <cellStyle name="Normal 65 4 2 4 3 3" xfId="25828" xr:uid="{00000000-0005-0000-0000-0000FE640000}"/>
    <cellStyle name="Normal 65 4 2 4 5" xfId="20815" xr:uid="{00000000-0005-0000-0000-000069510000}"/>
    <cellStyle name="Normal 65 4 2 5" xfId="12408" xr:uid="{00000000-0005-0000-0000-00008F300000}"/>
    <cellStyle name="Normal 65 4 2 5 3" xfId="27503" xr:uid="{00000000-0005-0000-0000-0000896B0000}"/>
    <cellStyle name="Normal 65 4 2 6" xfId="7387" xr:uid="{00000000-0005-0000-0000-0000F21C0000}"/>
    <cellStyle name="Normal 65 4 2 6 3" xfId="22486" xr:uid="{00000000-0005-0000-0000-0000F0570000}"/>
    <cellStyle name="Normal 65 4 2 8" xfId="17473" xr:uid="{00000000-0005-0000-0000-00005B440000}"/>
    <cellStyle name="Normal 65 4 3" xfId="2736" xr:uid="{00000000-0005-0000-0000-0000C50A0000}"/>
    <cellStyle name="Normal 65 4 3 2" xfId="4425" xr:uid="{00000000-0005-0000-0000-00005F110000}"/>
    <cellStyle name="Normal 65 4 3 2 2" xfId="14497" xr:uid="{00000000-0005-0000-0000-0000B8380000}"/>
    <cellStyle name="Normal 65 4 3 2 2 3" xfId="29592" xr:uid="{00000000-0005-0000-0000-0000B2730000}"/>
    <cellStyle name="Normal 65 4 3 2 3" xfId="9477" xr:uid="{00000000-0005-0000-0000-00001C250000}"/>
    <cellStyle name="Normal 65 4 3 2 3 3" xfId="24575" xr:uid="{00000000-0005-0000-0000-000019600000}"/>
    <cellStyle name="Normal 65 4 3 2 5" xfId="19562" xr:uid="{00000000-0005-0000-0000-0000844C0000}"/>
    <cellStyle name="Normal 65 4 3 3" xfId="6116" xr:uid="{00000000-0005-0000-0000-0000FB170000}"/>
    <cellStyle name="Normal 65 4 3 3 2" xfId="16168" xr:uid="{00000000-0005-0000-0000-00003F3F0000}"/>
    <cellStyle name="Normal 65 4 3 3 3" xfId="11148" xr:uid="{00000000-0005-0000-0000-0000A32B0000}"/>
    <cellStyle name="Normal 65 4 3 3 3 3" xfId="26246" xr:uid="{00000000-0005-0000-0000-0000A0660000}"/>
    <cellStyle name="Normal 65 4 3 3 5" xfId="21233" xr:uid="{00000000-0005-0000-0000-00000B530000}"/>
    <cellStyle name="Normal 65 4 3 4" xfId="12826" xr:uid="{00000000-0005-0000-0000-000031320000}"/>
    <cellStyle name="Normal 65 4 3 4 3" xfId="27921" xr:uid="{00000000-0005-0000-0000-00002B6D0000}"/>
    <cellStyle name="Normal 65 4 3 5" xfId="7805" xr:uid="{00000000-0005-0000-0000-0000941E0000}"/>
    <cellStyle name="Normal 65 4 3 5 3" xfId="22904" xr:uid="{00000000-0005-0000-0000-000092590000}"/>
    <cellStyle name="Normal 65 4 3 7" xfId="17891" xr:uid="{00000000-0005-0000-0000-0000FD450000}"/>
    <cellStyle name="Normal 65 4 4" xfId="3588" xr:uid="{00000000-0005-0000-0000-00001A0E0000}"/>
    <cellStyle name="Normal 65 4 4 2" xfId="13661" xr:uid="{00000000-0005-0000-0000-000074350000}"/>
    <cellStyle name="Normal 65 4 4 2 3" xfId="28756" xr:uid="{00000000-0005-0000-0000-00006E700000}"/>
    <cellStyle name="Normal 65 4 4 3" xfId="8641" xr:uid="{00000000-0005-0000-0000-0000D8210000}"/>
    <cellStyle name="Normal 65 4 4 3 3" xfId="23739" xr:uid="{00000000-0005-0000-0000-0000D55C0000}"/>
    <cellStyle name="Normal 65 4 4 5" xfId="18726" xr:uid="{00000000-0005-0000-0000-000040490000}"/>
    <cellStyle name="Normal 65 4 5" xfId="5280" xr:uid="{00000000-0005-0000-0000-0000B7140000}"/>
    <cellStyle name="Normal 65 4 5 2" xfId="15332" xr:uid="{00000000-0005-0000-0000-0000FB3B0000}"/>
    <cellStyle name="Normal 65 4 5 2 3" xfId="30427" xr:uid="{00000000-0005-0000-0000-0000F5760000}"/>
    <cellStyle name="Normal 65 4 5 3" xfId="10312" xr:uid="{00000000-0005-0000-0000-00005F280000}"/>
    <cellStyle name="Normal 65 4 5 3 3" xfId="25410" xr:uid="{00000000-0005-0000-0000-00005C630000}"/>
    <cellStyle name="Normal 65 4 5 5" xfId="20397" xr:uid="{00000000-0005-0000-0000-0000C74F0000}"/>
    <cellStyle name="Normal 65 4 6" xfId="11990" xr:uid="{00000000-0005-0000-0000-0000ED2E0000}"/>
    <cellStyle name="Normal 65 4 6 3" xfId="27085" xr:uid="{00000000-0005-0000-0000-0000E7690000}"/>
    <cellStyle name="Normal 65 4 7" xfId="6969" xr:uid="{00000000-0005-0000-0000-0000501B0000}"/>
    <cellStyle name="Normal 65 4 7 3" xfId="22068" xr:uid="{00000000-0005-0000-0000-00004E560000}"/>
    <cellStyle name="Normal 65 4 9" xfId="17055" xr:uid="{00000000-0005-0000-0000-0000B9420000}"/>
    <cellStyle name="Normal 65 5" xfId="2105" xr:uid="{00000000-0005-0000-0000-00004E080000}"/>
    <cellStyle name="Normal 65 5 2" xfId="2946" xr:uid="{00000000-0005-0000-0000-0000970B0000}"/>
    <cellStyle name="Normal 65 5 2 2" xfId="4635" xr:uid="{00000000-0005-0000-0000-000031120000}"/>
    <cellStyle name="Normal 65 5 2 2 2" xfId="14707" xr:uid="{00000000-0005-0000-0000-00008A390000}"/>
    <cellStyle name="Normal 65 5 2 2 2 3" xfId="29802" xr:uid="{00000000-0005-0000-0000-000084740000}"/>
    <cellStyle name="Normal 65 5 2 2 3" xfId="9687" xr:uid="{00000000-0005-0000-0000-0000EE250000}"/>
    <cellStyle name="Normal 65 5 2 2 3 3" xfId="24785" xr:uid="{00000000-0005-0000-0000-0000EB600000}"/>
    <cellStyle name="Normal 65 5 2 2 5" xfId="19772" xr:uid="{00000000-0005-0000-0000-0000564D0000}"/>
    <cellStyle name="Normal 65 5 2 3" xfId="6326" xr:uid="{00000000-0005-0000-0000-0000CD180000}"/>
    <cellStyle name="Normal 65 5 2 3 2" xfId="16378" xr:uid="{00000000-0005-0000-0000-000011400000}"/>
    <cellStyle name="Normal 65 5 2 3 3" xfId="11358" xr:uid="{00000000-0005-0000-0000-0000752C0000}"/>
    <cellStyle name="Normal 65 5 2 3 3 3" xfId="26456" xr:uid="{00000000-0005-0000-0000-000072670000}"/>
    <cellStyle name="Normal 65 5 2 3 5" xfId="21443" xr:uid="{00000000-0005-0000-0000-0000DD530000}"/>
    <cellStyle name="Normal 65 5 2 4" xfId="13036" xr:uid="{00000000-0005-0000-0000-000003330000}"/>
    <cellStyle name="Normal 65 5 2 4 3" xfId="28131" xr:uid="{00000000-0005-0000-0000-0000FD6D0000}"/>
    <cellStyle name="Normal 65 5 2 5" xfId="8015" xr:uid="{00000000-0005-0000-0000-0000661F0000}"/>
    <cellStyle name="Normal 65 5 2 5 3" xfId="23114" xr:uid="{00000000-0005-0000-0000-0000645A0000}"/>
    <cellStyle name="Normal 65 5 2 7" xfId="18101" xr:uid="{00000000-0005-0000-0000-0000CF460000}"/>
    <cellStyle name="Normal 65 5 3" xfId="3798" xr:uid="{00000000-0005-0000-0000-0000EC0E0000}"/>
    <cellStyle name="Normal 65 5 3 2" xfId="13871" xr:uid="{00000000-0005-0000-0000-000046360000}"/>
    <cellStyle name="Normal 65 5 3 2 3" xfId="28966" xr:uid="{00000000-0005-0000-0000-000040710000}"/>
    <cellStyle name="Normal 65 5 3 3" xfId="8851" xr:uid="{00000000-0005-0000-0000-0000AA220000}"/>
    <cellStyle name="Normal 65 5 3 3 3" xfId="23949" xr:uid="{00000000-0005-0000-0000-0000A75D0000}"/>
    <cellStyle name="Normal 65 5 3 5" xfId="18936" xr:uid="{00000000-0005-0000-0000-0000124A0000}"/>
    <cellStyle name="Normal 65 5 4" xfId="5490" xr:uid="{00000000-0005-0000-0000-000089150000}"/>
    <cellStyle name="Normal 65 5 4 2" xfId="15542" xr:uid="{00000000-0005-0000-0000-0000CD3C0000}"/>
    <cellStyle name="Normal 65 5 4 2 3" xfId="30637" xr:uid="{00000000-0005-0000-0000-0000C7770000}"/>
    <cellStyle name="Normal 65 5 4 3" xfId="10522" xr:uid="{00000000-0005-0000-0000-000031290000}"/>
    <cellStyle name="Normal 65 5 4 3 3" xfId="25620" xr:uid="{00000000-0005-0000-0000-00002E640000}"/>
    <cellStyle name="Normal 65 5 4 5" xfId="20607" xr:uid="{00000000-0005-0000-0000-000099500000}"/>
    <cellStyle name="Normal 65 5 5" xfId="12200" xr:uid="{00000000-0005-0000-0000-0000BF2F0000}"/>
    <cellStyle name="Normal 65 5 5 3" xfId="27295" xr:uid="{00000000-0005-0000-0000-0000B96A0000}"/>
    <cellStyle name="Normal 65 5 6" xfId="7179" xr:uid="{00000000-0005-0000-0000-0000221C0000}"/>
    <cellStyle name="Normal 65 5 6 3" xfId="22278" xr:uid="{00000000-0005-0000-0000-000020570000}"/>
    <cellStyle name="Normal 65 5 8" xfId="17265" xr:uid="{00000000-0005-0000-0000-00008B430000}"/>
    <cellStyle name="Normal 65 6" xfId="2526" xr:uid="{00000000-0005-0000-0000-0000F3090000}"/>
    <cellStyle name="Normal 65 6 2" xfId="4217" xr:uid="{00000000-0005-0000-0000-00008F100000}"/>
    <cellStyle name="Normal 65 6 2 2" xfId="14289" xr:uid="{00000000-0005-0000-0000-0000E8370000}"/>
    <cellStyle name="Normal 65 6 2 2 3" xfId="29384" xr:uid="{00000000-0005-0000-0000-0000E2720000}"/>
    <cellStyle name="Normal 65 6 2 3" xfId="9269" xr:uid="{00000000-0005-0000-0000-00004C240000}"/>
    <cellStyle name="Normal 65 6 2 3 3" xfId="24367" xr:uid="{00000000-0005-0000-0000-0000495F0000}"/>
    <cellStyle name="Normal 65 6 2 5" xfId="19354" xr:uid="{00000000-0005-0000-0000-0000B44B0000}"/>
    <cellStyle name="Normal 65 6 3" xfId="5908" xr:uid="{00000000-0005-0000-0000-00002B170000}"/>
    <cellStyle name="Normal 65 6 3 2" xfId="15960" xr:uid="{00000000-0005-0000-0000-00006F3E0000}"/>
    <cellStyle name="Normal 65 6 3 3" xfId="10940" xr:uid="{00000000-0005-0000-0000-0000D32A0000}"/>
    <cellStyle name="Normal 65 6 3 3 3" xfId="26038" xr:uid="{00000000-0005-0000-0000-0000D0650000}"/>
    <cellStyle name="Normal 65 6 3 5" xfId="21025" xr:uid="{00000000-0005-0000-0000-00003B520000}"/>
    <cellStyle name="Normal 65 6 4" xfId="12618" xr:uid="{00000000-0005-0000-0000-000061310000}"/>
    <cellStyle name="Normal 65 6 4 3" xfId="27713" xr:uid="{00000000-0005-0000-0000-00005B6C0000}"/>
    <cellStyle name="Normal 65 6 5" xfId="7597" xr:uid="{00000000-0005-0000-0000-0000C41D0000}"/>
    <cellStyle name="Normal 65 6 5 3" xfId="22696" xr:uid="{00000000-0005-0000-0000-0000C2580000}"/>
    <cellStyle name="Normal 65 6 7" xfId="17683" xr:uid="{00000000-0005-0000-0000-00002D450000}"/>
    <cellStyle name="Normal 65 7" xfId="3377" xr:uid="{00000000-0005-0000-0000-0000470D0000}"/>
    <cellStyle name="Normal 65 7 2" xfId="13453" xr:uid="{00000000-0005-0000-0000-0000A4340000}"/>
    <cellStyle name="Normal 65 7 2 3" xfId="28548" xr:uid="{00000000-0005-0000-0000-00009E6F0000}"/>
    <cellStyle name="Normal 65 7 3" xfId="8433" xr:uid="{00000000-0005-0000-0000-000008210000}"/>
    <cellStyle name="Normal 65 7 3 3" xfId="23531" xr:uid="{00000000-0005-0000-0000-0000055C0000}"/>
    <cellStyle name="Normal 65 7 5" xfId="18518" xr:uid="{00000000-0005-0000-0000-000070480000}"/>
    <cellStyle name="Normal 65 8" xfId="5070" xr:uid="{00000000-0005-0000-0000-0000E5130000}"/>
    <cellStyle name="Normal 65 8 2" xfId="15124" xr:uid="{00000000-0005-0000-0000-00002B3B0000}"/>
    <cellStyle name="Normal 65 8 2 3" xfId="30219" xr:uid="{00000000-0005-0000-0000-000025760000}"/>
    <cellStyle name="Normal 65 8 3" xfId="10104" xr:uid="{00000000-0005-0000-0000-00008F270000}"/>
    <cellStyle name="Normal 65 8 3 3" xfId="25202" xr:uid="{00000000-0005-0000-0000-00008C620000}"/>
    <cellStyle name="Normal 65 8 5" xfId="20189" xr:uid="{00000000-0005-0000-0000-0000F74E0000}"/>
    <cellStyle name="Normal 65 9" xfId="11780" xr:uid="{00000000-0005-0000-0000-00001B2E0000}"/>
    <cellStyle name="Normal 65 9 3" xfId="26877" xr:uid="{00000000-0005-0000-0000-000017690000}"/>
    <cellStyle name="Normal 66" xfId="1458" xr:uid="{00000000-0005-0000-0000-0000C6050000}"/>
    <cellStyle name="Normal 66 10" xfId="6760" xr:uid="{00000000-0005-0000-0000-00007F1A0000}"/>
    <cellStyle name="Normal 66 10 3" xfId="21861" xr:uid="{00000000-0005-0000-0000-00007F550000}"/>
    <cellStyle name="Normal 66 12" xfId="16846" xr:uid="{00000000-0005-0000-0000-0000E8410000}"/>
    <cellStyle name="Normal 66 2" xfId="1726" xr:uid="{00000000-0005-0000-0000-0000D3060000}"/>
    <cellStyle name="Normal 66 2 11" xfId="16900" xr:uid="{00000000-0005-0000-0000-00001E420000}"/>
    <cellStyle name="Normal 66 2 2" xfId="1834" xr:uid="{00000000-0005-0000-0000-00003F070000}"/>
    <cellStyle name="Normal 66 2 2 10" xfId="17004" xr:uid="{00000000-0005-0000-0000-000086420000}"/>
    <cellStyle name="Normal 66 2 2 2" xfId="2051" xr:uid="{00000000-0005-0000-0000-000018080000}"/>
    <cellStyle name="Normal 66 2 2 2 2" xfId="2472" xr:uid="{00000000-0005-0000-0000-0000BD090000}"/>
    <cellStyle name="Normal 66 2 2 2 2 2" xfId="3311" xr:uid="{00000000-0005-0000-0000-0000040D0000}"/>
    <cellStyle name="Normal 66 2 2 2 2 2 2" xfId="5000" xr:uid="{00000000-0005-0000-0000-00009E130000}"/>
    <cellStyle name="Normal 66 2 2 2 2 2 2 2" xfId="15072" xr:uid="{00000000-0005-0000-0000-0000F73A0000}"/>
    <cellStyle name="Normal 66 2 2 2 2 2 2 2 3" xfId="30167" xr:uid="{00000000-0005-0000-0000-0000F1750000}"/>
    <cellStyle name="Normal 66 2 2 2 2 2 2 3" xfId="10052" xr:uid="{00000000-0005-0000-0000-00005B270000}"/>
    <cellStyle name="Normal 66 2 2 2 2 2 2 3 3" xfId="25150" xr:uid="{00000000-0005-0000-0000-000058620000}"/>
    <cellStyle name="Normal 66 2 2 2 2 2 2 5" xfId="20137" xr:uid="{00000000-0005-0000-0000-0000C34E0000}"/>
    <cellStyle name="Normal 66 2 2 2 2 2 3" xfId="6691" xr:uid="{00000000-0005-0000-0000-00003A1A0000}"/>
    <cellStyle name="Normal 66 2 2 2 2 2 3 2" xfId="16743" xr:uid="{00000000-0005-0000-0000-00007E410000}"/>
    <cellStyle name="Normal 66 2 2 2 2 2 3 3" xfId="11723" xr:uid="{00000000-0005-0000-0000-0000E22D0000}"/>
    <cellStyle name="Normal 66 2 2 2 2 2 3 3 3" xfId="26821" xr:uid="{00000000-0005-0000-0000-0000DF680000}"/>
    <cellStyle name="Normal 66 2 2 2 2 2 3 5" xfId="21808" xr:uid="{00000000-0005-0000-0000-00004A550000}"/>
    <cellStyle name="Normal 66 2 2 2 2 2 4" xfId="13401" xr:uid="{00000000-0005-0000-0000-000070340000}"/>
    <cellStyle name="Normal 66 2 2 2 2 2 4 3" xfId="28496" xr:uid="{00000000-0005-0000-0000-00006A6F0000}"/>
    <cellStyle name="Normal 66 2 2 2 2 2 5" xfId="8380" xr:uid="{00000000-0005-0000-0000-0000D3200000}"/>
    <cellStyle name="Normal 66 2 2 2 2 2 5 3" xfId="23479" xr:uid="{00000000-0005-0000-0000-0000D15B0000}"/>
    <cellStyle name="Normal 66 2 2 2 2 2 7" xfId="18466" xr:uid="{00000000-0005-0000-0000-00003C480000}"/>
    <cellStyle name="Normal 66 2 2 2 2 3" xfId="4163" xr:uid="{00000000-0005-0000-0000-000059100000}"/>
    <cellStyle name="Normal 66 2 2 2 2 3 2" xfId="14236" xr:uid="{00000000-0005-0000-0000-0000B3370000}"/>
    <cellStyle name="Normal 66 2 2 2 2 3 2 3" xfId="29331" xr:uid="{00000000-0005-0000-0000-0000AD720000}"/>
    <cellStyle name="Normal 66 2 2 2 2 3 3" xfId="9216" xr:uid="{00000000-0005-0000-0000-000017240000}"/>
    <cellStyle name="Normal 66 2 2 2 2 3 3 3" xfId="24314" xr:uid="{00000000-0005-0000-0000-0000145F0000}"/>
    <cellStyle name="Normal 66 2 2 2 2 3 5" xfId="19301" xr:uid="{00000000-0005-0000-0000-00007F4B0000}"/>
    <cellStyle name="Normal 66 2 2 2 2 4" xfId="5855" xr:uid="{00000000-0005-0000-0000-0000F6160000}"/>
    <cellStyle name="Normal 66 2 2 2 2 4 2" xfId="15907" xr:uid="{00000000-0005-0000-0000-00003A3E0000}"/>
    <cellStyle name="Normal 66 2 2 2 2 4 3" xfId="10887" xr:uid="{00000000-0005-0000-0000-00009E2A0000}"/>
    <cellStyle name="Normal 66 2 2 2 2 4 3 3" xfId="25985" xr:uid="{00000000-0005-0000-0000-00009B650000}"/>
    <cellStyle name="Normal 66 2 2 2 2 4 5" xfId="20972" xr:uid="{00000000-0005-0000-0000-000006520000}"/>
    <cellStyle name="Normal 66 2 2 2 2 5" xfId="12565" xr:uid="{00000000-0005-0000-0000-00002C310000}"/>
    <cellStyle name="Normal 66 2 2 2 2 5 3" xfId="27660" xr:uid="{00000000-0005-0000-0000-0000266C0000}"/>
    <cellStyle name="Normal 66 2 2 2 2 6" xfId="7544" xr:uid="{00000000-0005-0000-0000-00008F1D0000}"/>
    <cellStyle name="Normal 66 2 2 2 2 6 3" xfId="22643" xr:uid="{00000000-0005-0000-0000-00008D580000}"/>
    <cellStyle name="Normal 66 2 2 2 2 8" xfId="17630" xr:uid="{00000000-0005-0000-0000-0000F8440000}"/>
    <cellStyle name="Normal 66 2 2 2 3" xfId="2893" xr:uid="{00000000-0005-0000-0000-0000620B0000}"/>
    <cellStyle name="Normal 66 2 2 2 3 2" xfId="4582" xr:uid="{00000000-0005-0000-0000-0000FC110000}"/>
    <cellStyle name="Normal 66 2 2 2 3 2 2" xfId="14654" xr:uid="{00000000-0005-0000-0000-000055390000}"/>
    <cellStyle name="Normal 66 2 2 2 3 2 2 3" xfId="29749" xr:uid="{00000000-0005-0000-0000-00004F740000}"/>
    <cellStyle name="Normal 66 2 2 2 3 2 3" xfId="9634" xr:uid="{00000000-0005-0000-0000-0000B9250000}"/>
    <cellStyle name="Normal 66 2 2 2 3 2 3 3" xfId="24732" xr:uid="{00000000-0005-0000-0000-0000B6600000}"/>
    <cellStyle name="Normal 66 2 2 2 3 2 5" xfId="19719" xr:uid="{00000000-0005-0000-0000-0000214D0000}"/>
    <cellStyle name="Normal 66 2 2 2 3 3" xfId="6273" xr:uid="{00000000-0005-0000-0000-000098180000}"/>
    <cellStyle name="Normal 66 2 2 2 3 3 2" xfId="16325" xr:uid="{00000000-0005-0000-0000-0000DC3F0000}"/>
    <cellStyle name="Normal 66 2 2 2 3 3 3" xfId="11305" xr:uid="{00000000-0005-0000-0000-0000402C0000}"/>
    <cellStyle name="Normal 66 2 2 2 3 3 3 3" xfId="26403" xr:uid="{00000000-0005-0000-0000-00003D670000}"/>
    <cellStyle name="Normal 66 2 2 2 3 3 5" xfId="21390" xr:uid="{00000000-0005-0000-0000-0000A8530000}"/>
    <cellStyle name="Normal 66 2 2 2 3 4" xfId="12983" xr:uid="{00000000-0005-0000-0000-0000CE320000}"/>
    <cellStyle name="Normal 66 2 2 2 3 4 3" xfId="28078" xr:uid="{00000000-0005-0000-0000-0000C86D0000}"/>
    <cellStyle name="Normal 66 2 2 2 3 5" xfId="7962" xr:uid="{00000000-0005-0000-0000-0000311F0000}"/>
    <cellStyle name="Normal 66 2 2 2 3 5 3" xfId="23061" xr:uid="{00000000-0005-0000-0000-00002F5A0000}"/>
    <cellStyle name="Normal 66 2 2 2 3 7" xfId="18048" xr:uid="{00000000-0005-0000-0000-00009A460000}"/>
    <cellStyle name="Normal 66 2 2 2 4" xfId="3745" xr:uid="{00000000-0005-0000-0000-0000B70E0000}"/>
    <cellStyle name="Normal 66 2 2 2 4 2" xfId="13818" xr:uid="{00000000-0005-0000-0000-000011360000}"/>
    <cellStyle name="Normal 66 2 2 2 4 2 3" xfId="28913" xr:uid="{00000000-0005-0000-0000-00000B710000}"/>
    <cellStyle name="Normal 66 2 2 2 4 3" xfId="8798" xr:uid="{00000000-0005-0000-0000-000075220000}"/>
    <cellStyle name="Normal 66 2 2 2 4 3 3" xfId="23896" xr:uid="{00000000-0005-0000-0000-0000725D0000}"/>
    <cellStyle name="Normal 66 2 2 2 4 5" xfId="18883" xr:uid="{00000000-0005-0000-0000-0000DD490000}"/>
    <cellStyle name="Normal 66 2 2 2 5" xfId="5437" xr:uid="{00000000-0005-0000-0000-000054150000}"/>
    <cellStyle name="Normal 66 2 2 2 5 2" xfId="15489" xr:uid="{00000000-0005-0000-0000-0000983C0000}"/>
    <cellStyle name="Normal 66 2 2 2 5 2 3" xfId="30584" xr:uid="{00000000-0005-0000-0000-000092770000}"/>
    <cellStyle name="Normal 66 2 2 2 5 3" xfId="10469" xr:uid="{00000000-0005-0000-0000-0000FC280000}"/>
    <cellStyle name="Normal 66 2 2 2 5 3 3" xfId="25567" xr:uid="{00000000-0005-0000-0000-0000F9630000}"/>
    <cellStyle name="Normal 66 2 2 2 5 5" xfId="20554" xr:uid="{00000000-0005-0000-0000-000064500000}"/>
    <cellStyle name="Normal 66 2 2 2 6" xfId="12147" xr:uid="{00000000-0005-0000-0000-00008A2F0000}"/>
    <cellStyle name="Normal 66 2 2 2 6 3" xfId="27242" xr:uid="{00000000-0005-0000-0000-0000846A0000}"/>
    <cellStyle name="Normal 66 2 2 2 7" xfId="7126" xr:uid="{00000000-0005-0000-0000-0000ED1B0000}"/>
    <cellStyle name="Normal 66 2 2 2 7 3" xfId="22225" xr:uid="{00000000-0005-0000-0000-0000EB560000}"/>
    <cellStyle name="Normal 66 2 2 2 9" xfId="17212" xr:uid="{00000000-0005-0000-0000-000056430000}"/>
    <cellStyle name="Normal 66 2 2 3" xfId="2264" xr:uid="{00000000-0005-0000-0000-0000ED080000}"/>
    <cellStyle name="Normal 66 2 2 3 2" xfId="3103" xr:uid="{00000000-0005-0000-0000-0000340C0000}"/>
    <cellStyle name="Normal 66 2 2 3 2 2" xfId="4792" xr:uid="{00000000-0005-0000-0000-0000CE120000}"/>
    <cellStyle name="Normal 66 2 2 3 2 2 2" xfId="14864" xr:uid="{00000000-0005-0000-0000-0000273A0000}"/>
    <cellStyle name="Normal 66 2 2 3 2 2 2 3" xfId="29959" xr:uid="{00000000-0005-0000-0000-000021750000}"/>
    <cellStyle name="Normal 66 2 2 3 2 2 3" xfId="9844" xr:uid="{00000000-0005-0000-0000-00008B260000}"/>
    <cellStyle name="Normal 66 2 2 3 2 2 3 3" xfId="24942" xr:uid="{00000000-0005-0000-0000-000088610000}"/>
    <cellStyle name="Normal 66 2 2 3 2 2 5" xfId="19929" xr:uid="{00000000-0005-0000-0000-0000F34D0000}"/>
    <cellStyle name="Normal 66 2 2 3 2 3" xfId="6483" xr:uid="{00000000-0005-0000-0000-00006A190000}"/>
    <cellStyle name="Normal 66 2 2 3 2 3 2" xfId="16535" xr:uid="{00000000-0005-0000-0000-0000AE400000}"/>
    <cellStyle name="Normal 66 2 2 3 2 3 3" xfId="11515" xr:uid="{00000000-0005-0000-0000-0000122D0000}"/>
    <cellStyle name="Normal 66 2 2 3 2 3 3 3" xfId="26613" xr:uid="{00000000-0005-0000-0000-00000F680000}"/>
    <cellStyle name="Normal 66 2 2 3 2 3 5" xfId="21600" xr:uid="{00000000-0005-0000-0000-00007A540000}"/>
    <cellStyle name="Normal 66 2 2 3 2 4" xfId="13193" xr:uid="{00000000-0005-0000-0000-0000A0330000}"/>
    <cellStyle name="Normal 66 2 2 3 2 4 3" xfId="28288" xr:uid="{00000000-0005-0000-0000-00009A6E0000}"/>
    <cellStyle name="Normal 66 2 2 3 2 5" xfId="8172" xr:uid="{00000000-0005-0000-0000-000003200000}"/>
    <cellStyle name="Normal 66 2 2 3 2 5 3" xfId="23271" xr:uid="{00000000-0005-0000-0000-0000015B0000}"/>
    <cellStyle name="Normal 66 2 2 3 2 7" xfId="18258" xr:uid="{00000000-0005-0000-0000-00006C470000}"/>
    <cellStyle name="Normal 66 2 2 3 3" xfId="3955" xr:uid="{00000000-0005-0000-0000-0000890F0000}"/>
    <cellStyle name="Normal 66 2 2 3 3 2" xfId="14028" xr:uid="{00000000-0005-0000-0000-0000E3360000}"/>
    <cellStyle name="Normal 66 2 2 3 3 2 3" xfId="29123" xr:uid="{00000000-0005-0000-0000-0000DD710000}"/>
    <cellStyle name="Normal 66 2 2 3 3 3" xfId="9008" xr:uid="{00000000-0005-0000-0000-000047230000}"/>
    <cellStyle name="Normal 66 2 2 3 3 3 3" xfId="24106" xr:uid="{00000000-0005-0000-0000-0000445E0000}"/>
    <cellStyle name="Normal 66 2 2 3 3 5" xfId="19093" xr:uid="{00000000-0005-0000-0000-0000AF4A0000}"/>
    <cellStyle name="Normal 66 2 2 3 4" xfId="5647" xr:uid="{00000000-0005-0000-0000-000026160000}"/>
    <cellStyle name="Normal 66 2 2 3 4 2" xfId="15699" xr:uid="{00000000-0005-0000-0000-00006A3D0000}"/>
    <cellStyle name="Normal 66 2 2 3 4 2 3" xfId="30794" xr:uid="{00000000-0005-0000-0000-000064780000}"/>
    <cellStyle name="Normal 66 2 2 3 4 3" xfId="10679" xr:uid="{00000000-0005-0000-0000-0000CE290000}"/>
    <cellStyle name="Normal 66 2 2 3 4 3 3" xfId="25777" xr:uid="{00000000-0005-0000-0000-0000CB640000}"/>
    <cellStyle name="Normal 66 2 2 3 4 5" xfId="20764" xr:uid="{00000000-0005-0000-0000-000036510000}"/>
    <cellStyle name="Normal 66 2 2 3 5" xfId="12357" xr:uid="{00000000-0005-0000-0000-00005C300000}"/>
    <cellStyle name="Normal 66 2 2 3 5 3" xfId="27452" xr:uid="{00000000-0005-0000-0000-0000566B0000}"/>
    <cellStyle name="Normal 66 2 2 3 6" xfId="7336" xr:uid="{00000000-0005-0000-0000-0000BF1C0000}"/>
    <cellStyle name="Normal 66 2 2 3 6 3" xfId="22435" xr:uid="{00000000-0005-0000-0000-0000BD570000}"/>
    <cellStyle name="Normal 66 2 2 3 8" xfId="17422" xr:uid="{00000000-0005-0000-0000-000028440000}"/>
    <cellStyle name="Normal 66 2 2 4" xfId="2685" xr:uid="{00000000-0005-0000-0000-0000920A0000}"/>
    <cellStyle name="Normal 66 2 2 4 2" xfId="4374" xr:uid="{00000000-0005-0000-0000-00002C110000}"/>
    <cellStyle name="Normal 66 2 2 4 2 2" xfId="14446" xr:uid="{00000000-0005-0000-0000-000085380000}"/>
    <cellStyle name="Normal 66 2 2 4 2 2 3" xfId="29541" xr:uid="{00000000-0005-0000-0000-00007F730000}"/>
    <cellStyle name="Normal 66 2 2 4 2 3" xfId="9426" xr:uid="{00000000-0005-0000-0000-0000E9240000}"/>
    <cellStyle name="Normal 66 2 2 4 2 3 3" xfId="24524" xr:uid="{00000000-0005-0000-0000-0000E65F0000}"/>
    <cellStyle name="Normal 66 2 2 4 2 5" xfId="19511" xr:uid="{00000000-0005-0000-0000-0000514C0000}"/>
    <cellStyle name="Normal 66 2 2 4 3" xfId="6065" xr:uid="{00000000-0005-0000-0000-0000C8170000}"/>
    <cellStyle name="Normal 66 2 2 4 3 2" xfId="16117" xr:uid="{00000000-0005-0000-0000-00000C3F0000}"/>
    <cellStyle name="Normal 66 2 2 4 3 3" xfId="11097" xr:uid="{00000000-0005-0000-0000-0000702B0000}"/>
    <cellStyle name="Normal 66 2 2 4 3 3 3" xfId="26195" xr:uid="{00000000-0005-0000-0000-00006D660000}"/>
    <cellStyle name="Normal 66 2 2 4 3 5" xfId="21182" xr:uid="{00000000-0005-0000-0000-0000D8520000}"/>
    <cellStyle name="Normal 66 2 2 4 4" xfId="12775" xr:uid="{00000000-0005-0000-0000-0000FE310000}"/>
    <cellStyle name="Normal 66 2 2 4 4 3" xfId="27870" xr:uid="{00000000-0005-0000-0000-0000F86C0000}"/>
    <cellStyle name="Normal 66 2 2 4 5" xfId="7754" xr:uid="{00000000-0005-0000-0000-0000611E0000}"/>
    <cellStyle name="Normal 66 2 2 4 5 3" xfId="22853" xr:uid="{00000000-0005-0000-0000-00005F590000}"/>
    <cellStyle name="Normal 66 2 2 4 7" xfId="17840" xr:uid="{00000000-0005-0000-0000-0000CA450000}"/>
    <cellStyle name="Normal 66 2 2 5" xfId="3537" xr:uid="{00000000-0005-0000-0000-0000E70D0000}"/>
    <cellStyle name="Normal 66 2 2 5 2" xfId="13610" xr:uid="{00000000-0005-0000-0000-000041350000}"/>
    <cellStyle name="Normal 66 2 2 5 2 3" xfId="28705" xr:uid="{00000000-0005-0000-0000-00003B700000}"/>
    <cellStyle name="Normal 66 2 2 5 3" xfId="8590" xr:uid="{00000000-0005-0000-0000-0000A5210000}"/>
    <cellStyle name="Normal 66 2 2 5 3 3" xfId="23688" xr:uid="{00000000-0005-0000-0000-0000A25C0000}"/>
    <cellStyle name="Normal 66 2 2 5 5" xfId="18675" xr:uid="{00000000-0005-0000-0000-00000D490000}"/>
    <cellStyle name="Normal 66 2 2 6" xfId="5229" xr:uid="{00000000-0005-0000-0000-000084140000}"/>
    <cellStyle name="Normal 66 2 2 6 2" xfId="15281" xr:uid="{00000000-0005-0000-0000-0000C83B0000}"/>
    <cellStyle name="Normal 66 2 2 6 2 3" xfId="30376" xr:uid="{00000000-0005-0000-0000-0000C2760000}"/>
    <cellStyle name="Normal 66 2 2 6 3" xfId="10261" xr:uid="{00000000-0005-0000-0000-00002C280000}"/>
    <cellStyle name="Normal 66 2 2 6 3 3" xfId="25359" xr:uid="{00000000-0005-0000-0000-000029630000}"/>
    <cellStyle name="Normal 66 2 2 6 5" xfId="20346" xr:uid="{00000000-0005-0000-0000-0000944F0000}"/>
    <cellStyle name="Normal 66 2 2 7" xfId="11939" xr:uid="{00000000-0005-0000-0000-0000BA2E0000}"/>
    <cellStyle name="Normal 66 2 2 7 3" xfId="27034" xr:uid="{00000000-0005-0000-0000-0000B4690000}"/>
    <cellStyle name="Normal 66 2 2 8" xfId="6918" xr:uid="{00000000-0005-0000-0000-00001D1B0000}"/>
    <cellStyle name="Normal 66 2 2 8 3" xfId="22017" xr:uid="{00000000-0005-0000-0000-00001B560000}"/>
    <cellStyle name="Normal 66 2 3" xfId="1947" xr:uid="{00000000-0005-0000-0000-0000B0070000}"/>
    <cellStyle name="Normal 66 2 3 2" xfId="2368" xr:uid="{00000000-0005-0000-0000-000055090000}"/>
    <cellStyle name="Normal 66 2 3 2 2" xfId="3207" xr:uid="{00000000-0005-0000-0000-00009C0C0000}"/>
    <cellStyle name="Normal 66 2 3 2 2 2" xfId="4896" xr:uid="{00000000-0005-0000-0000-000036130000}"/>
    <cellStyle name="Normal 66 2 3 2 2 2 2" xfId="14968" xr:uid="{00000000-0005-0000-0000-00008F3A0000}"/>
    <cellStyle name="Normal 66 2 3 2 2 2 2 3" xfId="30063" xr:uid="{00000000-0005-0000-0000-000089750000}"/>
    <cellStyle name="Normal 66 2 3 2 2 2 3" xfId="9948" xr:uid="{00000000-0005-0000-0000-0000F3260000}"/>
    <cellStyle name="Normal 66 2 3 2 2 2 3 3" xfId="25046" xr:uid="{00000000-0005-0000-0000-0000F0610000}"/>
    <cellStyle name="Normal 66 2 3 2 2 2 5" xfId="20033" xr:uid="{00000000-0005-0000-0000-00005B4E0000}"/>
    <cellStyle name="Normal 66 2 3 2 2 3" xfId="6587" xr:uid="{00000000-0005-0000-0000-0000D2190000}"/>
    <cellStyle name="Normal 66 2 3 2 2 3 2" xfId="16639" xr:uid="{00000000-0005-0000-0000-000016410000}"/>
    <cellStyle name="Normal 66 2 3 2 2 3 3" xfId="11619" xr:uid="{00000000-0005-0000-0000-00007A2D0000}"/>
    <cellStyle name="Normal 66 2 3 2 2 3 3 3" xfId="26717" xr:uid="{00000000-0005-0000-0000-000077680000}"/>
    <cellStyle name="Normal 66 2 3 2 2 3 5" xfId="21704" xr:uid="{00000000-0005-0000-0000-0000E2540000}"/>
    <cellStyle name="Normal 66 2 3 2 2 4" xfId="13297" xr:uid="{00000000-0005-0000-0000-000008340000}"/>
    <cellStyle name="Normal 66 2 3 2 2 4 3" xfId="28392" xr:uid="{00000000-0005-0000-0000-0000026F0000}"/>
    <cellStyle name="Normal 66 2 3 2 2 5" xfId="8276" xr:uid="{00000000-0005-0000-0000-00006B200000}"/>
    <cellStyle name="Normal 66 2 3 2 2 5 3" xfId="23375" xr:uid="{00000000-0005-0000-0000-0000695B0000}"/>
    <cellStyle name="Normal 66 2 3 2 2 7" xfId="18362" xr:uid="{00000000-0005-0000-0000-0000D4470000}"/>
    <cellStyle name="Normal 66 2 3 2 3" xfId="4059" xr:uid="{00000000-0005-0000-0000-0000F10F0000}"/>
    <cellStyle name="Normal 66 2 3 2 3 2" xfId="14132" xr:uid="{00000000-0005-0000-0000-00004B370000}"/>
    <cellStyle name="Normal 66 2 3 2 3 2 3" xfId="29227" xr:uid="{00000000-0005-0000-0000-000045720000}"/>
    <cellStyle name="Normal 66 2 3 2 3 3" xfId="9112" xr:uid="{00000000-0005-0000-0000-0000AF230000}"/>
    <cellStyle name="Normal 66 2 3 2 3 3 3" xfId="24210" xr:uid="{00000000-0005-0000-0000-0000AC5E0000}"/>
    <cellStyle name="Normal 66 2 3 2 3 5" xfId="19197" xr:uid="{00000000-0005-0000-0000-0000174B0000}"/>
    <cellStyle name="Normal 66 2 3 2 4" xfId="5751" xr:uid="{00000000-0005-0000-0000-00008E160000}"/>
    <cellStyle name="Normal 66 2 3 2 4 2" xfId="15803" xr:uid="{00000000-0005-0000-0000-0000D23D0000}"/>
    <cellStyle name="Normal 66 2 3 2 4 2 3" xfId="30898" xr:uid="{00000000-0005-0000-0000-0000CC780000}"/>
    <cellStyle name="Normal 66 2 3 2 4 3" xfId="10783" xr:uid="{00000000-0005-0000-0000-0000362A0000}"/>
    <cellStyle name="Normal 66 2 3 2 4 3 3" xfId="25881" xr:uid="{00000000-0005-0000-0000-000033650000}"/>
    <cellStyle name="Normal 66 2 3 2 4 5" xfId="20868" xr:uid="{00000000-0005-0000-0000-00009E510000}"/>
    <cellStyle name="Normal 66 2 3 2 5" xfId="12461" xr:uid="{00000000-0005-0000-0000-0000C4300000}"/>
    <cellStyle name="Normal 66 2 3 2 5 3" xfId="27556" xr:uid="{00000000-0005-0000-0000-0000BE6B0000}"/>
    <cellStyle name="Normal 66 2 3 2 6" xfId="7440" xr:uid="{00000000-0005-0000-0000-0000271D0000}"/>
    <cellStyle name="Normal 66 2 3 2 6 3" xfId="22539" xr:uid="{00000000-0005-0000-0000-000025580000}"/>
    <cellStyle name="Normal 66 2 3 2 8" xfId="17526" xr:uid="{00000000-0005-0000-0000-000090440000}"/>
    <cellStyle name="Normal 66 2 3 3" xfId="2789" xr:uid="{00000000-0005-0000-0000-0000FA0A0000}"/>
    <cellStyle name="Normal 66 2 3 3 2" xfId="4478" xr:uid="{00000000-0005-0000-0000-000094110000}"/>
    <cellStyle name="Normal 66 2 3 3 2 2" xfId="14550" xr:uid="{00000000-0005-0000-0000-0000ED380000}"/>
    <cellStyle name="Normal 66 2 3 3 2 2 3" xfId="29645" xr:uid="{00000000-0005-0000-0000-0000E7730000}"/>
    <cellStyle name="Normal 66 2 3 3 2 3" xfId="9530" xr:uid="{00000000-0005-0000-0000-000051250000}"/>
    <cellStyle name="Normal 66 2 3 3 2 3 3" xfId="24628" xr:uid="{00000000-0005-0000-0000-00004E600000}"/>
    <cellStyle name="Normal 66 2 3 3 2 5" xfId="19615" xr:uid="{00000000-0005-0000-0000-0000B94C0000}"/>
    <cellStyle name="Normal 66 2 3 3 3" xfId="6169" xr:uid="{00000000-0005-0000-0000-000030180000}"/>
    <cellStyle name="Normal 66 2 3 3 3 2" xfId="16221" xr:uid="{00000000-0005-0000-0000-0000743F0000}"/>
    <cellStyle name="Normal 66 2 3 3 3 3" xfId="11201" xr:uid="{00000000-0005-0000-0000-0000D82B0000}"/>
    <cellStyle name="Normal 66 2 3 3 3 3 3" xfId="26299" xr:uid="{00000000-0005-0000-0000-0000D5660000}"/>
    <cellStyle name="Normal 66 2 3 3 3 5" xfId="21286" xr:uid="{00000000-0005-0000-0000-000040530000}"/>
    <cellStyle name="Normal 66 2 3 3 4" xfId="12879" xr:uid="{00000000-0005-0000-0000-000066320000}"/>
    <cellStyle name="Normal 66 2 3 3 4 3" xfId="27974" xr:uid="{00000000-0005-0000-0000-0000606D0000}"/>
    <cellStyle name="Normal 66 2 3 3 5" xfId="7858" xr:uid="{00000000-0005-0000-0000-0000C91E0000}"/>
    <cellStyle name="Normal 66 2 3 3 5 3" xfId="22957" xr:uid="{00000000-0005-0000-0000-0000C7590000}"/>
    <cellStyle name="Normal 66 2 3 3 7" xfId="17944" xr:uid="{00000000-0005-0000-0000-000032460000}"/>
    <cellStyle name="Normal 66 2 3 4" xfId="3641" xr:uid="{00000000-0005-0000-0000-00004F0E0000}"/>
    <cellStyle name="Normal 66 2 3 4 2" xfId="13714" xr:uid="{00000000-0005-0000-0000-0000A9350000}"/>
    <cellStyle name="Normal 66 2 3 4 2 3" xfId="28809" xr:uid="{00000000-0005-0000-0000-0000A3700000}"/>
    <cellStyle name="Normal 66 2 3 4 3" xfId="8694" xr:uid="{00000000-0005-0000-0000-00000D220000}"/>
    <cellStyle name="Normal 66 2 3 4 3 3" xfId="23792" xr:uid="{00000000-0005-0000-0000-00000A5D0000}"/>
    <cellStyle name="Normal 66 2 3 4 5" xfId="18779" xr:uid="{00000000-0005-0000-0000-000075490000}"/>
    <cellStyle name="Normal 66 2 3 5" xfId="5333" xr:uid="{00000000-0005-0000-0000-0000EC140000}"/>
    <cellStyle name="Normal 66 2 3 5 2" xfId="15385" xr:uid="{00000000-0005-0000-0000-0000303C0000}"/>
    <cellStyle name="Normal 66 2 3 5 2 3" xfId="30480" xr:uid="{00000000-0005-0000-0000-00002A770000}"/>
    <cellStyle name="Normal 66 2 3 5 3" xfId="10365" xr:uid="{00000000-0005-0000-0000-000094280000}"/>
    <cellStyle name="Normal 66 2 3 5 3 3" xfId="25463" xr:uid="{00000000-0005-0000-0000-000091630000}"/>
    <cellStyle name="Normal 66 2 3 5 5" xfId="20450" xr:uid="{00000000-0005-0000-0000-0000FC4F0000}"/>
    <cellStyle name="Normal 66 2 3 6" xfId="12043" xr:uid="{00000000-0005-0000-0000-0000222F0000}"/>
    <cellStyle name="Normal 66 2 3 6 3" xfId="27138" xr:uid="{00000000-0005-0000-0000-00001C6A0000}"/>
    <cellStyle name="Normal 66 2 3 7" xfId="7022" xr:uid="{00000000-0005-0000-0000-0000851B0000}"/>
    <cellStyle name="Normal 66 2 3 7 3" xfId="22121" xr:uid="{00000000-0005-0000-0000-000083560000}"/>
    <cellStyle name="Normal 66 2 3 9" xfId="17108" xr:uid="{00000000-0005-0000-0000-0000EE420000}"/>
    <cellStyle name="Normal 66 2 4" xfId="2160" xr:uid="{00000000-0005-0000-0000-000085080000}"/>
    <cellStyle name="Normal 66 2 4 2" xfId="2999" xr:uid="{00000000-0005-0000-0000-0000CC0B0000}"/>
    <cellStyle name="Normal 66 2 4 2 2" xfId="4688" xr:uid="{00000000-0005-0000-0000-000066120000}"/>
    <cellStyle name="Normal 66 2 4 2 2 2" xfId="14760" xr:uid="{00000000-0005-0000-0000-0000BF390000}"/>
    <cellStyle name="Normal 66 2 4 2 2 2 3" xfId="29855" xr:uid="{00000000-0005-0000-0000-0000B9740000}"/>
    <cellStyle name="Normal 66 2 4 2 2 3" xfId="9740" xr:uid="{00000000-0005-0000-0000-000023260000}"/>
    <cellStyle name="Normal 66 2 4 2 2 3 3" xfId="24838" xr:uid="{00000000-0005-0000-0000-000020610000}"/>
    <cellStyle name="Normal 66 2 4 2 2 5" xfId="19825" xr:uid="{00000000-0005-0000-0000-00008B4D0000}"/>
    <cellStyle name="Normal 66 2 4 2 3" xfId="6379" xr:uid="{00000000-0005-0000-0000-000002190000}"/>
    <cellStyle name="Normal 66 2 4 2 3 2" xfId="16431" xr:uid="{00000000-0005-0000-0000-000046400000}"/>
    <cellStyle name="Normal 66 2 4 2 3 3" xfId="11411" xr:uid="{00000000-0005-0000-0000-0000AA2C0000}"/>
    <cellStyle name="Normal 66 2 4 2 3 3 3" xfId="26509" xr:uid="{00000000-0005-0000-0000-0000A7670000}"/>
    <cellStyle name="Normal 66 2 4 2 3 5" xfId="21496" xr:uid="{00000000-0005-0000-0000-000012540000}"/>
    <cellStyle name="Normal 66 2 4 2 4" xfId="13089" xr:uid="{00000000-0005-0000-0000-000038330000}"/>
    <cellStyle name="Normal 66 2 4 2 4 3" xfId="28184" xr:uid="{00000000-0005-0000-0000-0000326E0000}"/>
    <cellStyle name="Normal 66 2 4 2 5" xfId="8068" xr:uid="{00000000-0005-0000-0000-00009B1F0000}"/>
    <cellStyle name="Normal 66 2 4 2 5 3" xfId="23167" xr:uid="{00000000-0005-0000-0000-0000995A0000}"/>
    <cellStyle name="Normal 66 2 4 2 7" xfId="18154" xr:uid="{00000000-0005-0000-0000-000004470000}"/>
    <cellStyle name="Normal 66 2 4 3" xfId="3851" xr:uid="{00000000-0005-0000-0000-0000210F0000}"/>
    <cellStyle name="Normal 66 2 4 3 2" xfId="13924" xr:uid="{00000000-0005-0000-0000-00007B360000}"/>
    <cellStyle name="Normal 66 2 4 3 2 3" xfId="29019" xr:uid="{00000000-0005-0000-0000-000075710000}"/>
    <cellStyle name="Normal 66 2 4 3 3" xfId="8904" xr:uid="{00000000-0005-0000-0000-0000DF220000}"/>
    <cellStyle name="Normal 66 2 4 3 3 3" xfId="24002" xr:uid="{00000000-0005-0000-0000-0000DC5D0000}"/>
    <cellStyle name="Normal 66 2 4 3 5" xfId="18989" xr:uid="{00000000-0005-0000-0000-0000474A0000}"/>
    <cellStyle name="Normal 66 2 4 4" xfId="5543" xr:uid="{00000000-0005-0000-0000-0000BE150000}"/>
    <cellStyle name="Normal 66 2 4 4 2" xfId="15595" xr:uid="{00000000-0005-0000-0000-0000023D0000}"/>
    <cellStyle name="Normal 66 2 4 4 2 3" xfId="30690" xr:uid="{00000000-0005-0000-0000-0000FC770000}"/>
    <cellStyle name="Normal 66 2 4 4 3" xfId="10575" xr:uid="{00000000-0005-0000-0000-000066290000}"/>
    <cellStyle name="Normal 66 2 4 4 3 3" xfId="25673" xr:uid="{00000000-0005-0000-0000-000063640000}"/>
    <cellStyle name="Normal 66 2 4 4 5" xfId="20660" xr:uid="{00000000-0005-0000-0000-0000CE500000}"/>
    <cellStyle name="Normal 66 2 4 5" xfId="12253" xr:uid="{00000000-0005-0000-0000-0000F42F0000}"/>
    <cellStyle name="Normal 66 2 4 5 3" xfId="27348" xr:uid="{00000000-0005-0000-0000-0000EE6A0000}"/>
    <cellStyle name="Normal 66 2 4 6" xfId="7232" xr:uid="{00000000-0005-0000-0000-0000571C0000}"/>
    <cellStyle name="Normal 66 2 4 6 3" xfId="22331" xr:uid="{00000000-0005-0000-0000-000055570000}"/>
    <cellStyle name="Normal 66 2 4 8" xfId="17318" xr:uid="{00000000-0005-0000-0000-0000C0430000}"/>
    <cellStyle name="Normal 66 2 5" xfId="2581" xr:uid="{00000000-0005-0000-0000-00002A0A0000}"/>
    <cellStyle name="Normal 66 2 5 2" xfId="4270" xr:uid="{00000000-0005-0000-0000-0000C4100000}"/>
    <cellStyle name="Normal 66 2 5 2 2" xfId="14342" xr:uid="{00000000-0005-0000-0000-00001D380000}"/>
    <cellStyle name="Normal 66 2 5 2 2 3" xfId="29437" xr:uid="{00000000-0005-0000-0000-000017730000}"/>
    <cellStyle name="Normal 66 2 5 2 3" xfId="9322" xr:uid="{00000000-0005-0000-0000-000081240000}"/>
    <cellStyle name="Normal 66 2 5 2 3 3" xfId="24420" xr:uid="{00000000-0005-0000-0000-00007E5F0000}"/>
    <cellStyle name="Normal 66 2 5 2 5" xfId="19407" xr:uid="{00000000-0005-0000-0000-0000E94B0000}"/>
    <cellStyle name="Normal 66 2 5 3" xfId="5961" xr:uid="{00000000-0005-0000-0000-000060170000}"/>
    <cellStyle name="Normal 66 2 5 3 2" xfId="16013" xr:uid="{00000000-0005-0000-0000-0000A43E0000}"/>
    <cellStyle name="Normal 66 2 5 3 3" xfId="10993" xr:uid="{00000000-0005-0000-0000-0000082B0000}"/>
    <cellStyle name="Normal 66 2 5 3 3 3" xfId="26091" xr:uid="{00000000-0005-0000-0000-000005660000}"/>
    <cellStyle name="Normal 66 2 5 3 5" xfId="21078" xr:uid="{00000000-0005-0000-0000-000070520000}"/>
    <cellStyle name="Normal 66 2 5 4" xfId="12671" xr:uid="{00000000-0005-0000-0000-000096310000}"/>
    <cellStyle name="Normal 66 2 5 4 3" xfId="27766" xr:uid="{00000000-0005-0000-0000-0000906C0000}"/>
    <cellStyle name="Normal 66 2 5 5" xfId="7650" xr:uid="{00000000-0005-0000-0000-0000F91D0000}"/>
    <cellStyle name="Normal 66 2 5 5 3" xfId="22749" xr:uid="{00000000-0005-0000-0000-0000F7580000}"/>
    <cellStyle name="Normal 66 2 5 7" xfId="17736" xr:uid="{00000000-0005-0000-0000-000062450000}"/>
    <cellStyle name="Normal 66 2 6" xfId="3433" xr:uid="{00000000-0005-0000-0000-00007F0D0000}"/>
    <cellStyle name="Normal 66 2 6 2" xfId="13506" xr:uid="{00000000-0005-0000-0000-0000D9340000}"/>
    <cellStyle name="Normal 66 2 6 2 3" xfId="28601" xr:uid="{00000000-0005-0000-0000-0000D36F0000}"/>
    <cellStyle name="Normal 66 2 6 3" xfId="8486" xr:uid="{00000000-0005-0000-0000-00003D210000}"/>
    <cellStyle name="Normal 66 2 6 3 3" xfId="23584" xr:uid="{00000000-0005-0000-0000-00003A5C0000}"/>
    <cellStyle name="Normal 66 2 6 5" xfId="18571" xr:uid="{00000000-0005-0000-0000-0000A5480000}"/>
    <cellStyle name="Normal 66 2 7" xfId="5125" xr:uid="{00000000-0005-0000-0000-00001C140000}"/>
    <cellStyle name="Normal 66 2 7 2" xfId="15177" xr:uid="{00000000-0005-0000-0000-0000603B0000}"/>
    <cellStyle name="Normal 66 2 7 2 3" xfId="30272" xr:uid="{00000000-0005-0000-0000-00005A760000}"/>
    <cellStyle name="Normal 66 2 7 3" xfId="10157" xr:uid="{00000000-0005-0000-0000-0000C4270000}"/>
    <cellStyle name="Normal 66 2 7 3 3" xfId="25255" xr:uid="{00000000-0005-0000-0000-0000C1620000}"/>
    <cellStyle name="Normal 66 2 7 5" xfId="20242" xr:uid="{00000000-0005-0000-0000-00002C4F0000}"/>
    <cellStyle name="Normal 66 2 8" xfId="11835" xr:uid="{00000000-0005-0000-0000-0000522E0000}"/>
    <cellStyle name="Normal 66 2 8 3" xfId="26930" xr:uid="{00000000-0005-0000-0000-00004C690000}"/>
    <cellStyle name="Normal 66 2 9" xfId="6814" xr:uid="{00000000-0005-0000-0000-0000B51A0000}"/>
    <cellStyle name="Normal 66 2 9 3" xfId="21913" xr:uid="{00000000-0005-0000-0000-0000B3550000}"/>
    <cellStyle name="Normal 66 3" xfId="1780" xr:uid="{00000000-0005-0000-0000-000009070000}"/>
    <cellStyle name="Normal 66 3 10" xfId="16952" xr:uid="{00000000-0005-0000-0000-000052420000}"/>
    <cellStyle name="Normal 66 3 2" xfId="1999" xr:uid="{00000000-0005-0000-0000-0000E4070000}"/>
    <cellStyle name="Normal 66 3 2 2" xfId="2420" xr:uid="{00000000-0005-0000-0000-000089090000}"/>
    <cellStyle name="Normal 66 3 2 2 2" xfId="3259" xr:uid="{00000000-0005-0000-0000-0000D00C0000}"/>
    <cellStyle name="Normal 66 3 2 2 2 2" xfId="4948" xr:uid="{00000000-0005-0000-0000-00006A130000}"/>
    <cellStyle name="Normal 66 3 2 2 2 2 2" xfId="15020" xr:uid="{00000000-0005-0000-0000-0000C33A0000}"/>
    <cellStyle name="Normal 66 3 2 2 2 2 2 3" xfId="30115" xr:uid="{00000000-0005-0000-0000-0000BD750000}"/>
    <cellStyle name="Normal 66 3 2 2 2 2 3" xfId="10000" xr:uid="{00000000-0005-0000-0000-000027270000}"/>
    <cellStyle name="Normal 66 3 2 2 2 2 3 3" xfId="25098" xr:uid="{00000000-0005-0000-0000-000024620000}"/>
    <cellStyle name="Normal 66 3 2 2 2 2 5" xfId="20085" xr:uid="{00000000-0005-0000-0000-00008F4E0000}"/>
    <cellStyle name="Normal 66 3 2 2 2 3" xfId="6639" xr:uid="{00000000-0005-0000-0000-0000061A0000}"/>
    <cellStyle name="Normal 66 3 2 2 2 3 2" xfId="16691" xr:uid="{00000000-0005-0000-0000-00004A410000}"/>
    <cellStyle name="Normal 66 3 2 2 2 3 3" xfId="11671" xr:uid="{00000000-0005-0000-0000-0000AE2D0000}"/>
    <cellStyle name="Normal 66 3 2 2 2 3 3 3" xfId="26769" xr:uid="{00000000-0005-0000-0000-0000AB680000}"/>
    <cellStyle name="Normal 66 3 2 2 2 3 5" xfId="21756" xr:uid="{00000000-0005-0000-0000-000016550000}"/>
    <cellStyle name="Normal 66 3 2 2 2 4" xfId="13349" xr:uid="{00000000-0005-0000-0000-00003C340000}"/>
    <cellStyle name="Normal 66 3 2 2 2 4 3" xfId="28444" xr:uid="{00000000-0005-0000-0000-0000366F0000}"/>
    <cellStyle name="Normal 66 3 2 2 2 5" xfId="8328" xr:uid="{00000000-0005-0000-0000-00009F200000}"/>
    <cellStyle name="Normal 66 3 2 2 2 5 3" xfId="23427" xr:uid="{00000000-0005-0000-0000-00009D5B0000}"/>
    <cellStyle name="Normal 66 3 2 2 2 7" xfId="18414" xr:uid="{00000000-0005-0000-0000-000008480000}"/>
    <cellStyle name="Normal 66 3 2 2 3" xfId="4111" xr:uid="{00000000-0005-0000-0000-000025100000}"/>
    <cellStyle name="Normal 66 3 2 2 3 2" xfId="14184" xr:uid="{00000000-0005-0000-0000-00007F370000}"/>
    <cellStyle name="Normal 66 3 2 2 3 2 3" xfId="29279" xr:uid="{00000000-0005-0000-0000-000079720000}"/>
    <cellStyle name="Normal 66 3 2 2 3 3" xfId="9164" xr:uid="{00000000-0005-0000-0000-0000E3230000}"/>
    <cellStyle name="Normal 66 3 2 2 3 3 3" xfId="24262" xr:uid="{00000000-0005-0000-0000-0000E05E0000}"/>
    <cellStyle name="Normal 66 3 2 2 3 5" xfId="19249" xr:uid="{00000000-0005-0000-0000-00004B4B0000}"/>
    <cellStyle name="Normal 66 3 2 2 4" xfId="5803" xr:uid="{00000000-0005-0000-0000-0000C2160000}"/>
    <cellStyle name="Normal 66 3 2 2 4 2" xfId="15855" xr:uid="{00000000-0005-0000-0000-0000063E0000}"/>
    <cellStyle name="Normal 66 3 2 2 4 3" xfId="10835" xr:uid="{00000000-0005-0000-0000-00006A2A0000}"/>
    <cellStyle name="Normal 66 3 2 2 4 3 3" xfId="25933" xr:uid="{00000000-0005-0000-0000-000067650000}"/>
    <cellStyle name="Normal 66 3 2 2 4 5" xfId="20920" xr:uid="{00000000-0005-0000-0000-0000D2510000}"/>
    <cellStyle name="Normal 66 3 2 2 5" xfId="12513" xr:uid="{00000000-0005-0000-0000-0000F8300000}"/>
    <cellStyle name="Normal 66 3 2 2 5 3" xfId="27608" xr:uid="{00000000-0005-0000-0000-0000F26B0000}"/>
    <cellStyle name="Normal 66 3 2 2 6" xfId="7492" xr:uid="{00000000-0005-0000-0000-00005B1D0000}"/>
    <cellStyle name="Normal 66 3 2 2 6 3" xfId="22591" xr:uid="{00000000-0005-0000-0000-000059580000}"/>
    <cellStyle name="Normal 66 3 2 2 8" xfId="17578" xr:uid="{00000000-0005-0000-0000-0000C4440000}"/>
    <cellStyle name="Normal 66 3 2 3" xfId="2841" xr:uid="{00000000-0005-0000-0000-00002E0B0000}"/>
    <cellStyle name="Normal 66 3 2 3 2" xfId="4530" xr:uid="{00000000-0005-0000-0000-0000C8110000}"/>
    <cellStyle name="Normal 66 3 2 3 2 2" xfId="14602" xr:uid="{00000000-0005-0000-0000-000021390000}"/>
    <cellStyle name="Normal 66 3 2 3 2 2 3" xfId="29697" xr:uid="{00000000-0005-0000-0000-00001B740000}"/>
    <cellStyle name="Normal 66 3 2 3 2 3" xfId="9582" xr:uid="{00000000-0005-0000-0000-000085250000}"/>
    <cellStyle name="Normal 66 3 2 3 2 3 3" xfId="24680" xr:uid="{00000000-0005-0000-0000-000082600000}"/>
    <cellStyle name="Normal 66 3 2 3 2 5" xfId="19667" xr:uid="{00000000-0005-0000-0000-0000ED4C0000}"/>
    <cellStyle name="Normal 66 3 2 3 3" xfId="6221" xr:uid="{00000000-0005-0000-0000-000064180000}"/>
    <cellStyle name="Normal 66 3 2 3 3 2" xfId="16273" xr:uid="{00000000-0005-0000-0000-0000A83F0000}"/>
    <cellStyle name="Normal 66 3 2 3 3 3" xfId="11253" xr:uid="{00000000-0005-0000-0000-00000C2C0000}"/>
    <cellStyle name="Normal 66 3 2 3 3 3 3" xfId="26351" xr:uid="{00000000-0005-0000-0000-000009670000}"/>
    <cellStyle name="Normal 66 3 2 3 3 5" xfId="21338" xr:uid="{00000000-0005-0000-0000-000074530000}"/>
    <cellStyle name="Normal 66 3 2 3 4" xfId="12931" xr:uid="{00000000-0005-0000-0000-00009A320000}"/>
    <cellStyle name="Normal 66 3 2 3 4 3" xfId="28026" xr:uid="{00000000-0005-0000-0000-0000946D0000}"/>
    <cellStyle name="Normal 66 3 2 3 5" xfId="7910" xr:uid="{00000000-0005-0000-0000-0000FD1E0000}"/>
    <cellStyle name="Normal 66 3 2 3 5 3" xfId="23009" xr:uid="{00000000-0005-0000-0000-0000FB590000}"/>
    <cellStyle name="Normal 66 3 2 3 7" xfId="17996" xr:uid="{00000000-0005-0000-0000-000066460000}"/>
    <cellStyle name="Normal 66 3 2 4" xfId="3693" xr:uid="{00000000-0005-0000-0000-0000830E0000}"/>
    <cellStyle name="Normal 66 3 2 4 2" xfId="13766" xr:uid="{00000000-0005-0000-0000-0000DD350000}"/>
    <cellStyle name="Normal 66 3 2 4 2 3" xfId="28861" xr:uid="{00000000-0005-0000-0000-0000D7700000}"/>
    <cellStyle name="Normal 66 3 2 4 3" xfId="8746" xr:uid="{00000000-0005-0000-0000-000041220000}"/>
    <cellStyle name="Normal 66 3 2 4 3 3" xfId="23844" xr:uid="{00000000-0005-0000-0000-00003E5D0000}"/>
    <cellStyle name="Normal 66 3 2 4 5" xfId="18831" xr:uid="{00000000-0005-0000-0000-0000A9490000}"/>
    <cellStyle name="Normal 66 3 2 5" xfId="5385" xr:uid="{00000000-0005-0000-0000-000020150000}"/>
    <cellStyle name="Normal 66 3 2 5 2" xfId="15437" xr:uid="{00000000-0005-0000-0000-0000643C0000}"/>
    <cellStyle name="Normal 66 3 2 5 2 3" xfId="30532" xr:uid="{00000000-0005-0000-0000-00005E770000}"/>
    <cellStyle name="Normal 66 3 2 5 3" xfId="10417" xr:uid="{00000000-0005-0000-0000-0000C8280000}"/>
    <cellStyle name="Normal 66 3 2 5 3 3" xfId="25515" xr:uid="{00000000-0005-0000-0000-0000C5630000}"/>
    <cellStyle name="Normal 66 3 2 5 5" xfId="20502" xr:uid="{00000000-0005-0000-0000-000030500000}"/>
    <cellStyle name="Normal 66 3 2 6" xfId="12095" xr:uid="{00000000-0005-0000-0000-0000562F0000}"/>
    <cellStyle name="Normal 66 3 2 6 3" xfId="27190" xr:uid="{00000000-0005-0000-0000-0000506A0000}"/>
    <cellStyle name="Normal 66 3 2 7" xfId="7074" xr:uid="{00000000-0005-0000-0000-0000B91B0000}"/>
    <cellStyle name="Normal 66 3 2 7 3" xfId="22173" xr:uid="{00000000-0005-0000-0000-0000B7560000}"/>
    <cellStyle name="Normal 66 3 2 9" xfId="17160" xr:uid="{00000000-0005-0000-0000-000022430000}"/>
    <cellStyle name="Normal 66 3 3" xfId="2212" xr:uid="{00000000-0005-0000-0000-0000B9080000}"/>
    <cellStyle name="Normal 66 3 3 2" xfId="3051" xr:uid="{00000000-0005-0000-0000-0000000C0000}"/>
    <cellStyle name="Normal 66 3 3 2 2" xfId="4740" xr:uid="{00000000-0005-0000-0000-00009A120000}"/>
    <cellStyle name="Normal 66 3 3 2 2 2" xfId="14812" xr:uid="{00000000-0005-0000-0000-0000F3390000}"/>
    <cellStyle name="Normal 66 3 3 2 2 2 3" xfId="29907" xr:uid="{00000000-0005-0000-0000-0000ED740000}"/>
    <cellStyle name="Normal 66 3 3 2 2 3" xfId="9792" xr:uid="{00000000-0005-0000-0000-000057260000}"/>
    <cellStyle name="Normal 66 3 3 2 2 3 3" xfId="24890" xr:uid="{00000000-0005-0000-0000-000054610000}"/>
    <cellStyle name="Normal 66 3 3 2 2 5" xfId="19877" xr:uid="{00000000-0005-0000-0000-0000BF4D0000}"/>
    <cellStyle name="Normal 66 3 3 2 3" xfId="6431" xr:uid="{00000000-0005-0000-0000-000036190000}"/>
    <cellStyle name="Normal 66 3 3 2 3 2" xfId="16483" xr:uid="{00000000-0005-0000-0000-00007A400000}"/>
    <cellStyle name="Normal 66 3 3 2 3 3" xfId="11463" xr:uid="{00000000-0005-0000-0000-0000DE2C0000}"/>
    <cellStyle name="Normal 66 3 3 2 3 3 3" xfId="26561" xr:uid="{00000000-0005-0000-0000-0000DB670000}"/>
    <cellStyle name="Normal 66 3 3 2 3 5" xfId="21548" xr:uid="{00000000-0005-0000-0000-000046540000}"/>
    <cellStyle name="Normal 66 3 3 2 4" xfId="13141" xr:uid="{00000000-0005-0000-0000-00006C330000}"/>
    <cellStyle name="Normal 66 3 3 2 4 3" xfId="28236" xr:uid="{00000000-0005-0000-0000-0000666E0000}"/>
    <cellStyle name="Normal 66 3 3 2 5" xfId="8120" xr:uid="{00000000-0005-0000-0000-0000CF1F0000}"/>
    <cellStyle name="Normal 66 3 3 2 5 3" xfId="23219" xr:uid="{00000000-0005-0000-0000-0000CD5A0000}"/>
    <cellStyle name="Normal 66 3 3 2 7" xfId="18206" xr:uid="{00000000-0005-0000-0000-000038470000}"/>
    <cellStyle name="Normal 66 3 3 3" xfId="3903" xr:uid="{00000000-0005-0000-0000-0000550F0000}"/>
    <cellStyle name="Normal 66 3 3 3 2" xfId="13976" xr:uid="{00000000-0005-0000-0000-0000AF360000}"/>
    <cellStyle name="Normal 66 3 3 3 2 3" xfId="29071" xr:uid="{00000000-0005-0000-0000-0000A9710000}"/>
    <cellStyle name="Normal 66 3 3 3 3" xfId="8956" xr:uid="{00000000-0005-0000-0000-000013230000}"/>
    <cellStyle name="Normal 66 3 3 3 3 3" xfId="24054" xr:uid="{00000000-0005-0000-0000-0000105E0000}"/>
    <cellStyle name="Normal 66 3 3 3 5" xfId="19041" xr:uid="{00000000-0005-0000-0000-00007B4A0000}"/>
    <cellStyle name="Normal 66 3 3 4" xfId="5595" xr:uid="{00000000-0005-0000-0000-0000F2150000}"/>
    <cellStyle name="Normal 66 3 3 4 2" xfId="15647" xr:uid="{00000000-0005-0000-0000-0000363D0000}"/>
    <cellStyle name="Normal 66 3 3 4 2 3" xfId="30742" xr:uid="{00000000-0005-0000-0000-000030780000}"/>
    <cellStyle name="Normal 66 3 3 4 3" xfId="10627" xr:uid="{00000000-0005-0000-0000-00009A290000}"/>
    <cellStyle name="Normal 66 3 3 4 3 3" xfId="25725" xr:uid="{00000000-0005-0000-0000-000097640000}"/>
    <cellStyle name="Normal 66 3 3 4 5" xfId="20712" xr:uid="{00000000-0005-0000-0000-000002510000}"/>
    <cellStyle name="Normal 66 3 3 5" xfId="12305" xr:uid="{00000000-0005-0000-0000-000028300000}"/>
    <cellStyle name="Normal 66 3 3 5 3" xfId="27400" xr:uid="{00000000-0005-0000-0000-0000226B0000}"/>
    <cellStyle name="Normal 66 3 3 6" xfId="7284" xr:uid="{00000000-0005-0000-0000-00008B1C0000}"/>
    <cellStyle name="Normal 66 3 3 6 3" xfId="22383" xr:uid="{00000000-0005-0000-0000-000089570000}"/>
    <cellStyle name="Normal 66 3 3 8" xfId="17370" xr:uid="{00000000-0005-0000-0000-0000F4430000}"/>
    <cellStyle name="Normal 66 3 4" xfId="2633" xr:uid="{00000000-0005-0000-0000-00005E0A0000}"/>
    <cellStyle name="Normal 66 3 4 2" xfId="4322" xr:uid="{00000000-0005-0000-0000-0000F8100000}"/>
    <cellStyle name="Normal 66 3 4 2 2" xfId="14394" xr:uid="{00000000-0005-0000-0000-000051380000}"/>
    <cellStyle name="Normal 66 3 4 2 2 3" xfId="29489" xr:uid="{00000000-0005-0000-0000-00004B730000}"/>
    <cellStyle name="Normal 66 3 4 2 3" xfId="9374" xr:uid="{00000000-0005-0000-0000-0000B5240000}"/>
    <cellStyle name="Normal 66 3 4 2 3 3" xfId="24472" xr:uid="{00000000-0005-0000-0000-0000B25F0000}"/>
    <cellStyle name="Normal 66 3 4 2 5" xfId="19459" xr:uid="{00000000-0005-0000-0000-00001D4C0000}"/>
    <cellStyle name="Normal 66 3 4 3" xfId="6013" xr:uid="{00000000-0005-0000-0000-000094170000}"/>
    <cellStyle name="Normal 66 3 4 3 2" xfId="16065" xr:uid="{00000000-0005-0000-0000-0000D83E0000}"/>
    <cellStyle name="Normal 66 3 4 3 3" xfId="11045" xr:uid="{00000000-0005-0000-0000-00003C2B0000}"/>
    <cellStyle name="Normal 66 3 4 3 3 3" xfId="26143" xr:uid="{00000000-0005-0000-0000-000039660000}"/>
    <cellStyle name="Normal 66 3 4 3 5" xfId="21130" xr:uid="{00000000-0005-0000-0000-0000A4520000}"/>
    <cellStyle name="Normal 66 3 4 4" xfId="12723" xr:uid="{00000000-0005-0000-0000-0000CA310000}"/>
    <cellStyle name="Normal 66 3 4 4 3" xfId="27818" xr:uid="{00000000-0005-0000-0000-0000C46C0000}"/>
    <cellStyle name="Normal 66 3 4 5" xfId="7702" xr:uid="{00000000-0005-0000-0000-00002D1E0000}"/>
    <cellStyle name="Normal 66 3 4 5 3" xfId="22801" xr:uid="{00000000-0005-0000-0000-00002B590000}"/>
    <cellStyle name="Normal 66 3 4 7" xfId="17788" xr:uid="{00000000-0005-0000-0000-000096450000}"/>
    <cellStyle name="Normal 66 3 5" xfId="3485" xr:uid="{00000000-0005-0000-0000-0000B30D0000}"/>
    <cellStyle name="Normal 66 3 5 2" xfId="13558" xr:uid="{00000000-0005-0000-0000-00000D350000}"/>
    <cellStyle name="Normal 66 3 5 2 3" xfId="28653" xr:uid="{00000000-0005-0000-0000-000007700000}"/>
    <cellStyle name="Normal 66 3 5 3" xfId="8538" xr:uid="{00000000-0005-0000-0000-000071210000}"/>
    <cellStyle name="Normal 66 3 5 3 3" xfId="23636" xr:uid="{00000000-0005-0000-0000-00006E5C0000}"/>
    <cellStyle name="Normal 66 3 5 5" xfId="18623" xr:uid="{00000000-0005-0000-0000-0000D9480000}"/>
    <cellStyle name="Normal 66 3 6" xfId="5177" xr:uid="{00000000-0005-0000-0000-000050140000}"/>
    <cellStyle name="Normal 66 3 6 2" xfId="15229" xr:uid="{00000000-0005-0000-0000-0000943B0000}"/>
    <cellStyle name="Normal 66 3 6 2 3" xfId="30324" xr:uid="{00000000-0005-0000-0000-00008E760000}"/>
    <cellStyle name="Normal 66 3 6 3" xfId="10209" xr:uid="{00000000-0005-0000-0000-0000F8270000}"/>
    <cellStyle name="Normal 66 3 6 3 3" xfId="25307" xr:uid="{00000000-0005-0000-0000-0000F5620000}"/>
    <cellStyle name="Normal 66 3 6 5" xfId="20294" xr:uid="{00000000-0005-0000-0000-0000604F0000}"/>
    <cellStyle name="Normal 66 3 7" xfId="11887" xr:uid="{00000000-0005-0000-0000-0000862E0000}"/>
    <cellStyle name="Normal 66 3 7 3" xfId="26982" xr:uid="{00000000-0005-0000-0000-000080690000}"/>
    <cellStyle name="Normal 66 3 8" xfId="6866" xr:uid="{00000000-0005-0000-0000-0000E91A0000}"/>
    <cellStyle name="Normal 66 3 8 3" xfId="21965" xr:uid="{00000000-0005-0000-0000-0000E7550000}"/>
    <cellStyle name="Normal 66 4" xfId="1893" xr:uid="{00000000-0005-0000-0000-00007A070000}"/>
    <cellStyle name="Normal 66 4 2" xfId="2316" xr:uid="{00000000-0005-0000-0000-000021090000}"/>
    <cellStyle name="Normal 66 4 2 2" xfId="3155" xr:uid="{00000000-0005-0000-0000-0000680C0000}"/>
    <cellStyle name="Normal 66 4 2 2 2" xfId="4844" xr:uid="{00000000-0005-0000-0000-000002130000}"/>
    <cellStyle name="Normal 66 4 2 2 2 2" xfId="14916" xr:uid="{00000000-0005-0000-0000-00005B3A0000}"/>
    <cellStyle name="Normal 66 4 2 2 2 2 3" xfId="30011" xr:uid="{00000000-0005-0000-0000-000055750000}"/>
    <cellStyle name="Normal 66 4 2 2 2 3" xfId="9896" xr:uid="{00000000-0005-0000-0000-0000BF260000}"/>
    <cellStyle name="Normal 66 4 2 2 2 3 3" xfId="24994" xr:uid="{00000000-0005-0000-0000-0000BC610000}"/>
    <cellStyle name="Normal 66 4 2 2 2 5" xfId="19981" xr:uid="{00000000-0005-0000-0000-0000274E0000}"/>
    <cellStyle name="Normal 66 4 2 2 3" xfId="6535" xr:uid="{00000000-0005-0000-0000-00009E190000}"/>
    <cellStyle name="Normal 66 4 2 2 3 2" xfId="16587" xr:uid="{00000000-0005-0000-0000-0000E2400000}"/>
    <cellStyle name="Normal 66 4 2 2 3 3" xfId="11567" xr:uid="{00000000-0005-0000-0000-0000462D0000}"/>
    <cellStyle name="Normal 66 4 2 2 3 3 3" xfId="26665" xr:uid="{00000000-0005-0000-0000-000043680000}"/>
    <cellStyle name="Normal 66 4 2 2 3 5" xfId="21652" xr:uid="{00000000-0005-0000-0000-0000AE540000}"/>
    <cellStyle name="Normal 66 4 2 2 4" xfId="13245" xr:uid="{00000000-0005-0000-0000-0000D4330000}"/>
    <cellStyle name="Normal 66 4 2 2 4 3" xfId="28340" xr:uid="{00000000-0005-0000-0000-0000CE6E0000}"/>
    <cellStyle name="Normal 66 4 2 2 5" xfId="8224" xr:uid="{00000000-0005-0000-0000-000037200000}"/>
    <cellStyle name="Normal 66 4 2 2 5 3" xfId="23323" xr:uid="{00000000-0005-0000-0000-0000355B0000}"/>
    <cellStyle name="Normal 66 4 2 2 7" xfId="18310" xr:uid="{00000000-0005-0000-0000-0000A0470000}"/>
    <cellStyle name="Normal 66 4 2 3" xfId="4007" xr:uid="{00000000-0005-0000-0000-0000BD0F0000}"/>
    <cellStyle name="Normal 66 4 2 3 2" xfId="14080" xr:uid="{00000000-0005-0000-0000-000017370000}"/>
    <cellStyle name="Normal 66 4 2 3 2 3" xfId="29175" xr:uid="{00000000-0005-0000-0000-000011720000}"/>
    <cellStyle name="Normal 66 4 2 3 3" xfId="9060" xr:uid="{00000000-0005-0000-0000-00007B230000}"/>
    <cellStyle name="Normal 66 4 2 3 3 3" xfId="24158" xr:uid="{00000000-0005-0000-0000-0000785E0000}"/>
    <cellStyle name="Normal 66 4 2 3 5" xfId="19145" xr:uid="{00000000-0005-0000-0000-0000E34A0000}"/>
    <cellStyle name="Normal 66 4 2 4" xfId="5699" xr:uid="{00000000-0005-0000-0000-00005A160000}"/>
    <cellStyle name="Normal 66 4 2 4 2" xfId="15751" xr:uid="{00000000-0005-0000-0000-00009E3D0000}"/>
    <cellStyle name="Normal 66 4 2 4 2 3" xfId="30846" xr:uid="{00000000-0005-0000-0000-000098780000}"/>
    <cellStyle name="Normal 66 4 2 4 3" xfId="10731" xr:uid="{00000000-0005-0000-0000-0000022A0000}"/>
    <cellStyle name="Normal 66 4 2 4 3 3" xfId="25829" xr:uid="{00000000-0005-0000-0000-0000FF640000}"/>
    <cellStyle name="Normal 66 4 2 4 5" xfId="20816" xr:uid="{00000000-0005-0000-0000-00006A510000}"/>
    <cellStyle name="Normal 66 4 2 5" xfId="12409" xr:uid="{00000000-0005-0000-0000-000090300000}"/>
    <cellStyle name="Normal 66 4 2 5 3" xfId="27504" xr:uid="{00000000-0005-0000-0000-00008A6B0000}"/>
    <cellStyle name="Normal 66 4 2 6" xfId="7388" xr:uid="{00000000-0005-0000-0000-0000F31C0000}"/>
    <cellStyle name="Normal 66 4 2 6 3" xfId="22487" xr:uid="{00000000-0005-0000-0000-0000F1570000}"/>
    <cellStyle name="Normal 66 4 2 8" xfId="17474" xr:uid="{00000000-0005-0000-0000-00005C440000}"/>
    <cellStyle name="Normal 66 4 3" xfId="2737" xr:uid="{00000000-0005-0000-0000-0000C60A0000}"/>
    <cellStyle name="Normal 66 4 3 2" xfId="4426" xr:uid="{00000000-0005-0000-0000-000060110000}"/>
    <cellStyle name="Normal 66 4 3 2 2" xfId="14498" xr:uid="{00000000-0005-0000-0000-0000B9380000}"/>
    <cellStyle name="Normal 66 4 3 2 2 3" xfId="29593" xr:uid="{00000000-0005-0000-0000-0000B3730000}"/>
    <cellStyle name="Normal 66 4 3 2 3" xfId="9478" xr:uid="{00000000-0005-0000-0000-00001D250000}"/>
    <cellStyle name="Normal 66 4 3 2 3 3" xfId="24576" xr:uid="{00000000-0005-0000-0000-00001A600000}"/>
    <cellStyle name="Normal 66 4 3 2 5" xfId="19563" xr:uid="{00000000-0005-0000-0000-0000854C0000}"/>
    <cellStyle name="Normal 66 4 3 3" xfId="6117" xr:uid="{00000000-0005-0000-0000-0000FC170000}"/>
    <cellStyle name="Normal 66 4 3 3 2" xfId="16169" xr:uid="{00000000-0005-0000-0000-0000403F0000}"/>
    <cellStyle name="Normal 66 4 3 3 3" xfId="11149" xr:uid="{00000000-0005-0000-0000-0000A42B0000}"/>
    <cellStyle name="Normal 66 4 3 3 3 3" xfId="26247" xr:uid="{00000000-0005-0000-0000-0000A1660000}"/>
    <cellStyle name="Normal 66 4 3 3 5" xfId="21234" xr:uid="{00000000-0005-0000-0000-00000C530000}"/>
    <cellStyle name="Normal 66 4 3 4" xfId="12827" xr:uid="{00000000-0005-0000-0000-000032320000}"/>
    <cellStyle name="Normal 66 4 3 4 3" xfId="27922" xr:uid="{00000000-0005-0000-0000-00002C6D0000}"/>
    <cellStyle name="Normal 66 4 3 5" xfId="7806" xr:uid="{00000000-0005-0000-0000-0000951E0000}"/>
    <cellStyle name="Normal 66 4 3 5 3" xfId="22905" xr:uid="{00000000-0005-0000-0000-000093590000}"/>
    <cellStyle name="Normal 66 4 3 7" xfId="17892" xr:uid="{00000000-0005-0000-0000-0000FE450000}"/>
    <cellStyle name="Normal 66 4 4" xfId="3589" xr:uid="{00000000-0005-0000-0000-00001B0E0000}"/>
    <cellStyle name="Normal 66 4 4 2" xfId="13662" xr:uid="{00000000-0005-0000-0000-000075350000}"/>
    <cellStyle name="Normal 66 4 4 2 3" xfId="28757" xr:uid="{00000000-0005-0000-0000-00006F700000}"/>
    <cellStyle name="Normal 66 4 4 3" xfId="8642" xr:uid="{00000000-0005-0000-0000-0000D9210000}"/>
    <cellStyle name="Normal 66 4 4 3 3" xfId="23740" xr:uid="{00000000-0005-0000-0000-0000D65C0000}"/>
    <cellStyle name="Normal 66 4 4 5" xfId="18727" xr:uid="{00000000-0005-0000-0000-000041490000}"/>
    <cellStyle name="Normal 66 4 5" xfId="5281" xr:uid="{00000000-0005-0000-0000-0000B8140000}"/>
    <cellStyle name="Normal 66 4 5 2" xfId="15333" xr:uid="{00000000-0005-0000-0000-0000FC3B0000}"/>
    <cellStyle name="Normal 66 4 5 2 3" xfId="30428" xr:uid="{00000000-0005-0000-0000-0000F6760000}"/>
    <cellStyle name="Normal 66 4 5 3" xfId="10313" xr:uid="{00000000-0005-0000-0000-000060280000}"/>
    <cellStyle name="Normal 66 4 5 3 3" xfId="25411" xr:uid="{00000000-0005-0000-0000-00005D630000}"/>
    <cellStyle name="Normal 66 4 5 5" xfId="20398" xr:uid="{00000000-0005-0000-0000-0000C84F0000}"/>
    <cellStyle name="Normal 66 4 6" xfId="11991" xr:uid="{00000000-0005-0000-0000-0000EE2E0000}"/>
    <cellStyle name="Normal 66 4 6 3" xfId="27086" xr:uid="{00000000-0005-0000-0000-0000E8690000}"/>
    <cellStyle name="Normal 66 4 7" xfId="6970" xr:uid="{00000000-0005-0000-0000-0000511B0000}"/>
    <cellStyle name="Normal 66 4 7 3" xfId="22069" xr:uid="{00000000-0005-0000-0000-00004F560000}"/>
    <cellStyle name="Normal 66 4 9" xfId="17056" xr:uid="{00000000-0005-0000-0000-0000BA420000}"/>
    <cellStyle name="Normal 66 5" xfId="2106" xr:uid="{00000000-0005-0000-0000-00004F080000}"/>
    <cellStyle name="Normal 66 5 2" xfId="2947" xr:uid="{00000000-0005-0000-0000-0000980B0000}"/>
    <cellStyle name="Normal 66 5 2 2" xfId="4636" xr:uid="{00000000-0005-0000-0000-000032120000}"/>
    <cellStyle name="Normal 66 5 2 2 2" xfId="14708" xr:uid="{00000000-0005-0000-0000-00008B390000}"/>
    <cellStyle name="Normal 66 5 2 2 2 3" xfId="29803" xr:uid="{00000000-0005-0000-0000-000085740000}"/>
    <cellStyle name="Normal 66 5 2 2 3" xfId="9688" xr:uid="{00000000-0005-0000-0000-0000EF250000}"/>
    <cellStyle name="Normal 66 5 2 2 3 3" xfId="24786" xr:uid="{00000000-0005-0000-0000-0000EC600000}"/>
    <cellStyle name="Normal 66 5 2 2 5" xfId="19773" xr:uid="{00000000-0005-0000-0000-0000574D0000}"/>
    <cellStyle name="Normal 66 5 2 3" xfId="6327" xr:uid="{00000000-0005-0000-0000-0000CE180000}"/>
    <cellStyle name="Normal 66 5 2 3 2" xfId="16379" xr:uid="{00000000-0005-0000-0000-000012400000}"/>
    <cellStyle name="Normal 66 5 2 3 3" xfId="11359" xr:uid="{00000000-0005-0000-0000-0000762C0000}"/>
    <cellStyle name="Normal 66 5 2 3 3 3" xfId="26457" xr:uid="{00000000-0005-0000-0000-000073670000}"/>
    <cellStyle name="Normal 66 5 2 3 5" xfId="21444" xr:uid="{00000000-0005-0000-0000-0000DE530000}"/>
    <cellStyle name="Normal 66 5 2 4" xfId="13037" xr:uid="{00000000-0005-0000-0000-000004330000}"/>
    <cellStyle name="Normal 66 5 2 4 3" xfId="28132" xr:uid="{00000000-0005-0000-0000-0000FE6D0000}"/>
    <cellStyle name="Normal 66 5 2 5" xfId="8016" xr:uid="{00000000-0005-0000-0000-0000671F0000}"/>
    <cellStyle name="Normal 66 5 2 5 3" xfId="23115" xr:uid="{00000000-0005-0000-0000-0000655A0000}"/>
    <cellStyle name="Normal 66 5 2 7" xfId="18102" xr:uid="{00000000-0005-0000-0000-0000D0460000}"/>
    <cellStyle name="Normal 66 5 3" xfId="3799" xr:uid="{00000000-0005-0000-0000-0000ED0E0000}"/>
    <cellStyle name="Normal 66 5 3 2" xfId="13872" xr:uid="{00000000-0005-0000-0000-000047360000}"/>
    <cellStyle name="Normal 66 5 3 2 3" xfId="28967" xr:uid="{00000000-0005-0000-0000-000041710000}"/>
    <cellStyle name="Normal 66 5 3 3" xfId="8852" xr:uid="{00000000-0005-0000-0000-0000AB220000}"/>
    <cellStyle name="Normal 66 5 3 3 3" xfId="23950" xr:uid="{00000000-0005-0000-0000-0000A85D0000}"/>
    <cellStyle name="Normal 66 5 3 5" xfId="18937" xr:uid="{00000000-0005-0000-0000-0000134A0000}"/>
    <cellStyle name="Normal 66 5 4" xfId="5491" xr:uid="{00000000-0005-0000-0000-00008A150000}"/>
    <cellStyle name="Normal 66 5 4 2" xfId="15543" xr:uid="{00000000-0005-0000-0000-0000CE3C0000}"/>
    <cellStyle name="Normal 66 5 4 2 3" xfId="30638" xr:uid="{00000000-0005-0000-0000-0000C8770000}"/>
    <cellStyle name="Normal 66 5 4 3" xfId="10523" xr:uid="{00000000-0005-0000-0000-000032290000}"/>
    <cellStyle name="Normal 66 5 4 3 3" xfId="25621" xr:uid="{00000000-0005-0000-0000-00002F640000}"/>
    <cellStyle name="Normal 66 5 4 5" xfId="20608" xr:uid="{00000000-0005-0000-0000-00009A500000}"/>
    <cellStyle name="Normal 66 5 5" xfId="12201" xr:uid="{00000000-0005-0000-0000-0000C02F0000}"/>
    <cellStyle name="Normal 66 5 5 3" xfId="27296" xr:uid="{00000000-0005-0000-0000-0000BA6A0000}"/>
    <cellStyle name="Normal 66 5 6" xfId="7180" xr:uid="{00000000-0005-0000-0000-0000231C0000}"/>
    <cellStyle name="Normal 66 5 6 3" xfId="22279" xr:uid="{00000000-0005-0000-0000-000021570000}"/>
    <cellStyle name="Normal 66 5 8" xfId="17266" xr:uid="{00000000-0005-0000-0000-00008C430000}"/>
    <cellStyle name="Normal 66 6" xfId="2527" xr:uid="{00000000-0005-0000-0000-0000F4090000}"/>
    <cellStyle name="Normal 66 6 2" xfId="4218" xr:uid="{00000000-0005-0000-0000-000090100000}"/>
    <cellStyle name="Normal 66 6 2 2" xfId="14290" xr:uid="{00000000-0005-0000-0000-0000E9370000}"/>
    <cellStyle name="Normal 66 6 2 2 3" xfId="29385" xr:uid="{00000000-0005-0000-0000-0000E3720000}"/>
    <cellStyle name="Normal 66 6 2 3" xfId="9270" xr:uid="{00000000-0005-0000-0000-00004D240000}"/>
    <cellStyle name="Normal 66 6 2 3 3" xfId="24368" xr:uid="{00000000-0005-0000-0000-00004A5F0000}"/>
    <cellStyle name="Normal 66 6 2 5" xfId="19355" xr:uid="{00000000-0005-0000-0000-0000B54B0000}"/>
    <cellStyle name="Normal 66 6 3" xfId="5909" xr:uid="{00000000-0005-0000-0000-00002C170000}"/>
    <cellStyle name="Normal 66 6 3 2" xfId="15961" xr:uid="{00000000-0005-0000-0000-0000703E0000}"/>
    <cellStyle name="Normal 66 6 3 3" xfId="10941" xr:uid="{00000000-0005-0000-0000-0000D42A0000}"/>
    <cellStyle name="Normal 66 6 3 3 3" xfId="26039" xr:uid="{00000000-0005-0000-0000-0000D1650000}"/>
    <cellStyle name="Normal 66 6 3 5" xfId="21026" xr:uid="{00000000-0005-0000-0000-00003C520000}"/>
    <cellStyle name="Normal 66 6 4" xfId="12619" xr:uid="{00000000-0005-0000-0000-000062310000}"/>
    <cellStyle name="Normal 66 6 4 3" xfId="27714" xr:uid="{00000000-0005-0000-0000-00005C6C0000}"/>
    <cellStyle name="Normal 66 6 5" xfId="7598" xr:uid="{00000000-0005-0000-0000-0000C51D0000}"/>
    <cellStyle name="Normal 66 6 5 3" xfId="22697" xr:uid="{00000000-0005-0000-0000-0000C3580000}"/>
    <cellStyle name="Normal 66 6 7" xfId="17684" xr:uid="{00000000-0005-0000-0000-00002E450000}"/>
    <cellStyle name="Normal 66 7" xfId="3378" xr:uid="{00000000-0005-0000-0000-0000480D0000}"/>
    <cellStyle name="Normal 66 7 2" xfId="13454" xr:uid="{00000000-0005-0000-0000-0000A5340000}"/>
    <cellStyle name="Normal 66 7 2 3" xfId="28549" xr:uid="{00000000-0005-0000-0000-00009F6F0000}"/>
    <cellStyle name="Normal 66 7 3" xfId="8434" xr:uid="{00000000-0005-0000-0000-000009210000}"/>
    <cellStyle name="Normal 66 7 3 3" xfId="23532" xr:uid="{00000000-0005-0000-0000-0000065C0000}"/>
    <cellStyle name="Normal 66 7 5" xfId="18519" xr:uid="{00000000-0005-0000-0000-000071480000}"/>
    <cellStyle name="Normal 66 8" xfId="5071" xr:uid="{00000000-0005-0000-0000-0000E6130000}"/>
    <cellStyle name="Normal 66 8 2" xfId="15125" xr:uid="{00000000-0005-0000-0000-00002C3B0000}"/>
    <cellStyle name="Normal 66 8 2 3" xfId="30220" xr:uid="{00000000-0005-0000-0000-000026760000}"/>
    <cellStyle name="Normal 66 8 3" xfId="10105" xr:uid="{00000000-0005-0000-0000-000090270000}"/>
    <cellStyle name="Normal 66 8 3 3" xfId="25203" xr:uid="{00000000-0005-0000-0000-00008D620000}"/>
    <cellStyle name="Normal 66 8 5" xfId="20190" xr:uid="{00000000-0005-0000-0000-0000F84E0000}"/>
    <cellStyle name="Normal 66 9" xfId="11781" xr:uid="{00000000-0005-0000-0000-00001C2E0000}"/>
    <cellStyle name="Normal 66 9 3" xfId="26878" xr:uid="{00000000-0005-0000-0000-000018690000}"/>
    <cellStyle name="Normal 67" xfId="1459" xr:uid="{00000000-0005-0000-0000-0000C7050000}"/>
    <cellStyle name="Normal 67 10" xfId="6761" xr:uid="{00000000-0005-0000-0000-0000801A0000}"/>
    <cellStyle name="Normal 67 10 3" xfId="21862" xr:uid="{00000000-0005-0000-0000-000080550000}"/>
    <cellStyle name="Normal 67 12" xfId="16847" xr:uid="{00000000-0005-0000-0000-0000E9410000}"/>
    <cellStyle name="Normal 67 2" xfId="1727" xr:uid="{00000000-0005-0000-0000-0000D4060000}"/>
    <cellStyle name="Normal 67 2 11" xfId="16901" xr:uid="{00000000-0005-0000-0000-00001F420000}"/>
    <cellStyle name="Normal 67 2 2" xfId="1835" xr:uid="{00000000-0005-0000-0000-000040070000}"/>
    <cellStyle name="Normal 67 2 2 10" xfId="17005" xr:uid="{00000000-0005-0000-0000-000087420000}"/>
    <cellStyle name="Normal 67 2 2 2" xfId="2052" xr:uid="{00000000-0005-0000-0000-000019080000}"/>
    <cellStyle name="Normal 67 2 2 2 2" xfId="2473" xr:uid="{00000000-0005-0000-0000-0000BE090000}"/>
    <cellStyle name="Normal 67 2 2 2 2 2" xfId="3312" xr:uid="{00000000-0005-0000-0000-0000050D0000}"/>
    <cellStyle name="Normal 67 2 2 2 2 2 2" xfId="5001" xr:uid="{00000000-0005-0000-0000-00009F130000}"/>
    <cellStyle name="Normal 67 2 2 2 2 2 2 2" xfId="15073" xr:uid="{00000000-0005-0000-0000-0000F83A0000}"/>
    <cellStyle name="Normal 67 2 2 2 2 2 2 2 3" xfId="30168" xr:uid="{00000000-0005-0000-0000-0000F2750000}"/>
    <cellStyle name="Normal 67 2 2 2 2 2 2 3" xfId="10053" xr:uid="{00000000-0005-0000-0000-00005C270000}"/>
    <cellStyle name="Normal 67 2 2 2 2 2 2 3 3" xfId="25151" xr:uid="{00000000-0005-0000-0000-000059620000}"/>
    <cellStyle name="Normal 67 2 2 2 2 2 2 5" xfId="20138" xr:uid="{00000000-0005-0000-0000-0000C44E0000}"/>
    <cellStyle name="Normal 67 2 2 2 2 2 3" xfId="6692" xr:uid="{00000000-0005-0000-0000-00003B1A0000}"/>
    <cellStyle name="Normal 67 2 2 2 2 2 3 2" xfId="16744" xr:uid="{00000000-0005-0000-0000-00007F410000}"/>
    <cellStyle name="Normal 67 2 2 2 2 2 3 3" xfId="11724" xr:uid="{00000000-0005-0000-0000-0000E32D0000}"/>
    <cellStyle name="Normal 67 2 2 2 2 2 3 3 3" xfId="26822" xr:uid="{00000000-0005-0000-0000-0000E0680000}"/>
    <cellStyle name="Normal 67 2 2 2 2 2 3 5" xfId="21809" xr:uid="{00000000-0005-0000-0000-00004B550000}"/>
    <cellStyle name="Normal 67 2 2 2 2 2 4" xfId="13402" xr:uid="{00000000-0005-0000-0000-000071340000}"/>
    <cellStyle name="Normal 67 2 2 2 2 2 4 3" xfId="28497" xr:uid="{00000000-0005-0000-0000-00006B6F0000}"/>
    <cellStyle name="Normal 67 2 2 2 2 2 5" xfId="8381" xr:uid="{00000000-0005-0000-0000-0000D4200000}"/>
    <cellStyle name="Normal 67 2 2 2 2 2 5 3" xfId="23480" xr:uid="{00000000-0005-0000-0000-0000D25B0000}"/>
    <cellStyle name="Normal 67 2 2 2 2 2 7" xfId="18467" xr:uid="{00000000-0005-0000-0000-00003D480000}"/>
    <cellStyle name="Normal 67 2 2 2 2 3" xfId="4164" xr:uid="{00000000-0005-0000-0000-00005A100000}"/>
    <cellStyle name="Normal 67 2 2 2 2 3 2" xfId="14237" xr:uid="{00000000-0005-0000-0000-0000B4370000}"/>
    <cellStyle name="Normal 67 2 2 2 2 3 2 3" xfId="29332" xr:uid="{00000000-0005-0000-0000-0000AE720000}"/>
    <cellStyle name="Normal 67 2 2 2 2 3 3" xfId="9217" xr:uid="{00000000-0005-0000-0000-000018240000}"/>
    <cellStyle name="Normal 67 2 2 2 2 3 3 3" xfId="24315" xr:uid="{00000000-0005-0000-0000-0000155F0000}"/>
    <cellStyle name="Normal 67 2 2 2 2 3 5" xfId="19302" xr:uid="{00000000-0005-0000-0000-0000804B0000}"/>
    <cellStyle name="Normal 67 2 2 2 2 4" xfId="5856" xr:uid="{00000000-0005-0000-0000-0000F7160000}"/>
    <cellStyle name="Normal 67 2 2 2 2 4 2" xfId="15908" xr:uid="{00000000-0005-0000-0000-00003B3E0000}"/>
    <cellStyle name="Normal 67 2 2 2 2 4 3" xfId="10888" xr:uid="{00000000-0005-0000-0000-00009F2A0000}"/>
    <cellStyle name="Normal 67 2 2 2 2 4 3 3" xfId="25986" xr:uid="{00000000-0005-0000-0000-00009C650000}"/>
    <cellStyle name="Normal 67 2 2 2 2 4 5" xfId="20973" xr:uid="{00000000-0005-0000-0000-000007520000}"/>
    <cellStyle name="Normal 67 2 2 2 2 5" xfId="12566" xr:uid="{00000000-0005-0000-0000-00002D310000}"/>
    <cellStyle name="Normal 67 2 2 2 2 5 3" xfId="27661" xr:uid="{00000000-0005-0000-0000-0000276C0000}"/>
    <cellStyle name="Normal 67 2 2 2 2 6" xfId="7545" xr:uid="{00000000-0005-0000-0000-0000901D0000}"/>
    <cellStyle name="Normal 67 2 2 2 2 6 3" xfId="22644" xr:uid="{00000000-0005-0000-0000-00008E580000}"/>
    <cellStyle name="Normal 67 2 2 2 2 8" xfId="17631" xr:uid="{00000000-0005-0000-0000-0000F9440000}"/>
    <cellStyle name="Normal 67 2 2 2 3" xfId="2894" xr:uid="{00000000-0005-0000-0000-0000630B0000}"/>
    <cellStyle name="Normal 67 2 2 2 3 2" xfId="4583" xr:uid="{00000000-0005-0000-0000-0000FD110000}"/>
    <cellStyle name="Normal 67 2 2 2 3 2 2" xfId="14655" xr:uid="{00000000-0005-0000-0000-000056390000}"/>
    <cellStyle name="Normal 67 2 2 2 3 2 2 3" xfId="29750" xr:uid="{00000000-0005-0000-0000-000050740000}"/>
    <cellStyle name="Normal 67 2 2 2 3 2 3" xfId="9635" xr:uid="{00000000-0005-0000-0000-0000BA250000}"/>
    <cellStyle name="Normal 67 2 2 2 3 2 3 3" xfId="24733" xr:uid="{00000000-0005-0000-0000-0000B7600000}"/>
    <cellStyle name="Normal 67 2 2 2 3 2 5" xfId="19720" xr:uid="{00000000-0005-0000-0000-0000224D0000}"/>
    <cellStyle name="Normal 67 2 2 2 3 3" xfId="6274" xr:uid="{00000000-0005-0000-0000-000099180000}"/>
    <cellStyle name="Normal 67 2 2 2 3 3 2" xfId="16326" xr:uid="{00000000-0005-0000-0000-0000DD3F0000}"/>
    <cellStyle name="Normal 67 2 2 2 3 3 3" xfId="11306" xr:uid="{00000000-0005-0000-0000-0000412C0000}"/>
    <cellStyle name="Normal 67 2 2 2 3 3 3 3" xfId="26404" xr:uid="{00000000-0005-0000-0000-00003E670000}"/>
    <cellStyle name="Normal 67 2 2 2 3 3 5" xfId="21391" xr:uid="{00000000-0005-0000-0000-0000A9530000}"/>
    <cellStyle name="Normal 67 2 2 2 3 4" xfId="12984" xr:uid="{00000000-0005-0000-0000-0000CF320000}"/>
    <cellStyle name="Normal 67 2 2 2 3 4 3" xfId="28079" xr:uid="{00000000-0005-0000-0000-0000C96D0000}"/>
    <cellStyle name="Normal 67 2 2 2 3 5" xfId="7963" xr:uid="{00000000-0005-0000-0000-0000321F0000}"/>
    <cellStyle name="Normal 67 2 2 2 3 5 3" xfId="23062" xr:uid="{00000000-0005-0000-0000-0000305A0000}"/>
    <cellStyle name="Normal 67 2 2 2 3 7" xfId="18049" xr:uid="{00000000-0005-0000-0000-00009B460000}"/>
    <cellStyle name="Normal 67 2 2 2 4" xfId="3746" xr:uid="{00000000-0005-0000-0000-0000B80E0000}"/>
    <cellStyle name="Normal 67 2 2 2 4 2" xfId="13819" xr:uid="{00000000-0005-0000-0000-000012360000}"/>
    <cellStyle name="Normal 67 2 2 2 4 2 3" xfId="28914" xr:uid="{00000000-0005-0000-0000-00000C710000}"/>
    <cellStyle name="Normal 67 2 2 2 4 3" xfId="8799" xr:uid="{00000000-0005-0000-0000-000076220000}"/>
    <cellStyle name="Normal 67 2 2 2 4 3 3" xfId="23897" xr:uid="{00000000-0005-0000-0000-0000735D0000}"/>
    <cellStyle name="Normal 67 2 2 2 4 5" xfId="18884" xr:uid="{00000000-0005-0000-0000-0000DE490000}"/>
    <cellStyle name="Normal 67 2 2 2 5" xfId="5438" xr:uid="{00000000-0005-0000-0000-000055150000}"/>
    <cellStyle name="Normal 67 2 2 2 5 2" xfId="15490" xr:uid="{00000000-0005-0000-0000-0000993C0000}"/>
    <cellStyle name="Normal 67 2 2 2 5 2 3" xfId="30585" xr:uid="{00000000-0005-0000-0000-000093770000}"/>
    <cellStyle name="Normal 67 2 2 2 5 3" xfId="10470" xr:uid="{00000000-0005-0000-0000-0000FD280000}"/>
    <cellStyle name="Normal 67 2 2 2 5 3 3" xfId="25568" xr:uid="{00000000-0005-0000-0000-0000FA630000}"/>
    <cellStyle name="Normal 67 2 2 2 5 5" xfId="20555" xr:uid="{00000000-0005-0000-0000-000065500000}"/>
    <cellStyle name="Normal 67 2 2 2 6" xfId="12148" xr:uid="{00000000-0005-0000-0000-00008B2F0000}"/>
    <cellStyle name="Normal 67 2 2 2 6 3" xfId="27243" xr:uid="{00000000-0005-0000-0000-0000856A0000}"/>
    <cellStyle name="Normal 67 2 2 2 7" xfId="7127" xr:uid="{00000000-0005-0000-0000-0000EE1B0000}"/>
    <cellStyle name="Normal 67 2 2 2 7 3" xfId="22226" xr:uid="{00000000-0005-0000-0000-0000EC560000}"/>
    <cellStyle name="Normal 67 2 2 2 9" xfId="17213" xr:uid="{00000000-0005-0000-0000-000057430000}"/>
    <cellStyle name="Normal 67 2 2 3" xfId="2265" xr:uid="{00000000-0005-0000-0000-0000EE080000}"/>
    <cellStyle name="Normal 67 2 2 3 2" xfId="3104" xr:uid="{00000000-0005-0000-0000-0000350C0000}"/>
    <cellStyle name="Normal 67 2 2 3 2 2" xfId="4793" xr:uid="{00000000-0005-0000-0000-0000CF120000}"/>
    <cellStyle name="Normal 67 2 2 3 2 2 2" xfId="14865" xr:uid="{00000000-0005-0000-0000-0000283A0000}"/>
    <cellStyle name="Normal 67 2 2 3 2 2 2 3" xfId="29960" xr:uid="{00000000-0005-0000-0000-000022750000}"/>
    <cellStyle name="Normal 67 2 2 3 2 2 3" xfId="9845" xr:uid="{00000000-0005-0000-0000-00008C260000}"/>
    <cellStyle name="Normal 67 2 2 3 2 2 3 3" xfId="24943" xr:uid="{00000000-0005-0000-0000-000089610000}"/>
    <cellStyle name="Normal 67 2 2 3 2 2 5" xfId="19930" xr:uid="{00000000-0005-0000-0000-0000F44D0000}"/>
    <cellStyle name="Normal 67 2 2 3 2 3" xfId="6484" xr:uid="{00000000-0005-0000-0000-00006B190000}"/>
    <cellStyle name="Normal 67 2 2 3 2 3 2" xfId="16536" xr:uid="{00000000-0005-0000-0000-0000AF400000}"/>
    <cellStyle name="Normal 67 2 2 3 2 3 3" xfId="11516" xr:uid="{00000000-0005-0000-0000-0000132D0000}"/>
    <cellStyle name="Normal 67 2 2 3 2 3 3 3" xfId="26614" xr:uid="{00000000-0005-0000-0000-000010680000}"/>
    <cellStyle name="Normal 67 2 2 3 2 3 5" xfId="21601" xr:uid="{00000000-0005-0000-0000-00007B540000}"/>
    <cellStyle name="Normal 67 2 2 3 2 4" xfId="13194" xr:uid="{00000000-0005-0000-0000-0000A1330000}"/>
    <cellStyle name="Normal 67 2 2 3 2 4 3" xfId="28289" xr:uid="{00000000-0005-0000-0000-00009B6E0000}"/>
    <cellStyle name="Normal 67 2 2 3 2 5" xfId="8173" xr:uid="{00000000-0005-0000-0000-000004200000}"/>
    <cellStyle name="Normal 67 2 2 3 2 5 3" xfId="23272" xr:uid="{00000000-0005-0000-0000-0000025B0000}"/>
    <cellStyle name="Normal 67 2 2 3 2 7" xfId="18259" xr:uid="{00000000-0005-0000-0000-00006D470000}"/>
    <cellStyle name="Normal 67 2 2 3 3" xfId="3956" xr:uid="{00000000-0005-0000-0000-00008A0F0000}"/>
    <cellStyle name="Normal 67 2 2 3 3 2" xfId="14029" xr:uid="{00000000-0005-0000-0000-0000E4360000}"/>
    <cellStyle name="Normal 67 2 2 3 3 2 3" xfId="29124" xr:uid="{00000000-0005-0000-0000-0000DE710000}"/>
    <cellStyle name="Normal 67 2 2 3 3 3" xfId="9009" xr:uid="{00000000-0005-0000-0000-000048230000}"/>
    <cellStyle name="Normal 67 2 2 3 3 3 3" xfId="24107" xr:uid="{00000000-0005-0000-0000-0000455E0000}"/>
    <cellStyle name="Normal 67 2 2 3 3 5" xfId="19094" xr:uid="{00000000-0005-0000-0000-0000B04A0000}"/>
    <cellStyle name="Normal 67 2 2 3 4" xfId="5648" xr:uid="{00000000-0005-0000-0000-000027160000}"/>
    <cellStyle name="Normal 67 2 2 3 4 2" xfId="15700" xr:uid="{00000000-0005-0000-0000-00006B3D0000}"/>
    <cellStyle name="Normal 67 2 2 3 4 2 3" xfId="30795" xr:uid="{00000000-0005-0000-0000-000065780000}"/>
    <cellStyle name="Normal 67 2 2 3 4 3" xfId="10680" xr:uid="{00000000-0005-0000-0000-0000CF290000}"/>
    <cellStyle name="Normal 67 2 2 3 4 3 3" xfId="25778" xr:uid="{00000000-0005-0000-0000-0000CC640000}"/>
    <cellStyle name="Normal 67 2 2 3 4 5" xfId="20765" xr:uid="{00000000-0005-0000-0000-000037510000}"/>
    <cellStyle name="Normal 67 2 2 3 5" xfId="12358" xr:uid="{00000000-0005-0000-0000-00005D300000}"/>
    <cellStyle name="Normal 67 2 2 3 5 3" xfId="27453" xr:uid="{00000000-0005-0000-0000-0000576B0000}"/>
    <cellStyle name="Normal 67 2 2 3 6" xfId="7337" xr:uid="{00000000-0005-0000-0000-0000C01C0000}"/>
    <cellStyle name="Normal 67 2 2 3 6 3" xfId="22436" xr:uid="{00000000-0005-0000-0000-0000BE570000}"/>
    <cellStyle name="Normal 67 2 2 3 8" xfId="17423" xr:uid="{00000000-0005-0000-0000-000029440000}"/>
    <cellStyle name="Normal 67 2 2 4" xfId="2686" xr:uid="{00000000-0005-0000-0000-0000930A0000}"/>
    <cellStyle name="Normal 67 2 2 4 2" xfId="4375" xr:uid="{00000000-0005-0000-0000-00002D110000}"/>
    <cellStyle name="Normal 67 2 2 4 2 2" xfId="14447" xr:uid="{00000000-0005-0000-0000-000086380000}"/>
    <cellStyle name="Normal 67 2 2 4 2 2 3" xfId="29542" xr:uid="{00000000-0005-0000-0000-000080730000}"/>
    <cellStyle name="Normal 67 2 2 4 2 3" xfId="9427" xr:uid="{00000000-0005-0000-0000-0000EA240000}"/>
    <cellStyle name="Normal 67 2 2 4 2 3 3" xfId="24525" xr:uid="{00000000-0005-0000-0000-0000E75F0000}"/>
    <cellStyle name="Normal 67 2 2 4 2 5" xfId="19512" xr:uid="{00000000-0005-0000-0000-0000524C0000}"/>
    <cellStyle name="Normal 67 2 2 4 3" xfId="6066" xr:uid="{00000000-0005-0000-0000-0000C9170000}"/>
    <cellStyle name="Normal 67 2 2 4 3 2" xfId="16118" xr:uid="{00000000-0005-0000-0000-00000D3F0000}"/>
    <cellStyle name="Normal 67 2 2 4 3 3" xfId="11098" xr:uid="{00000000-0005-0000-0000-0000712B0000}"/>
    <cellStyle name="Normal 67 2 2 4 3 3 3" xfId="26196" xr:uid="{00000000-0005-0000-0000-00006E660000}"/>
    <cellStyle name="Normal 67 2 2 4 3 5" xfId="21183" xr:uid="{00000000-0005-0000-0000-0000D9520000}"/>
    <cellStyle name="Normal 67 2 2 4 4" xfId="12776" xr:uid="{00000000-0005-0000-0000-0000FF310000}"/>
    <cellStyle name="Normal 67 2 2 4 4 3" xfId="27871" xr:uid="{00000000-0005-0000-0000-0000F96C0000}"/>
    <cellStyle name="Normal 67 2 2 4 5" xfId="7755" xr:uid="{00000000-0005-0000-0000-0000621E0000}"/>
    <cellStyle name="Normal 67 2 2 4 5 3" xfId="22854" xr:uid="{00000000-0005-0000-0000-000060590000}"/>
    <cellStyle name="Normal 67 2 2 4 7" xfId="17841" xr:uid="{00000000-0005-0000-0000-0000CB450000}"/>
    <cellStyle name="Normal 67 2 2 5" xfId="3538" xr:uid="{00000000-0005-0000-0000-0000E80D0000}"/>
    <cellStyle name="Normal 67 2 2 5 2" xfId="13611" xr:uid="{00000000-0005-0000-0000-000042350000}"/>
    <cellStyle name="Normal 67 2 2 5 2 3" xfId="28706" xr:uid="{00000000-0005-0000-0000-00003C700000}"/>
    <cellStyle name="Normal 67 2 2 5 3" xfId="8591" xr:uid="{00000000-0005-0000-0000-0000A6210000}"/>
    <cellStyle name="Normal 67 2 2 5 3 3" xfId="23689" xr:uid="{00000000-0005-0000-0000-0000A35C0000}"/>
    <cellStyle name="Normal 67 2 2 5 5" xfId="18676" xr:uid="{00000000-0005-0000-0000-00000E490000}"/>
    <cellStyle name="Normal 67 2 2 6" xfId="5230" xr:uid="{00000000-0005-0000-0000-000085140000}"/>
    <cellStyle name="Normal 67 2 2 6 2" xfId="15282" xr:uid="{00000000-0005-0000-0000-0000C93B0000}"/>
    <cellStyle name="Normal 67 2 2 6 2 3" xfId="30377" xr:uid="{00000000-0005-0000-0000-0000C3760000}"/>
    <cellStyle name="Normal 67 2 2 6 3" xfId="10262" xr:uid="{00000000-0005-0000-0000-00002D280000}"/>
    <cellStyle name="Normal 67 2 2 6 3 3" xfId="25360" xr:uid="{00000000-0005-0000-0000-00002A630000}"/>
    <cellStyle name="Normal 67 2 2 6 5" xfId="20347" xr:uid="{00000000-0005-0000-0000-0000954F0000}"/>
    <cellStyle name="Normal 67 2 2 7" xfId="11940" xr:uid="{00000000-0005-0000-0000-0000BB2E0000}"/>
    <cellStyle name="Normal 67 2 2 7 3" xfId="27035" xr:uid="{00000000-0005-0000-0000-0000B5690000}"/>
    <cellStyle name="Normal 67 2 2 8" xfId="6919" xr:uid="{00000000-0005-0000-0000-00001E1B0000}"/>
    <cellStyle name="Normal 67 2 2 8 3" xfId="22018" xr:uid="{00000000-0005-0000-0000-00001C560000}"/>
    <cellStyle name="Normal 67 2 3" xfId="1948" xr:uid="{00000000-0005-0000-0000-0000B1070000}"/>
    <cellStyle name="Normal 67 2 3 2" xfId="2369" xr:uid="{00000000-0005-0000-0000-000056090000}"/>
    <cellStyle name="Normal 67 2 3 2 2" xfId="3208" xr:uid="{00000000-0005-0000-0000-00009D0C0000}"/>
    <cellStyle name="Normal 67 2 3 2 2 2" xfId="4897" xr:uid="{00000000-0005-0000-0000-000037130000}"/>
    <cellStyle name="Normal 67 2 3 2 2 2 2" xfId="14969" xr:uid="{00000000-0005-0000-0000-0000903A0000}"/>
    <cellStyle name="Normal 67 2 3 2 2 2 2 3" xfId="30064" xr:uid="{00000000-0005-0000-0000-00008A750000}"/>
    <cellStyle name="Normal 67 2 3 2 2 2 3" xfId="9949" xr:uid="{00000000-0005-0000-0000-0000F4260000}"/>
    <cellStyle name="Normal 67 2 3 2 2 2 3 3" xfId="25047" xr:uid="{00000000-0005-0000-0000-0000F1610000}"/>
    <cellStyle name="Normal 67 2 3 2 2 2 5" xfId="20034" xr:uid="{00000000-0005-0000-0000-00005C4E0000}"/>
    <cellStyle name="Normal 67 2 3 2 2 3" xfId="6588" xr:uid="{00000000-0005-0000-0000-0000D3190000}"/>
    <cellStyle name="Normal 67 2 3 2 2 3 2" xfId="16640" xr:uid="{00000000-0005-0000-0000-000017410000}"/>
    <cellStyle name="Normal 67 2 3 2 2 3 3" xfId="11620" xr:uid="{00000000-0005-0000-0000-00007B2D0000}"/>
    <cellStyle name="Normal 67 2 3 2 2 3 3 3" xfId="26718" xr:uid="{00000000-0005-0000-0000-000078680000}"/>
    <cellStyle name="Normal 67 2 3 2 2 3 5" xfId="21705" xr:uid="{00000000-0005-0000-0000-0000E3540000}"/>
    <cellStyle name="Normal 67 2 3 2 2 4" xfId="13298" xr:uid="{00000000-0005-0000-0000-000009340000}"/>
    <cellStyle name="Normal 67 2 3 2 2 4 3" xfId="28393" xr:uid="{00000000-0005-0000-0000-0000036F0000}"/>
    <cellStyle name="Normal 67 2 3 2 2 5" xfId="8277" xr:uid="{00000000-0005-0000-0000-00006C200000}"/>
    <cellStyle name="Normal 67 2 3 2 2 5 3" xfId="23376" xr:uid="{00000000-0005-0000-0000-00006A5B0000}"/>
    <cellStyle name="Normal 67 2 3 2 2 7" xfId="18363" xr:uid="{00000000-0005-0000-0000-0000D5470000}"/>
    <cellStyle name="Normal 67 2 3 2 3" xfId="4060" xr:uid="{00000000-0005-0000-0000-0000F20F0000}"/>
    <cellStyle name="Normal 67 2 3 2 3 2" xfId="14133" xr:uid="{00000000-0005-0000-0000-00004C370000}"/>
    <cellStyle name="Normal 67 2 3 2 3 2 3" xfId="29228" xr:uid="{00000000-0005-0000-0000-000046720000}"/>
    <cellStyle name="Normal 67 2 3 2 3 3" xfId="9113" xr:uid="{00000000-0005-0000-0000-0000B0230000}"/>
    <cellStyle name="Normal 67 2 3 2 3 3 3" xfId="24211" xr:uid="{00000000-0005-0000-0000-0000AD5E0000}"/>
    <cellStyle name="Normal 67 2 3 2 3 5" xfId="19198" xr:uid="{00000000-0005-0000-0000-0000184B0000}"/>
    <cellStyle name="Normal 67 2 3 2 4" xfId="5752" xr:uid="{00000000-0005-0000-0000-00008F160000}"/>
    <cellStyle name="Normal 67 2 3 2 4 2" xfId="15804" xr:uid="{00000000-0005-0000-0000-0000D33D0000}"/>
    <cellStyle name="Normal 67 2 3 2 4 2 3" xfId="30899" xr:uid="{00000000-0005-0000-0000-0000CD780000}"/>
    <cellStyle name="Normal 67 2 3 2 4 3" xfId="10784" xr:uid="{00000000-0005-0000-0000-0000372A0000}"/>
    <cellStyle name="Normal 67 2 3 2 4 3 3" xfId="25882" xr:uid="{00000000-0005-0000-0000-000034650000}"/>
    <cellStyle name="Normal 67 2 3 2 4 5" xfId="20869" xr:uid="{00000000-0005-0000-0000-00009F510000}"/>
    <cellStyle name="Normal 67 2 3 2 5" xfId="12462" xr:uid="{00000000-0005-0000-0000-0000C5300000}"/>
    <cellStyle name="Normal 67 2 3 2 5 3" xfId="27557" xr:uid="{00000000-0005-0000-0000-0000BF6B0000}"/>
    <cellStyle name="Normal 67 2 3 2 6" xfId="7441" xr:uid="{00000000-0005-0000-0000-0000281D0000}"/>
    <cellStyle name="Normal 67 2 3 2 6 3" xfId="22540" xr:uid="{00000000-0005-0000-0000-000026580000}"/>
    <cellStyle name="Normal 67 2 3 2 8" xfId="17527" xr:uid="{00000000-0005-0000-0000-000091440000}"/>
    <cellStyle name="Normal 67 2 3 3" xfId="2790" xr:uid="{00000000-0005-0000-0000-0000FB0A0000}"/>
    <cellStyle name="Normal 67 2 3 3 2" xfId="4479" xr:uid="{00000000-0005-0000-0000-000095110000}"/>
    <cellStyle name="Normal 67 2 3 3 2 2" xfId="14551" xr:uid="{00000000-0005-0000-0000-0000EE380000}"/>
    <cellStyle name="Normal 67 2 3 3 2 2 3" xfId="29646" xr:uid="{00000000-0005-0000-0000-0000E8730000}"/>
    <cellStyle name="Normal 67 2 3 3 2 3" xfId="9531" xr:uid="{00000000-0005-0000-0000-000052250000}"/>
    <cellStyle name="Normal 67 2 3 3 2 3 3" xfId="24629" xr:uid="{00000000-0005-0000-0000-00004F600000}"/>
    <cellStyle name="Normal 67 2 3 3 2 5" xfId="19616" xr:uid="{00000000-0005-0000-0000-0000BA4C0000}"/>
    <cellStyle name="Normal 67 2 3 3 3" xfId="6170" xr:uid="{00000000-0005-0000-0000-000031180000}"/>
    <cellStyle name="Normal 67 2 3 3 3 2" xfId="16222" xr:uid="{00000000-0005-0000-0000-0000753F0000}"/>
    <cellStyle name="Normal 67 2 3 3 3 3" xfId="11202" xr:uid="{00000000-0005-0000-0000-0000D92B0000}"/>
    <cellStyle name="Normal 67 2 3 3 3 3 3" xfId="26300" xr:uid="{00000000-0005-0000-0000-0000D6660000}"/>
    <cellStyle name="Normal 67 2 3 3 3 5" xfId="21287" xr:uid="{00000000-0005-0000-0000-000041530000}"/>
    <cellStyle name="Normal 67 2 3 3 4" xfId="12880" xr:uid="{00000000-0005-0000-0000-000067320000}"/>
    <cellStyle name="Normal 67 2 3 3 4 3" xfId="27975" xr:uid="{00000000-0005-0000-0000-0000616D0000}"/>
    <cellStyle name="Normal 67 2 3 3 5" xfId="7859" xr:uid="{00000000-0005-0000-0000-0000CA1E0000}"/>
    <cellStyle name="Normal 67 2 3 3 5 3" xfId="22958" xr:uid="{00000000-0005-0000-0000-0000C8590000}"/>
    <cellStyle name="Normal 67 2 3 3 7" xfId="17945" xr:uid="{00000000-0005-0000-0000-000033460000}"/>
    <cellStyle name="Normal 67 2 3 4" xfId="3642" xr:uid="{00000000-0005-0000-0000-0000500E0000}"/>
    <cellStyle name="Normal 67 2 3 4 2" xfId="13715" xr:uid="{00000000-0005-0000-0000-0000AA350000}"/>
    <cellStyle name="Normal 67 2 3 4 2 3" xfId="28810" xr:uid="{00000000-0005-0000-0000-0000A4700000}"/>
    <cellStyle name="Normal 67 2 3 4 3" xfId="8695" xr:uid="{00000000-0005-0000-0000-00000E220000}"/>
    <cellStyle name="Normal 67 2 3 4 3 3" xfId="23793" xr:uid="{00000000-0005-0000-0000-00000B5D0000}"/>
    <cellStyle name="Normal 67 2 3 4 5" xfId="18780" xr:uid="{00000000-0005-0000-0000-000076490000}"/>
    <cellStyle name="Normal 67 2 3 5" xfId="5334" xr:uid="{00000000-0005-0000-0000-0000ED140000}"/>
    <cellStyle name="Normal 67 2 3 5 2" xfId="15386" xr:uid="{00000000-0005-0000-0000-0000313C0000}"/>
    <cellStyle name="Normal 67 2 3 5 2 3" xfId="30481" xr:uid="{00000000-0005-0000-0000-00002B770000}"/>
    <cellStyle name="Normal 67 2 3 5 3" xfId="10366" xr:uid="{00000000-0005-0000-0000-000095280000}"/>
    <cellStyle name="Normal 67 2 3 5 3 3" xfId="25464" xr:uid="{00000000-0005-0000-0000-000092630000}"/>
    <cellStyle name="Normal 67 2 3 5 5" xfId="20451" xr:uid="{00000000-0005-0000-0000-0000FD4F0000}"/>
    <cellStyle name="Normal 67 2 3 6" xfId="12044" xr:uid="{00000000-0005-0000-0000-0000232F0000}"/>
    <cellStyle name="Normal 67 2 3 6 3" xfId="27139" xr:uid="{00000000-0005-0000-0000-00001D6A0000}"/>
    <cellStyle name="Normal 67 2 3 7" xfId="7023" xr:uid="{00000000-0005-0000-0000-0000861B0000}"/>
    <cellStyle name="Normal 67 2 3 7 3" xfId="22122" xr:uid="{00000000-0005-0000-0000-000084560000}"/>
    <cellStyle name="Normal 67 2 3 9" xfId="17109" xr:uid="{00000000-0005-0000-0000-0000EF420000}"/>
    <cellStyle name="Normal 67 2 4" xfId="2161" xr:uid="{00000000-0005-0000-0000-000086080000}"/>
    <cellStyle name="Normal 67 2 4 2" xfId="3000" xr:uid="{00000000-0005-0000-0000-0000CD0B0000}"/>
    <cellStyle name="Normal 67 2 4 2 2" xfId="4689" xr:uid="{00000000-0005-0000-0000-000067120000}"/>
    <cellStyle name="Normal 67 2 4 2 2 2" xfId="14761" xr:uid="{00000000-0005-0000-0000-0000C0390000}"/>
    <cellStyle name="Normal 67 2 4 2 2 2 3" xfId="29856" xr:uid="{00000000-0005-0000-0000-0000BA740000}"/>
    <cellStyle name="Normal 67 2 4 2 2 3" xfId="9741" xr:uid="{00000000-0005-0000-0000-000024260000}"/>
    <cellStyle name="Normal 67 2 4 2 2 3 3" xfId="24839" xr:uid="{00000000-0005-0000-0000-000021610000}"/>
    <cellStyle name="Normal 67 2 4 2 2 5" xfId="19826" xr:uid="{00000000-0005-0000-0000-00008C4D0000}"/>
    <cellStyle name="Normal 67 2 4 2 3" xfId="6380" xr:uid="{00000000-0005-0000-0000-000003190000}"/>
    <cellStyle name="Normal 67 2 4 2 3 2" xfId="16432" xr:uid="{00000000-0005-0000-0000-000047400000}"/>
    <cellStyle name="Normal 67 2 4 2 3 3" xfId="11412" xr:uid="{00000000-0005-0000-0000-0000AB2C0000}"/>
    <cellStyle name="Normal 67 2 4 2 3 3 3" xfId="26510" xr:uid="{00000000-0005-0000-0000-0000A8670000}"/>
    <cellStyle name="Normal 67 2 4 2 3 5" xfId="21497" xr:uid="{00000000-0005-0000-0000-000013540000}"/>
    <cellStyle name="Normal 67 2 4 2 4" xfId="13090" xr:uid="{00000000-0005-0000-0000-000039330000}"/>
    <cellStyle name="Normal 67 2 4 2 4 3" xfId="28185" xr:uid="{00000000-0005-0000-0000-0000336E0000}"/>
    <cellStyle name="Normal 67 2 4 2 5" xfId="8069" xr:uid="{00000000-0005-0000-0000-00009C1F0000}"/>
    <cellStyle name="Normal 67 2 4 2 5 3" xfId="23168" xr:uid="{00000000-0005-0000-0000-00009A5A0000}"/>
    <cellStyle name="Normal 67 2 4 2 7" xfId="18155" xr:uid="{00000000-0005-0000-0000-000005470000}"/>
    <cellStyle name="Normal 67 2 4 3" xfId="3852" xr:uid="{00000000-0005-0000-0000-0000220F0000}"/>
    <cellStyle name="Normal 67 2 4 3 2" xfId="13925" xr:uid="{00000000-0005-0000-0000-00007C360000}"/>
    <cellStyle name="Normal 67 2 4 3 2 3" xfId="29020" xr:uid="{00000000-0005-0000-0000-000076710000}"/>
    <cellStyle name="Normal 67 2 4 3 3" xfId="8905" xr:uid="{00000000-0005-0000-0000-0000E0220000}"/>
    <cellStyle name="Normal 67 2 4 3 3 3" xfId="24003" xr:uid="{00000000-0005-0000-0000-0000DD5D0000}"/>
    <cellStyle name="Normal 67 2 4 3 5" xfId="18990" xr:uid="{00000000-0005-0000-0000-0000484A0000}"/>
    <cellStyle name="Normal 67 2 4 4" xfId="5544" xr:uid="{00000000-0005-0000-0000-0000BF150000}"/>
    <cellStyle name="Normal 67 2 4 4 2" xfId="15596" xr:uid="{00000000-0005-0000-0000-0000033D0000}"/>
    <cellStyle name="Normal 67 2 4 4 2 3" xfId="30691" xr:uid="{00000000-0005-0000-0000-0000FD770000}"/>
    <cellStyle name="Normal 67 2 4 4 3" xfId="10576" xr:uid="{00000000-0005-0000-0000-000067290000}"/>
    <cellStyle name="Normal 67 2 4 4 3 3" xfId="25674" xr:uid="{00000000-0005-0000-0000-000064640000}"/>
    <cellStyle name="Normal 67 2 4 4 5" xfId="20661" xr:uid="{00000000-0005-0000-0000-0000CF500000}"/>
    <cellStyle name="Normal 67 2 4 5" xfId="12254" xr:uid="{00000000-0005-0000-0000-0000F52F0000}"/>
    <cellStyle name="Normal 67 2 4 5 3" xfId="27349" xr:uid="{00000000-0005-0000-0000-0000EF6A0000}"/>
    <cellStyle name="Normal 67 2 4 6" xfId="7233" xr:uid="{00000000-0005-0000-0000-0000581C0000}"/>
    <cellStyle name="Normal 67 2 4 6 3" xfId="22332" xr:uid="{00000000-0005-0000-0000-000056570000}"/>
    <cellStyle name="Normal 67 2 4 8" xfId="17319" xr:uid="{00000000-0005-0000-0000-0000C1430000}"/>
    <cellStyle name="Normal 67 2 5" xfId="2582" xr:uid="{00000000-0005-0000-0000-00002B0A0000}"/>
    <cellStyle name="Normal 67 2 5 2" xfId="4271" xr:uid="{00000000-0005-0000-0000-0000C5100000}"/>
    <cellStyle name="Normal 67 2 5 2 2" xfId="14343" xr:uid="{00000000-0005-0000-0000-00001E380000}"/>
    <cellStyle name="Normal 67 2 5 2 2 3" xfId="29438" xr:uid="{00000000-0005-0000-0000-000018730000}"/>
    <cellStyle name="Normal 67 2 5 2 3" xfId="9323" xr:uid="{00000000-0005-0000-0000-000082240000}"/>
    <cellStyle name="Normal 67 2 5 2 3 3" xfId="24421" xr:uid="{00000000-0005-0000-0000-00007F5F0000}"/>
    <cellStyle name="Normal 67 2 5 2 5" xfId="19408" xr:uid="{00000000-0005-0000-0000-0000EA4B0000}"/>
    <cellStyle name="Normal 67 2 5 3" xfId="5962" xr:uid="{00000000-0005-0000-0000-000061170000}"/>
    <cellStyle name="Normal 67 2 5 3 2" xfId="16014" xr:uid="{00000000-0005-0000-0000-0000A53E0000}"/>
    <cellStyle name="Normal 67 2 5 3 3" xfId="10994" xr:uid="{00000000-0005-0000-0000-0000092B0000}"/>
    <cellStyle name="Normal 67 2 5 3 3 3" xfId="26092" xr:uid="{00000000-0005-0000-0000-000006660000}"/>
    <cellStyle name="Normal 67 2 5 3 5" xfId="21079" xr:uid="{00000000-0005-0000-0000-000071520000}"/>
    <cellStyle name="Normal 67 2 5 4" xfId="12672" xr:uid="{00000000-0005-0000-0000-000097310000}"/>
    <cellStyle name="Normal 67 2 5 4 3" xfId="27767" xr:uid="{00000000-0005-0000-0000-0000916C0000}"/>
    <cellStyle name="Normal 67 2 5 5" xfId="7651" xr:uid="{00000000-0005-0000-0000-0000FA1D0000}"/>
    <cellStyle name="Normal 67 2 5 5 3" xfId="22750" xr:uid="{00000000-0005-0000-0000-0000F8580000}"/>
    <cellStyle name="Normal 67 2 5 7" xfId="17737" xr:uid="{00000000-0005-0000-0000-000063450000}"/>
    <cellStyle name="Normal 67 2 6" xfId="3434" xr:uid="{00000000-0005-0000-0000-0000800D0000}"/>
    <cellStyle name="Normal 67 2 6 2" xfId="13507" xr:uid="{00000000-0005-0000-0000-0000DA340000}"/>
    <cellStyle name="Normal 67 2 6 2 3" xfId="28602" xr:uid="{00000000-0005-0000-0000-0000D46F0000}"/>
    <cellStyle name="Normal 67 2 6 3" xfId="8487" xr:uid="{00000000-0005-0000-0000-00003E210000}"/>
    <cellStyle name="Normal 67 2 6 3 3" xfId="23585" xr:uid="{00000000-0005-0000-0000-00003B5C0000}"/>
    <cellStyle name="Normal 67 2 6 5" xfId="18572" xr:uid="{00000000-0005-0000-0000-0000A6480000}"/>
    <cellStyle name="Normal 67 2 7" xfId="5126" xr:uid="{00000000-0005-0000-0000-00001D140000}"/>
    <cellStyle name="Normal 67 2 7 2" xfId="15178" xr:uid="{00000000-0005-0000-0000-0000613B0000}"/>
    <cellStyle name="Normal 67 2 7 2 3" xfId="30273" xr:uid="{00000000-0005-0000-0000-00005B760000}"/>
    <cellStyle name="Normal 67 2 7 3" xfId="10158" xr:uid="{00000000-0005-0000-0000-0000C5270000}"/>
    <cellStyle name="Normal 67 2 7 3 3" xfId="25256" xr:uid="{00000000-0005-0000-0000-0000C2620000}"/>
    <cellStyle name="Normal 67 2 7 5" xfId="20243" xr:uid="{00000000-0005-0000-0000-00002D4F0000}"/>
    <cellStyle name="Normal 67 2 8" xfId="11836" xr:uid="{00000000-0005-0000-0000-0000532E0000}"/>
    <cellStyle name="Normal 67 2 8 3" xfId="26931" xr:uid="{00000000-0005-0000-0000-00004D690000}"/>
    <cellStyle name="Normal 67 2 9" xfId="6815" xr:uid="{00000000-0005-0000-0000-0000B61A0000}"/>
    <cellStyle name="Normal 67 2 9 3" xfId="21914" xr:uid="{00000000-0005-0000-0000-0000B4550000}"/>
    <cellStyle name="Normal 67 3" xfId="1781" xr:uid="{00000000-0005-0000-0000-00000A070000}"/>
    <cellStyle name="Normal 67 3 10" xfId="16953" xr:uid="{00000000-0005-0000-0000-000053420000}"/>
    <cellStyle name="Normal 67 3 2" xfId="2000" xr:uid="{00000000-0005-0000-0000-0000E5070000}"/>
    <cellStyle name="Normal 67 3 2 2" xfId="2421" xr:uid="{00000000-0005-0000-0000-00008A090000}"/>
    <cellStyle name="Normal 67 3 2 2 2" xfId="3260" xr:uid="{00000000-0005-0000-0000-0000D10C0000}"/>
    <cellStyle name="Normal 67 3 2 2 2 2" xfId="4949" xr:uid="{00000000-0005-0000-0000-00006B130000}"/>
    <cellStyle name="Normal 67 3 2 2 2 2 2" xfId="15021" xr:uid="{00000000-0005-0000-0000-0000C43A0000}"/>
    <cellStyle name="Normal 67 3 2 2 2 2 2 3" xfId="30116" xr:uid="{00000000-0005-0000-0000-0000BE750000}"/>
    <cellStyle name="Normal 67 3 2 2 2 2 3" xfId="10001" xr:uid="{00000000-0005-0000-0000-000028270000}"/>
    <cellStyle name="Normal 67 3 2 2 2 2 3 3" xfId="25099" xr:uid="{00000000-0005-0000-0000-000025620000}"/>
    <cellStyle name="Normal 67 3 2 2 2 2 5" xfId="20086" xr:uid="{00000000-0005-0000-0000-0000904E0000}"/>
    <cellStyle name="Normal 67 3 2 2 2 3" xfId="6640" xr:uid="{00000000-0005-0000-0000-0000071A0000}"/>
    <cellStyle name="Normal 67 3 2 2 2 3 2" xfId="16692" xr:uid="{00000000-0005-0000-0000-00004B410000}"/>
    <cellStyle name="Normal 67 3 2 2 2 3 3" xfId="11672" xr:uid="{00000000-0005-0000-0000-0000AF2D0000}"/>
    <cellStyle name="Normal 67 3 2 2 2 3 3 3" xfId="26770" xr:uid="{00000000-0005-0000-0000-0000AC680000}"/>
    <cellStyle name="Normal 67 3 2 2 2 3 5" xfId="21757" xr:uid="{00000000-0005-0000-0000-000017550000}"/>
    <cellStyle name="Normal 67 3 2 2 2 4" xfId="13350" xr:uid="{00000000-0005-0000-0000-00003D340000}"/>
    <cellStyle name="Normal 67 3 2 2 2 4 3" xfId="28445" xr:uid="{00000000-0005-0000-0000-0000376F0000}"/>
    <cellStyle name="Normal 67 3 2 2 2 5" xfId="8329" xr:uid="{00000000-0005-0000-0000-0000A0200000}"/>
    <cellStyle name="Normal 67 3 2 2 2 5 3" xfId="23428" xr:uid="{00000000-0005-0000-0000-00009E5B0000}"/>
    <cellStyle name="Normal 67 3 2 2 2 7" xfId="18415" xr:uid="{00000000-0005-0000-0000-000009480000}"/>
    <cellStyle name="Normal 67 3 2 2 3" xfId="4112" xr:uid="{00000000-0005-0000-0000-000026100000}"/>
    <cellStyle name="Normal 67 3 2 2 3 2" xfId="14185" xr:uid="{00000000-0005-0000-0000-000080370000}"/>
    <cellStyle name="Normal 67 3 2 2 3 2 3" xfId="29280" xr:uid="{00000000-0005-0000-0000-00007A720000}"/>
    <cellStyle name="Normal 67 3 2 2 3 3" xfId="9165" xr:uid="{00000000-0005-0000-0000-0000E4230000}"/>
    <cellStyle name="Normal 67 3 2 2 3 3 3" xfId="24263" xr:uid="{00000000-0005-0000-0000-0000E15E0000}"/>
    <cellStyle name="Normal 67 3 2 2 3 5" xfId="19250" xr:uid="{00000000-0005-0000-0000-00004C4B0000}"/>
    <cellStyle name="Normal 67 3 2 2 4" xfId="5804" xr:uid="{00000000-0005-0000-0000-0000C3160000}"/>
    <cellStyle name="Normal 67 3 2 2 4 2" xfId="15856" xr:uid="{00000000-0005-0000-0000-0000073E0000}"/>
    <cellStyle name="Normal 67 3 2 2 4 3" xfId="10836" xr:uid="{00000000-0005-0000-0000-00006B2A0000}"/>
    <cellStyle name="Normal 67 3 2 2 4 3 3" xfId="25934" xr:uid="{00000000-0005-0000-0000-000068650000}"/>
    <cellStyle name="Normal 67 3 2 2 4 5" xfId="20921" xr:uid="{00000000-0005-0000-0000-0000D3510000}"/>
    <cellStyle name="Normal 67 3 2 2 5" xfId="12514" xr:uid="{00000000-0005-0000-0000-0000F9300000}"/>
    <cellStyle name="Normal 67 3 2 2 5 3" xfId="27609" xr:uid="{00000000-0005-0000-0000-0000F36B0000}"/>
    <cellStyle name="Normal 67 3 2 2 6" xfId="7493" xr:uid="{00000000-0005-0000-0000-00005C1D0000}"/>
    <cellStyle name="Normal 67 3 2 2 6 3" xfId="22592" xr:uid="{00000000-0005-0000-0000-00005A580000}"/>
    <cellStyle name="Normal 67 3 2 2 8" xfId="17579" xr:uid="{00000000-0005-0000-0000-0000C5440000}"/>
    <cellStyle name="Normal 67 3 2 3" xfId="2842" xr:uid="{00000000-0005-0000-0000-00002F0B0000}"/>
    <cellStyle name="Normal 67 3 2 3 2" xfId="4531" xr:uid="{00000000-0005-0000-0000-0000C9110000}"/>
    <cellStyle name="Normal 67 3 2 3 2 2" xfId="14603" xr:uid="{00000000-0005-0000-0000-000022390000}"/>
    <cellStyle name="Normal 67 3 2 3 2 2 3" xfId="29698" xr:uid="{00000000-0005-0000-0000-00001C740000}"/>
    <cellStyle name="Normal 67 3 2 3 2 3" xfId="9583" xr:uid="{00000000-0005-0000-0000-000086250000}"/>
    <cellStyle name="Normal 67 3 2 3 2 3 3" xfId="24681" xr:uid="{00000000-0005-0000-0000-000083600000}"/>
    <cellStyle name="Normal 67 3 2 3 2 5" xfId="19668" xr:uid="{00000000-0005-0000-0000-0000EE4C0000}"/>
    <cellStyle name="Normal 67 3 2 3 3" xfId="6222" xr:uid="{00000000-0005-0000-0000-000065180000}"/>
    <cellStyle name="Normal 67 3 2 3 3 2" xfId="16274" xr:uid="{00000000-0005-0000-0000-0000A93F0000}"/>
    <cellStyle name="Normal 67 3 2 3 3 3" xfId="11254" xr:uid="{00000000-0005-0000-0000-00000D2C0000}"/>
    <cellStyle name="Normal 67 3 2 3 3 3 3" xfId="26352" xr:uid="{00000000-0005-0000-0000-00000A670000}"/>
    <cellStyle name="Normal 67 3 2 3 3 5" xfId="21339" xr:uid="{00000000-0005-0000-0000-000075530000}"/>
    <cellStyle name="Normal 67 3 2 3 4" xfId="12932" xr:uid="{00000000-0005-0000-0000-00009B320000}"/>
    <cellStyle name="Normal 67 3 2 3 4 3" xfId="28027" xr:uid="{00000000-0005-0000-0000-0000956D0000}"/>
    <cellStyle name="Normal 67 3 2 3 5" xfId="7911" xr:uid="{00000000-0005-0000-0000-0000FE1E0000}"/>
    <cellStyle name="Normal 67 3 2 3 5 3" xfId="23010" xr:uid="{00000000-0005-0000-0000-0000FC590000}"/>
    <cellStyle name="Normal 67 3 2 3 7" xfId="17997" xr:uid="{00000000-0005-0000-0000-000067460000}"/>
    <cellStyle name="Normal 67 3 2 4" xfId="3694" xr:uid="{00000000-0005-0000-0000-0000840E0000}"/>
    <cellStyle name="Normal 67 3 2 4 2" xfId="13767" xr:uid="{00000000-0005-0000-0000-0000DE350000}"/>
    <cellStyle name="Normal 67 3 2 4 2 3" xfId="28862" xr:uid="{00000000-0005-0000-0000-0000D8700000}"/>
    <cellStyle name="Normal 67 3 2 4 3" xfId="8747" xr:uid="{00000000-0005-0000-0000-000042220000}"/>
    <cellStyle name="Normal 67 3 2 4 3 3" xfId="23845" xr:uid="{00000000-0005-0000-0000-00003F5D0000}"/>
    <cellStyle name="Normal 67 3 2 4 5" xfId="18832" xr:uid="{00000000-0005-0000-0000-0000AA490000}"/>
    <cellStyle name="Normal 67 3 2 5" xfId="5386" xr:uid="{00000000-0005-0000-0000-000021150000}"/>
    <cellStyle name="Normal 67 3 2 5 2" xfId="15438" xr:uid="{00000000-0005-0000-0000-0000653C0000}"/>
    <cellStyle name="Normal 67 3 2 5 2 3" xfId="30533" xr:uid="{00000000-0005-0000-0000-00005F770000}"/>
    <cellStyle name="Normal 67 3 2 5 3" xfId="10418" xr:uid="{00000000-0005-0000-0000-0000C9280000}"/>
    <cellStyle name="Normal 67 3 2 5 3 3" xfId="25516" xr:uid="{00000000-0005-0000-0000-0000C6630000}"/>
    <cellStyle name="Normal 67 3 2 5 5" xfId="20503" xr:uid="{00000000-0005-0000-0000-000031500000}"/>
    <cellStyle name="Normal 67 3 2 6" xfId="12096" xr:uid="{00000000-0005-0000-0000-0000572F0000}"/>
    <cellStyle name="Normal 67 3 2 6 3" xfId="27191" xr:uid="{00000000-0005-0000-0000-0000516A0000}"/>
    <cellStyle name="Normal 67 3 2 7" xfId="7075" xr:uid="{00000000-0005-0000-0000-0000BA1B0000}"/>
    <cellStyle name="Normal 67 3 2 7 3" xfId="22174" xr:uid="{00000000-0005-0000-0000-0000B8560000}"/>
    <cellStyle name="Normal 67 3 2 9" xfId="17161" xr:uid="{00000000-0005-0000-0000-000023430000}"/>
    <cellStyle name="Normal 67 3 3" xfId="2213" xr:uid="{00000000-0005-0000-0000-0000BA080000}"/>
    <cellStyle name="Normal 67 3 3 2" xfId="3052" xr:uid="{00000000-0005-0000-0000-0000010C0000}"/>
    <cellStyle name="Normal 67 3 3 2 2" xfId="4741" xr:uid="{00000000-0005-0000-0000-00009B120000}"/>
    <cellStyle name="Normal 67 3 3 2 2 2" xfId="14813" xr:uid="{00000000-0005-0000-0000-0000F4390000}"/>
    <cellStyle name="Normal 67 3 3 2 2 2 3" xfId="29908" xr:uid="{00000000-0005-0000-0000-0000EE740000}"/>
    <cellStyle name="Normal 67 3 3 2 2 3" xfId="9793" xr:uid="{00000000-0005-0000-0000-000058260000}"/>
    <cellStyle name="Normal 67 3 3 2 2 3 3" xfId="24891" xr:uid="{00000000-0005-0000-0000-000055610000}"/>
    <cellStyle name="Normal 67 3 3 2 2 5" xfId="19878" xr:uid="{00000000-0005-0000-0000-0000C04D0000}"/>
    <cellStyle name="Normal 67 3 3 2 3" xfId="6432" xr:uid="{00000000-0005-0000-0000-000037190000}"/>
    <cellStyle name="Normal 67 3 3 2 3 2" xfId="16484" xr:uid="{00000000-0005-0000-0000-00007B400000}"/>
    <cellStyle name="Normal 67 3 3 2 3 3" xfId="11464" xr:uid="{00000000-0005-0000-0000-0000DF2C0000}"/>
    <cellStyle name="Normal 67 3 3 2 3 3 3" xfId="26562" xr:uid="{00000000-0005-0000-0000-0000DC670000}"/>
    <cellStyle name="Normal 67 3 3 2 3 5" xfId="21549" xr:uid="{00000000-0005-0000-0000-000047540000}"/>
    <cellStyle name="Normal 67 3 3 2 4" xfId="13142" xr:uid="{00000000-0005-0000-0000-00006D330000}"/>
    <cellStyle name="Normal 67 3 3 2 4 3" xfId="28237" xr:uid="{00000000-0005-0000-0000-0000676E0000}"/>
    <cellStyle name="Normal 67 3 3 2 5" xfId="8121" xr:uid="{00000000-0005-0000-0000-0000D01F0000}"/>
    <cellStyle name="Normal 67 3 3 2 5 3" xfId="23220" xr:uid="{00000000-0005-0000-0000-0000CE5A0000}"/>
    <cellStyle name="Normal 67 3 3 2 7" xfId="18207" xr:uid="{00000000-0005-0000-0000-000039470000}"/>
    <cellStyle name="Normal 67 3 3 3" xfId="3904" xr:uid="{00000000-0005-0000-0000-0000560F0000}"/>
    <cellStyle name="Normal 67 3 3 3 2" xfId="13977" xr:uid="{00000000-0005-0000-0000-0000B0360000}"/>
    <cellStyle name="Normal 67 3 3 3 2 3" xfId="29072" xr:uid="{00000000-0005-0000-0000-0000AA710000}"/>
    <cellStyle name="Normal 67 3 3 3 3" xfId="8957" xr:uid="{00000000-0005-0000-0000-000014230000}"/>
    <cellStyle name="Normal 67 3 3 3 3 3" xfId="24055" xr:uid="{00000000-0005-0000-0000-0000115E0000}"/>
    <cellStyle name="Normal 67 3 3 3 5" xfId="19042" xr:uid="{00000000-0005-0000-0000-00007C4A0000}"/>
    <cellStyle name="Normal 67 3 3 4" xfId="5596" xr:uid="{00000000-0005-0000-0000-0000F3150000}"/>
    <cellStyle name="Normal 67 3 3 4 2" xfId="15648" xr:uid="{00000000-0005-0000-0000-0000373D0000}"/>
    <cellStyle name="Normal 67 3 3 4 2 3" xfId="30743" xr:uid="{00000000-0005-0000-0000-000031780000}"/>
    <cellStyle name="Normal 67 3 3 4 3" xfId="10628" xr:uid="{00000000-0005-0000-0000-00009B290000}"/>
    <cellStyle name="Normal 67 3 3 4 3 3" xfId="25726" xr:uid="{00000000-0005-0000-0000-000098640000}"/>
    <cellStyle name="Normal 67 3 3 4 5" xfId="20713" xr:uid="{00000000-0005-0000-0000-000003510000}"/>
    <cellStyle name="Normal 67 3 3 5" xfId="12306" xr:uid="{00000000-0005-0000-0000-000029300000}"/>
    <cellStyle name="Normal 67 3 3 5 3" xfId="27401" xr:uid="{00000000-0005-0000-0000-0000236B0000}"/>
    <cellStyle name="Normal 67 3 3 6" xfId="7285" xr:uid="{00000000-0005-0000-0000-00008C1C0000}"/>
    <cellStyle name="Normal 67 3 3 6 3" xfId="22384" xr:uid="{00000000-0005-0000-0000-00008A570000}"/>
    <cellStyle name="Normal 67 3 3 8" xfId="17371" xr:uid="{00000000-0005-0000-0000-0000F5430000}"/>
    <cellStyle name="Normal 67 3 4" xfId="2634" xr:uid="{00000000-0005-0000-0000-00005F0A0000}"/>
    <cellStyle name="Normal 67 3 4 2" xfId="4323" xr:uid="{00000000-0005-0000-0000-0000F9100000}"/>
    <cellStyle name="Normal 67 3 4 2 2" xfId="14395" xr:uid="{00000000-0005-0000-0000-000052380000}"/>
    <cellStyle name="Normal 67 3 4 2 2 3" xfId="29490" xr:uid="{00000000-0005-0000-0000-00004C730000}"/>
    <cellStyle name="Normal 67 3 4 2 3" xfId="9375" xr:uid="{00000000-0005-0000-0000-0000B6240000}"/>
    <cellStyle name="Normal 67 3 4 2 3 3" xfId="24473" xr:uid="{00000000-0005-0000-0000-0000B35F0000}"/>
    <cellStyle name="Normal 67 3 4 2 5" xfId="19460" xr:uid="{00000000-0005-0000-0000-00001E4C0000}"/>
    <cellStyle name="Normal 67 3 4 3" xfId="6014" xr:uid="{00000000-0005-0000-0000-000095170000}"/>
    <cellStyle name="Normal 67 3 4 3 2" xfId="16066" xr:uid="{00000000-0005-0000-0000-0000D93E0000}"/>
    <cellStyle name="Normal 67 3 4 3 3" xfId="11046" xr:uid="{00000000-0005-0000-0000-00003D2B0000}"/>
    <cellStyle name="Normal 67 3 4 3 3 3" xfId="26144" xr:uid="{00000000-0005-0000-0000-00003A660000}"/>
    <cellStyle name="Normal 67 3 4 3 5" xfId="21131" xr:uid="{00000000-0005-0000-0000-0000A5520000}"/>
    <cellStyle name="Normal 67 3 4 4" xfId="12724" xr:uid="{00000000-0005-0000-0000-0000CB310000}"/>
    <cellStyle name="Normal 67 3 4 4 3" xfId="27819" xr:uid="{00000000-0005-0000-0000-0000C56C0000}"/>
    <cellStyle name="Normal 67 3 4 5" xfId="7703" xr:uid="{00000000-0005-0000-0000-00002E1E0000}"/>
    <cellStyle name="Normal 67 3 4 5 3" xfId="22802" xr:uid="{00000000-0005-0000-0000-00002C590000}"/>
    <cellStyle name="Normal 67 3 4 7" xfId="17789" xr:uid="{00000000-0005-0000-0000-000097450000}"/>
    <cellStyle name="Normal 67 3 5" xfId="3486" xr:uid="{00000000-0005-0000-0000-0000B40D0000}"/>
    <cellStyle name="Normal 67 3 5 2" xfId="13559" xr:uid="{00000000-0005-0000-0000-00000E350000}"/>
    <cellStyle name="Normal 67 3 5 2 3" xfId="28654" xr:uid="{00000000-0005-0000-0000-000008700000}"/>
    <cellStyle name="Normal 67 3 5 3" xfId="8539" xr:uid="{00000000-0005-0000-0000-000072210000}"/>
    <cellStyle name="Normal 67 3 5 3 3" xfId="23637" xr:uid="{00000000-0005-0000-0000-00006F5C0000}"/>
    <cellStyle name="Normal 67 3 5 5" xfId="18624" xr:uid="{00000000-0005-0000-0000-0000DA480000}"/>
    <cellStyle name="Normal 67 3 6" xfId="5178" xr:uid="{00000000-0005-0000-0000-000051140000}"/>
    <cellStyle name="Normal 67 3 6 2" xfId="15230" xr:uid="{00000000-0005-0000-0000-0000953B0000}"/>
    <cellStyle name="Normal 67 3 6 2 3" xfId="30325" xr:uid="{00000000-0005-0000-0000-00008F760000}"/>
    <cellStyle name="Normal 67 3 6 3" xfId="10210" xr:uid="{00000000-0005-0000-0000-0000F9270000}"/>
    <cellStyle name="Normal 67 3 6 3 3" xfId="25308" xr:uid="{00000000-0005-0000-0000-0000F6620000}"/>
    <cellStyle name="Normal 67 3 6 5" xfId="20295" xr:uid="{00000000-0005-0000-0000-0000614F0000}"/>
    <cellStyle name="Normal 67 3 7" xfId="11888" xr:uid="{00000000-0005-0000-0000-0000872E0000}"/>
    <cellStyle name="Normal 67 3 7 3" xfId="26983" xr:uid="{00000000-0005-0000-0000-000081690000}"/>
    <cellStyle name="Normal 67 3 8" xfId="6867" xr:uid="{00000000-0005-0000-0000-0000EA1A0000}"/>
    <cellStyle name="Normal 67 3 8 3" xfId="21966" xr:uid="{00000000-0005-0000-0000-0000E8550000}"/>
    <cellStyle name="Normal 67 4" xfId="1894" xr:uid="{00000000-0005-0000-0000-00007B070000}"/>
    <cellStyle name="Normal 67 4 2" xfId="2317" xr:uid="{00000000-0005-0000-0000-000022090000}"/>
    <cellStyle name="Normal 67 4 2 2" xfId="3156" xr:uid="{00000000-0005-0000-0000-0000690C0000}"/>
    <cellStyle name="Normal 67 4 2 2 2" xfId="4845" xr:uid="{00000000-0005-0000-0000-000003130000}"/>
    <cellStyle name="Normal 67 4 2 2 2 2" xfId="14917" xr:uid="{00000000-0005-0000-0000-00005C3A0000}"/>
    <cellStyle name="Normal 67 4 2 2 2 2 3" xfId="30012" xr:uid="{00000000-0005-0000-0000-000056750000}"/>
    <cellStyle name="Normal 67 4 2 2 2 3" xfId="9897" xr:uid="{00000000-0005-0000-0000-0000C0260000}"/>
    <cellStyle name="Normal 67 4 2 2 2 3 3" xfId="24995" xr:uid="{00000000-0005-0000-0000-0000BD610000}"/>
    <cellStyle name="Normal 67 4 2 2 2 5" xfId="19982" xr:uid="{00000000-0005-0000-0000-0000284E0000}"/>
    <cellStyle name="Normal 67 4 2 2 3" xfId="6536" xr:uid="{00000000-0005-0000-0000-00009F190000}"/>
    <cellStyle name="Normal 67 4 2 2 3 2" xfId="16588" xr:uid="{00000000-0005-0000-0000-0000E3400000}"/>
    <cellStyle name="Normal 67 4 2 2 3 3" xfId="11568" xr:uid="{00000000-0005-0000-0000-0000472D0000}"/>
    <cellStyle name="Normal 67 4 2 2 3 3 3" xfId="26666" xr:uid="{00000000-0005-0000-0000-000044680000}"/>
    <cellStyle name="Normal 67 4 2 2 3 5" xfId="21653" xr:uid="{00000000-0005-0000-0000-0000AF540000}"/>
    <cellStyle name="Normal 67 4 2 2 4" xfId="13246" xr:uid="{00000000-0005-0000-0000-0000D5330000}"/>
    <cellStyle name="Normal 67 4 2 2 4 3" xfId="28341" xr:uid="{00000000-0005-0000-0000-0000CF6E0000}"/>
    <cellStyle name="Normal 67 4 2 2 5" xfId="8225" xr:uid="{00000000-0005-0000-0000-000038200000}"/>
    <cellStyle name="Normal 67 4 2 2 5 3" xfId="23324" xr:uid="{00000000-0005-0000-0000-0000365B0000}"/>
    <cellStyle name="Normal 67 4 2 2 7" xfId="18311" xr:uid="{00000000-0005-0000-0000-0000A1470000}"/>
    <cellStyle name="Normal 67 4 2 3" xfId="4008" xr:uid="{00000000-0005-0000-0000-0000BE0F0000}"/>
    <cellStyle name="Normal 67 4 2 3 2" xfId="14081" xr:uid="{00000000-0005-0000-0000-000018370000}"/>
    <cellStyle name="Normal 67 4 2 3 2 3" xfId="29176" xr:uid="{00000000-0005-0000-0000-000012720000}"/>
    <cellStyle name="Normal 67 4 2 3 3" xfId="9061" xr:uid="{00000000-0005-0000-0000-00007C230000}"/>
    <cellStyle name="Normal 67 4 2 3 3 3" xfId="24159" xr:uid="{00000000-0005-0000-0000-0000795E0000}"/>
    <cellStyle name="Normal 67 4 2 3 5" xfId="19146" xr:uid="{00000000-0005-0000-0000-0000E44A0000}"/>
    <cellStyle name="Normal 67 4 2 4" xfId="5700" xr:uid="{00000000-0005-0000-0000-00005B160000}"/>
    <cellStyle name="Normal 67 4 2 4 2" xfId="15752" xr:uid="{00000000-0005-0000-0000-00009F3D0000}"/>
    <cellStyle name="Normal 67 4 2 4 2 3" xfId="30847" xr:uid="{00000000-0005-0000-0000-000099780000}"/>
    <cellStyle name="Normal 67 4 2 4 3" xfId="10732" xr:uid="{00000000-0005-0000-0000-0000032A0000}"/>
    <cellStyle name="Normal 67 4 2 4 3 3" xfId="25830" xr:uid="{00000000-0005-0000-0000-000000650000}"/>
    <cellStyle name="Normal 67 4 2 4 5" xfId="20817" xr:uid="{00000000-0005-0000-0000-00006B510000}"/>
    <cellStyle name="Normal 67 4 2 5" xfId="12410" xr:uid="{00000000-0005-0000-0000-000091300000}"/>
    <cellStyle name="Normal 67 4 2 5 3" xfId="27505" xr:uid="{00000000-0005-0000-0000-00008B6B0000}"/>
    <cellStyle name="Normal 67 4 2 6" xfId="7389" xr:uid="{00000000-0005-0000-0000-0000F41C0000}"/>
    <cellStyle name="Normal 67 4 2 6 3" xfId="22488" xr:uid="{00000000-0005-0000-0000-0000F2570000}"/>
    <cellStyle name="Normal 67 4 2 8" xfId="17475" xr:uid="{00000000-0005-0000-0000-00005D440000}"/>
    <cellStyle name="Normal 67 4 3" xfId="2738" xr:uid="{00000000-0005-0000-0000-0000C70A0000}"/>
    <cellStyle name="Normal 67 4 3 2" xfId="4427" xr:uid="{00000000-0005-0000-0000-000061110000}"/>
    <cellStyle name="Normal 67 4 3 2 2" xfId="14499" xr:uid="{00000000-0005-0000-0000-0000BA380000}"/>
    <cellStyle name="Normal 67 4 3 2 2 3" xfId="29594" xr:uid="{00000000-0005-0000-0000-0000B4730000}"/>
    <cellStyle name="Normal 67 4 3 2 3" xfId="9479" xr:uid="{00000000-0005-0000-0000-00001E250000}"/>
    <cellStyle name="Normal 67 4 3 2 3 3" xfId="24577" xr:uid="{00000000-0005-0000-0000-00001B600000}"/>
    <cellStyle name="Normal 67 4 3 2 5" xfId="19564" xr:uid="{00000000-0005-0000-0000-0000864C0000}"/>
    <cellStyle name="Normal 67 4 3 3" xfId="6118" xr:uid="{00000000-0005-0000-0000-0000FD170000}"/>
    <cellStyle name="Normal 67 4 3 3 2" xfId="16170" xr:uid="{00000000-0005-0000-0000-0000413F0000}"/>
    <cellStyle name="Normal 67 4 3 3 3" xfId="11150" xr:uid="{00000000-0005-0000-0000-0000A52B0000}"/>
    <cellStyle name="Normal 67 4 3 3 3 3" xfId="26248" xr:uid="{00000000-0005-0000-0000-0000A2660000}"/>
    <cellStyle name="Normal 67 4 3 3 5" xfId="21235" xr:uid="{00000000-0005-0000-0000-00000D530000}"/>
    <cellStyle name="Normal 67 4 3 4" xfId="12828" xr:uid="{00000000-0005-0000-0000-000033320000}"/>
    <cellStyle name="Normal 67 4 3 4 3" xfId="27923" xr:uid="{00000000-0005-0000-0000-00002D6D0000}"/>
    <cellStyle name="Normal 67 4 3 5" xfId="7807" xr:uid="{00000000-0005-0000-0000-0000961E0000}"/>
    <cellStyle name="Normal 67 4 3 5 3" xfId="22906" xr:uid="{00000000-0005-0000-0000-000094590000}"/>
    <cellStyle name="Normal 67 4 3 7" xfId="17893" xr:uid="{00000000-0005-0000-0000-0000FF450000}"/>
    <cellStyle name="Normal 67 4 4" xfId="3590" xr:uid="{00000000-0005-0000-0000-00001C0E0000}"/>
    <cellStyle name="Normal 67 4 4 2" xfId="13663" xr:uid="{00000000-0005-0000-0000-000076350000}"/>
    <cellStyle name="Normal 67 4 4 2 3" xfId="28758" xr:uid="{00000000-0005-0000-0000-000070700000}"/>
    <cellStyle name="Normal 67 4 4 3" xfId="8643" xr:uid="{00000000-0005-0000-0000-0000DA210000}"/>
    <cellStyle name="Normal 67 4 4 3 3" xfId="23741" xr:uid="{00000000-0005-0000-0000-0000D75C0000}"/>
    <cellStyle name="Normal 67 4 4 5" xfId="18728" xr:uid="{00000000-0005-0000-0000-000042490000}"/>
    <cellStyle name="Normal 67 4 5" xfId="5282" xr:uid="{00000000-0005-0000-0000-0000B9140000}"/>
    <cellStyle name="Normal 67 4 5 2" xfId="15334" xr:uid="{00000000-0005-0000-0000-0000FD3B0000}"/>
    <cellStyle name="Normal 67 4 5 2 3" xfId="30429" xr:uid="{00000000-0005-0000-0000-0000F7760000}"/>
    <cellStyle name="Normal 67 4 5 3" xfId="10314" xr:uid="{00000000-0005-0000-0000-000061280000}"/>
    <cellStyle name="Normal 67 4 5 3 3" xfId="25412" xr:uid="{00000000-0005-0000-0000-00005E630000}"/>
    <cellStyle name="Normal 67 4 5 5" xfId="20399" xr:uid="{00000000-0005-0000-0000-0000C94F0000}"/>
    <cellStyle name="Normal 67 4 6" xfId="11992" xr:uid="{00000000-0005-0000-0000-0000EF2E0000}"/>
    <cellStyle name="Normal 67 4 6 3" xfId="27087" xr:uid="{00000000-0005-0000-0000-0000E9690000}"/>
    <cellStyle name="Normal 67 4 7" xfId="6971" xr:uid="{00000000-0005-0000-0000-0000521B0000}"/>
    <cellStyle name="Normal 67 4 7 3" xfId="22070" xr:uid="{00000000-0005-0000-0000-000050560000}"/>
    <cellStyle name="Normal 67 4 9" xfId="17057" xr:uid="{00000000-0005-0000-0000-0000BB420000}"/>
    <cellStyle name="Normal 67 5" xfId="2107" xr:uid="{00000000-0005-0000-0000-000050080000}"/>
    <cellStyle name="Normal 67 5 2" xfId="2948" xr:uid="{00000000-0005-0000-0000-0000990B0000}"/>
    <cellStyle name="Normal 67 5 2 2" xfId="4637" xr:uid="{00000000-0005-0000-0000-000033120000}"/>
    <cellStyle name="Normal 67 5 2 2 2" xfId="14709" xr:uid="{00000000-0005-0000-0000-00008C390000}"/>
    <cellStyle name="Normal 67 5 2 2 2 3" xfId="29804" xr:uid="{00000000-0005-0000-0000-000086740000}"/>
    <cellStyle name="Normal 67 5 2 2 3" xfId="9689" xr:uid="{00000000-0005-0000-0000-0000F0250000}"/>
    <cellStyle name="Normal 67 5 2 2 3 3" xfId="24787" xr:uid="{00000000-0005-0000-0000-0000ED600000}"/>
    <cellStyle name="Normal 67 5 2 2 5" xfId="19774" xr:uid="{00000000-0005-0000-0000-0000584D0000}"/>
    <cellStyle name="Normal 67 5 2 3" xfId="6328" xr:uid="{00000000-0005-0000-0000-0000CF180000}"/>
    <cellStyle name="Normal 67 5 2 3 2" xfId="16380" xr:uid="{00000000-0005-0000-0000-000013400000}"/>
    <cellStyle name="Normal 67 5 2 3 3" xfId="11360" xr:uid="{00000000-0005-0000-0000-0000772C0000}"/>
    <cellStyle name="Normal 67 5 2 3 3 3" xfId="26458" xr:uid="{00000000-0005-0000-0000-000074670000}"/>
    <cellStyle name="Normal 67 5 2 3 5" xfId="21445" xr:uid="{00000000-0005-0000-0000-0000DF530000}"/>
    <cellStyle name="Normal 67 5 2 4" xfId="13038" xr:uid="{00000000-0005-0000-0000-000005330000}"/>
    <cellStyle name="Normal 67 5 2 4 3" xfId="28133" xr:uid="{00000000-0005-0000-0000-0000FF6D0000}"/>
    <cellStyle name="Normal 67 5 2 5" xfId="8017" xr:uid="{00000000-0005-0000-0000-0000681F0000}"/>
    <cellStyle name="Normal 67 5 2 5 3" xfId="23116" xr:uid="{00000000-0005-0000-0000-0000665A0000}"/>
    <cellStyle name="Normal 67 5 2 7" xfId="18103" xr:uid="{00000000-0005-0000-0000-0000D1460000}"/>
    <cellStyle name="Normal 67 5 3" xfId="3800" xr:uid="{00000000-0005-0000-0000-0000EE0E0000}"/>
    <cellStyle name="Normal 67 5 3 2" xfId="13873" xr:uid="{00000000-0005-0000-0000-000048360000}"/>
    <cellStyle name="Normal 67 5 3 2 3" xfId="28968" xr:uid="{00000000-0005-0000-0000-000042710000}"/>
    <cellStyle name="Normal 67 5 3 3" xfId="8853" xr:uid="{00000000-0005-0000-0000-0000AC220000}"/>
    <cellStyle name="Normal 67 5 3 3 3" xfId="23951" xr:uid="{00000000-0005-0000-0000-0000A95D0000}"/>
    <cellStyle name="Normal 67 5 3 5" xfId="18938" xr:uid="{00000000-0005-0000-0000-0000144A0000}"/>
    <cellStyle name="Normal 67 5 4" xfId="5492" xr:uid="{00000000-0005-0000-0000-00008B150000}"/>
    <cellStyle name="Normal 67 5 4 2" xfId="15544" xr:uid="{00000000-0005-0000-0000-0000CF3C0000}"/>
    <cellStyle name="Normal 67 5 4 2 3" xfId="30639" xr:uid="{00000000-0005-0000-0000-0000C9770000}"/>
    <cellStyle name="Normal 67 5 4 3" xfId="10524" xr:uid="{00000000-0005-0000-0000-000033290000}"/>
    <cellStyle name="Normal 67 5 4 3 3" xfId="25622" xr:uid="{00000000-0005-0000-0000-000030640000}"/>
    <cellStyle name="Normal 67 5 4 5" xfId="20609" xr:uid="{00000000-0005-0000-0000-00009B500000}"/>
    <cellStyle name="Normal 67 5 5" xfId="12202" xr:uid="{00000000-0005-0000-0000-0000C12F0000}"/>
    <cellStyle name="Normal 67 5 5 3" xfId="27297" xr:uid="{00000000-0005-0000-0000-0000BB6A0000}"/>
    <cellStyle name="Normal 67 5 6" xfId="7181" xr:uid="{00000000-0005-0000-0000-0000241C0000}"/>
    <cellStyle name="Normal 67 5 6 3" xfId="22280" xr:uid="{00000000-0005-0000-0000-000022570000}"/>
    <cellStyle name="Normal 67 5 8" xfId="17267" xr:uid="{00000000-0005-0000-0000-00008D430000}"/>
    <cellStyle name="Normal 67 6" xfId="2528" xr:uid="{00000000-0005-0000-0000-0000F5090000}"/>
    <cellStyle name="Normal 67 6 2" xfId="4219" xr:uid="{00000000-0005-0000-0000-000091100000}"/>
    <cellStyle name="Normal 67 6 2 2" xfId="14291" xr:uid="{00000000-0005-0000-0000-0000EA370000}"/>
    <cellStyle name="Normal 67 6 2 2 3" xfId="29386" xr:uid="{00000000-0005-0000-0000-0000E4720000}"/>
    <cellStyle name="Normal 67 6 2 3" xfId="9271" xr:uid="{00000000-0005-0000-0000-00004E240000}"/>
    <cellStyle name="Normal 67 6 2 3 3" xfId="24369" xr:uid="{00000000-0005-0000-0000-00004B5F0000}"/>
    <cellStyle name="Normal 67 6 2 5" xfId="19356" xr:uid="{00000000-0005-0000-0000-0000B64B0000}"/>
    <cellStyle name="Normal 67 6 3" xfId="5910" xr:uid="{00000000-0005-0000-0000-00002D170000}"/>
    <cellStyle name="Normal 67 6 3 2" xfId="15962" xr:uid="{00000000-0005-0000-0000-0000713E0000}"/>
    <cellStyle name="Normal 67 6 3 3" xfId="10942" xr:uid="{00000000-0005-0000-0000-0000D52A0000}"/>
    <cellStyle name="Normal 67 6 3 3 3" xfId="26040" xr:uid="{00000000-0005-0000-0000-0000D2650000}"/>
    <cellStyle name="Normal 67 6 3 5" xfId="21027" xr:uid="{00000000-0005-0000-0000-00003D520000}"/>
    <cellStyle name="Normal 67 6 4" xfId="12620" xr:uid="{00000000-0005-0000-0000-000063310000}"/>
    <cellStyle name="Normal 67 6 4 3" xfId="27715" xr:uid="{00000000-0005-0000-0000-00005D6C0000}"/>
    <cellStyle name="Normal 67 6 5" xfId="7599" xr:uid="{00000000-0005-0000-0000-0000C61D0000}"/>
    <cellStyle name="Normal 67 6 5 3" xfId="22698" xr:uid="{00000000-0005-0000-0000-0000C4580000}"/>
    <cellStyle name="Normal 67 6 7" xfId="17685" xr:uid="{00000000-0005-0000-0000-00002F450000}"/>
    <cellStyle name="Normal 67 7" xfId="3379" xr:uid="{00000000-0005-0000-0000-0000490D0000}"/>
    <cellStyle name="Normal 67 7 2" xfId="13455" xr:uid="{00000000-0005-0000-0000-0000A6340000}"/>
    <cellStyle name="Normal 67 7 2 3" xfId="28550" xr:uid="{00000000-0005-0000-0000-0000A06F0000}"/>
    <cellStyle name="Normal 67 7 3" xfId="8435" xr:uid="{00000000-0005-0000-0000-00000A210000}"/>
    <cellStyle name="Normal 67 7 3 3" xfId="23533" xr:uid="{00000000-0005-0000-0000-0000075C0000}"/>
    <cellStyle name="Normal 67 7 5" xfId="18520" xr:uid="{00000000-0005-0000-0000-000072480000}"/>
    <cellStyle name="Normal 67 8" xfId="5072" xr:uid="{00000000-0005-0000-0000-0000E7130000}"/>
    <cellStyle name="Normal 67 8 2" xfId="15126" xr:uid="{00000000-0005-0000-0000-00002D3B0000}"/>
    <cellStyle name="Normal 67 8 2 3" xfId="30221" xr:uid="{00000000-0005-0000-0000-000027760000}"/>
    <cellStyle name="Normal 67 8 3" xfId="10106" xr:uid="{00000000-0005-0000-0000-000091270000}"/>
    <cellStyle name="Normal 67 8 3 3" xfId="25204" xr:uid="{00000000-0005-0000-0000-00008E620000}"/>
    <cellStyle name="Normal 67 8 5" xfId="20191" xr:uid="{00000000-0005-0000-0000-0000F94E0000}"/>
    <cellStyle name="Normal 67 9" xfId="11782" xr:uid="{00000000-0005-0000-0000-00001D2E0000}"/>
    <cellStyle name="Normal 67 9 3" xfId="26879" xr:uid="{00000000-0005-0000-0000-000019690000}"/>
    <cellStyle name="Normal 68" xfId="1460" xr:uid="{00000000-0005-0000-0000-0000C8050000}"/>
    <cellStyle name="Normal 69" xfId="1461" xr:uid="{00000000-0005-0000-0000-0000C9050000}"/>
    <cellStyle name="Normal 7" xfId="130" xr:uid="{00000000-0005-0000-0000-000085000000}"/>
    <cellStyle name="Normal 7 10" xfId="31003" xr:uid="{36E137B6-2E10-4952-8EC7-A711B50320DE}"/>
    <cellStyle name="Normal 7 11" xfId="956" xr:uid="{00000000-0005-0000-0000-0000CE030000}"/>
    <cellStyle name="Normal 7 12" xfId="402" xr:uid="{00000000-0005-0000-0000-00009D010000}"/>
    <cellStyle name="Normal 7 2" xfId="767" xr:uid="{00000000-0005-0000-0000-00000F030000}"/>
    <cellStyle name="Normal 7 2 2" xfId="1463" xr:uid="{00000000-0005-0000-0000-0000CB050000}"/>
    <cellStyle name="Normal 7 3" xfId="649" xr:uid="{00000000-0005-0000-0000-000098020000}"/>
    <cellStyle name="Normal 7 4" xfId="1464" xr:uid="{00000000-0005-0000-0000-0000CC050000}"/>
    <cellStyle name="Normal 7 5" xfId="1465" xr:uid="{00000000-0005-0000-0000-0000CD050000}"/>
    <cellStyle name="Normal 7 6" xfId="1466" xr:uid="{00000000-0005-0000-0000-0000CE050000}"/>
    <cellStyle name="Normal 7 6 10" xfId="6762" xr:uid="{00000000-0005-0000-0000-0000811A0000}"/>
    <cellStyle name="Normal 7 6 10 3" xfId="21863" xr:uid="{00000000-0005-0000-0000-000081550000}"/>
    <cellStyle name="Normal 7 6 12" xfId="16848" xr:uid="{00000000-0005-0000-0000-0000EA410000}"/>
    <cellStyle name="Normal 7 6 2" xfId="1728" xr:uid="{00000000-0005-0000-0000-0000D5060000}"/>
    <cellStyle name="Normal 7 6 2 11" xfId="16902" xr:uid="{00000000-0005-0000-0000-000020420000}"/>
    <cellStyle name="Normal 7 6 2 2" xfId="1836" xr:uid="{00000000-0005-0000-0000-000041070000}"/>
    <cellStyle name="Normal 7 6 2 2 10" xfId="17006" xr:uid="{00000000-0005-0000-0000-000088420000}"/>
    <cellStyle name="Normal 7 6 2 2 2" xfId="2053" xr:uid="{00000000-0005-0000-0000-00001A080000}"/>
    <cellStyle name="Normal 7 6 2 2 2 2" xfId="2474" xr:uid="{00000000-0005-0000-0000-0000BF090000}"/>
    <cellStyle name="Normal 7 6 2 2 2 2 2" xfId="3313" xr:uid="{00000000-0005-0000-0000-0000060D0000}"/>
    <cellStyle name="Normal 7 6 2 2 2 2 2 2" xfId="5002" xr:uid="{00000000-0005-0000-0000-0000A0130000}"/>
    <cellStyle name="Normal 7 6 2 2 2 2 2 2 2" xfId="15074" xr:uid="{00000000-0005-0000-0000-0000F93A0000}"/>
    <cellStyle name="Normal 7 6 2 2 2 2 2 2 2 3" xfId="30169" xr:uid="{00000000-0005-0000-0000-0000F3750000}"/>
    <cellStyle name="Normal 7 6 2 2 2 2 2 2 3" xfId="10054" xr:uid="{00000000-0005-0000-0000-00005D270000}"/>
    <cellStyle name="Normal 7 6 2 2 2 2 2 2 3 3" xfId="25152" xr:uid="{00000000-0005-0000-0000-00005A620000}"/>
    <cellStyle name="Normal 7 6 2 2 2 2 2 2 5" xfId="20139" xr:uid="{00000000-0005-0000-0000-0000C54E0000}"/>
    <cellStyle name="Normal 7 6 2 2 2 2 2 3" xfId="6693" xr:uid="{00000000-0005-0000-0000-00003C1A0000}"/>
    <cellStyle name="Normal 7 6 2 2 2 2 2 3 2" xfId="16745" xr:uid="{00000000-0005-0000-0000-000080410000}"/>
    <cellStyle name="Normal 7 6 2 2 2 2 2 3 3" xfId="11725" xr:uid="{00000000-0005-0000-0000-0000E42D0000}"/>
    <cellStyle name="Normal 7 6 2 2 2 2 2 3 3 3" xfId="26823" xr:uid="{00000000-0005-0000-0000-0000E1680000}"/>
    <cellStyle name="Normal 7 6 2 2 2 2 2 3 5" xfId="21810" xr:uid="{00000000-0005-0000-0000-00004C550000}"/>
    <cellStyle name="Normal 7 6 2 2 2 2 2 4" xfId="13403" xr:uid="{00000000-0005-0000-0000-000072340000}"/>
    <cellStyle name="Normal 7 6 2 2 2 2 2 4 3" xfId="28498" xr:uid="{00000000-0005-0000-0000-00006C6F0000}"/>
    <cellStyle name="Normal 7 6 2 2 2 2 2 5" xfId="8382" xr:uid="{00000000-0005-0000-0000-0000D5200000}"/>
    <cellStyle name="Normal 7 6 2 2 2 2 2 5 3" xfId="23481" xr:uid="{00000000-0005-0000-0000-0000D35B0000}"/>
    <cellStyle name="Normal 7 6 2 2 2 2 2 7" xfId="18468" xr:uid="{00000000-0005-0000-0000-00003E480000}"/>
    <cellStyle name="Normal 7 6 2 2 2 2 3" xfId="4165" xr:uid="{00000000-0005-0000-0000-00005B100000}"/>
    <cellStyle name="Normal 7 6 2 2 2 2 3 2" xfId="14238" xr:uid="{00000000-0005-0000-0000-0000B5370000}"/>
    <cellStyle name="Normal 7 6 2 2 2 2 3 2 3" xfId="29333" xr:uid="{00000000-0005-0000-0000-0000AF720000}"/>
    <cellStyle name="Normal 7 6 2 2 2 2 3 3" xfId="9218" xr:uid="{00000000-0005-0000-0000-000019240000}"/>
    <cellStyle name="Normal 7 6 2 2 2 2 3 3 3" xfId="24316" xr:uid="{00000000-0005-0000-0000-0000165F0000}"/>
    <cellStyle name="Normal 7 6 2 2 2 2 3 5" xfId="19303" xr:uid="{00000000-0005-0000-0000-0000814B0000}"/>
    <cellStyle name="Normal 7 6 2 2 2 2 4" xfId="5857" xr:uid="{00000000-0005-0000-0000-0000F8160000}"/>
    <cellStyle name="Normal 7 6 2 2 2 2 4 2" xfId="15909" xr:uid="{00000000-0005-0000-0000-00003C3E0000}"/>
    <cellStyle name="Normal 7 6 2 2 2 2 4 3" xfId="10889" xr:uid="{00000000-0005-0000-0000-0000A02A0000}"/>
    <cellStyle name="Normal 7 6 2 2 2 2 4 3 3" xfId="25987" xr:uid="{00000000-0005-0000-0000-00009D650000}"/>
    <cellStyle name="Normal 7 6 2 2 2 2 4 5" xfId="20974" xr:uid="{00000000-0005-0000-0000-000008520000}"/>
    <cellStyle name="Normal 7 6 2 2 2 2 5" xfId="12567" xr:uid="{00000000-0005-0000-0000-00002E310000}"/>
    <cellStyle name="Normal 7 6 2 2 2 2 5 3" xfId="27662" xr:uid="{00000000-0005-0000-0000-0000286C0000}"/>
    <cellStyle name="Normal 7 6 2 2 2 2 6" xfId="7546" xr:uid="{00000000-0005-0000-0000-0000911D0000}"/>
    <cellStyle name="Normal 7 6 2 2 2 2 6 3" xfId="22645" xr:uid="{00000000-0005-0000-0000-00008F580000}"/>
    <cellStyle name="Normal 7 6 2 2 2 2 8" xfId="17632" xr:uid="{00000000-0005-0000-0000-0000FA440000}"/>
    <cellStyle name="Normal 7 6 2 2 2 3" xfId="2895" xr:uid="{00000000-0005-0000-0000-0000640B0000}"/>
    <cellStyle name="Normal 7 6 2 2 2 3 2" xfId="4584" xr:uid="{00000000-0005-0000-0000-0000FE110000}"/>
    <cellStyle name="Normal 7 6 2 2 2 3 2 2" xfId="14656" xr:uid="{00000000-0005-0000-0000-000057390000}"/>
    <cellStyle name="Normal 7 6 2 2 2 3 2 2 3" xfId="29751" xr:uid="{00000000-0005-0000-0000-000051740000}"/>
    <cellStyle name="Normal 7 6 2 2 2 3 2 3" xfId="9636" xr:uid="{00000000-0005-0000-0000-0000BB250000}"/>
    <cellStyle name="Normal 7 6 2 2 2 3 2 3 3" xfId="24734" xr:uid="{00000000-0005-0000-0000-0000B8600000}"/>
    <cellStyle name="Normal 7 6 2 2 2 3 2 5" xfId="19721" xr:uid="{00000000-0005-0000-0000-0000234D0000}"/>
    <cellStyle name="Normal 7 6 2 2 2 3 3" xfId="6275" xr:uid="{00000000-0005-0000-0000-00009A180000}"/>
    <cellStyle name="Normal 7 6 2 2 2 3 3 2" xfId="16327" xr:uid="{00000000-0005-0000-0000-0000DE3F0000}"/>
    <cellStyle name="Normal 7 6 2 2 2 3 3 3" xfId="11307" xr:uid="{00000000-0005-0000-0000-0000422C0000}"/>
    <cellStyle name="Normal 7 6 2 2 2 3 3 3 3" xfId="26405" xr:uid="{00000000-0005-0000-0000-00003F670000}"/>
    <cellStyle name="Normal 7 6 2 2 2 3 3 5" xfId="21392" xr:uid="{00000000-0005-0000-0000-0000AA530000}"/>
    <cellStyle name="Normal 7 6 2 2 2 3 4" xfId="12985" xr:uid="{00000000-0005-0000-0000-0000D0320000}"/>
    <cellStyle name="Normal 7 6 2 2 2 3 4 3" xfId="28080" xr:uid="{00000000-0005-0000-0000-0000CA6D0000}"/>
    <cellStyle name="Normal 7 6 2 2 2 3 5" xfId="7964" xr:uid="{00000000-0005-0000-0000-0000331F0000}"/>
    <cellStyle name="Normal 7 6 2 2 2 3 5 3" xfId="23063" xr:uid="{00000000-0005-0000-0000-0000315A0000}"/>
    <cellStyle name="Normal 7 6 2 2 2 3 7" xfId="18050" xr:uid="{00000000-0005-0000-0000-00009C460000}"/>
    <cellStyle name="Normal 7 6 2 2 2 4" xfId="3747" xr:uid="{00000000-0005-0000-0000-0000B90E0000}"/>
    <cellStyle name="Normal 7 6 2 2 2 4 2" xfId="13820" xr:uid="{00000000-0005-0000-0000-000013360000}"/>
    <cellStyle name="Normal 7 6 2 2 2 4 2 3" xfId="28915" xr:uid="{00000000-0005-0000-0000-00000D710000}"/>
    <cellStyle name="Normal 7 6 2 2 2 4 3" xfId="8800" xr:uid="{00000000-0005-0000-0000-000077220000}"/>
    <cellStyle name="Normal 7 6 2 2 2 4 3 3" xfId="23898" xr:uid="{00000000-0005-0000-0000-0000745D0000}"/>
    <cellStyle name="Normal 7 6 2 2 2 4 5" xfId="18885" xr:uid="{00000000-0005-0000-0000-0000DF490000}"/>
    <cellStyle name="Normal 7 6 2 2 2 5" xfId="5439" xr:uid="{00000000-0005-0000-0000-000056150000}"/>
    <cellStyle name="Normal 7 6 2 2 2 5 2" xfId="15491" xr:uid="{00000000-0005-0000-0000-00009A3C0000}"/>
    <cellStyle name="Normal 7 6 2 2 2 5 2 3" xfId="30586" xr:uid="{00000000-0005-0000-0000-000094770000}"/>
    <cellStyle name="Normal 7 6 2 2 2 5 3" xfId="10471" xr:uid="{00000000-0005-0000-0000-0000FE280000}"/>
    <cellStyle name="Normal 7 6 2 2 2 5 3 3" xfId="25569" xr:uid="{00000000-0005-0000-0000-0000FB630000}"/>
    <cellStyle name="Normal 7 6 2 2 2 5 5" xfId="20556" xr:uid="{00000000-0005-0000-0000-000066500000}"/>
    <cellStyle name="Normal 7 6 2 2 2 6" xfId="12149" xr:uid="{00000000-0005-0000-0000-00008C2F0000}"/>
    <cellStyle name="Normal 7 6 2 2 2 6 3" xfId="27244" xr:uid="{00000000-0005-0000-0000-0000866A0000}"/>
    <cellStyle name="Normal 7 6 2 2 2 7" xfId="7128" xr:uid="{00000000-0005-0000-0000-0000EF1B0000}"/>
    <cellStyle name="Normal 7 6 2 2 2 7 3" xfId="22227" xr:uid="{00000000-0005-0000-0000-0000ED560000}"/>
    <cellStyle name="Normal 7 6 2 2 2 9" xfId="17214" xr:uid="{00000000-0005-0000-0000-000058430000}"/>
    <cellStyle name="Normal 7 6 2 2 3" xfId="2266" xr:uid="{00000000-0005-0000-0000-0000EF080000}"/>
    <cellStyle name="Normal 7 6 2 2 3 2" xfId="3105" xr:uid="{00000000-0005-0000-0000-0000360C0000}"/>
    <cellStyle name="Normal 7 6 2 2 3 2 2" xfId="4794" xr:uid="{00000000-0005-0000-0000-0000D0120000}"/>
    <cellStyle name="Normal 7 6 2 2 3 2 2 2" xfId="14866" xr:uid="{00000000-0005-0000-0000-0000293A0000}"/>
    <cellStyle name="Normal 7 6 2 2 3 2 2 2 3" xfId="29961" xr:uid="{00000000-0005-0000-0000-000023750000}"/>
    <cellStyle name="Normal 7 6 2 2 3 2 2 3" xfId="9846" xr:uid="{00000000-0005-0000-0000-00008D260000}"/>
    <cellStyle name="Normal 7 6 2 2 3 2 2 3 3" xfId="24944" xr:uid="{00000000-0005-0000-0000-00008A610000}"/>
    <cellStyle name="Normal 7 6 2 2 3 2 2 5" xfId="19931" xr:uid="{00000000-0005-0000-0000-0000F54D0000}"/>
    <cellStyle name="Normal 7 6 2 2 3 2 3" xfId="6485" xr:uid="{00000000-0005-0000-0000-00006C190000}"/>
    <cellStyle name="Normal 7 6 2 2 3 2 3 2" xfId="16537" xr:uid="{00000000-0005-0000-0000-0000B0400000}"/>
    <cellStyle name="Normal 7 6 2 2 3 2 3 3" xfId="11517" xr:uid="{00000000-0005-0000-0000-0000142D0000}"/>
    <cellStyle name="Normal 7 6 2 2 3 2 3 3 3" xfId="26615" xr:uid="{00000000-0005-0000-0000-000011680000}"/>
    <cellStyle name="Normal 7 6 2 2 3 2 3 5" xfId="21602" xr:uid="{00000000-0005-0000-0000-00007C540000}"/>
    <cellStyle name="Normal 7 6 2 2 3 2 4" xfId="13195" xr:uid="{00000000-0005-0000-0000-0000A2330000}"/>
    <cellStyle name="Normal 7 6 2 2 3 2 4 3" xfId="28290" xr:uid="{00000000-0005-0000-0000-00009C6E0000}"/>
    <cellStyle name="Normal 7 6 2 2 3 2 5" xfId="8174" xr:uid="{00000000-0005-0000-0000-000005200000}"/>
    <cellStyle name="Normal 7 6 2 2 3 2 5 3" xfId="23273" xr:uid="{00000000-0005-0000-0000-0000035B0000}"/>
    <cellStyle name="Normal 7 6 2 2 3 2 7" xfId="18260" xr:uid="{00000000-0005-0000-0000-00006E470000}"/>
    <cellStyle name="Normal 7 6 2 2 3 3" xfId="3957" xr:uid="{00000000-0005-0000-0000-00008B0F0000}"/>
    <cellStyle name="Normal 7 6 2 2 3 3 2" xfId="14030" xr:uid="{00000000-0005-0000-0000-0000E5360000}"/>
    <cellStyle name="Normal 7 6 2 2 3 3 2 3" xfId="29125" xr:uid="{00000000-0005-0000-0000-0000DF710000}"/>
    <cellStyle name="Normal 7 6 2 2 3 3 3" xfId="9010" xr:uid="{00000000-0005-0000-0000-000049230000}"/>
    <cellStyle name="Normal 7 6 2 2 3 3 3 3" xfId="24108" xr:uid="{00000000-0005-0000-0000-0000465E0000}"/>
    <cellStyle name="Normal 7 6 2 2 3 3 5" xfId="19095" xr:uid="{00000000-0005-0000-0000-0000B14A0000}"/>
    <cellStyle name="Normal 7 6 2 2 3 4" xfId="5649" xr:uid="{00000000-0005-0000-0000-000028160000}"/>
    <cellStyle name="Normal 7 6 2 2 3 4 2" xfId="15701" xr:uid="{00000000-0005-0000-0000-00006C3D0000}"/>
    <cellStyle name="Normal 7 6 2 2 3 4 2 3" xfId="30796" xr:uid="{00000000-0005-0000-0000-000066780000}"/>
    <cellStyle name="Normal 7 6 2 2 3 4 3" xfId="10681" xr:uid="{00000000-0005-0000-0000-0000D0290000}"/>
    <cellStyle name="Normal 7 6 2 2 3 4 3 3" xfId="25779" xr:uid="{00000000-0005-0000-0000-0000CD640000}"/>
    <cellStyle name="Normal 7 6 2 2 3 4 5" xfId="20766" xr:uid="{00000000-0005-0000-0000-000038510000}"/>
    <cellStyle name="Normal 7 6 2 2 3 5" xfId="12359" xr:uid="{00000000-0005-0000-0000-00005E300000}"/>
    <cellStyle name="Normal 7 6 2 2 3 5 3" xfId="27454" xr:uid="{00000000-0005-0000-0000-0000586B0000}"/>
    <cellStyle name="Normal 7 6 2 2 3 6" xfId="7338" xr:uid="{00000000-0005-0000-0000-0000C11C0000}"/>
    <cellStyle name="Normal 7 6 2 2 3 6 3" xfId="22437" xr:uid="{00000000-0005-0000-0000-0000BF570000}"/>
    <cellStyle name="Normal 7 6 2 2 3 8" xfId="17424" xr:uid="{00000000-0005-0000-0000-00002A440000}"/>
    <cellStyle name="Normal 7 6 2 2 4" xfId="2687" xr:uid="{00000000-0005-0000-0000-0000940A0000}"/>
    <cellStyle name="Normal 7 6 2 2 4 2" xfId="4376" xr:uid="{00000000-0005-0000-0000-00002E110000}"/>
    <cellStyle name="Normal 7 6 2 2 4 2 2" xfId="14448" xr:uid="{00000000-0005-0000-0000-000087380000}"/>
    <cellStyle name="Normal 7 6 2 2 4 2 2 3" xfId="29543" xr:uid="{00000000-0005-0000-0000-000081730000}"/>
    <cellStyle name="Normal 7 6 2 2 4 2 3" xfId="9428" xr:uid="{00000000-0005-0000-0000-0000EB240000}"/>
    <cellStyle name="Normal 7 6 2 2 4 2 3 3" xfId="24526" xr:uid="{00000000-0005-0000-0000-0000E85F0000}"/>
    <cellStyle name="Normal 7 6 2 2 4 2 5" xfId="19513" xr:uid="{00000000-0005-0000-0000-0000534C0000}"/>
    <cellStyle name="Normal 7 6 2 2 4 3" xfId="6067" xr:uid="{00000000-0005-0000-0000-0000CA170000}"/>
    <cellStyle name="Normal 7 6 2 2 4 3 2" xfId="16119" xr:uid="{00000000-0005-0000-0000-00000E3F0000}"/>
    <cellStyle name="Normal 7 6 2 2 4 3 3" xfId="11099" xr:uid="{00000000-0005-0000-0000-0000722B0000}"/>
    <cellStyle name="Normal 7 6 2 2 4 3 3 3" xfId="26197" xr:uid="{00000000-0005-0000-0000-00006F660000}"/>
    <cellStyle name="Normal 7 6 2 2 4 3 5" xfId="21184" xr:uid="{00000000-0005-0000-0000-0000DA520000}"/>
    <cellStyle name="Normal 7 6 2 2 4 4" xfId="12777" xr:uid="{00000000-0005-0000-0000-000000320000}"/>
    <cellStyle name="Normal 7 6 2 2 4 4 3" xfId="27872" xr:uid="{00000000-0005-0000-0000-0000FA6C0000}"/>
    <cellStyle name="Normal 7 6 2 2 4 5" xfId="7756" xr:uid="{00000000-0005-0000-0000-0000631E0000}"/>
    <cellStyle name="Normal 7 6 2 2 4 5 3" xfId="22855" xr:uid="{00000000-0005-0000-0000-000061590000}"/>
    <cellStyle name="Normal 7 6 2 2 4 7" xfId="17842" xr:uid="{00000000-0005-0000-0000-0000CC450000}"/>
    <cellStyle name="Normal 7 6 2 2 5" xfId="3539" xr:uid="{00000000-0005-0000-0000-0000E90D0000}"/>
    <cellStyle name="Normal 7 6 2 2 5 2" xfId="13612" xr:uid="{00000000-0005-0000-0000-000043350000}"/>
    <cellStyle name="Normal 7 6 2 2 5 2 3" xfId="28707" xr:uid="{00000000-0005-0000-0000-00003D700000}"/>
    <cellStyle name="Normal 7 6 2 2 5 3" xfId="8592" xr:uid="{00000000-0005-0000-0000-0000A7210000}"/>
    <cellStyle name="Normal 7 6 2 2 5 3 3" xfId="23690" xr:uid="{00000000-0005-0000-0000-0000A45C0000}"/>
    <cellStyle name="Normal 7 6 2 2 5 5" xfId="18677" xr:uid="{00000000-0005-0000-0000-00000F490000}"/>
    <cellStyle name="Normal 7 6 2 2 6" xfId="5231" xr:uid="{00000000-0005-0000-0000-000086140000}"/>
    <cellStyle name="Normal 7 6 2 2 6 2" xfId="15283" xr:uid="{00000000-0005-0000-0000-0000CA3B0000}"/>
    <cellStyle name="Normal 7 6 2 2 6 2 3" xfId="30378" xr:uid="{00000000-0005-0000-0000-0000C4760000}"/>
    <cellStyle name="Normal 7 6 2 2 6 3" xfId="10263" xr:uid="{00000000-0005-0000-0000-00002E280000}"/>
    <cellStyle name="Normal 7 6 2 2 6 3 3" xfId="25361" xr:uid="{00000000-0005-0000-0000-00002B630000}"/>
    <cellStyle name="Normal 7 6 2 2 6 5" xfId="20348" xr:uid="{00000000-0005-0000-0000-0000964F0000}"/>
    <cellStyle name="Normal 7 6 2 2 7" xfId="11941" xr:uid="{00000000-0005-0000-0000-0000BC2E0000}"/>
    <cellStyle name="Normal 7 6 2 2 7 3" xfId="27036" xr:uid="{00000000-0005-0000-0000-0000B6690000}"/>
    <cellStyle name="Normal 7 6 2 2 8" xfId="6920" xr:uid="{00000000-0005-0000-0000-00001F1B0000}"/>
    <cellStyle name="Normal 7 6 2 2 8 3" xfId="22019" xr:uid="{00000000-0005-0000-0000-00001D560000}"/>
    <cellStyle name="Normal 7 6 2 3" xfId="1949" xr:uid="{00000000-0005-0000-0000-0000B2070000}"/>
    <cellStyle name="Normal 7 6 2 3 2" xfId="2370" xr:uid="{00000000-0005-0000-0000-000057090000}"/>
    <cellStyle name="Normal 7 6 2 3 2 2" xfId="3209" xr:uid="{00000000-0005-0000-0000-00009E0C0000}"/>
    <cellStyle name="Normal 7 6 2 3 2 2 2" xfId="4898" xr:uid="{00000000-0005-0000-0000-000038130000}"/>
    <cellStyle name="Normal 7 6 2 3 2 2 2 2" xfId="14970" xr:uid="{00000000-0005-0000-0000-0000913A0000}"/>
    <cellStyle name="Normal 7 6 2 3 2 2 2 2 3" xfId="30065" xr:uid="{00000000-0005-0000-0000-00008B750000}"/>
    <cellStyle name="Normal 7 6 2 3 2 2 2 3" xfId="9950" xr:uid="{00000000-0005-0000-0000-0000F5260000}"/>
    <cellStyle name="Normal 7 6 2 3 2 2 2 3 3" xfId="25048" xr:uid="{00000000-0005-0000-0000-0000F2610000}"/>
    <cellStyle name="Normal 7 6 2 3 2 2 2 5" xfId="20035" xr:uid="{00000000-0005-0000-0000-00005D4E0000}"/>
    <cellStyle name="Normal 7 6 2 3 2 2 3" xfId="6589" xr:uid="{00000000-0005-0000-0000-0000D4190000}"/>
    <cellStyle name="Normal 7 6 2 3 2 2 3 2" xfId="16641" xr:uid="{00000000-0005-0000-0000-000018410000}"/>
    <cellStyle name="Normal 7 6 2 3 2 2 3 3" xfId="11621" xr:uid="{00000000-0005-0000-0000-00007C2D0000}"/>
    <cellStyle name="Normal 7 6 2 3 2 2 3 3 3" xfId="26719" xr:uid="{00000000-0005-0000-0000-000079680000}"/>
    <cellStyle name="Normal 7 6 2 3 2 2 3 5" xfId="21706" xr:uid="{00000000-0005-0000-0000-0000E4540000}"/>
    <cellStyle name="Normal 7 6 2 3 2 2 4" xfId="13299" xr:uid="{00000000-0005-0000-0000-00000A340000}"/>
    <cellStyle name="Normal 7 6 2 3 2 2 4 3" xfId="28394" xr:uid="{00000000-0005-0000-0000-0000046F0000}"/>
    <cellStyle name="Normal 7 6 2 3 2 2 5" xfId="8278" xr:uid="{00000000-0005-0000-0000-00006D200000}"/>
    <cellStyle name="Normal 7 6 2 3 2 2 5 3" xfId="23377" xr:uid="{00000000-0005-0000-0000-00006B5B0000}"/>
    <cellStyle name="Normal 7 6 2 3 2 2 7" xfId="18364" xr:uid="{00000000-0005-0000-0000-0000D6470000}"/>
    <cellStyle name="Normal 7 6 2 3 2 3" xfId="4061" xr:uid="{00000000-0005-0000-0000-0000F30F0000}"/>
    <cellStyle name="Normal 7 6 2 3 2 3 2" xfId="14134" xr:uid="{00000000-0005-0000-0000-00004D370000}"/>
    <cellStyle name="Normal 7 6 2 3 2 3 2 3" xfId="29229" xr:uid="{00000000-0005-0000-0000-000047720000}"/>
    <cellStyle name="Normal 7 6 2 3 2 3 3" xfId="9114" xr:uid="{00000000-0005-0000-0000-0000B1230000}"/>
    <cellStyle name="Normal 7 6 2 3 2 3 3 3" xfId="24212" xr:uid="{00000000-0005-0000-0000-0000AE5E0000}"/>
    <cellStyle name="Normal 7 6 2 3 2 3 5" xfId="19199" xr:uid="{00000000-0005-0000-0000-0000194B0000}"/>
    <cellStyle name="Normal 7 6 2 3 2 4" xfId="5753" xr:uid="{00000000-0005-0000-0000-000090160000}"/>
    <cellStyle name="Normal 7 6 2 3 2 4 2" xfId="15805" xr:uid="{00000000-0005-0000-0000-0000D43D0000}"/>
    <cellStyle name="Normal 7 6 2 3 2 4 2 3" xfId="30900" xr:uid="{00000000-0005-0000-0000-0000CE780000}"/>
    <cellStyle name="Normal 7 6 2 3 2 4 3" xfId="10785" xr:uid="{00000000-0005-0000-0000-0000382A0000}"/>
    <cellStyle name="Normal 7 6 2 3 2 4 3 3" xfId="25883" xr:uid="{00000000-0005-0000-0000-000035650000}"/>
    <cellStyle name="Normal 7 6 2 3 2 4 5" xfId="20870" xr:uid="{00000000-0005-0000-0000-0000A0510000}"/>
    <cellStyle name="Normal 7 6 2 3 2 5" xfId="12463" xr:uid="{00000000-0005-0000-0000-0000C6300000}"/>
    <cellStyle name="Normal 7 6 2 3 2 5 3" xfId="27558" xr:uid="{00000000-0005-0000-0000-0000C06B0000}"/>
    <cellStyle name="Normal 7 6 2 3 2 6" xfId="7442" xr:uid="{00000000-0005-0000-0000-0000291D0000}"/>
    <cellStyle name="Normal 7 6 2 3 2 6 3" xfId="22541" xr:uid="{00000000-0005-0000-0000-000027580000}"/>
    <cellStyle name="Normal 7 6 2 3 2 8" xfId="17528" xr:uid="{00000000-0005-0000-0000-000092440000}"/>
    <cellStyle name="Normal 7 6 2 3 3" xfId="2791" xr:uid="{00000000-0005-0000-0000-0000FC0A0000}"/>
    <cellStyle name="Normal 7 6 2 3 3 2" xfId="4480" xr:uid="{00000000-0005-0000-0000-000096110000}"/>
    <cellStyle name="Normal 7 6 2 3 3 2 2" xfId="14552" xr:uid="{00000000-0005-0000-0000-0000EF380000}"/>
    <cellStyle name="Normal 7 6 2 3 3 2 2 3" xfId="29647" xr:uid="{00000000-0005-0000-0000-0000E9730000}"/>
    <cellStyle name="Normal 7 6 2 3 3 2 3" xfId="9532" xr:uid="{00000000-0005-0000-0000-000053250000}"/>
    <cellStyle name="Normal 7 6 2 3 3 2 3 3" xfId="24630" xr:uid="{00000000-0005-0000-0000-000050600000}"/>
    <cellStyle name="Normal 7 6 2 3 3 2 5" xfId="19617" xr:uid="{00000000-0005-0000-0000-0000BB4C0000}"/>
    <cellStyle name="Normal 7 6 2 3 3 3" xfId="6171" xr:uid="{00000000-0005-0000-0000-000032180000}"/>
    <cellStyle name="Normal 7 6 2 3 3 3 2" xfId="16223" xr:uid="{00000000-0005-0000-0000-0000763F0000}"/>
    <cellStyle name="Normal 7 6 2 3 3 3 3" xfId="11203" xr:uid="{00000000-0005-0000-0000-0000DA2B0000}"/>
    <cellStyle name="Normal 7 6 2 3 3 3 3 3" xfId="26301" xr:uid="{00000000-0005-0000-0000-0000D7660000}"/>
    <cellStyle name="Normal 7 6 2 3 3 3 5" xfId="21288" xr:uid="{00000000-0005-0000-0000-000042530000}"/>
    <cellStyle name="Normal 7 6 2 3 3 4" xfId="12881" xr:uid="{00000000-0005-0000-0000-000068320000}"/>
    <cellStyle name="Normal 7 6 2 3 3 4 3" xfId="27976" xr:uid="{00000000-0005-0000-0000-0000626D0000}"/>
    <cellStyle name="Normal 7 6 2 3 3 5" xfId="7860" xr:uid="{00000000-0005-0000-0000-0000CB1E0000}"/>
    <cellStyle name="Normal 7 6 2 3 3 5 3" xfId="22959" xr:uid="{00000000-0005-0000-0000-0000C9590000}"/>
    <cellStyle name="Normal 7 6 2 3 3 7" xfId="17946" xr:uid="{00000000-0005-0000-0000-000034460000}"/>
    <cellStyle name="Normal 7 6 2 3 4" xfId="3643" xr:uid="{00000000-0005-0000-0000-0000510E0000}"/>
    <cellStyle name="Normal 7 6 2 3 4 2" xfId="13716" xr:uid="{00000000-0005-0000-0000-0000AB350000}"/>
    <cellStyle name="Normal 7 6 2 3 4 2 3" xfId="28811" xr:uid="{00000000-0005-0000-0000-0000A5700000}"/>
    <cellStyle name="Normal 7 6 2 3 4 3" xfId="8696" xr:uid="{00000000-0005-0000-0000-00000F220000}"/>
    <cellStyle name="Normal 7 6 2 3 4 3 3" xfId="23794" xr:uid="{00000000-0005-0000-0000-00000C5D0000}"/>
    <cellStyle name="Normal 7 6 2 3 4 5" xfId="18781" xr:uid="{00000000-0005-0000-0000-000077490000}"/>
    <cellStyle name="Normal 7 6 2 3 5" xfId="5335" xr:uid="{00000000-0005-0000-0000-0000EE140000}"/>
    <cellStyle name="Normal 7 6 2 3 5 2" xfId="15387" xr:uid="{00000000-0005-0000-0000-0000323C0000}"/>
    <cellStyle name="Normal 7 6 2 3 5 2 3" xfId="30482" xr:uid="{00000000-0005-0000-0000-00002C770000}"/>
    <cellStyle name="Normal 7 6 2 3 5 3" xfId="10367" xr:uid="{00000000-0005-0000-0000-000096280000}"/>
    <cellStyle name="Normal 7 6 2 3 5 3 3" xfId="25465" xr:uid="{00000000-0005-0000-0000-000093630000}"/>
    <cellStyle name="Normal 7 6 2 3 5 5" xfId="20452" xr:uid="{00000000-0005-0000-0000-0000FE4F0000}"/>
    <cellStyle name="Normal 7 6 2 3 6" xfId="12045" xr:uid="{00000000-0005-0000-0000-0000242F0000}"/>
    <cellStyle name="Normal 7 6 2 3 6 3" xfId="27140" xr:uid="{00000000-0005-0000-0000-00001E6A0000}"/>
    <cellStyle name="Normal 7 6 2 3 7" xfId="7024" xr:uid="{00000000-0005-0000-0000-0000871B0000}"/>
    <cellStyle name="Normal 7 6 2 3 7 3" xfId="22123" xr:uid="{00000000-0005-0000-0000-000085560000}"/>
    <cellStyle name="Normal 7 6 2 3 9" xfId="17110" xr:uid="{00000000-0005-0000-0000-0000F0420000}"/>
    <cellStyle name="Normal 7 6 2 4" xfId="2162" xr:uid="{00000000-0005-0000-0000-000087080000}"/>
    <cellStyle name="Normal 7 6 2 4 2" xfId="3001" xr:uid="{00000000-0005-0000-0000-0000CE0B0000}"/>
    <cellStyle name="Normal 7 6 2 4 2 2" xfId="4690" xr:uid="{00000000-0005-0000-0000-000068120000}"/>
    <cellStyle name="Normal 7 6 2 4 2 2 2" xfId="14762" xr:uid="{00000000-0005-0000-0000-0000C1390000}"/>
    <cellStyle name="Normal 7 6 2 4 2 2 2 3" xfId="29857" xr:uid="{00000000-0005-0000-0000-0000BB740000}"/>
    <cellStyle name="Normal 7 6 2 4 2 2 3" xfId="9742" xr:uid="{00000000-0005-0000-0000-000025260000}"/>
    <cellStyle name="Normal 7 6 2 4 2 2 3 3" xfId="24840" xr:uid="{00000000-0005-0000-0000-000022610000}"/>
    <cellStyle name="Normal 7 6 2 4 2 2 5" xfId="19827" xr:uid="{00000000-0005-0000-0000-00008D4D0000}"/>
    <cellStyle name="Normal 7 6 2 4 2 3" xfId="6381" xr:uid="{00000000-0005-0000-0000-000004190000}"/>
    <cellStyle name="Normal 7 6 2 4 2 3 2" xfId="16433" xr:uid="{00000000-0005-0000-0000-000048400000}"/>
    <cellStyle name="Normal 7 6 2 4 2 3 3" xfId="11413" xr:uid="{00000000-0005-0000-0000-0000AC2C0000}"/>
    <cellStyle name="Normal 7 6 2 4 2 3 3 3" xfId="26511" xr:uid="{00000000-0005-0000-0000-0000A9670000}"/>
    <cellStyle name="Normal 7 6 2 4 2 3 5" xfId="21498" xr:uid="{00000000-0005-0000-0000-000014540000}"/>
    <cellStyle name="Normal 7 6 2 4 2 4" xfId="13091" xr:uid="{00000000-0005-0000-0000-00003A330000}"/>
    <cellStyle name="Normal 7 6 2 4 2 4 3" xfId="28186" xr:uid="{00000000-0005-0000-0000-0000346E0000}"/>
    <cellStyle name="Normal 7 6 2 4 2 5" xfId="8070" xr:uid="{00000000-0005-0000-0000-00009D1F0000}"/>
    <cellStyle name="Normal 7 6 2 4 2 5 3" xfId="23169" xr:uid="{00000000-0005-0000-0000-00009B5A0000}"/>
    <cellStyle name="Normal 7 6 2 4 2 7" xfId="18156" xr:uid="{00000000-0005-0000-0000-000006470000}"/>
    <cellStyle name="Normal 7 6 2 4 3" xfId="3853" xr:uid="{00000000-0005-0000-0000-0000230F0000}"/>
    <cellStyle name="Normal 7 6 2 4 3 2" xfId="13926" xr:uid="{00000000-0005-0000-0000-00007D360000}"/>
    <cellStyle name="Normal 7 6 2 4 3 2 3" xfId="29021" xr:uid="{00000000-0005-0000-0000-000077710000}"/>
    <cellStyle name="Normal 7 6 2 4 3 3" xfId="8906" xr:uid="{00000000-0005-0000-0000-0000E1220000}"/>
    <cellStyle name="Normal 7 6 2 4 3 3 3" xfId="24004" xr:uid="{00000000-0005-0000-0000-0000DE5D0000}"/>
    <cellStyle name="Normal 7 6 2 4 3 5" xfId="18991" xr:uid="{00000000-0005-0000-0000-0000494A0000}"/>
    <cellStyle name="Normal 7 6 2 4 4" xfId="5545" xr:uid="{00000000-0005-0000-0000-0000C0150000}"/>
    <cellStyle name="Normal 7 6 2 4 4 2" xfId="15597" xr:uid="{00000000-0005-0000-0000-0000043D0000}"/>
    <cellStyle name="Normal 7 6 2 4 4 2 3" xfId="30692" xr:uid="{00000000-0005-0000-0000-0000FE770000}"/>
    <cellStyle name="Normal 7 6 2 4 4 3" xfId="10577" xr:uid="{00000000-0005-0000-0000-000068290000}"/>
    <cellStyle name="Normal 7 6 2 4 4 3 3" xfId="25675" xr:uid="{00000000-0005-0000-0000-000065640000}"/>
    <cellStyle name="Normal 7 6 2 4 4 5" xfId="20662" xr:uid="{00000000-0005-0000-0000-0000D0500000}"/>
    <cellStyle name="Normal 7 6 2 4 5" xfId="12255" xr:uid="{00000000-0005-0000-0000-0000F62F0000}"/>
    <cellStyle name="Normal 7 6 2 4 5 3" xfId="27350" xr:uid="{00000000-0005-0000-0000-0000F06A0000}"/>
    <cellStyle name="Normal 7 6 2 4 6" xfId="7234" xr:uid="{00000000-0005-0000-0000-0000591C0000}"/>
    <cellStyle name="Normal 7 6 2 4 6 3" xfId="22333" xr:uid="{00000000-0005-0000-0000-000057570000}"/>
    <cellStyle name="Normal 7 6 2 4 8" xfId="17320" xr:uid="{00000000-0005-0000-0000-0000C2430000}"/>
    <cellStyle name="Normal 7 6 2 5" xfId="2583" xr:uid="{00000000-0005-0000-0000-00002C0A0000}"/>
    <cellStyle name="Normal 7 6 2 5 2" xfId="4272" xr:uid="{00000000-0005-0000-0000-0000C6100000}"/>
    <cellStyle name="Normal 7 6 2 5 2 2" xfId="14344" xr:uid="{00000000-0005-0000-0000-00001F380000}"/>
    <cellStyle name="Normal 7 6 2 5 2 2 3" xfId="29439" xr:uid="{00000000-0005-0000-0000-000019730000}"/>
    <cellStyle name="Normal 7 6 2 5 2 3" xfId="9324" xr:uid="{00000000-0005-0000-0000-000083240000}"/>
    <cellStyle name="Normal 7 6 2 5 2 3 3" xfId="24422" xr:uid="{00000000-0005-0000-0000-0000805F0000}"/>
    <cellStyle name="Normal 7 6 2 5 2 5" xfId="19409" xr:uid="{00000000-0005-0000-0000-0000EB4B0000}"/>
    <cellStyle name="Normal 7 6 2 5 3" xfId="5963" xr:uid="{00000000-0005-0000-0000-000062170000}"/>
    <cellStyle name="Normal 7 6 2 5 3 2" xfId="16015" xr:uid="{00000000-0005-0000-0000-0000A63E0000}"/>
    <cellStyle name="Normal 7 6 2 5 3 3" xfId="10995" xr:uid="{00000000-0005-0000-0000-00000A2B0000}"/>
    <cellStyle name="Normal 7 6 2 5 3 3 3" xfId="26093" xr:uid="{00000000-0005-0000-0000-000007660000}"/>
    <cellStyle name="Normal 7 6 2 5 3 5" xfId="21080" xr:uid="{00000000-0005-0000-0000-000072520000}"/>
    <cellStyle name="Normal 7 6 2 5 4" xfId="12673" xr:uid="{00000000-0005-0000-0000-000098310000}"/>
    <cellStyle name="Normal 7 6 2 5 4 3" xfId="27768" xr:uid="{00000000-0005-0000-0000-0000926C0000}"/>
    <cellStyle name="Normal 7 6 2 5 5" xfId="7652" xr:uid="{00000000-0005-0000-0000-0000FB1D0000}"/>
    <cellStyle name="Normal 7 6 2 5 5 3" xfId="22751" xr:uid="{00000000-0005-0000-0000-0000F9580000}"/>
    <cellStyle name="Normal 7 6 2 5 7" xfId="17738" xr:uid="{00000000-0005-0000-0000-000064450000}"/>
    <cellStyle name="Normal 7 6 2 6" xfId="3435" xr:uid="{00000000-0005-0000-0000-0000810D0000}"/>
    <cellStyle name="Normal 7 6 2 6 2" xfId="13508" xr:uid="{00000000-0005-0000-0000-0000DB340000}"/>
    <cellStyle name="Normal 7 6 2 6 2 3" xfId="28603" xr:uid="{00000000-0005-0000-0000-0000D56F0000}"/>
    <cellStyle name="Normal 7 6 2 6 3" xfId="8488" xr:uid="{00000000-0005-0000-0000-00003F210000}"/>
    <cellStyle name="Normal 7 6 2 6 3 3" xfId="23586" xr:uid="{00000000-0005-0000-0000-00003C5C0000}"/>
    <cellStyle name="Normal 7 6 2 6 5" xfId="18573" xr:uid="{00000000-0005-0000-0000-0000A7480000}"/>
    <cellStyle name="Normal 7 6 2 7" xfId="5127" xr:uid="{00000000-0005-0000-0000-00001E140000}"/>
    <cellStyle name="Normal 7 6 2 7 2" xfId="15179" xr:uid="{00000000-0005-0000-0000-0000623B0000}"/>
    <cellStyle name="Normal 7 6 2 7 2 3" xfId="30274" xr:uid="{00000000-0005-0000-0000-00005C760000}"/>
    <cellStyle name="Normal 7 6 2 7 3" xfId="10159" xr:uid="{00000000-0005-0000-0000-0000C6270000}"/>
    <cellStyle name="Normal 7 6 2 7 3 3" xfId="25257" xr:uid="{00000000-0005-0000-0000-0000C3620000}"/>
    <cellStyle name="Normal 7 6 2 7 5" xfId="20244" xr:uid="{00000000-0005-0000-0000-00002E4F0000}"/>
    <cellStyle name="Normal 7 6 2 8" xfId="11837" xr:uid="{00000000-0005-0000-0000-0000542E0000}"/>
    <cellStyle name="Normal 7 6 2 8 3" xfId="26932" xr:uid="{00000000-0005-0000-0000-00004E690000}"/>
    <cellStyle name="Normal 7 6 2 9" xfId="6816" xr:uid="{00000000-0005-0000-0000-0000B71A0000}"/>
    <cellStyle name="Normal 7 6 2 9 3" xfId="21915" xr:uid="{00000000-0005-0000-0000-0000B5550000}"/>
    <cellStyle name="Normal 7 6 3" xfId="1782" xr:uid="{00000000-0005-0000-0000-00000B070000}"/>
    <cellStyle name="Normal 7 6 3 10" xfId="16954" xr:uid="{00000000-0005-0000-0000-000054420000}"/>
    <cellStyle name="Normal 7 6 3 2" xfId="2001" xr:uid="{00000000-0005-0000-0000-0000E6070000}"/>
    <cellStyle name="Normal 7 6 3 2 2" xfId="2422" xr:uid="{00000000-0005-0000-0000-00008B090000}"/>
    <cellStyle name="Normal 7 6 3 2 2 2" xfId="3261" xr:uid="{00000000-0005-0000-0000-0000D20C0000}"/>
    <cellStyle name="Normal 7 6 3 2 2 2 2" xfId="4950" xr:uid="{00000000-0005-0000-0000-00006C130000}"/>
    <cellStyle name="Normal 7 6 3 2 2 2 2 2" xfId="15022" xr:uid="{00000000-0005-0000-0000-0000C53A0000}"/>
    <cellStyle name="Normal 7 6 3 2 2 2 2 2 3" xfId="30117" xr:uid="{00000000-0005-0000-0000-0000BF750000}"/>
    <cellStyle name="Normal 7 6 3 2 2 2 2 3" xfId="10002" xr:uid="{00000000-0005-0000-0000-000029270000}"/>
    <cellStyle name="Normal 7 6 3 2 2 2 2 3 3" xfId="25100" xr:uid="{00000000-0005-0000-0000-000026620000}"/>
    <cellStyle name="Normal 7 6 3 2 2 2 2 5" xfId="20087" xr:uid="{00000000-0005-0000-0000-0000914E0000}"/>
    <cellStyle name="Normal 7 6 3 2 2 2 3" xfId="6641" xr:uid="{00000000-0005-0000-0000-0000081A0000}"/>
    <cellStyle name="Normal 7 6 3 2 2 2 3 2" xfId="16693" xr:uid="{00000000-0005-0000-0000-00004C410000}"/>
    <cellStyle name="Normal 7 6 3 2 2 2 3 3" xfId="11673" xr:uid="{00000000-0005-0000-0000-0000B02D0000}"/>
    <cellStyle name="Normal 7 6 3 2 2 2 3 3 3" xfId="26771" xr:uid="{00000000-0005-0000-0000-0000AD680000}"/>
    <cellStyle name="Normal 7 6 3 2 2 2 3 5" xfId="21758" xr:uid="{00000000-0005-0000-0000-000018550000}"/>
    <cellStyle name="Normal 7 6 3 2 2 2 4" xfId="13351" xr:uid="{00000000-0005-0000-0000-00003E340000}"/>
    <cellStyle name="Normal 7 6 3 2 2 2 4 3" xfId="28446" xr:uid="{00000000-0005-0000-0000-0000386F0000}"/>
    <cellStyle name="Normal 7 6 3 2 2 2 5" xfId="8330" xr:uid="{00000000-0005-0000-0000-0000A1200000}"/>
    <cellStyle name="Normal 7 6 3 2 2 2 5 3" xfId="23429" xr:uid="{00000000-0005-0000-0000-00009F5B0000}"/>
    <cellStyle name="Normal 7 6 3 2 2 2 7" xfId="18416" xr:uid="{00000000-0005-0000-0000-00000A480000}"/>
    <cellStyle name="Normal 7 6 3 2 2 3" xfId="4113" xr:uid="{00000000-0005-0000-0000-000027100000}"/>
    <cellStyle name="Normal 7 6 3 2 2 3 2" xfId="14186" xr:uid="{00000000-0005-0000-0000-000081370000}"/>
    <cellStyle name="Normal 7 6 3 2 2 3 2 3" xfId="29281" xr:uid="{00000000-0005-0000-0000-00007B720000}"/>
    <cellStyle name="Normal 7 6 3 2 2 3 3" xfId="9166" xr:uid="{00000000-0005-0000-0000-0000E5230000}"/>
    <cellStyle name="Normal 7 6 3 2 2 3 3 3" xfId="24264" xr:uid="{00000000-0005-0000-0000-0000E25E0000}"/>
    <cellStyle name="Normal 7 6 3 2 2 3 5" xfId="19251" xr:uid="{00000000-0005-0000-0000-00004D4B0000}"/>
    <cellStyle name="Normal 7 6 3 2 2 4" xfId="5805" xr:uid="{00000000-0005-0000-0000-0000C4160000}"/>
    <cellStyle name="Normal 7 6 3 2 2 4 2" xfId="15857" xr:uid="{00000000-0005-0000-0000-0000083E0000}"/>
    <cellStyle name="Normal 7 6 3 2 2 4 3" xfId="10837" xr:uid="{00000000-0005-0000-0000-00006C2A0000}"/>
    <cellStyle name="Normal 7 6 3 2 2 4 3 3" xfId="25935" xr:uid="{00000000-0005-0000-0000-000069650000}"/>
    <cellStyle name="Normal 7 6 3 2 2 4 5" xfId="20922" xr:uid="{00000000-0005-0000-0000-0000D4510000}"/>
    <cellStyle name="Normal 7 6 3 2 2 5" xfId="12515" xr:uid="{00000000-0005-0000-0000-0000FA300000}"/>
    <cellStyle name="Normal 7 6 3 2 2 5 3" xfId="27610" xr:uid="{00000000-0005-0000-0000-0000F46B0000}"/>
    <cellStyle name="Normal 7 6 3 2 2 6" xfId="7494" xr:uid="{00000000-0005-0000-0000-00005D1D0000}"/>
    <cellStyle name="Normal 7 6 3 2 2 6 3" xfId="22593" xr:uid="{00000000-0005-0000-0000-00005B580000}"/>
    <cellStyle name="Normal 7 6 3 2 2 8" xfId="17580" xr:uid="{00000000-0005-0000-0000-0000C6440000}"/>
    <cellStyle name="Normal 7 6 3 2 3" xfId="2843" xr:uid="{00000000-0005-0000-0000-0000300B0000}"/>
    <cellStyle name="Normal 7 6 3 2 3 2" xfId="4532" xr:uid="{00000000-0005-0000-0000-0000CA110000}"/>
    <cellStyle name="Normal 7 6 3 2 3 2 2" xfId="14604" xr:uid="{00000000-0005-0000-0000-000023390000}"/>
    <cellStyle name="Normal 7 6 3 2 3 2 2 3" xfId="29699" xr:uid="{00000000-0005-0000-0000-00001D740000}"/>
    <cellStyle name="Normal 7 6 3 2 3 2 3" xfId="9584" xr:uid="{00000000-0005-0000-0000-000087250000}"/>
    <cellStyle name="Normal 7 6 3 2 3 2 3 3" xfId="24682" xr:uid="{00000000-0005-0000-0000-000084600000}"/>
    <cellStyle name="Normal 7 6 3 2 3 2 5" xfId="19669" xr:uid="{00000000-0005-0000-0000-0000EF4C0000}"/>
    <cellStyle name="Normal 7 6 3 2 3 3" xfId="6223" xr:uid="{00000000-0005-0000-0000-000066180000}"/>
    <cellStyle name="Normal 7 6 3 2 3 3 2" xfId="16275" xr:uid="{00000000-0005-0000-0000-0000AA3F0000}"/>
    <cellStyle name="Normal 7 6 3 2 3 3 3" xfId="11255" xr:uid="{00000000-0005-0000-0000-00000E2C0000}"/>
    <cellStyle name="Normal 7 6 3 2 3 3 3 3" xfId="26353" xr:uid="{00000000-0005-0000-0000-00000B670000}"/>
    <cellStyle name="Normal 7 6 3 2 3 3 5" xfId="21340" xr:uid="{00000000-0005-0000-0000-000076530000}"/>
    <cellStyle name="Normal 7 6 3 2 3 4" xfId="12933" xr:uid="{00000000-0005-0000-0000-00009C320000}"/>
    <cellStyle name="Normal 7 6 3 2 3 4 3" xfId="28028" xr:uid="{00000000-0005-0000-0000-0000966D0000}"/>
    <cellStyle name="Normal 7 6 3 2 3 5" xfId="7912" xr:uid="{00000000-0005-0000-0000-0000FF1E0000}"/>
    <cellStyle name="Normal 7 6 3 2 3 5 3" xfId="23011" xr:uid="{00000000-0005-0000-0000-0000FD590000}"/>
    <cellStyle name="Normal 7 6 3 2 3 7" xfId="17998" xr:uid="{00000000-0005-0000-0000-000068460000}"/>
    <cellStyle name="Normal 7 6 3 2 4" xfId="3695" xr:uid="{00000000-0005-0000-0000-0000850E0000}"/>
    <cellStyle name="Normal 7 6 3 2 4 2" xfId="13768" xr:uid="{00000000-0005-0000-0000-0000DF350000}"/>
    <cellStyle name="Normal 7 6 3 2 4 2 3" xfId="28863" xr:uid="{00000000-0005-0000-0000-0000D9700000}"/>
    <cellStyle name="Normal 7 6 3 2 4 3" xfId="8748" xr:uid="{00000000-0005-0000-0000-000043220000}"/>
    <cellStyle name="Normal 7 6 3 2 4 3 3" xfId="23846" xr:uid="{00000000-0005-0000-0000-0000405D0000}"/>
    <cellStyle name="Normal 7 6 3 2 4 5" xfId="18833" xr:uid="{00000000-0005-0000-0000-0000AB490000}"/>
    <cellStyle name="Normal 7 6 3 2 5" xfId="5387" xr:uid="{00000000-0005-0000-0000-000022150000}"/>
    <cellStyle name="Normal 7 6 3 2 5 2" xfId="15439" xr:uid="{00000000-0005-0000-0000-0000663C0000}"/>
    <cellStyle name="Normal 7 6 3 2 5 2 3" xfId="30534" xr:uid="{00000000-0005-0000-0000-000060770000}"/>
    <cellStyle name="Normal 7 6 3 2 5 3" xfId="10419" xr:uid="{00000000-0005-0000-0000-0000CA280000}"/>
    <cellStyle name="Normal 7 6 3 2 5 3 3" xfId="25517" xr:uid="{00000000-0005-0000-0000-0000C7630000}"/>
    <cellStyle name="Normal 7 6 3 2 5 5" xfId="20504" xr:uid="{00000000-0005-0000-0000-000032500000}"/>
    <cellStyle name="Normal 7 6 3 2 6" xfId="12097" xr:uid="{00000000-0005-0000-0000-0000582F0000}"/>
    <cellStyle name="Normal 7 6 3 2 6 3" xfId="27192" xr:uid="{00000000-0005-0000-0000-0000526A0000}"/>
    <cellStyle name="Normal 7 6 3 2 7" xfId="7076" xr:uid="{00000000-0005-0000-0000-0000BB1B0000}"/>
    <cellStyle name="Normal 7 6 3 2 7 3" xfId="22175" xr:uid="{00000000-0005-0000-0000-0000B9560000}"/>
    <cellStyle name="Normal 7 6 3 2 9" xfId="17162" xr:uid="{00000000-0005-0000-0000-000024430000}"/>
    <cellStyle name="Normal 7 6 3 3" xfId="2214" xr:uid="{00000000-0005-0000-0000-0000BB080000}"/>
    <cellStyle name="Normal 7 6 3 3 2" xfId="3053" xr:uid="{00000000-0005-0000-0000-0000020C0000}"/>
    <cellStyle name="Normal 7 6 3 3 2 2" xfId="4742" xr:uid="{00000000-0005-0000-0000-00009C120000}"/>
    <cellStyle name="Normal 7 6 3 3 2 2 2" xfId="14814" xr:uid="{00000000-0005-0000-0000-0000F5390000}"/>
    <cellStyle name="Normal 7 6 3 3 2 2 2 3" xfId="29909" xr:uid="{00000000-0005-0000-0000-0000EF740000}"/>
    <cellStyle name="Normal 7 6 3 3 2 2 3" xfId="9794" xr:uid="{00000000-0005-0000-0000-000059260000}"/>
    <cellStyle name="Normal 7 6 3 3 2 2 3 3" xfId="24892" xr:uid="{00000000-0005-0000-0000-000056610000}"/>
    <cellStyle name="Normal 7 6 3 3 2 2 5" xfId="19879" xr:uid="{00000000-0005-0000-0000-0000C14D0000}"/>
    <cellStyle name="Normal 7 6 3 3 2 3" xfId="6433" xr:uid="{00000000-0005-0000-0000-000038190000}"/>
    <cellStyle name="Normal 7 6 3 3 2 3 2" xfId="16485" xr:uid="{00000000-0005-0000-0000-00007C400000}"/>
    <cellStyle name="Normal 7 6 3 3 2 3 3" xfId="11465" xr:uid="{00000000-0005-0000-0000-0000E02C0000}"/>
    <cellStyle name="Normal 7 6 3 3 2 3 3 3" xfId="26563" xr:uid="{00000000-0005-0000-0000-0000DD670000}"/>
    <cellStyle name="Normal 7 6 3 3 2 3 5" xfId="21550" xr:uid="{00000000-0005-0000-0000-000048540000}"/>
    <cellStyle name="Normal 7 6 3 3 2 4" xfId="13143" xr:uid="{00000000-0005-0000-0000-00006E330000}"/>
    <cellStyle name="Normal 7 6 3 3 2 4 3" xfId="28238" xr:uid="{00000000-0005-0000-0000-0000686E0000}"/>
    <cellStyle name="Normal 7 6 3 3 2 5" xfId="8122" xr:uid="{00000000-0005-0000-0000-0000D11F0000}"/>
    <cellStyle name="Normal 7 6 3 3 2 5 3" xfId="23221" xr:uid="{00000000-0005-0000-0000-0000CF5A0000}"/>
    <cellStyle name="Normal 7 6 3 3 2 7" xfId="18208" xr:uid="{00000000-0005-0000-0000-00003A470000}"/>
    <cellStyle name="Normal 7 6 3 3 3" xfId="3905" xr:uid="{00000000-0005-0000-0000-0000570F0000}"/>
    <cellStyle name="Normal 7 6 3 3 3 2" xfId="13978" xr:uid="{00000000-0005-0000-0000-0000B1360000}"/>
    <cellStyle name="Normal 7 6 3 3 3 2 3" xfId="29073" xr:uid="{00000000-0005-0000-0000-0000AB710000}"/>
    <cellStyle name="Normal 7 6 3 3 3 3" xfId="8958" xr:uid="{00000000-0005-0000-0000-000015230000}"/>
    <cellStyle name="Normal 7 6 3 3 3 3 3" xfId="24056" xr:uid="{00000000-0005-0000-0000-0000125E0000}"/>
    <cellStyle name="Normal 7 6 3 3 3 5" xfId="19043" xr:uid="{00000000-0005-0000-0000-00007D4A0000}"/>
    <cellStyle name="Normal 7 6 3 3 4" xfId="5597" xr:uid="{00000000-0005-0000-0000-0000F4150000}"/>
    <cellStyle name="Normal 7 6 3 3 4 2" xfId="15649" xr:uid="{00000000-0005-0000-0000-0000383D0000}"/>
    <cellStyle name="Normal 7 6 3 3 4 2 3" xfId="30744" xr:uid="{00000000-0005-0000-0000-000032780000}"/>
    <cellStyle name="Normal 7 6 3 3 4 3" xfId="10629" xr:uid="{00000000-0005-0000-0000-00009C290000}"/>
    <cellStyle name="Normal 7 6 3 3 4 3 3" xfId="25727" xr:uid="{00000000-0005-0000-0000-000099640000}"/>
    <cellStyle name="Normal 7 6 3 3 4 5" xfId="20714" xr:uid="{00000000-0005-0000-0000-000004510000}"/>
    <cellStyle name="Normal 7 6 3 3 5" xfId="12307" xr:uid="{00000000-0005-0000-0000-00002A300000}"/>
    <cellStyle name="Normal 7 6 3 3 5 3" xfId="27402" xr:uid="{00000000-0005-0000-0000-0000246B0000}"/>
    <cellStyle name="Normal 7 6 3 3 6" xfId="7286" xr:uid="{00000000-0005-0000-0000-00008D1C0000}"/>
    <cellStyle name="Normal 7 6 3 3 6 3" xfId="22385" xr:uid="{00000000-0005-0000-0000-00008B570000}"/>
    <cellStyle name="Normal 7 6 3 3 8" xfId="17372" xr:uid="{00000000-0005-0000-0000-0000F6430000}"/>
    <cellStyle name="Normal 7 6 3 4" xfId="2635" xr:uid="{00000000-0005-0000-0000-0000600A0000}"/>
    <cellStyle name="Normal 7 6 3 4 2" xfId="4324" xr:uid="{00000000-0005-0000-0000-0000FA100000}"/>
    <cellStyle name="Normal 7 6 3 4 2 2" xfId="14396" xr:uid="{00000000-0005-0000-0000-000053380000}"/>
    <cellStyle name="Normal 7 6 3 4 2 2 3" xfId="29491" xr:uid="{00000000-0005-0000-0000-00004D730000}"/>
    <cellStyle name="Normal 7 6 3 4 2 3" xfId="9376" xr:uid="{00000000-0005-0000-0000-0000B7240000}"/>
    <cellStyle name="Normal 7 6 3 4 2 3 3" xfId="24474" xr:uid="{00000000-0005-0000-0000-0000B45F0000}"/>
    <cellStyle name="Normal 7 6 3 4 2 5" xfId="19461" xr:uid="{00000000-0005-0000-0000-00001F4C0000}"/>
    <cellStyle name="Normal 7 6 3 4 3" xfId="6015" xr:uid="{00000000-0005-0000-0000-000096170000}"/>
    <cellStyle name="Normal 7 6 3 4 3 2" xfId="16067" xr:uid="{00000000-0005-0000-0000-0000DA3E0000}"/>
    <cellStyle name="Normal 7 6 3 4 3 3" xfId="11047" xr:uid="{00000000-0005-0000-0000-00003E2B0000}"/>
    <cellStyle name="Normal 7 6 3 4 3 3 3" xfId="26145" xr:uid="{00000000-0005-0000-0000-00003B660000}"/>
    <cellStyle name="Normal 7 6 3 4 3 5" xfId="21132" xr:uid="{00000000-0005-0000-0000-0000A6520000}"/>
    <cellStyle name="Normal 7 6 3 4 4" xfId="12725" xr:uid="{00000000-0005-0000-0000-0000CC310000}"/>
    <cellStyle name="Normal 7 6 3 4 4 3" xfId="27820" xr:uid="{00000000-0005-0000-0000-0000C66C0000}"/>
    <cellStyle name="Normal 7 6 3 4 5" xfId="7704" xr:uid="{00000000-0005-0000-0000-00002F1E0000}"/>
    <cellStyle name="Normal 7 6 3 4 5 3" xfId="22803" xr:uid="{00000000-0005-0000-0000-00002D590000}"/>
    <cellStyle name="Normal 7 6 3 4 7" xfId="17790" xr:uid="{00000000-0005-0000-0000-000098450000}"/>
    <cellStyle name="Normal 7 6 3 5" xfId="3487" xr:uid="{00000000-0005-0000-0000-0000B50D0000}"/>
    <cellStyle name="Normal 7 6 3 5 2" xfId="13560" xr:uid="{00000000-0005-0000-0000-00000F350000}"/>
    <cellStyle name="Normal 7 6 3 5 2 3" xfId="28655" xr:uid="{00000000-0005-0000-0000-000009700000}"/>
    <cellStyle name="Normal 7 6 3 5 3" xfId="8540" xr:uid="{00000000-0005-0000-0000-000073210000}"/>
    <cellStyle name="Normal 7 6 3 5 3 3" xfId="23638" xr:uid="{00000000-0005-0000-0000-0000705C0000}"/>
    <cellStyle name="Normal 7 6 3 5 5" xfId="18625" xr:uid="{00000000-0005-0000-0000-0000DB480000}"/>
    <cellStyle name="Normal 7 6 3 6" xfId="5179" xr:uid="{00000000-0005-0000-0000-000052140000}"/>
    <cellStyle name="Normal 7 6 3 6 2" xfId="15231" xr:uid="{00000000-0005-0000-0000-0000963B0000}"/>
    <cellStyle name="Normal 7 6 3 6 2 3" xfId="30326" xr:uid="{00000000-0005-0000-0000-000090760000}"/>
    <cellStyle name="Normal 7 6 3 6 3" xfId="10211" xr:uid="{00000000-0005-0000-0000-0000FA270000}"/>
    <cellStyle name="Normal 7 6 3 6 3 3" xfId="25309" xr:uid="{00000000-0005-0000-0000-0000F7620000}"/>
    <cellStyle name="Normal 7 6 3 6 5" xfId="20296" xr:uid="{00000000-0005-0000-0000-0000624F0000}"/>
    <cellStyle name="Normal 7 6 3 7" xfId="11889" xr:uid="{00000000-0005-0000-0000-0000882E0000}"/>
    <cellStyle name="Normal 7 6 3 7 3" xfId="26984" xr:uid="{00000000-0005-0000-0000-000082690000}"/>
    <cellStyle name="Normal 7 6 3 8" xfId="6868" xr:uid="{00000000-0005-0000-0000-0000EB1A0000}"/>
    <cellStyle name="Normal 7 6 3 8 3" xfId="21967" xr:uid="{00000000-0005-0000-0000-0000E9550000}"/>
    <cellStyle name="Normal 7 6 4" xfId="1895" xr:uid="{00000000-0005-0000-0000-00007C070000}"/>
    <cellStyle name="Normal 7 6 4 2" xfId="2318" xr:uid="{00000000-0005-0000-0000-000023090000}"/>
    <cellStyle name="Normal 7 6 4 2 2" xfId="3157" xr:uid="{00000000-0005-0000-0000-00006A0C0000}"/>
    <cellStyle name="Normal 7 6 4 2 2 2" xfId="4846" xr:uid="{00000000-0005-0000-0000-000004130000}"/>
    <cellStyle name="Normal 7 6 4 2 2 2 2" xfId="14918" xr:uid="{00000000-0005-0000-0000-00005D3A0000}"/>
    <cellStyle name="Normal 7 6 4 2 2 2 2 3" xfId="30013" xr:uid="{00000000-0005-0000-0000-000057750000}"/>
    <cellStyle name="Normal 7 6 4 2 2 2 3" xfId="9898" xr:uid="{00000000-0005-0000-0000-0000C1260000}"/>
    <cellStyle name="Normal 7 6 4 2 2 2 3 3" xfId="24996" xr:uid="{00000000-0005-0000-0000-0000BE610000}"/>
    <cellStyle name="Normal 7 6 4 2 2 2 5" xfId="19983" xr:uid="{00000000-0005-0000-0000-0000294E0000}"/>
    <cellStyle name="Normal 7 6 4 2 2 3" xfId="6537" xr:uid="{00000000-0005-0000-0000-0000A0190000}"/>
    <cellStyle name="Normal 7 6 4 2 2 3 2" xfId="16589" xr:uid="{00000000-0005-0000-0000-0000E4400000}"/>
    <cellStyle name="Normal 7 6 4 2 2 3 3" xfId="11569" xr:uid="{00000000-0005-0000-0000-0000482D0000}"/>
    <cellStyle name="Normal 7 6 4 2 2 3 3 3" xfId="26667" xr:uid="{00000000-0005-0000-0000-000045680000}"/>
    <cellStyle name="Normal 7 6 4 2 2 3 5" xfId="21654" xr:uid="{00000000-0005-0000-0000-0000B0540000}"/>
    <cellStyle name="Normal 7 6 4 2 2 4" xfId="13247" xr:uid="{00000000-0005-0000-0000-0000D6330000}"/>
    <cellStyle name="Normal 7 6 4 2 2 4 3" xfId="28342" xr:uid="{00000000-0005-0000-0000-0000D06E0000}"/>
    <cellStyle name="Normal 7 6 4 2 2 5" xfId="8226" xr:uid="{00000000-0005-0000-0000-000039200000}"/>
    <cellStyle name="Normal 7 6 4 2 2 5 3" xfId="23325" xr:uid="{00000000-0005-0000-0000-0000375B0000}"/>
    <cellStyle name="Normal 7 6 4 2 2 7" xfId="18312" xr:uid="{00000000-0005-0000-0000-0000A2470000}"/>
    <cellStyle name="Normal 7 6 4 2 3" xfId="4009" xr:uid="{00000000-0005-0000-0000-0000BF0F0000}"/>
    <cellStyle name="Normal 7 6 4 2 3 2" xfId="14082" xr:uid="{00000000-0005-0000-0000-000019370000}"/>
    <cellStyle name="Normal 7 6 4 2 3 2 3" xfId="29177" xr:uid="{00000000-0005-0000-0000-000013720000}"/>
    <cellStyle name="Normal 7 6 4 2 3 3" xfId="9062" xr:uid="{00000000-0005-0000-0000-00007D230000}"/>
    <cellStyle name="Normal 7 6 4 2 3 3 3" xfId="24160" xr:uid="{00000000-0005-0000-0000-00007A5E0000}"/>
    <cellStyle name="Normal 7 6 4 2 3 5" xfId="19147" xr:uid="{00000000-0005-0000-0000-0000E54A0000}"/>
    <cellStyle name="Normal 7 6 4 2 4" xfId="5701" xr:uid="{00000000-0005-0000-0000-00005C160000}"/>
    <cellStyle name="Normal 7 6 4 2 4 2" xfId="15753" xr:uid="{00000000-0005-0000-0000-0000A03D0000}"/>
    <cellStyle name="Normal 7 6 4 2 4 2 3" xfId="30848" xr:uid="{00000000-0005-0000-0000-00009A780000}"/>
    <cellStyle name="Normal 7 6 4 2 4 3" xfId="10733" xr:uid="{00000000-0005-0000-0000-0000042A0000}"/>
    <cellStyle name="Normal 7 6 4 2 4 3 3" xfId="25831" xr:uid="{00000000-0005-0000-0000-000001650000}"/>
    <cellStyle name="Normal 7 6 4 2 4 5" xfId="20818" xr:uid="{00000000-0005-0000-0000-00006C510000}"/>
    <cellStyle name="Normal 7 6 4 2 5" xfId="12411" xr:uid="{00000000-0005-0000-0000-000092300000}"/>
    <cellStyle name="Normal 7 6 4 2 5 3" xfId="27506" xr:uid="{00000000-0005-0000-0000-00008C6B0000}"/>
    <cellStyle name="Normal 7 6 4 2 6" xfId="7390" xr:uid="{00000000-0005-0000-0000-0000F51C0000}"/>
    <cellStyle name="Normal 7 6 4 2 6 3" xfId="22489" xr:uid="{00000000-0005-0000-0000-0000F3570000}"/>
    <cellStyle name="Normal 7 6 4 2 8" xfId="17476" xr:uid="{00000000-0005-0000-0000-00005E440000}"/>
    <cellStyle name="Normal 7 6 4 3" xfId="2739" xr:uid="{00000000-0005-0000-0000-0000C80A0000}"/>
    <cellStyle name="Normal 7 6 4 3 2" xfId="4428" xr:uid="{00000000-0005-0000-0000-000062110000}"/>
    <cellStyle name="Normal 7 6 4 3 2 2" xfId="14500" xr:uid="{00000000-0005-0000-0000-0000BB380000}"/>
    <cellStyle name="Normal 7 6 4 3 2 2 3" xfId="29595" xr:uid="{00000000-0005-0000-0000-0000B5730000}"/>
    <cellStyle name="Normal 7 6 4 3 2 3" xfId="9480" xr:uid="{00000000-0005-0000-0000-00001F250000}"/>
    <cellStyle name="Normal 7 6 4 3 2 3 3" xfId="24578" xr:uid="{00000000-0005-0000-0000-00001C600000}"/>
    <cellStyle name="Normal 7 6 4 3 2 5" xfId="19565" xr:uid="{00000000-0005-0000-0000-0000874C0000}"/>
    <cellStyle name="Normal 7 6 4 3 3" xfId="6119" xr:uid="{00000000-0005-0000-0000-0000FE170000}"/>
    <cellStyle name="Normal 7 6 4 3 3 2" xfId="16171" xr:uid="{00000000-0005-0000-0000-0000423F0000}"/>
    <cellStyle name="Normal 7 6 4 3 3 3" xfId="11151" xr:uid="{00000000-0005-0000-0000-0000A62B0000}"/>
    <cellStyle name="Normal 7 6 4 3 3 3 3" xfId="26249" xr:uid="{00000000-0005-0000-0000-0000A3660000}"/>
    <cellStyle name="Normal 7 6 4 3 3 5" xfId="21236" xr:uid="{00000000-0005-0000-0000-00000E530000}"/>
    <cellStyle name="Normal 7 6 4 3 4" xfId="12829" xr:uid="{00000000-0005-0000-0000-000034320000}"/>
    <cellStyle name="Normal 7 6 4 3 4 3" xfId="27924" xr:uid="{00000000-0005-0000-0000-00002E6D0000}"/>
    <cellStyle name="Normal 7 6 4 3 5" xfId="7808" xr:uid="{00000000-0005-0000-0000-0000971E0000}"/>
    <cellStyle name="Normal 7 6 4 3 5 3" xfId="22907" xr:uid="{00000000-0005-0000-0000-000095590000}"/>
    <cellStyle name="Normal 7 6 4 3 7" xfId="17894" xr:uid="{00000000-0005-0000-0000-000000460000}"/>
    <cellStyle name="Normal 7 6 4 4" xfId="3591" xr:uid="{00000000-0005-0000-0000-00001D0E0000}"/>
    <cellStyle name="Normal 7 6 4 4 2" xfId="13664" xr:uid="{00000000-0005-0000-0000-000077350000}"/>
    <cellStyle name="Normal 7 6 4 4 2 3" xfId="28759" xr:uid="{00000000-0005-0000-0000-000071700000}"/>
    <cellStyle name="Normal 7 6 4 4 3" xfId="8644" xr:uid="{00000000-0005-0000-0000-0000DB210000}"/>
    <cellStyle name="Normal 7 6 4 4 3 3" xfId="23742" xr:uid="{00000000-0005-0000-0000-0000D85C0000}"/>
    <cellStyle name="Normal 7 6 4 4 5" xfId="18729" xr:uid="{00000000-0005-0000-0000-000043490000}"/>
    <cellStyle name="Normal 7 6 4 5" xfId="5283" xr:uid="{00000000-0005-0000-0000-0000BA140000}"/>
    <cellStyle name="Normal 7 6 4 5 2" xfId="15335" xr:uid="{00000000-0005-0000-0000-0000FE3B0000}"/>
    <cellStyle name="Normal 7 6 4 5 2 3" xfId="30430" xr:uid="{00000000-0005-0000-0000-0000F8760000}"/>
    <cellStyle name="Normal 7 6 4 5 3" xfId="10315" xr:uid="{00000000-0005-0000-0000-000062280000}"/>
    <cellStyle name="Normal 7 6 4 5 3 3" xfId="25413" xr:uid="{00000000-0005-0000-0000-00005F630000}"/>
    <cellStyle name="Normal 7 6 4 5 5" xfId="20400" xr:uid="{00000000-0005-0000-0000-0000CA4F0000}"/>
    <cellStyle name="Normal 7 6 4 6" xfId="11993" xr:uid="{00000000-0005-0000-0000-0000F02E0000}"/>
    <cellStyle name="Normal 7 6 4 6 3" xfId="27088" xr:uid="{00000000-0005-0000-0000-0000EA690000}"/>
    <cellStyle name="Normal 7 6 4 7" xfId="6972" xr:uid="{00000000-0005-0000-0000-0000531B0000}"/>
    <cellStyle name="Normal 7 6 4 7 3" xfId="22071" xr:uid="{00000000-0005-0000-0000-000051560000}"/>
    <cellStyle name="Normal 7 6 4 9" xfId="17058" xr:uid="{00000000-0005-0000-0000-0000BC420000}"/>
    <cellStyle name="Normal 7 6 5" xfId="2108" xr:uid="{00000000-0005-0000-0000-000051080000}"/>
    <cellStyle name="Normal 7 6 5 2" xfId="2949" xr:uid="{00000000-0005-0000-0000-00009A0B0000}"/>
    <cellStyle name="Normal 7 6 5 2 2" xfId="4638" xr:uid="{00000000-0005-0000-0000-000034120000}"/>
    <cellStyle name="Normal 7 6 5 2 2 2" xfId="14710" xr:uid="{00000000-0005-0000-0000-00008D390000}"/>
    <cellStyle name="Normal 7 6 5 2 2 2 3" xfId="29805" xr:uid="{00000000-0005-0000-0000-000087740000}"/>
    <cellStyle name="Normal 7 6 5 2 2 3" xfId="9690" xr:uid="{00000000-0005-0000-0000-0000F1250000}"/>
    <cellStyle name="Normal 7 6 5 2 2 3 3" xfId="24788" xr:uid="{00000000-0005-0000-0000-0000EE600000}"/>
    <cellStyle name="Normal 7 6 5 2 2 5" xfId="19775" xr:uid="{00000000-0005-0000-0000-0000594D0000}"/>
    <cellStyle name="Normal 7 6 5 2 3" xfId="6329" xr:uid="{00000000-0005-0000-0000-0000D0180000}"/>
    <cellStyle name="Normal 7 6 5 2 3 2" xfId="16381" xr:uid="{00000000-0005-0000-0000-000014400000}"/>
    <cellStyle name="Normal 7 6 5 2 3 3" xfId="11361" xr:uid="{00000000-0005-0000-0000-0000782C0000}"/>
    <cellStyle name="Normal 7 6 5 2 3 3 3" xfId="26459" xr:uid="{00000000-0005-0000-0000-000075670000}"/>
    <cellStyle name="Normal 7 6 5 2 3 5" xfId="21446" xr:uid="{00000000-0005-0000-0000-0000E0530000}"/>
    <cellStyle name="Normal 7 6 5 2 4" xfId="13039" xr:uid="{00000000-0005-0000-0000-000006330000}"/>
    <cellStyle name="Normal 7 6 5 2 4 3" xfId="28134" xr:uid="{00000000-0005-0000-0000-0000006E0000}"/>
    <cellStyle name="Normal 7 6 5 2 5" xfId="8018" xr:uid="{00000000-0005-0000-0000-0000691F0000}"/>
    <cellStyle name="Normal 7 6 5 2 5 3" xfId="23117" xr:uid="{00000000-0005-0000-0000-0000675A0000}"/>
    <cellStyle name="Normal 7 6 5 2 7" xfId="18104" xr:uid="{00000000-0005-0000-0000-0000D2460000}"/>
    <cellStyle name="Normal 7 6 5 3" xfId="3801" xr:uid="{00000000-0005-0000-0000-0000EF0E0000}"/>
    <cellStyle name="Normal 7 6 5 3 2" xfId="13874" xr:uid="{00000000-0005-0000-0000-000049360000}"/>
    <cellStyle name="Normal 7 6 5 3 2 3" xfId="28969" xr:uid="{00000000-0005-0000-0000-000043710000}"/>
    <cellStyle name="Normal 7 6 5 3 3" xfId="8854" xr:uid="{00000000-0005-0000-0000-0000AD220000}"/>
    <cellStyle name="Normal 7 6 5 3 3 3" xfId="23952" xr:uid="{00000000-0005-0000-0000-0000AA5D0000}"/>
    <cellStyle name="Normal 7 6 5 3 5" xfId="18939" xr:uid="{00000000-0005-0000-0000-0000154A0000}"/>
    <cellStyle name="Normal 7 6 5 4" xfId="5493" xr:uid="{00000000-0005-0000-0000-00008C150000}"/>
    <cellStyle name="Normal 7 6 5 4 2" xfId="15545" xr:uid="{00000000-0005-0000-0000-0000D03C0000}"/>
    <cellStyle name="Normal 7 6 5 4 2 3" xfId="30640" xr:uid="{00000000-0005-0000-0000-0000CA770000}"/>
    <cellStyle name="Normal 7 6 5 4 3" xfId="10525" xr:uid="{00000000-0005-0000-0000-000034290000}"/>
    <cellStyle name="Normal 7 6 5 4 3 3" xfId="25623" xr:uid="{00000000-0005-0000-0000-000031640000}"/>
    <cellStyle name="Normal 7 6 5 4 5" xfId="20610" xr:uid="{00000000-0005-0000-0000-00009C500000}"/>
    <cellStyle name="Normal 7 6 5 5" xfId="12203" xr:uid="{00000000-0005-0000-0000-0000C22F0000}"/>
    <cellStyle name="Normal 7 6 5 5 3" xfId="27298" xr:uid="{00000000-0005-0000-0000-0000BC6A0000}"/>
    <cellStyle name="Normal 7 6 5 6" xfId="7182" xr:uid="{00000000-0005-0000-0000-0000251C0000}"/>
    <cellStyle name="Normal 7 6 5 6 3" xfId="22281" xr:uid="{00000000-0005-0000-0000-000023570000}"/>
    <cellStyle name="Normal 7 6 5 8" xfId="17268" xr:uid="{00000000-0005-0000-0000-00008E430000}"/>
    <cellStyle name="Normal 7 6 6" xfId="2529" xr:uid="{00000000-0005-0000-0000-0000F6090000}"/>
    <cellStyle name="Normal 7 6 6 2" xfId="4220" xr:uid="{00000000-0005-0000-0000-000092100000}"/>
    <cellStyle name="Normal 7 6 6 2 2" xfId="14292" xr:uid="{00000000-0005-0000-0000-0000EB370000}"/>
    <cellStyle name="Normal 7 6 6 2 2 3" xfId="29387" xr:uid="{00000000-0005-0000-0000-0000E5720000}"/>
    <cellStyle name="Normal 7 6 6 2 3" xfId="9272" xr:uid="{00000000-0005-0000-0000-00004F240000}"/>
    <cellStyle name="Normal 7 6 6 2 3 3" xfId="24370" xr:uid="{00000000-0005-0000-0000-00004C5F0000}"/>
    <cellStyle name="Normal 7 6 6 2 5" xfId="19357" xr:uid="{00000000-0005-0000-0000-0000B74B0000}"/>
    <cellStyle name="Normal 7 6 6 3" xfId="5911" xr:uid="{00000000-0005-0000-0000-00002E170000}"/>
    <cellStyle name="Normal 7 6 6 3 2" xfId="15963" xr:uid="{00000000-0005-0000-0000-0000723E0000}"/>
    <cellStyle name="Normal 7 6 6 3 3" xfId="10943" xr:uid="{00000000-0005-0000-0000-0000D62A0000}"/>
    <cellStyle name="Normal 7 6 6 3 3 3" xfId="26041" xr:uid="{00000000-0005-0000-0000-0000D3650000}"/>
    <cellStyle name="Normal 7 6 6 3 5" xfId="21028" xr:uid="{00000000-0005-0000-0000-00003E520000}"/>
    <cellStyle name="Normal 7 6 6 4" xfId="12621" xr:uid="{00000000-0005-0000-0000-000064310000}"/>
    <cellStyle name="Normal 7 6 6 4 3" xfId="27716" xr:uid="{00000000-0005-0000-0000-00005E6C0000}"/>
    <cellStyle name="Normal 7 6 6 5" xfId="7600" xr:uid="{00000000-0005-0000-0000-0000C71D0000}"/>
    <cellStyle name="Normal 7 6 6 5 3" xfId="22699" xr:uid="{00000000-0005-0000-0000-0000C5580000}"/>
    <cellStyle name="Normal 7 6 6 7" xfId="17686" xr:uid="{00000000-0005-0000-0000-000030450000}"/>
    <cellStyle name="Normal 7 6 7" xfId="3380" xr:uid="{00000000-0005-0000-0000-00004A0D0000}"/>
    <cellStyle name="Normal 7 6 7 2" xfId="13456" xr:uid="{00000000-0005-0000-0000-0000A7340000}"/>
    <cellStyle name="Normal 7 6 7 2 3" xfId="28551" xr:uid="{00000000-0005-0000-0000-0000A16F0000}"/>
    <cellStyle name="Normal 7 6 7 3" xfId="8436" xr:uid="{00000000-0005-0000-0000-00000B210000}"/>
    <cellStyle name="Normal 7 6 7 3 3" xfId="23534" xr:uid="{00000000-0005-0000-0000-0000085C0000}"/>
    <cellStyle name="Normal 7 6 7 5" xfId="18521" xr:uid="{00000000-0005-0000-0000-000073480000}"/>
    <cellStyle name="Normal 7 6 8" xfId="5073" xr:uid="{00000000-0005-0000-0000-0000E8130000}"/>
    <cellStyle name="Normal 7 6 8 2" xfId="15127" xr:uid="{00000000-0005-0000-0000-00002E3B0000}"/>
    <cellStyle name="Normal 7 6 8 2 3" xfId="30222" xr:uid="{00000000-0005-0000-0000-000028760000}"/>
    <cellStyle name="Normal 7 6 8 3" xfId="10107" xr:uid="{00000000-0005-0000-0000-000092270000}"/>
    <cellStyle name="Normal 7 6 8 3 3" xfId="25205" xr:uid="{00000000-0005-0000-0000-00008F620000}"/>
    <cellStyle name="Normal 7 6 8 5" xfId="20192" xr:uid="{00000000-0005-0000-0000-0000FA4E0000}"/>
    <cellStyle name="Normal 7 6 9" xfId="11783" xr:uid="{00000000-0005-0000-0000-00001E2E0000}"/>
    <cellStyle name="Normal 7 6 9 3" xfId="26880" xr:uid="{00000000-0005-0000-0000-00001A690000}"/>
    <cellStyle name="Normal 7 7" xfId="1467" xr:uid="{00000000-0005-0000-0000-0000CF050000}"/>
    <cellStyle name="Normal 7 8" xfId="1462" xr:uid="{00000000-0005-0000-0000-0000CA050000}"/>
    <cellStyle name="Normal 7 9" xfId="1037" xr:uid="{00000000-0005-0000-0000-00001F040000}"/>
    <cellStyle name="Normal 70" xfId="1468" xr:uid="{00000000-0005-0000-0000-0000D0050000}"/>
    <cellStyle name="Normal 71" xfId="1469" xr:uid="{00000000-0005-0000-0000-0000D1050000}"/>
    <cellStyle name="Normal 71 10" xfId="6763" xr:uid="{00000000-0005-0000-0000-0000821A0000}"/>
    <cellStyle name="Normal 71 10 3" xfId="21864" xr:uid="{00000000-0005-0000-0000-000082550000}"/>
    <cellStyle name="Normal 71 12" xfId="16849" xr:uid="{00000000-0005-0000-0000-0000EB410000}"/>
    <cellStyle name="Normal 71 2" xfId="1729" xr:uid="{00000000-0005-0000-0000-0000D6060000}"/>
    <cellStyle name="Normal 71 2 11" xfId="16903" xr:uid="{00000000-0005-0000-0000-000021420000}"/>
    <cellStyle name="Normal 71 2 2" xfId="1837" xr:uid="{00000000-0005-0000-0000-000042070000}"/>
    <cellStyle name="Normal 71 2 2 10" xfId="17007" xr:uid="{00000000-0005-0000-0000-000089420000}"/>
    <cellStyle name="Normal 71 2 2 2" xfId="2054" xr:uid="{00000000-0005-0000-0000-00001B080000}"/>
    <cellStyle name="Normal 71 2 2 2 2" xfId="2475" xr:uid="{00000000-0005-0000-0000-0000C0090000}"/>
    <cellStyle name="Normal 71 2 2 2 2 2" xfId="3314" xr:uid="{00000000-0005-0000-0000-0000070D0000}"/>
    <cellStyle name="Normal 71 2 2 2 2 2 2" xfId="5003" xr:uid="{00000000-0005-0000-0000-0000A1130000}"/>
    <cellStyle name="Normal 71 2 2 2 2 2 2 2" xfId="15075" xr:uid="{00000000-0005-0000-0000-0000FA3A0000}"/>
    <cellStyle name="Normal 71 2 2 2 2 2 2 2 3" xfId="30170" xr:uid="{00000000-0005-0000-0000-0000F4750000}"/>
    <cellStyle name="Normal 71 2 2 2 2 2 2 3" xfId="10055" xr:uid="{00000000-0005-0000-0000-00005E270000}"/>
    <cellStyle name="Normal 71 2 2 2 2 2 2 3 3" xfId="25153" xr:uid="{00000000-0005-0000-0000-00005B620000}"/>
    <cellStyle name="Normal 71 2 2 2 2 2 2 5" xfId="20140" xr:uid="{00000000-0005-0000-0000-0000C64E0000}"/>
    <cellStyle name="Normal 71 2 2 2 2 2 3" xfId="6694" xr:uid="{00000000-0005-0000-0000-00003D1A0000}"/>
    <cellStyle name="Normal 71 2 2 2 2 2 3 2" xfId="16746" xr:uid="{00000000-0005-0000-0000-000081410000}"/>
    <cellStyle name="Normal 71 2 2 2 2 2 3 3" xfId="11726" xr:uid="{00000000-0005-0000-0000-0000E52D0000}"/>
    <cellStyle name="Normal 71 2 2 2 2 2 3 3 3" xfId="26824" xr:uid="{00000000-0005-0000-0000-0000E2680000}"/>
    <cellStyle name="Normal 71 2 2 2 2 2 3 5" xfId="21811" xr:uid="{00000000-0005-0000-0000-00004D550000}"/>
    <cellStyle name="Normal 71 2 2 2 2 2 4" xfId="13404" xr:uid="{00000000-0005-0000-0000-000073340000}"/>
    <cellStyle name="Normal 71 2 2 2 2 2 4 3" xfId="28499" xr:uid="{00000000-0005-0000-0000-00006D6F0000}"/>
    <cellStyle name="Normal 71 2 2 2 2 2 5" xfId="8383" xr:uid="{00000000-0005-0000-0000-0000D6200000}"/>
    <cellStyle name="Normal 71 2 2 2 2 2 5 3" xfId="23482" xr:uid="{00000000-0005-0000-0000-0000D45B0000}"/>
    <cellStyle name="Normal 71 2 2 2 2 2 7" xfId="18469" xr:uid="{00000000-0005-0000-0000-00003F480000}"/>
    <cellStyle name="Normal 71 2 2 2 2 3" xfId="4166" xr:uid="{00000000-0005-0000-0000-00005C100000}"/>
    <cellStyle name="Normal 71 2 2 2 2 3 2" xfId="14239" xr:uid="{00000000-0005-0000-0000-0000B6370000}"/>
    <cellStyle name="Normal 71 2 2 2 2 3 2 3" xfId="29334" xr:uid="{00000000-0005-0000-0000-0000B0720000}"/>
    <cellStyle name="Normal 71 2 2 2 2 3 3" xfId="9219" xr:uid="{00000000-0005-0000-0000-00001A240000}"/>
    <cellStyle name="Normal 71 2 2 2 2 3 3 3" xfId="24317" xr:uid="{00000000-0005-0000-0000-0000175F0000}"/>
    <cellStyle name="Normal 71 2 2 2 2 3 5" xfId="19304" xr:uid="{00000000-0005-0000-0000-0000824B0000}"/>
    <cellStyle name="Normal 71 2 2 2 2 4" xfId="5858" xr:uid="{00000000-0005-0000-0000-0000F9160000}"/>
    <cellStyle name="Normal 71 2 2 2 2 4 2" xfId="15910" xr:uid="{00000000-0005-0000-0000-00003D3E0000}"/>
    <cellStyle name="Normal 71 2 2 2 2 4 3" xfId="10890" xr:uid="{00000000-0005-0000-0000-0000A12A0000}"/>
    <cellStyle name="Normal 71 2 2 2 2 4 3 3" xfId="25988" xr:uid="{00000000-0005-0000-0000-00009E650000}"/>
    <cellStyle name="Normal 71 2 2 2 2 4 5" xfId="20975" xr:uid="{00000000-0005-0000-0000-000009520000}"/>
    <cellStyle name="Normal 71 2 2 2 2 5" xfId="12568" xr:uid="{00000000-0005-0000-0000-00002F310000}"/>
    <cellStyle name="Normal 71 2 2 2 2 5 3" xfId="27663" xr:uid="{00000000-0005-0000-0000-0000296C0000}"/>
    <cellStyle name="Normal 71 2 2 2 2 6" xfId="7547" xr:uid="{00000000-0005-0000-0000-0000921D0000}"/>
    <cellStyle name="Normal 71 2 2 2 2 6 3" xfId="22646" xr:uid="{00000000-0005-0000-0000-000090580000}"/>
    <cellStyle name="Normal 71 2 2 2 2 8" xfId="17633" xr:uid="{00000000-0005-0000-0000-0000FB440000}"/>
    <cellStyle name="Normal 71 2 2 2 3" xfId="2896" xr:uid="{00000000-0005-0000-0000-0000650B0000}"/>
    <cellStyle name="Normal 71 2 2 2 3 2" xfId="4585" xr:uid="{00000000-0005-0000-0000-0000FF110000}"/>
    <cellStyle name="Normal 71 2 2 2 3 2 2" xfId="14657" xr:uid="{00000000-0005-0000-0000-000058390000}"/>
    <cellStyle name="Normal 71 2 2 2 3 2 2 3" xfId="29752" xr:uid="{00000000-0005-0000-0000-000052740000}"/>
    <cellStyle name="Normal 71 2 2 2 3 2 3" xfId="9637" xr:uid="{00000000-0005-0000-0000-0000BC250000}"/>
    <cellStyle name="Normal 71 2 2 2 3 2 3 3" xfId="24735" xr:uid="{00000000-0005-0000-0000-0000B9600000}"/>
    <cellStyle name="Normal 71 2 2 2 3 2 5" xfId="19722" xr:uid="{00000000-0005-0000-0000-0000244D0000}"/>
    <cellStyle name="Normal 71 2 2 2 3 3" xfId="6276" xr:uid="{00000000-0005-0000-0000-00009B180000}"/>
    <cellStyle name="Normal 71 2 2 2 3 3 2" xfId="16328" xr:uid="{00000000-0005-0000-0000-0000DF3F0000}"/>
    <cellStyle name="Normal 71 2 2 2 3 3 3" xfId="11308" xr:uid="{00000000-0005-0000-0000-0000432C0000}"/>
    <cellStyle name="Normal 71 2 2 2 3 3 3 3" xfId="26406" xr:uid="{00000000-0005-0000-0000-000040670000}"/>
    <cellStyle name="Normal 71 2 2 2 3 3 5" xfId="21393" xr:uid="{00000000-0005-0000-0000-0000AB530000}"/>
    <cellStyle name="Normal 71 2 2 2 3 4" xfId="12986" xr:uid="{00000000-0005-0000-0000-0000D1320000}"/>
    <cellStyle name="Normal 71 2 2 2 3 4 3" xfId="28081" xr:uid="{00000000-0005-0000-0000-0000CB6D0000}"/>
    <cellStyle name="Normal 71 2 2 2 3 5" xfId="7965" xr:uid="{00000000-0005-0000-0000-0000341F0000}"/>
    <cellStyle name="Normal 71 2 2 2 3 5 3" xfId="23064" xr:uid="{00000000-0005-0000-0000-0000325A0000}"/>
    <cellStyle name="Normal 71 2 2 2 3 7" xfId="18051" xr:uid="{00000000-0005-0000-0000-00009D460000}"/>
    <cellStyle name="Normal 71 2 2 2 4" xfId="3748" xr:uid="{00000000-0005-0000-0000-0000BA0E0000}"/>
    <cellStyle name="Normal 71 2 2 2 4 2" xfId="13821" xr:uid="{00000000-0005-0000-0000-000014360000}"/>
    <cellStyle name="Normal 71 2 2 2 4 2 3" xfId="28916" xr:uid="{00000000-0005-0000-0000-00000E710000}"/>
    <cellStyle name="Normal 71 2 2 2 4 3" xfId="8801" xr:uid="{00000000-0005-0000-0000-000078220000}"/>
    <cellStyle name="Normal 71 2 2 2 4 3 3" xfId="23899" xr:uid="{00000000-0005-0000-0000-0000755D0000}"/>
    <cellStyle name="Normal 71 2 2 2 4 5" xfId="18886" xr:uid="{00000000-0005-0000-0000-0000E0490000}"/>
    <cellStyle name="Normal 71 2 2 2 5" xfId="5440" xr:uid="{00000000-0005-0000-0000-000057150000}"/>
    <cellStyle name="Normal 71 2 2 2 5 2" xfId="15492" xr:uid="{00000000-0005-0000-0000-00009B3C0000}"/>
    <cellStyle name="Normal 71 2 2 2 5 2 3" xfId="30587" xr:uid="{00000000-0005-0000-0000-000095770000}"/>
    <cellStyle name="Normal 71 2 2 2 5 3" xfId="10472" xr:uid="{00000000-0005-0000-0000-0000FF280000}"/>
    <cellStyle name="Normal 71 2 2 2 5 3 3" xfId="25570" xr:uid="{00000000-0005-0000-0000-0000FC630000}"/>
    <cellStyle name="Normal 71 2 2 2 5 5" xfId="20557" xr:uid="{00000000-0005-0000-0000-000067500000}"/>
    <cellStyle name="Normal 71 2 2 2 6" xfId="12150" xr:uid="{00000000-0005-0000-0000-00008D2F0000}"/>
    <cellStyle name="Normal 71 2 2 2 6 3" xfId="27245" xr:uid="{00000000-0005-0000-0000-0000876A0000}"/>
    <cellStyle name="Normal 71 2 2 2 7" xfId="7129" xr:uid="{00000000-0005-0000-0000-0000F01B0000}"/>
    <cellStyle name="Normal 71 2 2 2 7 3" xfId="22228" xr:uid="{00000000-0005-0000-0000-0000EE560000}"/>
    <cellStyle name="Normal 71 2 2 2 9" xfId="17215" xr:uid="{00000000-0005-0000-0000-000059430000}"/>
    <cellStyle name="Normal 71 2 2 3" xfId="2267" xr:uid="{00000000-0005-0000-0000-0000F0080000}"/>
    <cellStyle name="Normal 71 2 2 3 2" xfId="3106" xr:uid="{00000000-0005-0000-0000-0000370C0000}"/>
    <cellStyle name="Normal 71 2 2 3 2 2" xfId="4795" xr:uid="{00000000-0005-0000-0000-0000D1120000}"/>
    <cellStyle name="Normal 71 2 2 3 2 2 2" xfId="14867" xr:uid="{00000000-0005-0000-0000-00002A3A0000}"/>
    <cellStyle name="Normal 71 2 2 3 2 2 2 3" xfId="29962" xr:uid="{00000000-0005-0000-0000-000024750000}"/>
    <cellStyle name="Normal 71 2 2 3 2 2 3" xfId="9847" xr:uid="{00000000-0005-0000-0000-00008E260000}"/>
    <cellStyle name="Normal 71 2 2 3 2 2 3 3" xfId="24945" xr:uid="{00000000-0005-0000-0000-00008B610000}"/>
    <cellStyle name="Normal 71 2 2 3 2 2 5" xfId="19932" xr:uid="{00000000-0005-0000-0000-0000F64D0000}"/>
    <cellStyle name="Normal 71 2 2 3 2 3" xfId="6486" xr:uid="{00000000-0005-0000-0000-00006D190000}"/>
    <cellStyle name="Normal 71 2 2 3 2 3 2" xfId="16538" xr:uid="{00000000-0005-0000-0000-0000B1400000}"/>
    <cellStyle name="Normal 71 2 2 3 2 3 3" xfId="11518" xr:uid="{00000000-0005-0000-0000-0000152D0000}"/>
    <cellStyle name="Normal 71 2 2 3 2 3 3 3" xfId="26616" xr:uid="{00000000-0005-0000-0000-000012680000}"/>
    <cellStyle name="Normal 71 2 2 3 2 3 5" xfId="21603" xr:uid="{00000000-0005-0000-0000-00007D540000}"/>
    <cellStyle name="Normal 71 2 2 3 2 4" xfId="13196" xr:uid="{00000000-0005-0000-0000-0000A3330000}"/>
    <cellStyle name="Normal 71 2 2 3 2 4 3" xfId="28291" xr:uid="{00000000-0005-0000-0000-00009D6E0000}"/>
    <cellStyle name="Normal 71 2 2 3 2 5" xfId="8175" xr:uid="{00000000-0005-0000-0000-000006200000}"/>
    <cellStyle name="Normal 71 2 2 3 2 5 3" xfId="23274" xr:uid="{00000000-0005-0000-0000-0000045B0000}"/>
    <cellStyle name="Normal 71 2 2 3 2 7" xfId="18261" xr:uid="{00000000-0005-0000-0000-00006F470000}"/>
    <cellStyle name="Normal 71 2 2 3 3" xfId="3958" xr:uid="{00000000-0005-0000-0000-00008C0F0000}"/>
    <cellStyle name="Normal 71 2 2 3 3 2" xfId="14031" xr:uid="{00000000-0005-0000-0000-0000E6360000}"/>
    <cellStyle name="Normal 71 2 2 3 3 2 3" xfId="29126" xr:uid="{00000000-0005-0000-0000-0000E0710000}"/>
    <cellStyle name="Normal 71 2 2 3 3 3" xfId="9011" xr:uid="{00000000-0005-0000-0000-00004A230000}"/>
    <cellStyle name="Normal 71 2 2 3 3 3 3" xfId="24109" xr:uid="{00000000-0005-0000-0000-0000475E0000}"/>
    <cellStyle name="Normal 71 2 2 3 3 5" xfId="19096" xr:uid="{00000000-0005-0000-0000-0000B24A0000}"/>
    <cellStyle name="Normal 71 2 2 3 4" xfId="5650" xr:uid="{00000000-0005-0000-0000-000029160000}"/>
    <cellStyle name="Normal 71 2 2 3 4 2" xfId="15702" xr:uid="{00000000-0005-0000-0000-00006D3D0000}"/>
    <cellStyle name="Normal 71 2 2 3 4 2 3" xfId="30797" xr:uid="{00000000-0005-0000-0000-000067780000}"/>
    <cellStyle name="Normal 71 2 2 3 4 3" xfId="10682" xr:uid="{00000000-0005-0000-0000-0000D1290000}"/>
    <cellStyle name="Normal 71 2 2 3 4 3 3" xfId="25780" xr:uid="{00000000-0005-0000-0000-0000CE640000}"/>
    <cellStyle name="Normal 71 2 2 3 4 5" xfId="20767" xr:uid="{00000000-0005-0000-0000-000039510000}"/>
    <cellStyle name="Normal 71 2 2 3 5" xfId="12360" xr:uid="{00000000-0005-0000-0000-00005F300000}"/>
    <cellStyle name="Normal 71 2 2 3 5 3" xfId="27455" xr:uid="{00000000-0005-0000-0000-0000596B0000}"/>
    <cellStyle name="Normal 71 2 2 3 6" xfId="7339" xr:uid="{00000000-0005-0000-0000-0000C21C0000}"/>
    <cellStyle name="Normal 71 2 2 3 6 3" xfId="22438" xr:uid="{00000000-0005-0000-0000-0000C0570000}"/>
    <cellStyle name="Normal 71 2 2 3 8" xfId="17425" xr:uid="{00000000-0005-0000-0000-00002B440000}"/>
    <cellStyle name="Normal 71 2 2 4" xfId="2688" xr:uid="{00000000-0005-0000-0000-0000950A0000}"/>
    <cellStyle name="Normal 71 2 2 4 2" xfId="4377" xr:uid="{00000000-0005-0000-0000-00002F110000}"/>
    <cellStyle name="Normal 71 2 2 4 2 2" xfId="14449" xr:uid="{00000000-0005-0000-0000-000088380000}"/>
    <cellStyle name="Normal 71 2 2 4 2 2 3" xfId="29544" xr:uid="{00000000-0005-0000-0000-000082730000}"/>
    <cellStyle name="Normal 71 2 2 4 2 3" xfId="9429" xr:uid="{00000000-0005-0000-0000-0000EC240000}"/>
    <cellStyle name="Normal 71 2 2 4 2 3 3" xfId="24527" xr:uid="{00000000-0005-0000-0000-0000E95F0000}"/>
    <cellStyle name="Normal 71 2 2 4 2 5" xfId="19514" xr:uid="{00000000-0005-0000-0000-0000544C0000}"/>
    <cellStyle name="Normal 71 2 2 4 3" xfId="6068" xr:uid="{00000000-0005-0000-0000-0000CB170000}"/>
    <cellStyle name="Normal 71 2 2 4 3 2" xfId="16120" xr:uid="{00000000-0005-0000-0000-00000F3F0000}"/>
    <cellStyle name="Normal 71 2 2 4 3 3" xfId="11100" xr:uid="{00000000-0005-0000-0000-0000732B0000}"/>
    <cellStyle name="Normal 71 2 2 4 3 3 3" xfId="26198" xr:uid="{00000000-0005-0000-0000-000070660000}"/>
    <cellStyle name="Normal 71 2 2 4 3 5" xfId="21185" xr:uid="{00000000-0005-0000-0000-0000DB520000}"/>
    <cellStyle name="Normal 71 2 2 4 4" xfId="12778" xr:uid="{00000000-0005-0000-0000-000001320000}"/>
    <cellStyle name="Normal 71 2 2 4 4 3" xfId="27873" xr:uid="{00000000-0005-0000-0000-0000FB6C0000}"/>
    <cellStyle name="Normal 71 2 2 4 5" xfId="7757" xr:uid="{00000000-0005-0000-0000-0000641E0000}"/>
    <cellStyle name="Normal 71 2 2 4 5 3" xfId="22856" xr:uid="{00000000-0005-0000-0000-000062590000}"/>
    <cellStyle name="Normal 71 2 2 4 7" xfId="17843" xr:uid="{00000000-0005-0000-0000-0000CD450000}"/>
    <cellStyle name="Normal 71 2 2 5" xfId="3540" xr:uid="{00000000-0005-0000-0000-0000EA0D0000}"/>
    <cellStyle name="Normal 71 2 2 5 2" xfId="13613" xr:uid="{00000000-0005-0000-0000-000044350000}"/>
    <cellStyle name="Normal 71 2 2 5 2 3" xfId="28708" xr:uid="{00000000-0005-0000-0000-00003E700000}"/>
    <cellStyle name="Normal 71 2 2 5 3" xfId="8593" xr:uid="{00000000-0005-0000-0000-0000A8210000}"/>
    <cellStyle name="Normal 71 2 2 5 3 3" xfId="23691" xr:uid="{00000000-0005-0000-0000-0000A55C0000}"/>
    <cellStyle name="Normal 71 2 2 5 5" xfId="18678" xr:uid="{00000000-0005-0000-0000-000010490000}"/>
    <cellStyle name="Normal 71 2 2 6" xfId="5232" xr:uid="{00000000-0005-0000-0000-000087140000}"/>
    <cellStyle name="Normal 71 2 2 6 2" xfId="15284" xr:uid="{00000000-0005-0000-0000-0000CB3B0000}"/>
    <cellStyle name="Normal 71 2 2 6 2 3" xfId="30379" xr:uid="{00000000-0005-0000-0000-0000C5760000}"/>
    <cellStyle name="Normal 71 2 2 6 3" xfId="10264" xr:uid="{00000000-0005-0000-0000-00002F280000}"/>
    <cellStyle name="Normal 71 2 2 6 3 3" xfId="25362" xr:uid="{00000000-0005-0000-0000-00002C630000}"/>
    <cellStyle name="Normal 71 2 2 6 5" xfId="20349" xr:uid="{00000000-0005-0000-0000-0000974F0000}"/>
    <cellStyle name="Normal 71 2 2 7" xfId="11942" xr:uid="{00000000-0005-0000-0000-0000BD2E0000}"/>
    <cellStyle name="Normal 71 2 2 7 3" xfId="27037" xr:uid="{00000000-0005-0000-0000-0000B7690000}"/>
    <cellStyle name="Normal 71 2 2 8" xfId="6921" xr:uid="{00000000-0005-0000-0000-0000201B0000}"/>
    <cellStyle name="Normal 71 2 2 8 3" xfId="22020" xr:uid="{00000000-0005-0000-0000-00001E560000}"/>
    <cellStyle name="Normal 71 2 3" xfId="1950" xr:uid="{00000000-0005-0000-0000-0000B3070000}"/>
    <cellStyle name="Normal 71 2 3 2" xfId="2371" xr:uid="{00000000-0005-0000-0000-000058090000}"/>
    <cellStyle name="Normal 71 2 3 2 2" xfId="3210" xr:uid="{00000000-0005-0000-0000-00009F0C0000}"/>
    <cellStyle name="Normal 71 2 3 2 2 2" xfId="4899" xr:uid="{00000000-0005-0000-0000-000039130000}"/>
    <cellStyle name="Normal 71 2 3 2 2 2 2" xfId="14971" xr:uid="{00000000-0005-0000-0000-0000923A0000}"/>
    <cellStyle name="Normal 71 2 3 2 2 2 2 3" xfId="30066" xr:uid="{00000000-0005-0000-0000-00008C750000}"/>
    <cellStyle name="Normal 71 2 3 2 2 2 3" xfId="9951" xr:uid="{00000000-0005-0000-0000-0000F6260000}"/>
    <cellStyle name="Normal 71 2 3 2 2 2 3 3" xfId="25049" xr:uid="{00000000-0005-0000-0000-0000F3610000}"/>
    <cellStyle name="Normal 71 2 3 2 2 2 5" xfId="20036" xr:uid="{00000000-0005-0000-0000-00005E4E0000}"/>
    <cellStyle name="Normal 71 2 3 2 2 3" xfId="6590" xr:uid="{00000000-0005-0000-0000-0000D5190000}"/>
    <cellStyle name="Normal 71 2 3 2 2 3 2" xfId="16642" xr:uid="{00000000-0005-0000-0000-000019410000}"/>
    <cellStyle name="Normal 71 2 3 2 2 3 3" xfId="11622" xr:uid="{00000000-0005-0000-0000-00007D2D0000}"/>
    <cellStyle name="Normal 71 2 3 2 2 3 3 3" xfId="26720" xr:uid="{00000000-0005-0000-0000-00007A680000}"/>
    <cellStyle name="Normal 71 2 3 2 2 3 5" xfId="21707" xr:uid="{00000000-0005-0000-0000-0000E5540000}"/>
    <cellStyle name="Normal 71 2 3 2 2 4" xfId="13300" xr:uid="{00000000-0005-0000-0000-00000B340000}"/>
    <cellStyle name="Normal 71 2 3 2 2 4 3" xfId="28395" xr:uid="{00000000-0005-0000-0000-0000056F0000}"/>
    <cellStyle name="Normal 71 2 3 2 2 5" xfId="8279" xr:uid="{00000000-0005-0000-0000-00006E200000}"/>
    <cellStyle name="Normal 71 2 3 2 2 5 3" xfId="23378" xr:uid="{00000000-0005-0000-0000-00006C5B0000}"/>
    <cellStyle name="Normal 71 2 3 2 2 7" xfId="18365" xr:uid="{00000000-0005-0000-0000-0000D7470000}"/>
    <cellStyle name="Normal 71 2 3 2 3" xfId="4062" xr:uid="{00000000-0005-0000-0000-0000F40F0000}"/>
    <cellStyle name="Normal 71 2 3 2 3 2" xfId="14135" xr:uid="{00000000-0005-0000-0000-00004E370000}"/>
    <cellStyle name="Normal 71 2 3 2 3 2 3" xfId="29230" xr:uid="{00000000-0005-0000-0000-000048720000}"/>
    <cellStyle name="Normal 71 2 3 2 3 3" xfId="9115" xr:uid="{00000000-0005-0000-0000-0000B2230000}"/>
    <cellStyle name="Normal 71 2 3 2 3 3 3" xfId="24213" xr:uid="{00000000-0005-0000-0000-0000AF5E0000}"/>
    <cellStyle name="Normal 71 2 3 2 3 5" xfId="19200" xr:uid="{00000000-0005-0000-0000-00001A4B0000}"/>
    <cellStyle name="Normal 71 2 3 2 4" xfId="5754" xr:uid="{00000000-0005-0000-0000-000091160000}"/>
    <cellStyle name="Normal 71 2 3 2 4 2" xfId="15806" xr:uid="{00000000-0005-0000-0000-0000D53D0000}"/>
    <cellStyle name="Normal 71 2 3 2 4 2 3" xfId="30901" xr:uid="{00000000-0005-0000-0000-0000CF780000}"/>
    <cellStyle name="Normal 71 2 3 2 4 3" xfId="10786" xr:uid="{00000000-0005-0000-0000-0000392A0000}"/>
    <cellStyle name="Normal 71 2 3 2 4 3 3" xfId="25884" xr:uid="{00000000-0005-0000-0000-000036650000}"/>
    <cellStyle name="Normal 71 2 3 2 4 5" xfId="20871" xr:uid="{00000000-0005-0000-0000-0000A1510000}"/>
    <cellStyle name="Normal 71 2 3 2 5" xfId="12464" xr:uid="{00000000-0005-0000-0000-0000C7300000}"/>
    <cellStyle name="Normal 71 2 3 2 5 3" xfId="27559" xr:uid="{00000000-0005-0000-0000-0000C16B0000}"/>
    <cellStyle name="Normal 71 2 3 2 6" xfId="7443" xr:uid="{00000000-0005-0000-0000-00002A1D0000}"/>
    <cellStyle name="Normal 71 2 3 2 6 3" xfId="22542" xr:uid="{00000000-0005-0000-0000-000028580000}"/>
    <cellStyle name="Normal 71 2 3 2 8" xfId="17529" xr:uid="{00000000-0005-0000-0000-000093440000}"/>
    <cellStyle name="Normal 71 2 3 3" xfId="2792" xr:uid="{00000000-0005-0000-0000-0000FD0A0000}"/>
    <cellStyle name="Normal 71 2 3 3 2" xfId="4481" xr:uid="{00000000-0005-0000-0000-000097110000}"/>
    <cellStyle name="Normal 71 2 3 3 2 2" xfId="14553" xr:uid="{00000000-0005-0000-0000-0000F0380000}"/>
    <cellStyle name="Normal 71 2 3 3 2 2 3" xfId="29648" xr:uid="{00000000-0005-0000-0000-0000EA730000}"/>
    <cellStyle name="Normal 71 2 3 3 2 3" xfId="9533" xr:uid="{00000000-0005-0000-0000-000054250000}"/>
    <cellStyle name="Normal 71 2 3 3 2 3 3" xfId="24631" xr:uid="{00000000-0005-0000-0000-000051600000}"/>
    <cellStyle name="Normal 71 2 3 3 2 5" xfId="19618" xr:uid="{00000000-0005-0000-0000-0000BC4C0000}"/>
    <cellStyle name="Normal 71 2 3 3 3" xfId="6172" xr:uid="{00000000-0005-0000-0000-000033180000}"/>
    <cellStyle name="Normal 71 2 3 3 3 2" xfId="16224" xr:uid="{00000000-0005-0000-0000-0000773F0000}"/>
    <cellStyle name="Normal 71 2 3 3 3 3" xfId="11204" xr:uid="{00000000-0005-0000-0000-0000DB2B0000}"/>
    <cellStyle name="Normal 71 2 3 3 3 3 3" xfId="26302" xr:uid="{00000000-0005-0000-0000-0000D8660000}"/>
    <cellStyle name="Normal 71 2 3 3 3 5" xfId="21289" xr:uid="{00000000-0005-0000-0000-000043530000}"/>
    <cellStyle name="Normal 71 2 3 3 4" xfId="12882" xr:uid="{00000000-0005-0000-0000-000069320000}"/>
    <cellStyle name="Normal 71 2 3 3 4 3" xfId="27977" xr:uid="{00000000-0005-0000-0000-0000636D0000}"/>
    <cellStyle name="Normal 71 2 3 3 5" xfId="7861" xr:uid="{00000000-0005-0000-0000-0000CC1E0000}"/>
    <cellStyle name="Normal 71 2 3 3 5 3" xfId="22960" xr:uid="{00000000-0005-0000-0000-0000CA590000}"/>
    <cellStyle name="Normal 71 2 3 3 7" xfId="17947" xr:uid="{00000000-0005-0000-0000-000035460000}"/>
    <cellStyle name="Normal 71 2 3 4" xfId="3644" xr:uid="{00000000-0005-0000-0000-0000520E0000}"/>
    <cellStyle name="Normal 71 2 3 4 2" xfId="13717" xr:uid="{00000000-0005-0000-0000-0000AC350000}"/>
    <cellStyle name="Normal 71 2 3 4 2 3" xfId="28812" xr:uid="{00000000-0005-0000-0000-0000A6700000}"/>
    <cellStyle name="Normal 71 2 3 4 3" xfId="8697" xr:uid="{00000000-0005-0000-0000-000010220000}"/>
    <cellStyle name="Normal 71 2 3 4 3 3" xfId="23795" xr:uid="{00000000-0005-0000-0000-00000D5D0000}"/>
    <cellStyle name="Normal 71 2 3 4 5" xfId="18782" xr:uid="{00000000-0005-0000-0000-000078490000}"/>
    <cellStyle name="Normal 71 2 3 5" xfId="5336" xr:uid="{00000000-0005-0000-0000-0000EF140000}"/>
    <cellStyle name="Normal 71 2 3 5 2" xfId="15388" xr:uid="{00000000-0005-0000-0000-0000333C0000}"/>
    <cellStyle name="Normal 71 2 3 5 2 3" xfId="30483" xr:uid="{00000000-0005-0000-0000-00002D770000}"/>
    <cellStyle name="Normal 71 2 3 5 3" xfId="10368" xr:uid="{00000000-0005-0000-0000-000097280000}"/>
    <cellStyle name="Normal 71 2 3 5 3 3" xfId="25466" xr:uid="{00000000-0005-0000-0000-000094630000}"/>
    <cellStyle name="Normal 71 2 3 5 5" xfId="20453" xr:uid="{00000000-0005-0000-0000-0000FF4F0000}"/>
    <cellStyle name="Normal 71 2 3 6" xfId="12046" xr:uid="{00000000-0005-0000-0000-0000252F0000}"/>
    <cellStyle name="Normal 71 2 3 6 3" xfId="27141" xr:uid="{00000000-0005-0000-0000-00001F6A0000}"/>
    <cellStyle name="Normal 71 2 3 7" xfId="7025" xr:uid="{00000000-0005-0000-0000-0000881B0000}"/>
    <cellStyle name="Normal 71 2 3 7 3" xfId="22124" xr:uid="{00000000-0005-0000-0000-000086560000}"/>
    <cellStyle name="Normal 71 2 3 9" xfId="17111" xr:uid="{00000000-0005-0000-0000-0000F1420000}"/>
    <cellStyle name="Normal 71 2 4" xfId="2163" xr:uid="{00000000-0005-0000-0000-000088080000}"/>
    <cellStyle name="Normal 71 2 4 2" xfId="3002" xr:uid="{00000000-0005-0000-0000-0000CF0B0000}"/>
    <cellStyle name="Normal 71 2 4 2 2" xfId="4691" xr:uid="{00000000-0005-0000-0000-000069120000}"/>
    <cellStyle name="Normal 71 2 4 2 2 2" xfId="14763" xr:uid="{00000000-0005-0000-0000-0000C2390000}"/>
    <cellStyle name="Normal 71 2 4 2 2 2 3" xfId="29858" xr:uid="{00000000-0005-0000-0000-0000BC740000}"/>
    <cellStyle name="Normal 71 2 4 2 2 3" xfId="9743" xr:uid="{00000000-0005-0000-0000-000026260000}"/>
    <cellStyle name="Normal 71 2 4 2 2 3 3" xfId="24841" xr:uid="{00000000-0005-0000-0000-000023610000}"/>
    <cellStyle name="Normal 71 2 4 2 2 5" xfId="19828" xr:uid="{00000000-0005-0000-0000-00008E4D0000}"/>
    <cellStyle name="Normal 71 2 4 2 3" xfId="6382" xr:uid="{00000000-0005-0000-0000-000005190000}"/>
    <cellStyle name="Normal 71 2 4 2 3 2" xfId="16434" xr:uid="{00000000-0005-0000-0000-000049400000}"/>
    <cellStyle name="Normal 71 2 4 2 3 3" xfId="11414" xr:uid="{00000000-0005-0000-0000-0000AD2C0000}"/>
    <cellStyle name="Normal 71 2 4 2 3 3 3" xfId="26512" xr:uid="{00000000-0005-0000-0000-0000AA670000}"/>
    <cellStyle name="Normal 71 2 4 2 3 5" xfId="21499" xr:uid="{00000000-0005-0000-0000-000015540000}"/>
    <cellStyle name="Normal 71 2 4 2 4" xfId="13092" xr:uid="{00000000-0005-0000-0000-00003B330000}"/>
    <cellStyle name="Normal 71 2 4 2 4 3" xfId="28187" xr:uid="{00000000-0005-0000-0000-0000356E0000}"/>
    <cellStyle name="Normal 71 2 4 2 5" xfId="8071" xr:uid="{00000000-0005-0000-0000-00009E1F0000}"/>
    <cellStyle name="Normal 71 2 4 2 5 3" xfId="23170" xr:uid="{00000000-0005-0000-0000-00009C5A0000}"/>
    <cellStyle name="Normal 71 2 4 2 7" xfId="18157" xr:uid="{00000000-0005-0000-0000-000007470000}"/>
    <cellStyle name="Normal 71 2 4 3" xfId="3854" xr:uid="{00000000-0005-0000-0000-0000240F0000}"/>
    <cellStyle name="Normal 71 2 4 3 2" xfId="13927" xr:uid="{00000000-0005-0000-0000-00007E360000}"/>
    <cellStyle name="Normal 71 2 4 3 2 3" xfId="29022" xr:uid="{00000000-0005-0000-0000-000078710000}"/>
    <cellStyle name="Normal 71 2 4 3 3" xfId="8907" xr:uid="{00000000-0005-0000-0000-0000E2220000}"/>
    <cellStyle name="Normal 71 2 4 3 3 3" xfId="24005" xr:uid="{00000000-0005-0000-0000-0000DF5D0000}"/>
    <cellStyle name="Normal 71 2 4 3 5" xfId="18992" xr:uid="{00000000-0005-0000-0000-00004A4A0000}"/>
    <cellStyle name="Normal 71 2 4 4" xfId="5546" xr:uid="{00000000-0005-0000-0000-0000C1150000}"/>
    <cellStyle name="Normal 71 2 4 4 2" xfId="15598" xr:uid="{00000000-0005-0000-0000-0000053D0000}"/>
    <cellStyle name="Normal 71 2 4 4 2 3" xfId="30693" xr:uid="{00000000-0005-0000-0000-0000FF770000}"/>
    <cellStyle name="Normal 71 2 4 4 3" xfId="10578" xr:uid="{00000000-0005-0000-0000-000069290000}"/>
    <cellStyle name="Normal 71 2 4 4 3 3" xfId="25676" xr:uid="{00000000-0005-0000-0000-000066640000}"/>
    <cellStyle name="Normal 71 2 4 4 5" xfId="20663" xr:uid="{00000000-0005-0000-0000-0000D1500000}"/>
    <cellStyle name="Normal 71 2 4 5" xfId="12256" xr:uid="{00000000-0005-0000-0000-0000F72F0000}"/>
    <cellStyle name="Normal 71 2 4 5 3" xfId="27351" xr:uid="{00000000-0005-0000-0000-0000F16A0000}"/>
    <cellStyle name="Normal 71 2 4 6" xfId="7235" xr:uid="{00000000-0005-0000-0000-00005A1C0000}"/>
    <cellStyle name="Normal 71 2 4 6 3" xfId="22334" xr:uid="{00000000-0005-0000-0000-000058570000}"/>
    <cellStyle name="Normal 71 2 4 8" xfId="17321" xr:uid="{00000000-0005-0000-0000-0000C3430000}"/>
    <cellStyle name="Normal 71 2 5" xfId="2584" xr:uid="{00000000-0005-0000-0000-00002D0A0000}"/>
    <cellStyle name="Normal 71 2 5 2" xfId="4273" xr:uid="{00000000-0005-0000-0000-0000C7100000}"/>
    <cellStyle name="Normal 71 2 5 2 2" xfId="14345" xr:uid="{00000000-0005-0000-0000-000020380000}"/>
    <cellStyle name="Normal 71 2 5 2 2 3" xfId="29440" xr:uid="{00000000-0005-0000-0000-00001A730000}"/>
    <cellStyle name="Normal 71 2 5 2 3" xfId="9325" xr:uid="{00000000-0005-0000-0000-000084240000}"/>
    <cellStyle name="Normal 71 2 5 2 3 3" xfId="24423" xr:uid="{00000000-0005-0000-0000-0000815F0000}"/>
    <cellStyle name="Normal 71 2 5 2 5" xfId="19410" xr:uid="{00000000-0005-0000-0000-0000EC4B0000}"/>
    <cellStyle name="Normal 71 2 5 3" xfId="5964" xr:uid="{00000000-0005-0000-0000-000063170000}"/>
    <cellStyle name="Normal 71 2 5 3 2" xfId="16016" xr:uid="{00000000-0005-0000-0000-0000A73E0000}"/>
    <cellStyle name="Normal 71 2 5 3 3" xfId="10996" xr:uid="{00000000-0005-0000-0000-00000B2B0000}"/>
    <cellStyle name="Normal 71 2 5 3 3 3" xfId="26094" xr:uid="{00000000-0005-0000-0000-000008660000}"/>
    <cellStyle name="Normal 71 2 5 3 5" xfId="21081" xr:uid="{00000000-0005-0000-0000-000073520000}"/>
    <cellStyle name="Normal 71 2 5 4" xfId="12674" xr:uid="{00000000-0005-0000-0000-000099310000}"/>
    <cellStyle name="Normal 71 2 5 4 3" xfId="27769" xr:uid="{00000000-0005-0000-0000-0000936C0000}"/>
    <cellStyle name="Normal 71 2 5 5" xfId="7653" xr:uid="{00000000-0005-0000-0000-0000FC1D0000}"/>
    <cellStyle name="Normal 71 2 5 5 3" xfId="22752" xr:uid="{00000000-0005-0000-0000-0000FA580000}"/>
    <cellStyle name="Normal 71 2 5 7" xfId="17739" xr:uid="{00000000-0005-0000-0000-000065450000}"/>
    <cellStyle name="Normal 71 2 6" xfId="3436" xr:uid="{00000000-0005-0000-0000-0000820D0000}"/>
    <cellStyle name="Normal 71 2 6 2" xfId="13509" xr:uid="{00000000-0005-0000-0000-0000DC340000}"/>
    <cellStyle name="Normal 71 2 6 2 3" xfId="28604" xr:uid="{00000000-0005-0000-0000-0000D66F0000}"/>
    <cellStyle name="Normal 71 2 6 3" xfId="8489" xr:uid="{00000000-0005-0000-0000-000040210000}"/>
    <cellStyle name="Normal 71 2 6 3 3" xfId="23587" xr:uid="{00000000-0005-0000-0000-00003D5C0000}"/>
    <cellStyle name="Normal 71 2 6 5" xfId="18574" xr:uid="{00000000-0005-0000-0000-0000A8480000}"/>
    <cellStyle name="Normal 71 2 7" xfId="5128" xr:uid="{00000000-0005-0000-0000-00001F140000}"/>
    <cellStyle name="Normal 71 2 7 2" xfId="15180" xr:uid="{00000000-0005-0000-0000-0000633B0000}"/>
    <cellStyle name="Normal 71 2 7 2 3" xfId="30275" xr:uid="{00000000-0005-0000-0000-00005D760000}"/>
    <cellStyle name="Normal 71 2 7 3" xfId="10160" xr:uid="{00000000-0005-0000-0000-0000C7270000}"/>
    <cellStyle name="Normal 71 2 7 3 3" xfId="25258" xr:uid="{00000000-0005-0000-0000-0000C4620000}"/>
    <cellStyle name="Normal 71 2 7 5" xfId="20245" xr:uid="{00000000-0005-0000-0000-00002F4F0000}"/>
    <cellStyle name="Normal 71 2 8" xfId="11838" xr:uid="{00000000-0005-0000-0000-0000552E0000}"/>
    <cellStyle name="Normal 71 2 8 3" xfId="26933" xr:uid="{00000000-0005-0000-0000-00004F690000}"/>
    <cellStyle name="Normal 71 2 9" xfId="6817" xr:uid="{00000000-0005-0000-0000-0000B81A0000}"/>
    <cellStyle name="Normal 71 2 9 3" xfId="21916" xr:uid="{00000000-0005-0000-0000-0000B6550000}"/>
    <cellStyle name="Normal 71 3" xfId="1783" xr:uid="{00000000-0005-0000-0000-00000C070000}"/>
    <cellStyle name="Normal 71 3 10" xfId="16955" xr:uid="{00000000-0005-0000-0000-000055420000}"/>
    <cellStyle name="Normal 71 3 2" xfId="2002" xr:uid="{00000000-0005-0000-0000-0000E7070000}"/>
    <cellStyle name="Normal 71 3 2 2" xfId="2423" xr:uid="{00000000-0005-0000-0000-00008C090000}"/>
    <cellStyle name="Normal 71 3 2 2 2" xfId="3262" xr:uid="{00000000-0005-0000-0000-0000D30C0000}"/>
    <cellStyle name="Normal 71 3 2 2 2 2" xfId="4951" xr:uid="{00000000-0005-0000-0000-00006D130000}"/>
    <cellStyle name="Normal 71 3 2 2 2 2 2" xfId="15023" xr:uid="{00000000-0005-0000-0000-0000C63A0000}"/>
    <cellStyle name="Normal 71 3 2 2 2 2 2 3" xfId="30118" xr:uid="{00000000-0005-0000-0000-0000C0750000}"/>
    <cellStyle name="Normal 71 3 2 2 2 2 3" xfId="10003" xr:uid="{00000000-0005-0000-0000-00002A270000}"/>
    <cellStyle name="Normal 71 3 2 2 2 2 3 3" xfId="25101" xr:uid="{00000000-0005-0000-0000-000027620000}"/>
    <cellStyle name="Normal 71 3 2 2 2 2 5" xfId="20088" xr:uid="{00000000-0005-0000-0000-0000924E0000}"/>
    <cellStyle name="Normal 71 3 2 2 2 3" xfId="6642" xr:uid="{00000000-0005-0000-0000-0000091A0000}"/>
    <cellStyle name="Normal 71 3 2 2 2 3 2" xfId="16694" xr:uid="{00000000-0005-0000-0000-00004D410000}"/>
    <cellStyle name="Normal 71 3 2 2 2 3 3" xfId="11674" xr:uid="{00000000-0005-0000-0000-0000B12D0000}"/>
    <cellStyle name="Normal 71 3 2 2 2 3 3 3" xfId="26772" xr:uid="{00000000-0005-0000-0000-0000AE680000}"/>
    <cellStyle name="Normal 71 3 2 2 2 3 5" xfId="21759" xr:uid="{00000000-0005-0000-0000-000019550000}"/>
    <cellStyle name="Normal 71 3 2 2 2 4" xfId="13352" xr:uid="{00000000-0005-0000-0000-00003F340000}"/>
    <cellStyle name="Normal 71 3 2 2 2 4 3" xfId="28447" xr:uid="{00000000-0005-0000-0000-0000396F0000}"/>
    <cellStyle name="Normal 71 3 2 2 2 5" xfId="8331" xr:uid="{00000000-0005-0000-0000-0000A2200000}"/>
    <cellStyle name="Normal 71 3 2 2 2 5 3" xfId="23430" xr:uid="{00000000-0005-0000-0000-0000A05B0000}"/>
    <cellStyle name="Normal 71 3 2 2 2 7" xfId="18417" xr:uid="{00000000-0005-0000-0000-00000B480000}"/>
    <cellStyle name="Normal 71 3 2 2 3" xfId="4114" xr:uid="{00000000-0005-0000-0000-000028100000}"/>
    <cellStyle name="Normal 71 3 2 2 3 2" xfId="14187" xr:uid="{00000000-0005-0000-0000-000082370000}"/>
    <cellStyle name="Normal 71 3 2 2 3 2 3" xfId="29282" xr:uid="{00000000-0005-0000-0000-00007C720000}"/>
    <cellStyle name="Normal 71 3 2 2 3 3" xfId="9167" xr:uid="{00000000-0005-0000-0000-0000E6230000}"/>
    <cellStyle name="Normal 71 3 2 2 3 3 3" xfId="24265" xr:uid="{00000000-0005-0000-0000-0000E35E0000}"/>
    <cellStyle name="Normal 71 3 2 2 3 5" xfId="19252" xr:uid="{00000000-0005-0000-0000-00004E4B0000}"/>
    <cellStyle name="Normal 71 3 2 2 4" xfId="5806" xr:uid="{00000000-0005-0000-0000-0000C5160000}"/>
    <cellStyle name="Normal 71 3 2 2 4 2" xfId="15858" xr:uid="{00000000-0005-0000-0000-0000093E0000}"/>
    <cellStyle name="Normal 71 3 2 2 4 3" xfId="10838" xr:uid="{00000000-0005-0000-0000-00006D2A0000}"/>
    <cellStyle name="Normal 71 3 2 2 4 3 3" xfId="25936" xr:uid="{00000000-0005-0000-0000-00006A650000}"/>
    <cellStyle name="Normal 71 3 2 2 4 5" xfId="20923" xr:uid="{00000000-0005-0000-0000-0000D5510000}"/>
    <cellStyle name="Normal 71 3 2 2 5" xfId="12516" xr:uid="{00000000-0005-0000-0000-0000FB300000}"/>
    <cellStyle name="Normal 71 3 2 2 5 3" xfId="27611" xr:uid="{00000000-0005-0000-0000-0000F56B0000}"/>
    <cellStyle name="Normal 71 3 2 2 6" xfId="7495" xr:uid="{00000000-0005-0000-0000-00005E1D0000}"/>
    <cellStyle name="Normal 71 3 2 2 6 3" xfId="22594" xr:uid="{00000000-0005-0000-0000-00005C580000}"/>
    <cellStyle name="Normal 71 3 2 2 8" xfId="17581" xr:uid="{00000000-0005-0000-0000-0000C7440000}"/>
    <cellStyle name="Normal 71 3 2 3" xfId="2844" xr:uid="{00000000-0005-0000-0000-0000310B0000}"/>
    <cellStyle name="Normal 71 3 2 3 2" xfId="4533" xr:uid="{00000000-0005-0000-0000-0000CB110000}"/>
    <cellStyle name="Normal 71 3 2 3 2 2" xfId="14605" xr:uid="{00000000-0005-0000-0000-000024390000}"/>
    <cellStyle name="Normal 71 3 2 3 2 2 3" xfId="29700" xr:uid="{00000000-0005-0000-0000-00001E740000}"/>
    <cellStyle name="Normal 71 3 2 3 2 3" xfId="9585" xr:uid="{00000000-0005-0000-0000-000088250000}"/>
    <cellStyle name="Normal 71 3 2 3 2 3 3" xfId="24683" xr:uid="{00000000-0005-0000-0000-000085600000}"/>
    <cellStyle name="Normal 71 3 2 3 2 5" xfId="19670" xr:uid="{00000000-0005-0000-0000-0000F04C0000}"/>
    <cellStyle name="Normal 71 3 2 3 3" xfId="6224" xr:uid="{00000000-0005-0000-0000-000067180000}"/>
    <cellStyle name="Normal 71 3 2 3 3 2" xfId="16276" xr:uid="{00000000-0005-0000-0000-0000AB3F0000}"/>
    <cellStyle name="Normal 71 3 2 3 3 3" xfId="11256" xr:uid="{00000000-0005-0000-0000-00000F2C0000}"/>
    <cellStyle name="Normal 71 3 2 3 3 3 3" xfId="26354" xr:uid="{00000000-0005-0000-0000-00000C670000}"/>
    <cellStyle name="Normal 71 3 2 3 3 5" xfId="21341" xr:uid="{00000000-0005-0000-0000-000077530000}"/>
    <cellStyle name="Normal 71 3 2 3 4" xfId="12934" xr:uid="{00000000-0005-0000-0000-00009D320000}"/>
    <cellStyle name="Normal 71 3 2 3 4 3" xfId="28029" xr:uid="{00000000-0005-0000-0000-0000976D0000}"/>
    <cellStyle name="Normal 71 3 2 3 5" xfId="7913" xr:uid="{00000000-0005-0000-0000-0000001F0000}"/>
    <cellStyle name="Normal 71 3 2 3 5 3" xfId="23012" xr:uid="{00000000-0005-0000-0000-0000FE590000}"/>
    <cellStyle name="Normal 71 3 2 3 7" xfId="17999" xr:uid="{00000000-0005-0000-0000-000069460000}"/>
    <cellStyle name="Normal 71 3 2 4" xfId="3696" xr:uid="{00000000-0005-0000-0000-0000860E0000}"/>
    <cellStyle name="Normal 71 3 2 4 2" xfId="13769" xr:uid="{00000000-0005-0000-0000-0000E0350000}"/>
    <cellStyle name="Normal 71 3 2 4 2 3" xfId="28864" xr:uid="{00000000-0005-0000-0000-0000DA700000}"/>
    <cellStyle name="Normal 71 3 2 4 3" xfId="8749" xr:uid="{00000000-0005-0000-0000-000044220000}"/>
    <cellStyle name="Normal 71 3 2 4 3 3" xfId="23847" xr:uid="{00000000-0005-0000-0000-0000415D0000}"/>
    <cellStyle name="Normal 71 3 2 4 5" xfId="18834" xr:uid="{00000000-0005-0000-0000-0000AC490000}"/>
    <cellStyle name="Normal 71 3 2 5" xfId="5388" xr:uid="{00000000-0005-0000-0000-000023150000}"/>
    <cellStyle name="Normal 71 3 2 5 2" xfId="15440" xr:uid="{00000000-0005-0000-0000-0000673C0000}"/>
    <cellStyle name="Normal 71 3 2 5 2 3" xfId="30535" xr:uid="{00000000-0005-0000-0000-000061770000}"/>
    <cellStyle name="Normal 71 3 2 5 3" xfId="10420" xr:uid="{00000000-0005-0000-0000-0000CB280000}"/>
    <cellStyle name="Normal 71 3 2 5 3 3" xfId="25518" xr:uid="{00000000-0005-0000-0000-0000C8630000}"/>
    <cellStyle name="Normal 71 3 2 5 5" xfId="20505" xr:uid="{00000000-0005-0000-0000-000033500000}"/>
    <cellStyle name="Normal 71 3 2 6" xfId="12098" xr:uid="{00000000-0005-0000-0000-0000592F0000}"/>
    <cellStyle name="Normal 71 3 2 6 3" xfId="27193" xr:uid="{00000000-0005-0000-0000-0000536A0000}"/>
    <cellStyle name="Normal 71 3 2 7" xfId="7077" xr:uid="{00000000-0005-0000-0000-0000BC1B0000}"/>
    <cellStyle name="Normal 71 3 2 7 3" xfId="22176" xr:uid="{00000000-0005-0000-0000-0000BA560000}"/>
    <cellStyle name="Normal 71 3 2 9" xfId="17163" xr:uid="{00000000-0005-0000-0000-000025430000}"/>
    <cellStyle name="Normal 71 3 3" xfId="2215" xr:uid="{00000000-0005-0000-0000-0000BC080000}"/>
    <cellStyle name="Normal 71 3 3 2" xfId="3054" xr:uid="{00000000-0005-0000-0000-0000030C0000}"/>
    <cellStyle name="Normal 71 3 3 2 2" xfId="4743" xr:uid="{00000000-0005-0000-0000-00009D120000}"/>
    <cellStyle name="Normal 71 3 3 2 2 2" xfId="14815" xr:uid="{00000000-0005-0000-0000-0000F6390000}"/>
    <cellStyle name="Normal 71 3 3 2 2 2 3" xfId="29910" xr:uid="{00000000-0005-0000-0000-0000F0740000}"/>
    <cellStyle name="Normal 71 3 3 2 2 3" xfId="9795" xr:uid="{00000000-0005-0000-0000-00005A260000}"/>
    <cellStyle name="Normal 71 3 3 2 2 3 3" xfId="24893" xr:uid="{00000000-0005-0000-0000-000057610000}"/>
    <cellStyle name="Normal 71 3 3 2 2 5" xfId="19880" xr:uid="{00000000-0005-0000-0000-0000C24D0000}"/>
    <cellStyle name="Normal 71 3 3 2 3" xfId="6434" xr:uid="{00000000-0005-0000-0000-000039190000}"/>
    <cellStyle name="Normal 71 3 3 2 3 2" xfId="16486" xr:uid="{00000000-0005-0000-0000-00007D400000}"/>
    <cellStyle name="Normal 71 3 3 2 3 3" xfId="11466" xr:uid="{00000000-0005-0000-0000-0000E12C0000}"/>
    <cellStyle name="Normal 71 3 3 2 3 3 3" xfId="26564" xr:uid="{00000000-0005-0000-0000-0000DE670000}"/>
    <cellStyle name="Normal 71 3 3 2 3 5" xfId="21551" xr:uid="{00000000-0005-0000-0000-000049540000}"/>
    <cellStyle name="Normal 71 3 3 2 4" xfId="13144" xr:uid="{00000000-0005-0000-0000-00006F330000}"/>
    <cellStyle name="Normal 71 3 3 2 4 3" xfId="28239" xr:uid="{00000000-0005-0000-0000-0000696E0000}"/>
    <cellStyle name="Normal 71 3 3 2 5" xfId="8123" xr:uid="{00000000-0005-0000-0000-0000D21F0000}"/>
    <cellStyle name="Normal 71 3 3 2 5 3" xfId="23222" xr:uid="{00000000-0005-0000-0000-0000D05A0000}"/>
    <cellStyle name="Normal 71 3 3 2 7" xfId="18209" xr:uid="{00000000-0005-0000-0000-00003B470000}"/>
    <cellStyle name="Normal 71 3 3 3" xfId="3906" xr:uid="{00000000-0005-0000-0000-0000580F0000}"/>
    <cellStyle name="Normal 71 3 3 3 2" xfId="13979" xr:uid="{00000000-0005-0000-0000-0000B2360000}"/>
    <cellStyle name="Normal 71 3 3 3 2 3" xfId="29074" xr:uid="{00000000-0005-0000-0000-0000AC710000}"/>
    <cellStyle name="Normal 71 3 3 3 3" xfId="8959" xr:uid="{00000000-0005-0000-0000-000016230000}"/>
    <cellStyle name="Normal 71 3 3 3 3 3" xfId="24057" xr:uid="{00000000-0005-0000-0000-0000135E0000}"/>
    <cellStyle name="Normal 71 3 3 3 5" xfId="19044" xr:uid="{00000000-0005-0000-0000-00007E4A0000}"/>
    <cellStyle name="Normal 71 3 3 4" xfId="5598" xr:uid="{00000000-0005-0000-0000-0000F5150000}"/>
    <cellStyle name="Normal 71 3 3 4 2" xfId="15650" xr:uid="{00000000-0005-0000-0000-0000393D0000}"/>
    <cellStyle name="Normal 71 3 3 4 2 3" xfId="30745" xr:uid="{00000000-0005-0000-0000-000033780000}"/>
    <cellStyle name="Normal 71 3 3 4 3" xfId="10630" xr:uid="{00000000-0005-0000-0000-00009D290000}"/>
    <cellStyle name="Normal 71 3 3 4 3 3" xfId="25728" xr:uid="{00000000-0005-0000-0000-00009A640000}"/>
    <cellStyle name="Normal 71 3 3 4 5" xfId="20715" xr:uid="{00000000-0005-0000-0000-000005510000}"/>
    <cellStyle name="Normal 71 3 3 5" xfId="12308" xr:uid="{00000000-0005-0000-0000-00002B300000}"/>
    <cellStyle name="Normal 71 3 3 5 3" xfId="27403" xr:uid="{00000000-0005-0000-0000-0000256B0000}"/>
    <cellStyle name="Normal 71 3 3 6" xfId="7287" xr:uid="{00000000-0005-0000-0000-00008E1C0000}"/>
    <cellStyle name="Normal 71 3 3 6 3" xfId="22386" xr:uid="{00000000-0005-0000-0000-00008C570000}"/>
    <cellStyle name="Normal 71 3 3 8" xfId="17373" xr:uid="{00000000-0005-0000-0000-0000F7430000}"/>
    <cellStyle name="Normal 71 3 4" xfId="2636" xr:uid="{00000000-0005-0000-0000-0000610A0000}"/>
    <cellStyle name="Normal 71 3 4 2" xfId="4325" xr:uid="{00000000-0005-0000-0000-0000FB100000}"/>
    <cellStyle name="Normal 71 3 4 2 2" xfId="14397" xr:uid="{00000000-0005-0000-0000-000054380000}"/>
    <cellStyle name="Normal 71 3 4 2 2 3" xfId="29492" xr:uid="{00000000-0005-0000-0000-00004E730000}"/>
    <cellStyle name="Normal 71 3 4 2 3" xfId="9377" xr:uid="{00000000-0005-0000-0000-0000B8240000}"/>
    <cellStyle name="Normal 71 3 4 2 3 3" xfId="24475" xr:uid="{00000000-0005-0000-0000-0000B55F0000}"/>
    <cellStyle name="Normal 71 3 4 2 5" xfId="19462" xr:uid="{00000000-0005-0000-0000-0000204C0000}"/>
    <cellStyle name="Normal 71 3 4 3" xfId="6016" xr:uid="{00000000-0005-0000-0000-000097170000}"/>
    <cellStyle name="Normal 71 3 4 3 2" xfId="16068" xr:uid="{00000000-0005-0000-0000-0000DB3E0000}"/>
    <cellStyle name="Normal 71 3 4 3 3" xfId="11048" xr:uid="{00000000-0005-0000-0000-00003F2B0000}"/>
    <cellStyle name="Normal 71 3 4 3 3 3" xfId="26146" xr:uid="{00000000-0005-0000-0000-00003C660000}"/>
    <cellStyle name="Normal 71 3 4 3 5" xfId="21133" xr:uid="{00000000-0005-0000-0000-0000A7520000}"/>
    <cellStyle name="Normal 71 3 4 4" xfId="12726" xr:uid="{00000000-0005-0000-0000-0000CD310000}"/>
    <cellStyle name="Normal 71 3 4 4 3" xfId="27821" xr:uid="{00000000-0005-0000-0000-0000C76C0000}"/>
    <cellStyle name="Normal 71 3 4 5" xfId="7705" xr:uid="{00000000-0005-0000-0000-0000301E0000}"/>
    <cellStyle name="Normal 71 3 4 5 3" xfId="22804" xr:uid="{00000000-0005-0000-0000-00002E590000}"/>
    <cellStyle name="Normal 71 3 4 7" xfId="17791" xr:uid="{00000000-0005-0000-0000-000099450000}"/>
    <cellStyle name="Normal 71 3 5" xfId="3488" xr:uid="{00000000-0005-0000-0000-0000B60D0000}"/>
    <cellStyle name="Normal 71 3 5 2" xfId="13561" xr:uid="{00000000-0005-0000-0000-000010350000}"/>
    <cellStyle name="Normal 71 3 5 2 3" xfId="28656" xr:uid="{00000000-0005-0000-0000-00000A700000}"/>
    <cellStyle name="Normal 71 3 5 3" xfId="8541" xr:uid="{00000000-0005-0000-0000-000074210000}"/>
    <cellStyle name="Normal 71 3 5 3 3" xfId="23639" xr:uid="{00000000-0005-0000-0000-0000715C0000}"/>
    <cellStyle name="Normal 71 3 5 5" xfId="18626" xr:uid="{00000000-0005-0000-0000-0000DC480000}"/>
    <cellStyle name="Normal 71 3 6" xfId="5180" xr:uid="{00000000-0005-0000-0000-000053140000}"/>
    <cellStyle name="Normal 71 3 6 2" xfId="15232" xr:uid="{00000000-0005-0000-0000-0000973B0000}"/>
    <cellStyle name="Normal 71 3 6 2 3" xfId="30327" xr:uid="{00000000-0005-0000-0000-000091760000}"/>
    <cellStyle name="Normal 71 3 6 3" xfId="10212" xr:uid="{00000000-0005-0000-0000-0000FB270000}"/>
    <cellStyle name="Normal 71 3 6 3 3" xfId="25310" xr:uid="{00000000-0005-0000-0000-0000F8620000}"/>
    <cellStyle name="Normal 71 3 6 5" xfId="20297" xr:uid="{00000000-0005-0000-0000-0000634F0000}"/>
    <cellStyle name="Normal 71 3 7" xfId="11890" xr:uid="{00000000-0005-0000-0000-0000892E0000}"/>
    <cellStyle name="Normal 71 3 7 3" xfId="26985" xr:uid="{00000000-0005-0000-0000-000083690000}"/>
    <cellStyle name="Normal 71 3 8" xfId="6869" xr:uid="{00000000-0005-0000-0000-0000EC1A0000}"/>
    <cellStyle name="Normal 71 3 8 3" xfId="21968" xr:uid="{00000000-0005-0000-0000-0000EA550000}"/>
    <cellStyle name="Normal 71 4" xfId="1896" xr:uid="{00000000-0005-0000-0000-00007D070000}"/>
    <cellStyle name="Normal 71 4 2" xfId="2319" xr:uid="{00000000-0005-0000-0000-000024090000}"/>
    <cellStyle name="Normal 71 4 2 2" xfId="3158" xr:uid="{00000000-0005-0000-0000-00006B0C0000}"/>
    <cellStyle name="Normal 71 4 2 2 2" xfId="4847" xr:uid="{00000000-0005-0000-0000-000005130000}"/>
    <cellStyle name="Normal 71 4 2 2 2 2" xfId="14919" xr:uid="{00000000-0005-0000-0000-00005E3A0000}"/>
    <cellStyle name="Normal 71 4 2 2 2 2 3" xfId="30014" xr:uid="{00000000-0005-0000-0000-000058750000}"/>
    <cellStyle name="Normal 71 4 2 2 2 3" xfId="9899" xr:uid="{00000000-0005-0000-0000-0000C2260000}"/>
    <cellStyle name="Normal 71 4 2 2 2 3 3" xfId="24997" xr:uid="{00000000-0005-0000-0000-0000BF610000}"/>
    <cellStyle name="Normal 71 4 2 2 2 5" xfId="19984" xr:uid="{00000000-0005-0000-0000-00002A4E0000}"/>
    <cellStyle name="Normal 71 4 2 2 3" xfId="6538" xr:uid="{00000000-0005-0000-0000-0000A1190000}"/>
    <cellStyle name="Normal 71 4 2 2 3 2" xfId="16590" xr:uid="{00000000-0005-0000-0000-0000E5400000}"/>
    <cellStyle name="Normal 71 4 2 2 3 3" xfId="11570" xr:uid="{00000000-0005-0000-0000-0000492D0000}"/>
    <cellStyle name="Normal 71 4 2 2 3 3 3" xfId="26668" xr:uid="{00000000-0005-0000-0000-000046680000}"/>
    <cellStyle name="Normal 71 4 2 2 3 5" xfId="21655" xr:uid="{00000000-0005-0000-0000-0000B1540000}"/>
    <cellStyle name="Normal 71 4 2 2 4" xfId="13248" xr:uid="{00000000-0005-0000-0000-0000D7330000}"/>
    <cellStyle name="Normal 71 4 2 2 4 3" xfId="28343" xr:uid="{00000000-0005-0000-0000-0000D16E0000}"/>
    <cellStyle name="Normal 71 4 2 2 5" xfId="8227" xr:uid="{00000000-0005-0000-0000-00003A200000}"/>
    <cellStyle name="Normal 71 4 2 2 5 3" xfId="23326" xr:uid="{00000000-0005-0000-0000-0000385B0000}"/>
    <cellStyle name="Normal 71 4 2 2 7" xfId="18313" xr:uid="{00000000-0005-0000-0000-0000A3470000}"/>
    <cellStyle name="Normal 71 4 2 3" xfId="4010" xr:uid="{00000000-0005-0000-0000-0000C00F0000}"/>
    <cellStyle name="Normal 71 4 2 3 2" xfId="14083" xr:uid="{00000000-0005-0000-0000-00001A370000}"/>
    <cellStyle name="Normal 71 4 2 3 2 3" xfId="29178" xr:uid="{00000000-0005-0000-0000-000014720000}"/>
    <cellStyle name="Normal 71 4 2 3 3" xfId="9063" xr:uid="{00000000-0005-0000-0000-00007E230000}"/>
    <cellStyle name="Normal 71 4 2 3 3 3" xfId="24161" xr:uid="{00000000-0005-0000-0000-00007B5E0000}"/>
    <cellStyle name="Normal 71 4 2 3 5" xfId="19148" xr:uid="{00000000-0005-0000-0000-0000E64A0000}"/>
    <cellStyle name="Normal 71 4 2 4" xfId="5702" xr:uid="{00000000-0005-0000-0000-00005D160000}"/>
    <cellStyle name="Normal 71 4 2 4 2" xfId="15754" xr:uid="{00000000-0005-0000-0000-0000A13D0000}"/>
    <cellStyle name="Normal 71 4 2 4 2 3" xfId="30849" xr:uid="{00000000-0005-0000-0000-00009B780000}"/>
    <cellStyle name="Normal 71 4 2 4 3" xfId="10734" xr:uid="{00000000-0005-0000-0000-0000052A0000}"/>
    <cellStyle name="Normal 71 4 2 4 3 3" xfId="25832" xr:uid="{00000000-0005-0000-0000-000002650000}"/>
    <cellStyle name="Normal 71 4 2 4 5" xfId="20819" xr:uid="{00000000-0005-0000-0000-00006D510000}"/>
    <cellStyle name="Normal 71 4 2 5" xfId="12412" xr:uid="{00000000-0005-0000-0000-000093300000}"/>
    <cellStyle name="Normal 71 4 2 5 3" xfId="27507" xr:uid="{00000000-0005-0000-0000-00008D6B0000}"/>
    <cellStyle name="Normal 71 4 2 6" xfId="7391" xr:uid="{00000000-0005-0000-0000-0000F61C0000}"/>
    <cellStyle name="Normal 71 4 2 6 3" xfId="22490" xr:uid="{00000000-0005-0000-0000-0000F4570000}"/>
    <cellStyle name="Normal 71 4 2 8" xfId="17477" xr:uid="{00000000-0005-0000-0000-00005F440000}"/>
    <cellStyle name="Normal 71 4 3" xfId="2740" xr:uid="{00000000-0005-0000-0000-0000C90A0000}"/>
    <cellStyle name="Normal 71 4 3 2" xfId="4429" xr:uid="{00000000-0005-0000-0000-000063110000}"/>
    <cellStyle name="Normal 71 4 3 2 2" xfId="14501" xr:uid="{00000000-0005-0000-0000-0000BC380000}"/>
    <cellStyle name="Normal 71 4 3 2 2 3" xfId="29596" xr:uid="{00000000-0005-0000-0000-0000B6730000}"/>
    <cellStyle name="Normal 71 4 3 2 3" xfId="9481" xr:uid="{00000000-0005-0000-0000-000020250000}"/>
    <cellStyle name="Normal 71 4 3 2 3 3" xfId="24579" xr:uid="{00000000-0005-0000-0000-00001D600000}"/>
    <cellStyle name="Normal 71 4 3 2 5" xfId="19566" xr:uid="{00000000-0005-0000-0000-0000884C0000}"/>
    <cellStyle name="Normal 71 4 3 3" xfId="6120" xr:uid="{00000000-0005-0000-0000-0000FF170000}"/>
    <cellStyle name="Normal 71 4 3 3 2" xfId="16172" xr:uid="{00000000-0005-0000-0000-0000433F0000}"/>
    <cellStyle name="Normal 71 4 3 3 3" xfId="11152" xr:uid="{00000000-0005-0000-0000-0000A72B0000}"/>
    <cellStyle name="Normal 71 4 3 3 3 3" xfId="26250" xr:uid="{00000000-0005-0000-0000-0000A4660000}"/>
    <cellStyle name="Normal 71 4 3 3 5" xfId="21237" xr:uid="{00000000-0005-0000-0000-00000F530000}"/>
    <cellStyle name="Normal 71 4 3 4" xfId="12830" xr:uid="{00000000-0005-0000-0000-000035320000}"/>
    <cellStyle name="Normal 71 4 3 4 3" xfId="27925" xr:uid="{00000000-0005-0000-0000-00002F6D0000}"/>
    <cellStyle name="Normal 71 4 3 5" xfId="7809" xr:uid="{00000000-0005-0000-0000-0000981E0000}"/>
    <cellStyle name="Normal 71 4 3 5 3" xfId="22908" xr:uid="{00000000-0005-0000-0000-000096590000}"/>
    <cellStyle name="Normal 71 4 3 7" xfId="17895" xr:uid="{00000000-0005-0000-0000-000001460000}"/>
    <cellStyle name="Normal 71 4 4" xfId="3592" xr:uid="{00000000-0005-0000-0000-00001E0E0000}"/>
    <cellStyle name="Normal 71 4 4 2" xfId="13665" xr:uid="{00000000-0005-0000-0000-000078350000}"/>
    <cellStyle name="Normal 71 4 4 2 3" xfId="28760" xr:uid="{00000000-0005-0000-0000-000072700000}"/>
    <cellStyle name="Normal 71 4 4 3" xfId="8645" xr:uid="{00000000-0005-0000-0000-0000DC210000}"/>
    <cellStyle name="Normal 71 4 4 3 3" xfId="23743" xr:uid="{00000000-0005-0000-0000-0000D95C0000}"/>
    <cellStyle name="Normal 71 4 4 5" xfId="18730" xr:uid="{00000000-0005-0000-0000-000044490000}"/>
    <cellStyle name="Normal 71 4 5" xfId="5284" xr:uid="{00000000-0005-0000-0000-0000BB140000}"/>
    <cellStyle name="Normal 71 4 5 2" xfId="15336" xr:uid="{00000000-0005-0000-0000-0000FF3B0000}"/>
    <cellStyle name="Normal 71 4 5 2 3" xfId="30431" xr:uid="{00000000-0005-0000-0000-0000F9760000}"/>
    <cellStyle name="Normal 71 4 5 3" xfId="10316" xr:uid="{00000000-0005-0000-0000-000063280000}"/>
    <cellStyle name="Normal 71 4 5 3 3" xfId="25414" xr:uid="{00000000-0005-0000-0000-000060630000}"/>
    <cellStyle name="Normal 71 4 5 5" xfId="20401" xr:uid="{00000000-0005-0000-0000-0000CB4F0000}"/>
    <cellStyle name="Normal 71 4 6" xfId="11994" xr:uid="{00000000-0005-0000-0000-0000F12E0000}"/>
    <cellStyle name="Normal 71 4 6 3" xfId="27089" xr:uid="{00000000-0005-0000-0000-0000EB690000}"/>
    <cellStyle name="Normal 71 4 7" xfId="6973" xr:uid="{00000000-0005-0000-0000-0000541B0000}"/>
    <cellStyle name="Normal 71 4 7 3" xfId="22072" xr:uid="{00000000-0005-0000-0000-000052560000}"/>
    <cellStyle name="Normal 71 4 9" xfId="17059" xr:uid="{00000000-0005-0000-0000-0000BD420000}"/>
    <cellStyle name="Normal 71 5" xfId="2109" xr:uid="{00000000-0005-0000-0000-000052080000}"/>
    <cellStyle name="Normal 71 5 2" xfId="2950" xr:uid="{00000000-0005-0000-0000-00009B0B0000}"/>
    <cellStyle name="Normal 71 5 2 2" xfId="4639" xr:uid="{00000000-0005-0000-0000-000035120000}"/>
    <cellStyle name="Normal 71 5 2 2 2" xfId="14711" xr:uid="{00000000-0005-0000-0000-00008E390000}"/>
    <cellStyle name="Normal 71 5 2 2 2 3" xfId="29806" xr:uid="{00000000-0005-0000-0000-000088740000}"/>
    <cellStyle name="Normal 71 5 2 2 3" xfId="9691" xr:uid="{00000000-0005-0000-0000-0000F2250000}"/>
    <cellStyle name="Normal 71 5 2 2 3 3" xfId="24789" xr:uid="{00000000-0005-0000-0000-0000EF600000}"/>
    <cellStyle name="Normal 71 5 2 2 5" xfId="19776" xr:uid="{00000000-0005-0000-0000-00005A4D0000}"/>
    <cellStyle name="Normal 71 5 2 3" xfId="6330" xr:uid="{00000000-0005-0000-0000-0000D1180000}"/>
    <cellStyle name="Normal 71 5 2 3 2" xfId="16382" xr:uid="{00000000-0005-0000-0000-000015400000}"/>
    <cellStyle name="Normal 71 5 2 3 3" xfId="11362" xr:uid="{00000000-0005-0000-0000-0000792C0000}"/>
    <cellStyle name="Normal 71 5 2 3 3 3" xfId="26460" xr:uid="{00000000-0005-0000-0000-000076670000}"/>
    <cellStyle name="Normal 71 5 2 3 5" xfId="21447" xr:uid="{00000000-0005-0000-0000-0000E1530000}"/>
    <cellStyle name="Normal 71 5 2 4" xfId="13040" xr:uid="{00000000-0005-0000-0000-000007330000}"/>
    <cellStyle name="Normal 71 5 2 4 3" xfId="28135" xr:uid="{00000000-0005-0000-0000-0000016E0000}"/>
    <cellStyle name="Normal 71 5 2 5" xfId="8019" xr:uid="{00000000-0005-0000-0000-00006A1F0000}"/>
    <cellStyle name="Normal 71 5 2 5 3" xfId="23118" xr:uid="{00000000-0005-0000-0000-0000685A0000}"/>
    <cellStyle name="Normal 71 5 2 7" xfId="18105" xr:uid="{00000000-0005-0000-0000-0000D3460000}"/>
    <cellStyle name="Normal 71 5 3" xfId="3802" xr:uid="{00000000-0005-0000-0000-0000F00E0000}"/>
    <cellStyle name="Normal 71 5 3 2" xfId="13875" xr:uid="{00000000-0005-0000-0000-00004A360000}"/>
    <cellStyle name="Normal 71 5 3 2 3" xfId="28970" xr:uid="{00000000-0005-0000-0000-000044710000}"/>
    <cellStyle name="Normal 71 5 3 3" xfId="8855" xr:uid="{00000000-0005-0000-0000-0000AE220000}"/>
    <cellStyle name="Normal 71 5 3 3 3" xfId="23953" xr:uid="{00000000-0005-0000-0000-0000AB5D0000}"/>
    <cellStyle name="Normal 71 5 3 5" xfId="18940" xr:uid="{00000000-0005-0000-0000-0000164A0000}"/>
    <cellStyle name="Normal 71 5 4" xfId="5494" xr:uid="{00000000-0005-0000-0000-00008D150000}"/>
    <cellStyle name="Normal 71 5 4 2" xfId="15546" xr:uid="{00000000-0005-0000-0000-0000D13C0000}"/>
    <cellStyle name="Normal 71 5 4 2 3" xfId="30641" xr:uid="{00000000-0005-0000-0000-0000CB770000}"/>
    <cellStyle name="Normal 71 5 4 3" xfId="10526" xr:uid="{00000000-0005-0000-0000-000035290000}"/>
    <cellStyle name="Normal 71 5 4 3 3" xfId="25624" xr:uid="{00000000-0005-0000-0000-000032640000}"/>
    <cellStyle name="Normal 71 5 4 5" xfId="20611" xr:uid="{00000000-0005-0000-0000-00009D500000}"/>
    <cellStyle name="Normal 71 5 5" xfId="12204" xr:uid="{00000000-0005-0000-0000-0000C32F0000}"/>
    <cellStyle name="Normal 71 5 5 3" xfId="27299" xr:uid="{00000000-0005-0000-0000-0000BD6A0000}"/>
    <cellStyle name="Normal 71 5 6" xfId="7183" xr:uid="{00000000-0005-0000-0000-0000261C0000}"/>
    <cellStyle name="Normal 71 5 6 3" xfId="22282" xr:uid="{00000000-0005-0000-0000-000024570000}"/>
    <cellStyle name="Normal 71 5 8" xfId="17269" xr:uid="{00000000-0005-0000-0000-00008F430000}"/>
    <cellStyle name="Normal 71 6" xfId="2530" xr:uid="{00000000-0005-0000-0000-0000F7090000}"/>
    <cellStyle name="Normal 71 6 2" xfId="4221" xr:uid="{00000000-0005-0000-0000-000093100000}"/>
    <cellStyle name="Normal 71 6 2 2" xfId="14293" xr:uid="{00000000-0005-0000-0000-0000EC370000}"/>
    <cellStyle name="Normal 71 6 2 2 3" xfId="29388" xr:uid="{00000000-0005-0000-0000-0000E6720000}"/>
    <cellStyle name="Normal 71 6 2 3" xfId="9273" xr:uid="{00000000-0005-0000-0000-000050240000}"/>
    <cellStyle name="Normal 71 6 2 3 3" xfId="24371" xr:uid="{00000000-0005-0000-0000-00004D5F0000}"/>
    <cellStyle name="Normal 71 6 2 5" xfId="19358" xr:uid="{00000000-0005-0000-0000-0000B84B0000}"/>
    <cellStyle name="Normal 71 6 3" xfId="5912" xr:uid="{00000000-0005-0000-0000-00002F170000}"/>
    <cellStyle name="Normal 71 6 3 2" xfId="15964" xr:uid="{00000000-0005-0000-0000-0000733E0000}"/>
    <cellStyle name="Normal 71 6 3 3" xfId="10944" xr:uid="{00000000-0005-0000-0000-0000D72A0000}"/>
    <cellStyle name="Normal 71 6 3 3 3" xfId="26042" xr:uid="{00000000-0005-0000-0000-0000D4650000}"/>
    <cellStyle name="Normal 71 6 3 5" xfId="21029" xr:uid="{00000000-0005-0000-0000-00003F520000}"/>
    <cellStyle name="Normal 71 6 4" xfId="12622" xr:uid="{00000000-0005-0000-0000-000065310000}"/>
    <cellStyle name="Normal 71 6 4 3" xfId="27717" xr:uid="{00000000-0005-0000-0000-00005F6C0000}"/>
    <cellStyle name="Normal 71 6 5" xfId="7601" xr:uid="{00000000-0005-0000-0000-0000C81D0000}"/>
    <cellStyle name="Normal 71 6 5 3" xfId="22700" xr:uid="{00000000-0005-0000-0000-0000C6580000}"/>
    <cellStyle name="Normal 71 6 7" xfId="17687" xr:uid="{00000000-0005-0000-0000-000031450000}"/>
    <cellStyle name="Normal 71 7" xfId="3381" xr:uid="{00000000-0005-0000-0000-00004B0D0000}"/>
    <cellStyle name="Normal 71 7 2" xfId="13457" xr:uid="{00000000-0005-0000-0000-0000A8340000}"/>
    <cellStyle name="Normal 71 7 2 3" xfId="28552" xr:uid="{00000000-0005-0000-0000-0000A26F0000}"/>
    <cellStyle name="Normal 71 7 3" xfId="8437" xr:uid="{00000000-0005-0000-0000-00000C210000}"/>
    <cellStyle name="Normal 71 7 3 3" xfId="23535" xr:uid="{00000000-0005-0000-0000-0000095C0000}"/>
    <cellStyle name="Normal 71 7 5" xfId="18522" xr:uid="{00000000-0005-0000-0000-000074480000}"/>
    <cellStyle name="Normal 71 8" xfId="5074" xr:uid="{00000000-0005-0000-0000-0000E9130000}"/>
    <cellStyle name="Normal 71 8 2" xfId="15128" xr:uid="{00000000-0005-0000-0000-00002F3B0000}"/>
    <cellStyle name="Normal 71 8 2 3" xfId="30223" xr:uid="{00000000-0005-0000-0000-000029760000}"/>
    <cellStyle name="Normal 71 8 3" xfId="10108" xr:uid="{00000000-0005-0000-0000-000093270000}"/>
    <cellStyle name="Normal 71 8 3 3" xfId="25206" xr:uid="{00000000-0005-0000-0000-000090620000}"/>
    <cellStyle name="Normal 71 8 5" xfId="20193" xr:uid="{00000000-0005-0000-0000-0000FB4E0000}"/>
    <cellStyle name="Normal 71 9" xfId="11784" xr:uid="{00000000-0005-0000-0000-00001F2E0000}"/>
    <cellStyle name="Normal 71 9 3" xfId="26881" xr:uid="{00000000-0005-0000-0000-00001B690000}"/>
    <cellStyle name="Normal 72" xfId="1470" xr:uid="{00000000-0005-0000-0000-0000D2050000}"/>
    <cellStyle name="Normal 72 10" xfId="6764" xr:uid="{00000000-0005-0000-0000-0000831A0000}"/>
    <cellStyle name="Normal 72 10 3" xfId="21865" xr:uid="{00000000-0005-0000-0000-000083550000}"/>
    <cellStyle name="Normal 72 12" xfId="16850" xr:uid="{00000000-0005-0000-0000-0000EC410000}"/>
    <cellStyle name="Normal 72 2" xfId="1730" xr:uid="{00000000-0005-0000-0000-0000D7060000}"/>
    <cellStyle name="Normal 72 2 11" xfId="16904" xr:uid="{00000000-0005-0000-0000-000022420000}"/>
    <cellStyle name="Normal 72 2 2" xfId="1838" xr:uid="{00000000-0005-0000-0000-000043070000}"/>
    <cellStyle name="Normal 72 2 2 10" xfId="17008" xr:uid="{00000000-0005-0000-0000-00008A420000}"/>
    <cellStyle name="Normal 72 2 2 2" xfId="2055" xr:uid="{00000000-0005-0000-0000-00001C080000}"/>
    <cellStyle name="Normal 72 2 2 2 2" xfId="2476" xr:uid="{00000000-0005-0000-0000-0000C1090000}"/>
    <cellStyle name="Normal 72 2 2 2 2 2" xfId="3315" xr:uid="{00000000-0005-0000-0000-0000080D0000}"/>
    <cellStyle name="Normal 72 2 2 2 2 2 2" xfId="5004" xr:uid="{00000000-0005-0000-0000-0000A2130000}"/>
    <cellStyle name="Normal 72 2 2 2 2 2 2 2" xfId="15076" xr:uid="{00000000-0005-0000-0000-0000FB3A0000}"/>
    <cellStyle name="Normal 72 2 2 2 2 2 2 2 3" xfId="30171" xr:uid="{00000000-0005-0000-0000-0000F5750000}"/>
    <cellStyle name="Normal 72 2 2 2 2 2 2 3" xfId="10056" xr:uid="{00000000-0005-0000-0000-00005F270000}"/>
    <cellStyle name="Normal 72 2 2 2 2 2 2 3 3" xfId="25154" xr:uid="{00000000-0005-0000-0000-00005C620000}"/>
    <cellStyle name="Normal 72 2 2 2 2 2 2 5" xfId="20141" xr:uid="{00000000-0005-0000-0000-0000C74E0000}"/>
    <cellStyle name="Normal 72 2 2 2 2 2 3" xfId="6695" xr:uid="{00000000-0005-0000-0000-00003E1A0000}"/>
    <cellStyle name="Normal 72 2 2 2 2 2 3 2" xfId="16747" xr:uid="{00000000-0005-0000-0000-000082410000}"/>
    <cellStyle name="Normal 72 2 2 2 2 2 3 3" xfId="11727" xr:uid="{00000000-0005-0000-0000-0000E62D0000}"/>
    <cellStyle name="Normal 72 2 2 2 2 2 3 3 3" xfId="26825" xr:uid="{00000000-0005-0000-0000-0000E3680000}"/>
    <cellStyle name="Normal 72 2 2 2 2 2 3 5" xfId="21812" xr:uid="{00000000-0005-0000-0000-00004E550000}"/>
    <cellStyle name="Normal 72 2 2 2 2 2 4" xfId="13405" xr:uid="{00000000-0005-0000-0000-000074340000}"/>
    <cellStyle name="Normal 72 2 2 2 2 2 4 3" xfId="28500" xr:uid="{00000000-0005-0000-0000-00006E6F0000}"/>
    <cellStyle name="Normal 72 2 2 2 2 2 5" xfId="8384" xr:uid="{00000000-0005-0000-0000-0000D7200000}"/>
    <cellStyle name="Normal 72 2 2 2 2 2 5 3" xfId="23483" xr:uid="{00000000-0005-0000-0000-0000D55B0000}"/>
    <cellStyle name="Normal 72 2 2 2 2 2 7" xfId="18470" xr:uid="{00000000-0005-0000-0000-000040480000}"/>
    <cellStyle name="Normal 72 2 2 2 2 3" xfId="4167" xr:uid="{00000000-0005-0000-0000-00005D100000}"/>
    <cellStyle name="Normal 72 2 2 2 2 3 2" xfId="14240" xr:uid="{00000000-0005-0000-0000-0000B7370000}"/>
    <cellStyle name="Normal 72 2 2 2 2 3 2 3" xfId="29335" xr:uid="{00000000-0005-0000-0000-0000B1720000}"/>
    <cellStyle name="Normal 72 2 2 2 2 3 3" xfId="9220" xr:uid="{00000000-0005-0000-0000-00001B240000}"/>
    <cellStyle name="Normal 72 2 2 2 2 3 3 3" xfId="24318" xr:uid="{00000000-0005-0000-0000-0000185F0000}"/>
    <cellStyle name="Normal 72 2 2 2 2 3 5" xfId="19305" xr:uid="{00000000-0005-0000-0000-0000834B0000}"/>
    <cellStyle name="Normal 72 2 2 2 2 4" xfId="5859" xr:uid="{00000000-0005-0000-0000-0000FA160000}"/>
    <cellStyle name="Normal 72 2 2 2 2 4 2" xfId="15911" xr:uid="{00000000-0005-0000-0000-00003E3E0000}"/>
    <cellStyle name="Normal 72 2 2 2 2 4 3" xfId="10891" xr:uid="{00000000-0005-0000-0000-0000A22A0000}"/>
    <cellStyle name="Normal 72 2 2 2 2 4 3 3" xfId="25989" xr:uid="{00000000-0005-0000-0000-00009F650000}"/>
    <cellStyle name="Normal 72 2 2 2 2 4 5" xfId="20976" xr:uid="{00000000-0005-0000-0000-00000A520000}"/>
    <cellStyle name="Normal 72 2 2 2 2 5" xfId="12569" xr:uid="{00000000-0005-0000-0000-000030310000}"/>
    <cellStyle name="Normal 72 2 2 2 2 5 3" xfId="27664" xr:uid="{00000000-0005-0000-0000-00002A6C0000}"/>
    <cellStyle name="Normal 72 2 2 2 2 6" xfId="7548" xr:uid="{00000000-0005-0000-0000-0000931D0000}"/>
    <cellStyle name="Normal 72 2 2 2 2 6 3" xfId="22647" xr:uid="{00000000-0005-0000-0000-000091580000}"/>
    <cellStyle name="Normal 72 2 2 2 2 8" xfId="17634" xr:uid="{00000000-0005-0000-0000-0000FC440000}"/>
    <cellStyle name="Normal 72 2 2 2 3" xfId="2897" xr:uid="{00000000-0005-0000-0000-0000660B0000}"/>
    <cellStyle name="Normal 72 2 2 2 3 2" xfId="4586" xr:uid="{00000000-0005-0000-0000-000000120000}"/>
    <cellStyle name="Normal 72 2 2 2 3 2 2" xfId="14658" xr:uid="{00000000-0005-0000-0000-000059390000}"/>
    <cellStyle name="Normal 72 2 2 2 3 2 2 3" xfId="29753" xr:uid="{00000000-0005-0000-0000-000053740000}"/>
    <cellStyle name="Normal 72 2 2 2 3 2 3" xfId="9638" xr:uid="{00000000-0005-0000-0000-0000BD250000}"/>
    <cellStyle name="Normal 72 2 2 2 3 2 3 3" xfId="24736" xr:uid="{00000000-0005-0000-0000-0000BA600000}"/>
    <cellStyle name="Normal 72 2 2 2 3 2 5" xfId="19723" xr:uid="{00000000-0005-0000-0000-0000254D0000}"/>
    <cellStyle name="Normal 72 2 2 2 3 3" xfId="6277" xr:uid="{00000000-0005-0000-0000-00009C180000}"/>
    <cellStyle name="Normal 72 2 2 2 3 3 2" xfId="16329" xr:uid="{00000000-0005-0000-0000-0000E03F0000}"/>
    <cellStyle name="Normal 72 2 2 2 3 3 3" xfId="11309" xr:uid="{00000000-0005-0000-0000-0000442C0000}"/>
    <cellStyle name="Normal 72 2 2 2 3 3 3 3" xfId="26407" xr:uid="{00000000-0005-0000-0000-000041670000}"/>
    <cellStyle name="Normal 72 2 2 2 3 3 5" xfId="21394" xr:uid="{00000000-0005-0000-0000-0000AC530000}"/>
    <cellStyle name="Normal 72 2 2 2 3 4" xfId="12987" xr:uid="{00000000-0005-0000-0000-0000D2320000}"/>
    <cellStyle name="Normal 72 2 2 2 3 4 3" xfId="28082" xr:uid="{00000000-0005-0000-0000-0000CC6D0000}"/>
    <cellStyle name="Normal 72 2 2 2 3 5" xfId="7966" xr:uid="{00000000-0005-0000-0000-0000351F0000}"/>
    <cellStyle name="Normal 72 2 2 2 3 5 3" xfId="23065" xr:uid="{00000000-0005-0000-0000-0000335A0000}"/>
    <cellStyle name="Normal 72 2 2 2 3 7" xfId="18052" xr:uid="{00000000-0005-0000-0000-00009E460000}"/>
    <cellStyle name="Normal 72 2 2 2 4" xfId="3749" xr:uid="{00000000-0005-0000-0000-0000BB0E0000}"/>
    <cellStyle name="Normal 72 2 2 2 4 2" xfId="13822" xr:uid="{00000000-0005-0000-0000-000015360000}"/>
    <cellStyle name="Normal 72 2 2 2 4 2 3" xfId="28917" xr:uid="{00000000-0005-0000-0000-00000F710000}"/>
    <cellStyle name="Normal 72 2 2 2 4 3" xfId="8802" xr:uid="{00000000-0005-0000-0000-000079220000}"/>
    <cellStyle name="Normal 72 2 2 2 4 3 3" xfId="23900" xr:uid="{00000000-0005-0000-0000-0000765D0000}"/>
    <cellStyle name="Normal 72 2 2 2 4 5" xfId="18887" xr:uid="{00000000-0005-0000-0000-0000E1490000}"/>
    <cellStyle name="Normal 72 2 2 2 5" xfId="5441" xr:uid="{00000000-0005-0000-0000-000058150000}"/>
    <cellStyle name="Normal 72 2 2 2 5 2" xfId="15493" xr:uid="{00000000-0005-0000-0000-00009C3C0000}"/>
    <cellStyle name="Normal 72 2 2 2 5 2 3" xfId="30588" xr:uid="{00000000-0005-0000-0000-000096770000}"/>
    <cellStyle name="Normal 72 2 2 2 5 3" xfId="10473" xr:uid="{00000000-0005-0000-0000-000000290000}"/>
    <cellStyle name="Normal 72 2 2 2 5 3 3" xfId="25571" xr:uid="{00000000-0005-0000-0000-0000FD630000}"/>
    <cellStyle name="Normal 72 2 2 2 5 5" xfId="20558" xr:uid="{00000000-0005-0000-0000-000068500000}"/>
    <cellStyle name="Normal 72 2 2 2 6" xfId="12151" xr:uid="{00000000-0005-0000-0000-00008E2F0000}"/>
    <cellStyle name="Normal 72 2 2 2 6 3" xfId="27246" xr:uid="{00000000-0005-0000-0000-0000886A0000}"/>
    <cellStyle name="Normal 72 2 2 2 7" xfId="7130" xr:uid="{00000000-0005-0000-0000-0000F11B0000}"/>
    <cellStyle name="Normal 72 2 2 2 7 3" xfId="22229" xr:uid="{00000000-0005-0000-0000-0000EF560000}"/>
    <cellStyle name="Normal 72 2 2 2 9" xfId="17216" xr:uid="{00000000-0005-0000-0000-00005A430000}"/>
    <cellStyle name="Normal 72 2 2 3" xfId="2268" xr:uid="{00000000-0005-0000-0000-0000F1080000}"/>
    <cellStyle name="Normal 72 2 2 3 2" xfId="3107" xr:uid="{00000000-0005-0000-0000-0000380C0000}"/>
    <cellStyle name="Normal 72 2 2 3 2 2" xfId="4796" xr:uid="{00000000-0005-0000-0000-0000D2120000}"/>
    <cellStyle name="Normal 72 2 2 3 2 2 2" xfId="14868" xr:uid="{00000000-0005-0000-0000-00002B3A0000}"/>
    <cellStyle name="Normal 72 2 2 3 2 2 2 3" xfId="29963" xr:uid="{00000000-0005-0000-0000-000025750000}"/>
    <cellStyle name="Normal 72 2 2 3 2 2 3" xfId="9848" xr:uid="{00000000-0005-0000-0000-00008F260000}"/>
    <cellStyle name="Normal 72 2 2 3 2 2 3 3" xfId="24946" xr:uid="{00000000-0005-0000-0000-00008C610000}"/>
    <cellStyle name="Normal 72 2 2 3 2 2 5" xfId="19933" xr:uid="{00000000-0005-0000-0000-0000F74D0000}"/>
    <cellStyle name="Normal 72 2 2 3 2 3" xfId="6487" xr:uid="{00000000-0005-0000-0000-00006E190000}"/>
    <cellStyle name="Normal 72 2 2 3 2 3 2" xfId="16539" xr:uid="{00000000-0005-0000-0000-0000B2400000}"/>
    <cellStyle name="Normal 72 2 2 3 2 3 3" xfId="11519" xr:uid="{00000000-0005-0000-0000-0000162D0000}"/>
    <cellStyle name="Normal 72 2 2 3 2 3 3 3" xfId="26617" xr:uid="{00000000-0005-0000-0000-000013680000}"/>
    <cellStyle name="Normal 72 2 2 3 2 3 5" xfId="21604" xr:uid="{00000000-0005-0000-0000-00007E540000}"/>
    <cellStyle name="Normal 72 2 2 3 2 4" xfId="13197" xr:uid="{00000000-0005-0000-0000-0000A4330000}"/>
    <cellStyle name="Normal 72 2 2 3 2 4 3" xfId="28292" xr:uid="{00000000-0005-0000-0000-00009E6E0000}"/>
    <cellStyle name="Normal 72 2 2 3 2 5" xfId="8176" xr:uid="{00000000-0005-0000-0000-000007200000}"/>
    <cellStyle name="Normal 72 2 2 3 2 5 3" xfId="23275" xr:uid="{00000000-0005-0000-0000-0000055B0000}"/>
    <cellStyle name="Normal 72 2 2 3 2 7" xfId="18262" xr:uid="{00000000-0005-0000-0000-000070470000}"/>
    <cellStyle name="Normal 72 2 2 3 3" xfId="3959" xr:uid="{00000000-0005-0000-0000-00008D0F0000}"/>
    <cellStyle name="Normal 72 2 2 3 3 2" xfId="14032" xr:uid="{00000000-0005-0000-0000-0000E7360000}"/>
    <cellStyle name="Normal 72 2 2 3 3 2 3" xfId="29127" xr:uid="{00000000-0005-0000-0000-0000E1710000}"/>
    <cellStyle name="Normal 72 2 2 3 3 3" xfId="9012" xr:uid="{00000000-0005-0000-0000-00004B230000}"/>
    <cellStyle name="Normal 72 2 2 3 3 3 3" xfId="24110" xr:uid="{00000000-0005-0000-0000-0000485E0000}"/>
    <cellStyle name="Normal 72 2 2 3 3 5" xfId="19097" xr:uid="{00000000-0005-0000-0000-0000B34A0000}"/>
    <cellStyle name="Normal 72 2 2 3 4" xfId="5651" xr:uid="{00000000-0005-0000-0000-00002A160000}"/>
    <cellStyle name="Normal 72 2 2 3 4 2" xfId="15703" xr:uid="{00000000-0005-0000-0000-00006E3D0000}"/>
    <cellStyle name="Normal 72 2 2 3 4 2 3" xfId="30798" xr:uid="{00000000-0005-0000-0000-000068780000}"/>
    <cellStyle name="Normal 72 2 2 3 4 3" xfId="10683" xr:uid="{00000000-0005-0000-0000-0000D2290000}"/>
    <cellStyle name="Normal 72 2 2 3 4 3 3" xfId="25781" xr:uid="{00000000-0005-0000-0000-0000CF640000}"/>
    <cellStyle name="Normal 72 2 2 3 4 5" xfId="20768" xr:uid="{00000000-0005-0000-0000-00003A510000}"/>
    <cellStyle name="Normal 72 2 2 3 5" xfId="12361" xr:uid="{00000000-0005-0000-0000-000060300000}"/>
    <cellStyle name="Normal 72 2 2 3 5 3" xfId="27456" xr:uid="{00000000-0005-0000-0000-00005A6B0000}"/>
    <cellStyle name="Normal 72 2 2 3 6" xfId="7340" xr:uid="{00000000-0005-0000-0000-0000C31C0000}"/>
    <cellStyle name="Normal 72 2 2 3 6 3" xfId="22439" xr:uid="{00000000-0005-0000-0000-0000C1570000}"/>
    <cellStyle name="Normal 72 2 2 3 8" xfId="17426" xr:uid="{00000000-0005-0000-0000-00002C440000}"/>
    <cellStyle name="Normal 72 2 2 4" xfId="2689" xr:uid="{00000000-0005-0000-0000-0000960A0000}"/>
    <cellStyle name="Normal 72 2 2 4 2" xfId="4378" xr:uid="{00000000-0005-0000-0000-000030110000}"/>
    <cellStyle name="Normal 72 2 2 4 2 2" xfId="14450" xr:uid="{00000000-0005-0000-0000-000089380000}"/>
    <cellStyle name="Normal 72 2 2 4 2 2 3" xfId="29545" xr:uid="{00000000-0005-0000-0000-000083730000}"/>
    <cellStyle name="Normal 72 2 2 4 2 3" xfId="9430" xr:uid="{00000000-0005-0000-0000-0000ED240000}"/>
    <cellStyle name="Normal 72 2 2 4 2 3 3" xfId="24528" xr:uid="{00000000-0005-0000-0000-0000EA5F0000}"/>
    <cellStyle name="Normal 72 2 2 4 2 5" xfId="19515" xr:uid="{00000000-0005-0000-0000-0000554C0000}"/>
    <cellStyle name="Normal 72 2 2 4 3" xfId="6069" xr:uid="{00000000-0005-0000-0000-0000CC170000}"/>
    <cellStyle name="Normal 72 2 2 4 3 2" xfId="16121" xr:uid="{00000000-0005-0000-0000-0000103F0000}"/>
    <cellStyle name="Normal 72 2 2 4 3 3" xfId="11101" xr:uid="{00000000-0005-0000-0000-0000742B0000}"/>
    <cellStyle name="Normal 72 2 2 4 3 3 3" xfId="26199" xr:uid="{00000000-0005-0000-0000-000071660000}"/>
    <cellStyle name="Normal 72 2 2 4 3 5" xfId="21186" xr:uid="{00000000-0005-0000-0000-0000DC520000}"/>
    <cellStyle name="Normal 72 2 2 4 4" xfId="12779" xr:uid="{00000000-0005-0000-0000-000002320000}"/>
    <cellStyle name="Normal 72 2 2 4 4 3" xfId="27874" xr:uid="{00000000-0005-0000-0000-0000FC6C0000}"/>
    <cellStyle name="Normal 72 2 2 4 5" xfId="7758" xr:uid="{00000000-0005-0000-0000-0000651E0000}"/>
    <cellStyle name="Normal 72 2 2 4 5 3" xfId="22857" xr:uid="{00000000-0005-0000-0000-000063590000}"/>
    <cellStyle name="Normal 72 2 2 4 7" xfId="17844" xr:uid="{00000000-0005-0000-0000-0000CE450000}"/>
    <cellStyle name="Normal 72 2 2 5" xfId="3541" xr:uid="{00000000-0005-0000-0000-0000EB0D0000}"/>
    <cellStyle name="Normal 72 2 2 5 2" xfId="13614" xr:uid="{00000000-0005-0000-0000-000045350000}"/>
    <cellStyle name="Normal 72 2 2 5 2 3" xfId="28709" xr:uid="{00000000-0005-0000-0000-00003F700000}"/>
    <cellStyle name="Normal 72 2 2 5 3" xfId="8594" xr:uid="{00000000-0005-0000-0000-0000A9210000}"/>
    <cellStyle name="Normal 72 2 2 5 3 3" xfId="23692" xr:uid="{00000000-0005-0000-0000-0000A65C0000}"/>
    <cellStyle name="Normal 72 2 2 5 5" xfId="18679" xr:uid="{00000000-0005-0000-0000-000011490000}"/>
    <cellStyle name="Normal 72 2 2 6" xfId="5233" xr:uid="{00000000-0005-0000-0000-000088140000}"/>
    <cellStyle name="Normal 72 2 2 6 2" xfId="15285" xr:uid="{00000000-0005-0000-0000-0000CC3B0000}"/>
    <cellStyle name="Normal 72 2 2 6 2 3" xfId="30380" xr:uid="{00000000-0005-0000-0000-0000C6760000}"/>
    <cellStyle name="Normal 72 2 2 6 3" xfId="10265" xr:uid="{00000000-0005-0000-0000-000030280000}"/>
    <cellStyle name="Normal 72 2 2 6 3 3" xfId="25363" xr:uid="{00000000-0005-0000-0000-00002D630000}"/>
    <cellStyle name="Normal 72 2 2 6 5" xfId="20350" xr:uid="{00000000-0005-0000-0000-0000984F0000}"/>
    <cellStyle name="Normal 72 2 2 7" xfId="11943" xr:uid="{00000000-0005-0000-0000-0000BE2E0000}"/>
    <cellStyle name="Normal 72 2 2 7 3" xfId="27038" xr:uid="{00000000-0005-0000-0000-0000B8690000}"/>
    <cellStyle name="Normal 72 2 2 8" xfId="6922" xr:uid="{00000000-0005-0000-0000-0000211B0000}"/>
    <cellStyle name="Normal 72 2 2 8 3" xfId="22021" xr:uid="{00000000-0005-0000-0000-00001F560000}"/>
    <cellStyle name="Normal 72 2 3" xfId="1951" xr:uid="{00000000-0005-0000-0000-0000B4070000}"/>
    <cellStyle name="Normal 72 2 3 2" xfId="2372" xr:uid="{00000000-0005-0000-0000-000059090000}"/>
    <cellStyle name="Normal 72 2 3 2 2" xfId="3211" xr:uid="{00000000-0005-0000-0000-0000A00C0000}"/>
    <cellStyle name="Normal 72 2 3 2 2 2" xfId="4900" xr:uid="{00000000-0005-0000-0000-00003A130000}"/>
    <cellStyle name="Normal 72 2 3 2 2 2 2" xfId="14972" xr:uid="{00000000-0005-0000-0000-0000933A0000}"/>
    <cellStyle name="Normal 72 2 3 2 2 2 2 3" xfId="30067" xr:uid="{00000000-0005-0000-0000-00008D750000}"/>
    <cellStyle name="Normal 72 2 3 2 2 2 3" xfId="9952" xr:uid="{00000000-0005-0000-0000-0000F7260000}"/>
    <cellStyle name="Normal 72 2 3 2 2 2 3 3" xfId="25050" xr:uid="{00000000-0005-0000-0000-0000F4610000}"/>
    <cellStyle name="Normal 72 2 3 2 2 2 5" xfId="20037" xr:uid="{00000000-0005-0000-0000-00005F4E0000}"/>
    <cellStyle name="Normal 72 2 3 2 2 3" xfId="6591" xr:uid="{00000000-0005-0000-0000-0000D6190000}"/>
    <cellStyle name="Normal 72 2 3 2 2 3 2" xfId="16643" xr:uid="{00000000-0005-0000-0000-00001A410000}"/>
    <cellStyle name="Normal 72 2 3 2 2 3 3" xfId="11623" xr:uid="{00000000-0005-0000-0000-00007E2D0000}"/>
    <cellStyle name="Normal 72 2 3 2 2 3 3 3" xfId="26721" xr:uid="{00000000-0005-0000-0000-00007B680000}"/>
    <cellStyle name="Normal 72 2 3 2 2 3 5" xfId="21708" xr:uid="{00000000-0005-0000-0000-0000E6540000}"/>
    <cellStyle name="Normal 72 2 3 2 2 4" xfId="13301" xr:uid="{00000000-0005-0000-0000-00000C340000}"/>
    <cellStyle name="Normal 72 2 3 2 2 4 3" xfId="28396" xr:uid="{00000000-0005-0000-0000-0000066F0000}"/>
    <cellStyle name="Normal 72 2 3 2 2 5" xfId="8280" xr:uid="{00000000-0005-0000-0000-00006F200000}"/>
    <cellStyle name="Normal 72 2 3 2 2 5 3" xfId="23379" xr:uid="{00000000-0005-0000-0000-00006D5B0000}"/>
    <cellStyle name="Normal 72 2 3 2 2 7" xfId="18366" xr:uid="{00000000-0005-0000-0000-0000D8470000}"/>
    <cellStyle name="Normal 72 2 3 2 3" xfId="4063" xr:uid="{00000000-0005-0000-0000-0000F50F0000}"/>
    <cellStyle name="Normal 72 2 3 2 3 2" xfId="14136" xr:uid="{00000000-0005-0000-0000-00004F370000}"/>
    <cellStyle name="Normal 72 2 3 2 3 2 3" xfId="29231" xr:uid="{00000000-0005-0000-0000-000049720000}"/>
    <cellStyle name="Normal 72 2 3 2 3 3" xfId="9116" xr:uid="{00000000-0005-0000-0000-0000B3230000}"/>
    <cellStyle name="Normal 72 2 3 2 3 3 3" xfId="24214" xr:uid="{00000000-0005-0000-0000-0000B05E0000}"/>
    <cellStyle name="Normal 72 2 3 2 3 5" xfId="19201" xr:uid="{00000000-0005-0000-0000-00001B4B0000}"/>
    <cellStyle name="Normal 72 2 3 2 4" xfId="5755" xr:uid="{00000000-0005-0000-0000-000092160000}"/>
    <cellStyle name="Normal 72 2 3 2 4 2" xfId="15807" xr:uid="{00000000-0005-0000-0000-0000D63D0000}"/>
    <cellStyle name="Normal 72 2 3 2 4 2 3" xfId="30902" xr:uid="{00000000-0005-0000-0000-0000D0780000}"/>
    <cellStyle name="Normal 72 2 3 2 4 3" xfId="10787" xr:uid="{00000000-0005-0000-0000-00003A2A0000}"/>
    <cellStyle name="Normal 72 2 3 2 4 3 3" xfId="25885" xr:uid="{00000000-0005-0000-0000-000037650000}"/>
    <cellStyle name="Normal 72 2 3 2 4 5" xfId="20872" xr:uid="{00000000-0005-0000-0000-0000A2510000}"/>
    <cellStyle name="Normal 72 2 3 2 5" xfId="12465" xr:uid="{00000000-0005-0000-0000-0000C8300000}"/>
    <cellStyle name="Normal 72 2 3 2 5 3" xfId="27560" xr:uid="{00000000-0005-0000-0000-0000C26B0000}"/>
    <cellStyle name="Normal 72 2 3 2 6" xfId="7444" xr:uid="{00000000-0005-0000-0000-00002B1D0000}"/>
    <cellStyle name="Normal 72 2 3 2 6 3" xfId="22543" xr:uid="{00000000-0005-0000-0000-000029580000}"/>
    <cellStyle name="Normal 72 2 3 2 8" xfId="17530" xr:uid="{00000000-0005-0000-0000-000094440000}"/>
    <cellStyle name="Normal 72 2 3 3" xfId="2793" xr:uid="{00000000-0005-0000-0000-0000FE0A0000}"/>
    <cellStyle name="Normal 72 2 3 3 2" xfId="4482" xr:uid="{00000000-0005-0000-0000-000098110000}"/>
    <cellStyle name="Normal 72 2 3 3 2 2" xfId="14554" xr:uid="{00000000-0005-0000-0000-0000F1380000}"/>
    <cellStyle name="Normal 72 2 3 3 2 2 3" xfId="29649" xr:uid="{00000000-0005-0000-0000-0000EB730000}"/>
    <cellStyle name="Normal 72 2 3 3 2 3" xfId="9534" xr:uid="{00000000-0005-0000-0000-000055250000}"/>
    <cellStyle name="Normal 72 2 3 3 2 3 3" xfId="24632" xr:uid="{00000000-0005-0000-0000-000052600000}"/>
    <cellStyle name="Normal 72 2 3 3 2 5" xfId="19619" xr:uid="{00000000-0005-0000-0000-0000BD4C0000}"/>
    <cellStyle name="Normal 72 2 3 3 3" xfId="6173" xr:uid="{00000000-0005-0000-0000-000034180000}"/>
    <cellStyle name="Normal 72 2 3 3 3 2" xfId="16225" xr:uid="{00000000-0005-0000-0000-0000783F0000}"/>
    <cellStyle name="Normal 72 2 3 3 3 3" xfId="11205" xr:uid="{00000000-0005-0000-0000-0000DC2B0000}"/>
    <cellStyle name="Normal 72 2 3 3 3 3 3" xfId="26303" xr:uid="{00000000-0005-0000-0000-0000D9660000}"/>
    <cellStyle name="Normal 72 2 3 3 3 5" xfId="21290" xr:uid="{00000000-0005-0000-0000-000044530000}"/>
    <cellStyle name="Normal 72 2 3 3 4" xfId="12883" xr:uid="{00000000-0005-0000-0000-00006A320000}"/>
    <cellStyle name="Normal 72 2 3 3 4 3" xfId="27978" xr:uid="{00000000-0005-0000-0000-0000646D0000}"/>
    <cellStyle name="Normal 72 2 3 3 5" xfId="7862" xr:uid="{00000000-0005-0000-0000-0000CD1E0000}"/>
    <cellStyle name="Normal 72 2 3 3 5 3" xfId="22961" xr:uid="{00000000-0005-0000-0000-0000CB590000}"/>
    <cellStyle name="Normal 72 2 3 3 7" xfId="17948" xr:uid="{00000000-0005-0000-0000-000036460000}"/>
    <cellStyle name="Normal 72 2 3 4" xfId="3645" xr:uid="{00000000-0005-0000-0000-0000530E0000}"/>
    <cellStyle name="Normal 72 2 3 4 2" xfId="13718" xr:uid="{00000000-0005-0000-0000-0000AD350000}"/>
    <cellStyle name="Normal 72 2 3 4 2 3" xfId="28813" xr:uid="{00000000-0005-0000-0000-0000A7700000}"/>
    <cellStyle name="Normal 72 2 3 4 3" xfId="8698" xr:uid="{00000000-0005-0000-0000-000011220000}"/>
    <cellStyle name="Normal 72 2 3 4 3 3" xfId="23796" xr:uid="{00000000-0005-0000-0000-00000E5D0000}"/>
    <cellStyle name="Normal 72 2 3 4 5" xfId="18783" xr:uid="{00000000-0005-0000-0000-000079490000}"/>
    <cellStyle name="Normal 72 2 3 5" xfId="5337" xr:uid="{00000000-0005-0000-0000-0000F0140000}"/>
    <cellStyle name="Normal 72 2 3 5 2" xfId="15389" xr:uid="{00000000-0005-0000-0000-0000343C0000}"/>
    <cellStyle name="Normal 72 2 3 5 2 3" xfId="30484" xr:uid="{00000000-0005-0000-0000-00002E770000}"/>
    <cellStyle name="Normal 72 2 3 5 3" xfId="10369" xr:uid="{00000000-0005-0000-0000-000098280000}"/>
    <cellStyle name="Normal 72 2 3 5 3 3" xfId="25467" xr:uid="{00000000-0005-0000-0000-000095630000}"/>
    <cellStyle name="Normal 72 2 3 5 5" xfId="20454" xr:uid="{00000000-0005-0000-0000-000000500000}"/>
    <cellStyle name="Normal 72 2 3 6" xfId="12047" xr:uid="{00000000-0005-0000-0000-0000262F0000}"/>
    <cellStyle name="Normal 72 2 3 6 3" xfId="27142" xr:uid="{00000000-0005-0000-0000-0000206A0000}"/>
    <cellStyle name="Normal 72 2 3 7" xfId="7026" xr:uid="{00000000-0005-0000-0000-0000891B0000}"/>
    <cellStyle name="Normal 72 2 3 7 3" xfId="22125" xr:uid="{00000000-0005-0000-0000-000087560000}"/>
    <cellStyle name="Normal 72 2 3 9" xfId="17112" xr:uid="{00000000-0005-0000-0000-0000F2420000}"/>
    <cellStyle name="Normal 72 2 4" xfId="2164" xr:uid="{00000000-0005-0000-0000-000089080000}"/>
    <cellStyle name="Normal 72 2 4 2" xfId="3003" xr:uid="{00000000-0005-0000-0000-0000D00B0000}"/>
    <cellStyle name="Normal 72 2 4 2 2" xfId="4692" xr:uid="{00000000-0005-0000-0000-00006A120000}"/>
    <cellStyle name="Normal 72 2 4 2 2 2" xfId="14764" xr:uid="{00000000-0005-0000-0000-0000C3390000}"/>
    <cellStyle name="Normal 72 2 4 2 2 2 3" xfId="29859" xr:uid="{00000000-0005-0000-0000-0000BD740000}"/>
    <cellStyle name="Normal 72 2 4 2 2 3" xfId="9744" xr:uid="{00000000-0005-0000-0000-000027260000}"/>
    <cellStyle name="Normal 72 2 4 2 2 3 3" xfId="24842" xr:uid="{00000000-0005-0000-0000-000024610000}"/>
    <cellStyle name="Normal 72 2 4 2 2 5" xfId="19829" xr:uid="{00000000-0005-0000-0000-00008F4D0000}"/>
    <cellStyle name="Normal 72 2 4 2 3" xfId="6383" xr:uid="{00000000-0005-0000-0000-000006190000}"/>
    <cellStyle name="Normal 72 2 4 2 3 2" xfId="16435" xr:uid="{00000000-0005-0000-0000-00004A400000}"/>
    <cellStyle name="Normal 72 2 4 2 3 3" xfId="11415" xr:uid="{00000000-0005-0000-0000-0000AE2C0000}"/>
    <cellStyle name="Normal 72 2 4 2 3 3 3" xfId="26513" xr:uid="{00000000-0005-0000-0000-0000AB670000}"/>
    <cellStyle name="Normal 72 2 4 2 3 5" xfId="21500" xr:uid="{00000000-0005-0000-0000-000016540000}"/>
    <cellStyle name="Normal 72 2 4 2 4" xfId="13093" xr:uid="{00000000-0005-0000-0000-00003C330000}"/>
    <cellStyle name="Normal 72 2 4 2 4 3" xfId="28188" xr:uid="{00000000-0005-0000-0000-0000366E0000}"/>
    <cellStyle name="Normal 72 2 4 2 5" xfId="8072" xr:uid="{00000000-0005-0000-0000-00009F1F0000}"/>
    <cellStyle name="Normal 72 2 4 2 5 3" xfId="23171" xr:uid="{00000000-0005-0000-0000-00009D5A0000}"/>
    <cellStyle name="Normal 72 2 4 2 7" xfId="18158" xr:uid="{00000000-0005-0000-0000-000008470000}"/>
    <cellStyle name="Normal 72 2 4 3" xfId="3855" xr:uid="{00000000-0005-0000-0000-0000250F0000}"/>
    <cellStyle name="Normal 72 2 4 3 2" xfId="13928" xr:uid="{00000000-0005-0000-0000-00007F360000}"/>
    <cellStyle name="Normal 72 2 4 3 2 3" xfId="29023" xr:uid="{00000000-0005-0000-0000-000079710000}"/>
    <cellStyle name="Normal 72 2 4 3 3" xfId="8908" xr:uid="{00000000-0005-0000-0000-0000E3220000}"/>
    <cellStyle name="Normal 72 2 4 3 3 3" xfId="24006" xr:uid="{00000000-0005-0000-0000-0000E05D0000}"/>
    <cellStyle name="Normal 72 2 4 3 5" xfId="18993" xr:uid="{00000000-0005-0000-0000-00004B4A0000}"/>
    <cellStyle name="Normal 72 2 4 4" xfId="5547" xr:uid="{00000000-0005-0000-0000-0000C2150000}"/>
    <cellStyle name="Normal 72 2 4 4 2" xfId="15599" xr:uid="{00000000-0005-0000-0000-0000063D0000}"/>
    <cellStyle name="Normal 72 2 4 4 2 3" xfId="30694" xr:uid="{00000000-0005-0000-0000-000000780000}"/>
    <cellStyle name="Normal 72 2 4 4 3" xfId="10579" xr:uid="{00000000-0005-0000-0000-00006A290000}"/>
    <cellStyle name="Normal 72 2 4 4 3 3" xfId="25677" xr:uid="{00000000-0005-0000-0000-000067640000}"/>
    <cellStyle name="Normal 72 2 4 4 5" xfId="20664" xr:uid="{00000000-0005-0000-0000-0000D2500000}"/>
    <cellStyle name="Normal 72 2 4 5" xfId="12257" xr:uid="{00000000-0005-0000-0000-0000F82F0000}"/>
    <cellStyle name="Normal 72 2 4 5 3" xfId="27352" xr:uid="{00000000-0005-0000-0000-0000F26A0000}"/>
    <cellStyle name="Normal 72 2 4 6" xfId="7236" xr:uid="{00000000-0005-0000-0000-00005B1C0000}"/>
    <cellStyle name="Normal 72 2 4 6 3" xfId="22335" xr:uid="{00000000-0005-0000-0000-000059570000}"/>
    <cellStyle name="Normal 72 2 4 8" xfId="17322" xr:uid="{00000000-0005-0000-0000-0000C4430000}"/>
    <cellStyle name="Normal 72 2 5" xfId="2585" xr:uid="{00000000-0005-0000-0000-00002E0A0000}"/>
    <cellStyle name="Normal 72 2 5 2" xfId="4274" xr:uid="{00000000-0005-0000-0000-0000C8100000}"/>
    <cellStyle name="Normal 72 2 5 2 2" xfId="14346" xr:uid="{00000000-0005-0000-0000-000021380000}"/>
    <cellStyle name="Normal 72 2 5 2 2 3" xfId="29441" xr:uid="{00000000-0005-0000-0000-00001B730000}"/>
    <cellStyle name="Normal 72 2 5 2 3" xfId="9326" xr:uid="{00000000-0005-0000-0000-000085240000}"/>
    <cellStyle name="Normal 72 2 5 2 3 3" xfId="24424" xr:uid="{00000000-0005-0000-0000-0000825F0000}"/>
    <cellStyle name="Normal 72 2 5 2 5" xfId="19411" xr:uid="{00000000-0005-0000-0000-0000ED4B0000}"/>
    <cellStyle name="Normal 72 2 5 3" xfId="5965" xr:uid="{00000000-0005-0000-0000-000064170000}"/>
    <cellStyle name="Normal 72 2 5 3 2" xfId="16017" xr:uid="{00000000-0005-0000-0000-0000A83E0000}"/>
    <cellStyle name="Normal 72 2 5 3 3" xfId="10997" xr:uid="{00000000-0005-0000-0000-00000C2B0000}"/>
    <cellStyle name="Normal 72 2 5 3 3 3" xfId="26095" xr:uid="{00000000-0005-0000-0000-000009660000}"/>
    <cellStyle name="Normal 72 2 5 3 5" xfId="21082" xr:uid="{00000000-0005-0000-0000-000074520000}"/>
    <cellStyle name="Normal 72 2 5 4" xfId="12675" xr:uid="{00000000-0005-0000-0000-00009A310000}"/>
    <cellStyle name="Normal 72 2 5 4 3" xfId="27770" xr:uid="{00000000-0005-0000-0000-0000946C0000}"/>
    <cellStyle name="Normal 72 2 5 5" xfId="7654" xr:uid="{00000000-0005-0000-0000-0000FD1D0000}"/>
    <cellStyle name="Normal 72 2 5 5 3" xfId="22753" xr:uid="{00000000-0005-0000-0000-0000FB580000}"/>
    <cellStyle name="Normal 72 2 5 7" xfId="17740" xr:uid="{00000000-0005-0000-0000-000066450000}"/>
    <cellStyle name="Normal 72 2 6" xfId="3437" xr:uid="{00000000-0005-0000-0000-0000830D0000}"/>
    <cellStyle name="Normal 72 2 6 2" xfId="13510" xr:uid="{00000000-0005-0000-0000-0000DD340000}"/>
    <cellStyle name="Normal 72 2 6 2 3" xfId="28605" xr:uid="{00000000-0005-0000-0000-0000D76F0000}"/>
    <cellStyle name="Normal 72 2 6 3" xfId="8490" xr:uid="{00000000-0005-0000-0000-000041210000}"/>
    <cellStyle name="Normal 72 2 6 3 3" xfId="23588" xr:uid="{00000000-0005-0000-0000-00003E5C0000}"/>
    <cellStyle name="Normal 72 2 6 5" xfId="18575" xr:uid="{00000000-0005-0000-0000-0000A9480000}"/>
    <cellStyle name="Normal 72 2 7" xfId="5129" xr:uid="{00000000-0005-0000-0000-000020140000}"/>
    <cellStyle name="Normal 72 2 7 2" xfId="15181" xr:uid="{00000000-0005-0000-0000-0000643B0000}"/>
    <cellStyle name="Normal 72 2 7 2 3" xfId="30276" xr:uid="{00000000-0005-0000-0000-00005E760000}"/>
    <cellStyle name="Normal 72 2 7 3" xfId="10161" xr:uid="{00000000-0005-0000-0000-0000C8270000}"/>
    <cellStyle name="Normal 72 2 7 3 3" xfId="25259" xr:uid="{00000000-0005-0000-0000-0000C5620000}"/>
    <cellStyle name="Normal 72 2 7 5" xfId="20246" xr:uid="{00000000-0005-0000-0000-0000304F0000}"/>
    <cellStyle name="Normal 72 2 8" xfId="11839" xr:uid="{00000000-0005-0000-0000-0000562E0000}"/>
    <cellStyle name="Normal 72 2 8 3" xfId="26934" xr:uid="{00000000-0005-0000-0000-000050690000}"/>
    <cellStyle name="Normal 72 2 9" xfId="6818" xr:uid="{00000000-0005-0000-0000-0000B91A0000}"/>
    <cellStyle name="Normal 72 2 9 3" xfId="21917" xr:uid="{00000000-0005-0000-0000-0000B7550000}"/>
    <cellStyle name="Normal 72 3" xfId="1784" xr:uid="{00000000-0005-0000-0000-00000D070000}"/>
    <cellStyle name="Normal 72 3 10" xfId="16956" xr:uid="{00000000-0005-0000-0000-000056420000}"/>
    <cellStyle name="Normal 72 3 2" xfId="2003" xr:uid="{00000000-0005-0000-0000-0000E8070000}"/>
    <cellStyle name="Normal 72 3 2 2" xfId="2424" xr:uid="{00000000-0005-0000-0000-00008D090000}"/>
    <cellStyle name="Normal 72 3 2 2 2" xfId="3263" xr:uid="{00000000-0005-0000-0000-0000D40C0000}"/>
    <cellStyle name="Normal 72 3 2 2 2 2" xfId="4952" xr:uid="{00000000-0005-0000-0000-00006E130000}"/>
    <cellStyle name="Normal 72 3 2 2 2 2 2" xfId="15024" xr:uid="{00000000-0005-0000-0000-0000C73A0000}"/>
    <cellStyle name="Normal 72 3 2 2 2 2 2 3" xfId="30119" xr:uid="{00000000-0005-0000-0000-0000C1750000}"/>
    <cellStyle name="Normal 72 3 2 2 2 2 3" xfId="10004" xr:uid="{00000000-0005-0000-0000-00002B270000}"/>
    <cellStyle name="Normal 72 3 2 2 2 2 3 3" xfId="25102" xr:uid="{00000000-0005-0000-0000-000028620000}"/>
    <cellStyle name="Normal 72 3 2 2 2 2 5" xfId="20089" xr:uid="{00000000-0005-0000-0000-0000934E0000}"/>
    <cellStyle name="Normal 72 3 2 2 2 3" xfId="6643" xr:uid="{00000000-0005-0000-0000-00000A1A0000}"/>
    <cellStyle name="Normal 72 3 2 2 2 3 2" xfId="16695" xr:uid="{00000000-0005-0000-0000-00004E410000}"/>
    <cellStyle name="Normal 72 3 2 2 2 3 3" xfId="11675" xr:uid="{00000000-0005-0000-0000-0000B22D0000}"/>
    <cellStyle name="Normal 72 3 2 2 2 3 3 3" xfId="26773" xr:uid="{00000000-0005-0000-0000-0000AF680000}"/>
    <cellStyle name="Normal 72 3 2 2 2 3 5" xfId="21760" xr:uid="{00000000-0005-0000-0000-00001A550000}"/>
    <cellStyle name="Normal 72 3 2 2 2 4" xfId="13353" xr:uid="{00000000-0005-0000-0000-000040340000}"/>
    <cellStyle name="Normal 72 3 2 2 2 4 3" xfId="28448" xr:uid="{00000000-0005-0000-0000-00003A6F0000}"/>
    <cellStyle name="Normal 72 3 2 2 2 5" xfId="8332" xr:uid="{00000000-0005-0000-0000-0000A3200000}"/>
    <cellStyle name="Normal 72 3 2 2 2 5 3" xfId="23431" xr:uid="{00000000-0005-0000-0000-0000A15B0000}"/>
    <cellStyle name="Normal 72 3 2 2 2 7" xfId="18418" xr:uid="{00000000-0005-0000-0000-00000C480000}"/>
    <cellStyle name="Normal 72 3 2 2 3" xfId="4115" xr:uid="{00000000-0005-0000-0000-000029100000}"/>
    <cellStyle name="Normal 72 3 2 2 3 2" xfId="14188" xr:uid="{00000000-0005-0000-0000-000083370000}"/>
    <cellStyle name="Normal 72 3 2 2 3 2 3" xfId="29283" xr:uid="{00000000-0005-0000-0000-00007D720000}"/>
    <cellStyle name="Normal 72 3 2 2 3 3" xfId="9168" xr:uid="{00000000-0005-0000-0000-0000E7230000}"/>
    <cellStyle name="Normal 72 3 2 2 3 3 3" xfId="24266" xr:uid="{00000000-0005-0000-0000-0000E45E0000}"/>
    <cellStyle name="Normal 72 3 2 2 3 5" xfId="19253" xr:uid="{00000000-0005-0000-0000-00004F4B0000}"/>
    <cellStyle name="Normal 72 3 2 2 4" xfId="5807" xr:uid="{00000000-0005-0000-0000-0000C6160000}"/>
    <cellStyle name="Normal 72 3 2 2 4 2" xfId="15859" xr:uid="{00000000-0005-0000-0000-00000A3E0000}"/>
    <cellStyle name="Normal 72 3 2 2 4 3" xfId="10839" xr:uid="{00000000-0005-0000-0000-00006E2A0000}"/>
    <cellStyle name="Normal 72 3 2 2 4 3 3" xfId="25937" xr:uid="{00000000-0005-0000-0000-00006B650000}"/>
    <cellStyle name="Normal 72 3 2 2 4 5" xfId="20924" xr:uid="{00000000-0005-0000-0000-0000D6510000}"/>
    <cellStyle name="Normal 72 3 2 2 5" xfId="12517" xr:uid="{00000000-0005-0000-0000-0000FC300000}"/>
    <cellStyle name="Normal 72 3 2 2 5 3" xfId="27612" xr:uid="{00000000-0005-0000-0000-0000F66B0000}"/>
    <cellStyle name="Normal 72 3 2 2 6" xfId="7496" xr:uid="{00000000-0005-0000-0000-00005F1D0000}"/>
    <cellStyle name="Normal 72 3 2 2 6 3" xfId="22595" xr:uid="{00000000-0005-0000-0000-00005D580000}"/>
    <cellStyle name="Normal 72 3 2 2 8" xfId="17582" xr:uid="{00000000-0005-0000-0000-0000C8440000}"/>
    <cellStyle name="Normal 72 3 2 3" xfId="2845" xr:uid="{00000000-0005-0000-0000-0000320B0000}"/>
    <cellStyle name="Normal 72 3 2 3 2" xfId="4534" xr:uid="{00000000-0005-0000-0000-0000CC110000}"/>
    <cellStyle name="Normal 72 3 2 3 2 2" xfId="14606" xr:uid="{00000000-0005-0000-0000-000025390000}"/>
    <cellStyle name="Normal 72 3 2 3 2 2 3" xfId="29701" xr:uid="{00000000-0005-0000-0000-00001F740000}"/>
    <cellStyle name="Normal 72 3 2 3 2 3" xfId="9586" xr:uid="{00000000-0005-0000-0000-000089250000}"/>
    <cellStyle name="Normal 72 3 2 3 2 3 3" xfId="24684" xr:uid="{00000000-0005-0000-0000-000086600000}"/>
    <cellStyle name="Normal 72 3 2 3 2 5" xfId="19671" xr:uid="{00000000-0005-0000-0000-0000F14C0000}"/>
    <cellStyle name="Normal 72 3 2 3 3" xfId="6225" xr:uid="{00000000-0005-0000-0000-000068180000}"/>
    <cellStyle name="Normal 72 3 2 3 3 2" xfId="16277" xr:uid="{00000000-0005-0000-0000-0000AC3F0000}"/>
    <cellStyle name="Normal 72 3 2 3 3 3" xfId="11257" xr:uid="{00000000-0005-0000-0000-0000102C0000}"/>
    <cellStyle name="Normal 72 3 2 3 3 3 3" xfId="26355" xr:uid="{00000000-0005-0000-0000-00000D670000}"/>
    <cellStyle name="Normal 72 3 2 3 3 5" xfId="21342" xr:uid="{00000000-0005-0000-0000-000078530000}"/>
    <cellStyle name="Normal 72 3 2 3 4" xfId="12935" xr:uid="{00000000-0005-0000-0000-00009E320000}"/>
    <cellStyle name="Normal 72 3 2 3 4 3" xfId="28030" xr:uid="{00000000-0005-0000-0000-0000986D0000}"/>
    <cellStyle name="Normal 72 3 2 3 5" xfId="7914" xr:uid="{00000000-0005-0000-0000-0000011F0000}"/>
    <cellStyle name="Normal 72 3 2 3 5 3" xfId="23013" xr:uid="{00000000-0005-0000-0000-0000FF590000}"/>
    <cellStyle name="Normal 72 3 2 3 7" xfId="18000" xr:uid="{00000000-0005-0000-0000-00006A460000}"/>
    <cellStyle name="Normal 72 3 2 4" xfId="3697" xr:uid="{00000000-0005-0000-0000-0000870E0000}"/>
    <cellStyle name="Normal 72 3 2 4 2" xfId="13770" xr:uid="{00000000-0005-0000-0000-0000E1350000}"/>
    <cellStyle name="Normal 72 3 2 4 2 3" xfId="28865" xr:uid="{00000000-0005-0000-0000-0000DB700000}"/>
    <cellStyle name="Normal 72 3 2 4 3" xfId="8750" xr:uid="{00000000-0005-0000-0000-000045220000}"/>
    <cellStyle name="Normal 72 3 2 4 3 3" xfId="23848" xr:uid="{00000000-0005-0000-0000-0000425D0000}"/>
    <cellStyle name="Normal 72 3 2 4 5" xfId="18835" xr:uid="{00000000-0005-0000-0000-0000AD490000}"/>
    <cellStyle name="Normal 72 3 2 5" xfId="5389" xr:uid="{00000000-0005-0000-0000-000024150000}"/>
    <cellStyle name="Normal 72 3 2 5 2" xfId="15441" xr:uid="{00000000-0005-0000-0000-0000683C0000}"/>
    <cellStyle name="Normal 72 3 2 5 2 3" xfId="30536" xr:uid="{00000000-0005-0000-0000-000062770000}"/>
    <cellStyle name="Normal 72 3 2 5 3" xfId="10421" xr:uid="{00000000-0005-0000-0000-0000CC280000}"/>
    <cellStyle name="Normal 72 3 2 5 3 3" xfId="25519" xr:uid="{00000000-0005-0000-0000-0000C9630000}"/>
    <cellStyle name="Normal 72 3 2 5 5" xfId="20506" xr:uid="{00000000-0005-0000-0000-000034500000}"/>
    <cellStyle name="Normal 72 3 2 6" xfId="12099" xr:uid="{00000000-0005-0000-0000-00005A2F0000}"/>
    <cellStyle name="Normal 72 3 2 6 3" xfId="27194" xr:uid="{00000000-0005-0000-0000-0000546A0000}"/>
    <cellStyle name="Normal 72 3 2 7" xfId="7078" xr:uid="{00000000-0005-0000-0000-0000BD1B0000}"/>
    <cellStyle name="Normal 72 3 2 7 3" xfId="22177" xr:uid="{00000000-0005-0000-0000-0000BB560000}"/>
    <cellStyle name="Normal 72 3 2 9" xfId="17164" xr:uid="{00000000-0005-0000-0000-000026430000}"/>
    <cellStyle name="Normal 72 3 3" xfId="2216" xr:uid="{00000000-0005-0000-0000-0000BD080000}"/>
    <cellStyle name="Normal 72 3 3 2" xfId="3055" xr:uid="{00000000-0005-0000-0000-0000040C0000}"/>
    <cellStyle name="Normal 72 3 3 2 2" xfId="4744" xr:uid="{00000000-0005-0000-0000-00009E120000}"/>
    <cellStyle name="Normal 72 3 3 2 2 2" xfId="14816" xr:uid="{00000000-0005-0000-0000-0000F7390000}"/>
    <cellStyle name="Normal 72 3 3 2 2 2 3" xfId="29911" xr:uid="{00000000-0005-0000-0000-0000F1740000}"/>
    <cellStyle name="Normal 72 3 3 2 2 3" xfId="9796" xr:uid="{00000000-0005-0000-0000-00005B260000}"/>
    <cellStyle name="Normal 72 3 3 2 2 3 3" xfId="24894" xr:uid="{00000000-0005-0000-0000-000058610000}"/>
    <cellStyle name="Normal 72 3 3 2 2 5" xfId="19881" xr:uid="{00000000-0005-0000-0000-0000C34D0000}"/>
    <cellStyle name="Normal 72 3 3 2 3" xfId="6435" xr:uid="{00000000-0005-0000-0000-00003A190000}"/>
    <cellStyle name="Normal 72 3 3 2 3 2" xfId="16487" xr:uid="{00000000-0005-0000-0000-00007E400000}"/>
    <cellStyle name="Normal 72 3 3 2 3 3" xfId="11467" xr:uid="{00000000-0005-0000-0000-0000E22C0000}"/>
    <cellStyle name="Normal 72 3 3 2 3 3 3" xfId="26565" xr:uid="{00000000-0005-0000-0000-0000DF670000}"/>
    <cellStyle name="Normal 72 3 3 2 3 5" xfId="21552" xr:uid="{00000000-0005-0000-0000-00004A540000}"/>
    <cellStyle name="Normal 72 3 3 2 4" xfId="13145" xr:uid="{00000000-0005-0000-0000-000070330000}"/>
    <cellStyle name="Normal 72 3 3 2 4 3" xfId="28240" xr:uid="{00000000-0005-0000-0000-00006A6E0000}"/>
    <cellStyle name="Normal 72 3 3 2 5" xfId="8124" xr:uid="{00000000-0005-0000-0000-0000D31F0000}"/>
    <cellStyle name="Normal 72 3 3 2 5 3" xfId="23223" xr:uid="{00000000-0005-0000-0000-0000D15A0000}"/>
    <cellStyle name="Normal 72 3 3 2 7" xfId="18210" xr:uid="{00000000-0005-0000-0000-00003C470000}"/>
    <cellStyle name="Normal 72 3 3 3" xfId="3907" xr:uid="{00000000-0005-0000-0000-0000590F0000}"/>
    <cellStyle name="Normal 72 3 3 3 2" xfId="13980" xr:uid="{00000000-0005-0000-0000-0000B3360000}"/>
    <cellStyle name="Normal 72 3 3 3 2 3" xfId="29075" xr:uid="{00000000-0005-0000-0000-0000AD710000}"/>
    <cellStyle name="Normal 72 3 3 3 3" xfId="8960" xr:uid="{00000000-0005-0000-0000-000017230000}"/>
    <cellStyle name="Normal 72 3 3 3 3 3" xfId="24058" xr:uid="{00000000-0005-0000-0000-0000145E0000}"/>
    <cellStyle name="Normal 72 3 3 3 5" xfId="19045" xr:uid="{00000000-0005-0000-0000-00007F4A0000}"/>
    <cellStyle name="Normal 72 3 3 4" xfId="5599" xr:uid="{00000000-0005-0000-0000-0000F6150000}"/>
    <cellStyle name="Normal 72 3 3 4 2" xfId="15651" xr:uid="{00000000-0005-0000-0000-00003A3D0000}"/>
    <cellStyle name="Normal 72 3 3 4 2 3" xfId="30746" xr:uid="{00000000-0005-0000-0000-000034780000}"/>
    <cellStyle name="Normal 72 3 3 4 3" xfId="10631" xr:uid="{00000000-0005-0000-0000-00009E290000}"/>
    <cellStyle name="Normal 72 3 3 4 3 3" xfId="25729" xr:uid="{00000000-0005-0000-0000-00009B640000}"/>
    <cellStyle name="Normal 72 3 3 4 5" xfId="20716" xr:uid="{00000000-0005-0000-0000-000006510000}"/>
    <cellStyle name="Normal 72 3 3 5" xfId="12309" xr:uid="{00000000-0005-0000-0000-00002C300000}"/>
    <cellStyle name="Normal 72 3 3 5 3" xfId="27404" xr:uid="{00000000-0005-0000-0000-0000266B0000}"/>
    <cellStyle name="Normal 72 3 3 6" xfId="7288" xr:uid="{00000000-0005-0000-0000-00008F1C0000}"/>
    <cellStyle name="Normal 72 3 3 6 3" xfId="22387" xr:uid="{00000000-0005-0000-0000-00008D570000}"/>
    <cellStyle name="Normal 72 3 3 8" xfId="17374" xr:uid="{00000000-0005-0000-0000-0000F8430000}"/>
    <cellStyle name="Normal 72 3 4" xfId="2637" xr:uid="{00000000-0005-0000-0000-0000620A0000}"/>
    <cellStyle name="Normal 72 3 4 2" xfId="4326" xr:uid="{00000000-0005-0000-0000-0000FC100000}"/>
    <cellStyle name="Normal 72 3 4 2 2" xfId="14398" xr:uid="{00000000-0005-0000-0000-000055380000}"/>
    <cellStyle name="Normal 72 3 4 2 2 3" xfId="29493" xr:uid="{00000000-0005-0000-0000-00004F730000}"/>
    <cellStyle name="Normal 72 3 4 2 3" xfId="9378" xr:uid="{00000000-0005-0000-0000-0000B9240000}"/>
    <cellStyle name="Normal 72 3 4 2 3 3" xfId="24476" xr:uid="{00000000-0005-0000-0000-0000B65F0000}"/>
    <cellStyle name="Normal 72 3 4 2 5" xfId="19463" xr:uid="{00000000-0005-0000-0000-0000214C0000}"/>
    <cellStyle name="Normal 72 3 4 3" xfId="6017" xr:uid="{00000000-0005-0000-0000-000098170000}"/>
    <cellStyle name="Normal 72 3 4 3 2" xfId="16069" xr:uid="{00000000-0005-0000-0000-0000DC3E0000}"/>
    <cellStyle name="Normal 72 3 4 3 3" xfId="11049" xr:uid="{00000000-0005-0000-0000-0000402B0000}"/>
    <cellStyle name="Normal 72 3 4 3 3 3" xfId="26147" xr:uid="{00000000-0005-0000-0000-00003D660000}"/>
    <cellStyle name="Normal 72 3 4 3 5" xfId="21134" xr:uid="{00000000-0005-0000-0000-0000A8520000}"/>
    <cellStyle name="Normal 72 3 4 4" xfId="12727" xr:uid="{00000000-0005-0000-0000-0000CE310000}"/>
    <cellStyle name="Normal 72 3 4 4 3" xfId="27822" xr:uid="{00000000-0005-0000-0000-0000C86C0000}"/>
    <cellStyle name="Normal 72 3 4 5" xfId="7706" xr:uid="{00000000-0005-0000-0000-0000311E0000}"/>
    <cellStyle name="Normal 72 3 4 5 3" xfId="22805" xr:uid="{00000000-0005-0000-0000-00002F590000}"/>
    <cellStyle name="Normal 72 3 4 7" xfId="17792" xr:uid="{00000000-0005-0000-0000-00009A450000}"/>
    <cellStyle name="Normal 72 3 5" xfId="3489" xr:uid="{00000000-0005-0000-0000-0000B70D0000}"/>
    <cellStyle name="Normal 72 3 5 2" xfId="13562" xr:uid="{00000000-0005-0000-0000-000011350000}"/>
    <cellStyle name="Normal 72 3 5 2 3" xfId="28657" xr:uid="{00000000-0005-0000-0000-00000B700000}"/>
    <cellStyle name="Normal 72 3 5 3" xfId="8542" xr:uid="{00000000-0005-0000-0000-000075210000}"/>
    <cellStyle name="Normal 72 3 5 3 3" xfId="23640" xr:uid="{00000000-0005-0000-0000-0000725C0000}"/>
    <cellStyle name="Normal 72 3 5 5" xfId="18627" xr:uid="{00000000-0005-0000-0000-0000DD480000}"/>
    <cellStyle name="Normal 72 3 6" xfId="5181" xr:uid="{00000000-0005-0000-0000-000054140000}"/>
    <cellStyle name="Normal 72 3 6 2" xfId="15233" xr:uid="{00000000-0005-0000-0000-0000983B0000}"/>
    <cellStyle name="Normal 72 3 6 2 3" xfId="30328" xr:uid="{00000000-0005-0000-0000-000092760000}"/>
    <cellStyle name="Normal 72 3 6 3" xfId="10213" xr:uid="{00000000-0005-0000-0000-0000FC270000}"/>
    <cellStyle name="Normal 72 3 6 3 3" xfId="25311" xr:uid="{00000000-0005-0000-0000-0000F9620000}"/>
    <cellStyle name="Normal 72 3 6 5" xfId="20298" xr:uid="{00000000-0005-0000-0000-0000644F0000}"/>
    <cellStyle name="Normal 72 3 7" xfId="11891" xr:uid="{00000000-0005-0000-0000-00008A2E0000}"/>
    <cellStyle name="Normal 72 3 7 3" xfId="26986" xr:uid="{00000000-0005-0000-0000-000084690000}"/>
    <cellStyle name="Normal 72 3 8" xfId="6870" xr:uid="{00000000-0005-0000-0000-0000ED1A0000}"/>
    <cellStyle name="Normal 72 3 8 3" xfId="21969" xr:uid="{00000000-0005-0000-0000-0000EB550000}"/>
    <cellStyle name="Normal 72 4" xfId="1897" xr:uid="{00000000-0005-0000-0000-00007E070000}"/>
    <cellStyle name="Normal 72 4 2" xfId="2320" xr:uid="{00000000-0005-0000-0000-000025090000}"/>
    <cellStyle name="Normal 72 4 2 2" xfId="3159" xr:uid="{00000000-0005-0000-0000-00006C0C0000}"/>
    <cellStyle name="Normal 72 4 2 2 2" xfId="4848" xr:uid="{00000000-0005-0000-0000-000006130000}"/>
    <cellStyle name="Normal 72 4 2 2 2 2" xfId="14920" xr:uid="{00000000-0005-0000-0000-00005F3A0000}"/>
    <cellStyle name="Normal 72 4 2 2 2 2 3" xfId="30015" xr:uid="{00000000-0005-0000-0000-000059750000}"/>
    <cellStyle name="Normal 72 4 2 2 2 3" xfId="9900" xr:uid="{00000000-0005-0000-0000-0000C3260000}"/>
    <cellStyle name="Normal 72 4 2 2 2 3 3" xfId="24998" xr:uid="{00000000-0005-0000-0000-0000C0610000}"/>
    <cellStyle name="Normal 72 4 2 2 2 5" xfId="19985" xr:uid="{00000000-0005-0000-0000-00002B4E0000}"/>
    <cellStyle name="Normal 72 4 2 2 3" xfId="6539" xr:uid="{00000000-0005-0000-0000-0000A2190000}"/>
    <cellStyle name="Normal 72 4 2 2 3 2" xfId="16591" xr:uid="{00000000-0005-0000-0000-0000E6400000}"/>
    <cellStyle name="Normal 72 4 2 2 3 3" xfId="11571" xr:uid="{00000000-0005-0000-0000-00004A2D0000}"/>
    <cellStyle name="Normal 72 4 2 2 3 3 3" xfId="26669" xr:uid="{00000000-0005-0000-0000-000047680000}"/>
    <cellStyle name="Normal 72 4 2 2 3 5" xfId="21656" xr:uid="{00000000-0005-0000-0000-0000B2540000}"/>
    <cellStyle name="Normal 72 4 2 2 4" xfId="13249" xr:uid="{00000000-0005-0000-0000-0000D8330000}"/>
    <cellStyle name="Normal 72 4 2 2 4 3" xfId="28344" xr:uid="{00000000-0005-0000-0000-0000D26E0000}"/>
    <cellStyle name="Normal 72 4 2 2 5" xfId="8228" xr:uid="{00000000-0005-0000-0000-00003B200000}"/>
    <cellStyle name="Normal 72 4 2 2 5 3" xfId="23327" xr:uid="{00000000-0005-0000-0000-0000395B0000}"/>
    <cellStyle name="Normal 72 4 2 2 7" xfId="18314" xr:uid="{00000000-0005-0000-0000-0000A4470000}"/>
    <cellStyle name="Normal 72 4 2 3" xfId="4011" xr:uid="{00000000-0005-0000-0000-0000C10F0000}"/>
    <cellStyle name="Normal 72 4 2 3 2" xfId="14084" xr:uid="{00000000-0005-0000-0000-00001B370000}"/>
    <cellStyle name="Normal 72 4 2 3 2 3" xfId="29179" xr:uid="{00000000-0005-0000-0000-000015720000}"/>
    <cellStyle name="Normal 72 4 2 3 3" xfId="9064" xr:uid="{00000000-0005-0000-0000-00007F230000}"/>
    <cellStyle name="Normal 72 4 2 3 3 3" xfId="24162" xr:uid="{00000000-0005-0000-0000-00007C5E0000}"/>
    <cellStyle name="Normal 72 4 2 3 5" xfId="19149" xr:uid="{00000000-0005-0000-0000-0000E74A0000}"/>
    <cellStyle name="Normal 72 4 2 4" xfId="5703" xr:uid="{00000000-0005-0000-0000-00005E160000}"/>
    <cellStyle name="Normal 72 4 2 4 2" xfId="15755" xr:uid="{00000000-0005-0000-0000-0000A23D0000}"/>
    <cellStyle name="Normal 72 4 2 4 2 3" xfId="30850" xr:uid="{00000000-0005-0000-0000-00009C780000}"/>
    <cellStyle name="Normal 72 4 2 4 3" xfId="10735" xr:uid="{00000000-0005-0000-0000-0000062A0000}"/>
    <cellStyle name="Normal 72 4 2 4 3 3" xfId="25833" xr:uid="{00000000-0005-0000-0000-000003650000}"/>
    <cellStyle name="Normal 72 4 2 4 5" xfId="20820" xr:uid="{00000000-0005-0000-0000-00006E510000}"/>
    <cellStyle name="Normal 72 4 2 5" xfId="12413" xr:uid="{00000000-0005-0000-0000-000094300000}"/>
    <cellStyle name="Normal 72 4 2 5 3" xfId="27508" xr:uid="{00000000-0005-0000-0000-00008E6B0000}"/>
    <cellStyle name="Normal 72 4 2 6" xfId="7392" xr:uid="{00000000-0005-0000-0000-0000F71C0000}"/>
    <cellStyle name="Normal 72 4 2 6 3" xfId="22491" xr:uid="{00000000-0005-0000-0000-0000F5570000}"/>
    <cellStyle name="Normal 72 4 2 8" xfId="17478" xr:uid="{00000000-0005-0000-0000-000060440000}"/>
    <cellStyle name="Normal 72 4 3" xfId="2741" xr:uid="{00000000-0005-0000-0000-0000CA0A0000}"/>
    <cellStyle name="Normal 72 4 3 2" xfId="4430" xr:uid="{00000000-0005-0000-0000-000064110000}"/>
    <cellStyle name="Normal 72 4 3 2 2" xfId="14502" xr:uid="{00000000-0005-0000-0000-0000BD380000}"/>
    <cellStyle name="Normal 72 4 3 2 2 3" xfId="29597" xr:uid="{00000000-0005-0000-0000-0000B7730000}"/>
    <cellStyle name="Normal 72 4 3 2 3" xfId="9482" xr:uid="{00000000-0005-0000-0000-000021250000}"/>
    <cellStyle name="Normal 72 4 3 2 3 3" xfId="24580" xr:uid="{00000000-0005-0000-0000-00001E600000}"/>
    <cellStyle name="Normal 72 4 3 2 5" xfId="19567" xr:uid="{00000000-0005-0000-0000-0000894C0000}"/>
    <cellStyle name="Normal 72 4 3 3" xfId="6121" xr:uid="{00000000-0005-0000-0000-000000180000}"/>
    <cellStyle name="Normal 72 4 3 3 2" xfId="16173" xr:uid="{00000000-0005-0000-0000-0000443F0000}"/>
    <cellStyle name="Normal 72 4 3 3 3" xfId="11153" xr:uid="{00000000-0005-0000-0000-0000A82B0000}"/>
    <cellStyle name="Normal 72 4 3 3 3 3" xfId="26251" xr:uid="{00000000-0005-0000-0000-0000A5660000}"/>
    <cellStyle name="Normal 72 4 3 3 5" xfId="21238" xr:uid="{00000000-0005-0000-0000-000010530000}"/>
    <cellStyle name="Normal 72 4 3 4" xfId="12831" xr:uid="{00000000-0005-0000-0000-000036320000}"/>
    <cellStyle name="Normal 72 4 3 4 3" xfId="27926" xr:uid="{00000000-0005-0000-0000-0000306D0000}"/>
    <cellStyle name="Normal 72 4 3 5" xfId="7810" xr:uid="{00000000-0005-0000-0000-0000991E0000}"/>
    <cellStyle name="Normal 72 4 3 5 3" xfId="22909" xr:uid="{00000000-0005-0000-0000-000097590000}"/>
    <cellStyle name="Normal 72 4 3 7" xfId="17896" xr:uid="{00000000-0005-0000-0000-000002460000}"/>
    <cellStyle name="Normal 72 4 4" xfId="3593" xr:uid="{00000000-0005-0000-0000-00001F0E0000}"/>
    <cellStyle name="Normal 72 4 4 2" xfId="13666" xr:uid="{00000000-0005-0000-0000-000079350000}"/>
    <cellStyle name="Normal 72 4 4 2 3" xfId="28761" xr:uid="{00000000-0005-0000-0000-000073700000}"/>
    <cellStyle name="Normal 72 4 4 3" xfId="8646" xr:uid="{00000000-0005-0000-0000-0000DD210000}"/>
    <cellStyle name="Normal 72 4 4 3 3" xfId="23744" xr:uid="{00000000-0005-0000-0000-0000DA5C0000}"/>
    <cellStyle name="Normal 72 4 4 5" xfId="18731" xr:uid="{00000000-0005-0000-0000-000045490000}"/>
    <cellStyle name="Normal 72 4 5" xfId="5285" xr:uid="{00000000-0005-0000-0000-0000BC140000}"/>
    <cellStyle name="Normal 72 4 5 2" xfId="15337" xr:uid="{00000000-0005-0000-0000-0000003C0000}"/>
    <cellStyle name="Normal 72 4 5 2 3" xfId="30432" xr:uid="{00000000-0005-0000-0000-0000FA760000}"/>
    <cellStyle name="Normal 72 4 5 3" xfId="10317" xr:uid="{00000000-0005-0000-0000-000064280000}"/>
    <cellStyle name="Normal 72 4 5 3 3" xfId="25415" xr:uid="{00000000-0005-0000-0000-000061630000}"/>
    <cellStyle name="Normal 72 4 5 5" xfId="20402" xr:uid="{00000000-0005-0000-0000-0000CC4F0000}"/>
    <cellStyle name="Normal 72 4 6" xfId="11995" xr:uid="{00000000-0005-0000-0000-0000F22E0000}"/>
    <cellStyle name="Normal 72 4 6 3" xfId="27090" xr:uid="{00000000-0005-0000-0000-0000EC690000}"/>
    <cellStyle name="Normal 72 4 7" xfId="6974" xr:uid="{00000000-0005-0000-0000-0000551B0000}"/>
    <cellStyle name="Normal 72 4 7 3" xfId="22073" xr:uid="{00000000-0005-0000-0000-000053560000}"/>
    <cellStyle name="Normal 72 4 9" xfId="17060" xr:uid="{00000000-0005-0000-0000-0000BE420000}"/>
    <cellStyle name="Normal 72 5" xfId="2110" xr:uid="{00000000-0005-0000-0000-000053080000}"/>
    <cellStyle name="Normal 72 5 2" xfId="2951" xr:uid="{00000000-0005-0000-0000-00009C0B0000}"/>
    <cellStyle name="Normal 72 5 2 2" xfId="4640" xr:uid="{00000000-0005-0000-0000-000036120000}"/>
    <cellStyle name="Normal 72 5 2 2 2" xfId="14712" xr:uid="{00000000-0005-0000-0000-00008F390000}"/>
    <cellStyle name="Normal 72 5 2 2 2 3" xfId="29807" xr:uid="{00000000-0005-0000-0000-000089740000}"/>
    <cellStyle name="Normal 72 5 2 2 3" xfId="9692" xr:uid="{00000000-0005-0000-0000-0000F3250000}"/>
    <cellStyle name="Normal 72 5 2 2 3 3" xfId="24790" xr:uid="{00000000-0005-0000-0000-0000F0600000}"/>
    <cellStyle name="Normal 72 5 2 2 5" xfId="19777" xr:uid="{00000000-0005-0000-0000-00005B4D0000}"/>
    <cellStyle name="Normal 72 5 2 3" xfId="6331" xr:uid="{00000000-0005-0000-0000-0000D2180000}"/>
    <cellStyle name="Normal 72 5 2 3 2" xfId="16383" xr:uid="{00000000-0005-0000-0000-000016400000}"/>
    <cellStyle name="Normal 72 5 2 3 3" xfId="11363" xr:uid="{00000000-0005-0000-0000-00007A2C0000}"/>
    <cellStyle name="Normal 72 5 2 3 3 3" xfId="26461" xr:uid="{00000000-0005-0000-0000-000077670000}"/>
    <cellStyle name="Normal 72 5 2 3 5" xfId="21448" xr:uid="{00000000-0005-0000-0000-0000E2530000}"/>
    <cellStyle name="Normal 72 5 2 4" xfId="13041" xr:uid="{00000000-0005-0000-0000-000008330000}"/>
    <cellStyle name="Normal 72 5 2 4 3" xfId="28136" xr:uid="{00000000-0005-0000-0000-0000026E0000}"/>
    <cellStyle name="Normal 72 5 2 5" xfId="8020" xr:uid="{00000000-0005-0000-0000-00006B1F0000}"/>
    <cellStyle name="Normal 72 5 2 5 3" xfId="23119" xr:uid="{00000000-0005-0000-0000-0000695A0000}"/>
    <cellStyle name="Normal 72 5 2 7" xfId="18106" xr:uid="{00000000-0005-0000-0000-0000D4460000}"/>
    <cellStyle name="Normal 72 5 3" xfId="3803" xr:uid="{00000000-0005-0000-0000-0000F10E0000}"/>
    <cellStyle name="Normal 72 5 3 2" xfId="13876" xr:uid="{00000000-0005-0000-0000-00004B360000}"/>
    <cellStyle name="Normal 72 5 3 2 3" xfId="28971" xr:uid="{00000000-0005-0000-0000-000045710000}"/>
    <cellStyle name="Normal 72 5 3 3" xfId="8856" xr:uid="{00000000-0005-0000-0000-0000AF220000}"/>
    <cellStyle name="Normal 72 5 3 3 3" xfId="23954" xr:uid="{00000000-0005-0000-0000-0000AC5D0000}"/>
    <cellStyle name="Normal 72 5 3 5" xfId="18941" xr:uid="{00000000-0005-0000-0000-0000174A0000}"/>
    <cellStyle name="Normal 72 5 4" xfId="5495" xr:uid="{00000000-0005-0000-0000-00008E150000}"/>
    <cellStyle name="Normal 72 5 4 2" xfId="15547" xr:uid="{00000000-0005-0000-0000-0000D23C0000}"/>
    <cellStyle name="Normal 72 5 4 2 3" xfId="30642" xr:uid="{00000000-0005-0000-0000-0000CC770000}"/>
    <cellStyle name="Normal 72 5 4 3" xfId="10527" xr:uid="{00000000-0005-0000-0000-000036290000}"/>
    <cellStyle name="Normal 72 5 4 3 3" xfId="25625" xr:uid="{00000000-0005-0000-0000-000033640000}"/>
    <cellStyle name="Normal 72 5 4 5" xfId="20612" xr:uid="{00000000-0005-0000-0000-00009E500000}"/>
    <cellStyle name="Normal 72 5 5" xfId="12205" xr:uid="{00000000-0005-0000-0000-0000C42F0000}"/>
    <cellStyle name="Normal 72 5 5 3" xfId="27300" xr:uid="{00000000-0005-0000-0000-0000BE6A0000}"/>
    <cellStyle name="Normal 72 5 6" xfId="7184" xr:uid="{00000000-0005-0000-0000-0000271C0000}"/>
    <cellStyle name="Normal 72 5 6 3" xfId="22283" xr:uid="{00000000-0005-0000-0000-000025570000}"/>
    <cellStyle name="Normal 72 5 8" xfId="17270" xr:uid="{00000000-0005-0000-0000-000090430000}"/>
    <cellStyle name="Normal 72 6" xfId="2531" xr:uid="{00000000-0005-0000-0000-0000F8090000}"/>
    <cellStyle name="Normal 72 6 2" xfId="4222" xr:uid="{00000000-0005-0000-0000-000094100000}"/>
    <cellStyle name="Normal 72 6 2 2" xfId="14294" xr:uid="{00000000-0005-0000-0000-0000ED370000}"/>
    <cellStyle name="Normal 72 6 2 2 3" xfId="29389" xr:uid="{00000000-0005-0000-0000-0000E7720000}"/>
    <cellStyle name="Normal 72 6 2 3" xfId="9274" xr:uid="{00000000-0005-0000-0000-000051240000}"/>
    <cellStyle name="Normal 72 6 2 3 3" xfId="24372" xr:uid="{00000000-0005-0000-0000-00004E5F0000}"/>
    <cellStyle name="Normal 72 6 2 5" xfId="19359" xr:uid="{00000000-0005-0000-0000-0000B94B0000}"/>
    <cellStyle name="Normal 72 6 3" xfId="5913" xr:uid="{00000000-0005-0000-0000-000030170000}"/>
    <cellStyle name="Normal 72 6 3 2" xfId="15965" xr:uid="{00000000-0005-0000-0000-0000743E0000}"/>
    <cellStyle name="Normal 72 6 3 3" xfId="10945" xr:uid="{00000000-0005-0000-0000-0000D82A0000}"/>
    <cellStyle name="Normal 72 6 3 3 3" xfId="26043" xr:uid="{00000000-0005-0000-0000-0000D5650000}"/>
    <cellStyle name="Normal 72 6 3 5" xfId="21030" xr:uid="{00000000-0005-0000-0000-000040520000}"/>
    <cellStyle name="Normal 72 6 4" xfId="12623" xr:uid="{00000000-0005-0000-0000-000066310000}"/>
    <cellStyle name="Normal 72 6 4 3" xfId="27718" xr:uid="{00000000-0005-0000-0000-0000606C0000}"/>
    <cellStyle name="Normal 72 6 5" xfId="7602" xr:uid="{00000000-0005-0000-0000-0000C91D0000}"/>
    <cellStyle name="Normal 72 6 5 3" xfId="22701" xr:uid="{00000000-0005-0000-0000-0000C7580000}"/>
    <cellStyle name="Normal 72 6 7" xfId="17688" xr:uid="{00000000-0005-0000-0000-000032450000}"/>
    <cellStyle name="Normal 72 7" xfId="3382" xr:uid="{00000000-0005-0000-0000-00004C0D0000}"/>
    <cellStyle name="Normal 72 7 2" xfId="13458" xr:uid="{00000000-0005-0000-0000-0000A9340000}"/>
    <cellStyle name="Normal 72 7 2 3" xfId="28553" xr:uid="{00000000-0005-0000-0000-0000A36F0000}"/>
    <cellStyle name="Normal 72 7 3" xfId="8438" xr:uid="{00000000-0005-0000-0000-00000D210000}"/>
    <cellStyle name="Normal 72 7 3 3" xfId="23536" xr:uid="{00000000-0005-0000-0000-00000A5C0000}"/>
    <cellStyle name="Normal 72 7 5" xfId="18523" xr:uid="{00000000-0005-0000-0000-000075480000}"/>
    <cellStyle name="Normal 72 8" xfId="5075" xr:uid="{00000000-0005-0000-0000-0000EA130000}"/>
    <cellStyle name="Normal 72 8 2" xfId="15129" xr:uid="{00000000-0005-0000-0000-0000303B0000}"/>
    <cellStyle name="Normal 72 8 2 3" xfId="30224" xr:uid="{00000000-0005-0000-0000-00002A760000}"/>
    <cellStyle name="Normal 72 8 3" xfId="10109" xr:uid="{00000000-0005-0000-0000-000094270000}"/>
    <cellStyle name="Normal 72 8 3 3" xfId="25207" xr:uid="{00000000-0005-0000-0000-000091620000}"/>
    <cellStyle name="Normal 72 8 5" xfId="20194" xr:uid="{00000000-0005-0000-0000-0000FC4E0000}"/>
    <cellStyle name="Normal 72 9" xfId="11785" xr:uid="{00000000-0005-0000-0000-0000202E0000}"/>
    <cellStyle name="Normal 72 9 3" xfId="26882" xr:uid="{00000000-0005-0000-0000-00001C690000}"/>
    <cellStyle name="Normal 73" xfId="1471" xr:uid="{00000000-0005-0000-0000-0000D3050000}"/>
    <cellStyle name="Normal 73 10" xfId="6765" xr:uid="{00000000-0005-0000-0000-0000841A0000}"/>
    <cellStyle name="Normal 73 10 3" xfId="21866" xr:uid="{00000000-0005-0000-0000-000084550000}"/>
    <cellStyle name="Normal 73 12" xfId="16851" xr:uid="{00000000-0005-0000-0000-0000ED410000}"/>
    <cellStyle name="Normal 73 2" xfId="1731" xr:uid="{00000000-0005-0000-0000-0000D8060000}"/>
    <cellStyle name="Normal 73 2 11" xfId="16905" xr:uid="{00000000-0005-0000-0000-000023420000}"/>
    <cellStyle name="Normal 73 2 2" xfId="1839" xr:uid="{00000000-0005-0000-0000-000044070000}"/>
    <cellStyle name="Normal 73 2 2 10" xfId="17009" xr:uid="{00000000-0005-0000-0000-00008B420000}"/>
    <cellStyle name="Normal 73 2 2 2" xfId="2056" xr:uid="{00000000-0005-0000-0000-00001D080000}"/>
    <cellStyle name="Normal 73 2 2 2 2" xfId="2477" xr:uid="{00000000-0005-0000-0000-0000C2090000}"/>
    <cellStyle name="Normal 73 2 2 2 2 2" xfId="3316" xr:uid="{00000000-0005-0000-0000-0000090D0000}"/>
    <cellStyle name="Normal 73 2 2 2 2 2 2" xfId="5005" xr:uid="{00000000-0005-0000-0000-0000A3130000}"/>
    <cellStyle name="Normal 73 2 2 2 2 2 2 2" xfId="15077" xr:uid="{00000000-0005-0000-0000-0000FC3A0000}"/>
    <cellStyle name="Normal 73 2 2 2 2 2 2 2 3" xfId="30172" xr:uid="{00000000-0005-0000-0000-0000F6750000}"/>
    <cellStyle name="Normal 73 2 2 2 2 2 2 3" xfId="10057" xr:uid="{00000000-0005-0000-0000-000060270000}"/>
    <cellStyle name="Normal 73 2 2 2 2 2 2 3 3" xfId="25155" xr:uid="{00000000-0005-0000-0000-00005D620000}"/>
    <cellStyle name="Normal 73 2 2 2 2 2 2 5" xfId="20142" xr:uid="{00000000-0005-0000-0000-0000C84E0000}"/>
    <cellStyle name="Normal 73 2 2 2 2 2 3" xfId="6696" xr:uid="{00000000-0005-0000-0000-00003F1A0000}"/>
    <cellStyle name="Normal 73 2 2 2 2 2 3 2" xfId="16748" xr:uid="{00000000-0005-0000-0000-000083410000}"/>
    <cellStyle name="Normal 73 2 2 2 2 2 3 3" xfId="11728" xr:uid="{00000000-0005-0000-0000-0000E72D0000}"/>
    <cellStyle name="Normal 73 2 2 2 2 2 3 3 3" xfId="26826" xr:uid="{00000000-0005-0000-0000-0000E4680000}"/>
    <cellStyle name="Normal 73 2 2 2 2 2 3 5" xfId="21813" xr:uid="{00000000-0005-0000-0000-00004F550000}"/>
    <cellStyle name="Normal 73 2 2 2 2 2 4" xfId="13406" xr:uid="{00000000-0005-0000-0000-000075340000}"/>
    <cellStyle name="Normal 73 2 2 2 2 2 4 3" xfId="28501" xr:uid="{00000000-0005-0000-0000-00006F6F0000}"/>
    <cellStyle name="Normal 73 2 2 2 2 2 5" xfId="8385" xr:uid="{00000000-0005-0000-0000-0000D8200000}"/>
    <cellStyle name="Normal 73 2 2 2 2 2 5 3" xfId="23484" xr:uid="{00000000-0005-0000-0000-0000D65B0000}"/>
    <cellStyle name="Normal 73 2 2 2 2 2 7" xfId="18471" xr:uid="{00000000-0005-0000-0000-000041480000}"/>
    <cellStyle name="Normal 73 2 2 2 2 3" xfId="4168" xr:uid="{00000000-0005-0000-0000-00005E100000}"/>
    <cellStyle name="Normal 73 2 2 2 2 3 2" xfId="14241" xr:uid="{00000000-0005-0000-0000-0000B8370000}"/>
    <cellStyle name="Normal 73 2 2 2 2 3 2 3" xfId="29336" xr:uid="{00000000-0005-0000-0000-0000B2720000}"/>
    <cellStyle name="Normal 73 2 2 2 2 3 3" xfId="9221" xr:uid="{00000000-0005-0000-0000-00001C240000}"/>
    <cellStyle name="Normal 73 2 2 2 2 3 3 3" xfId="24319" xr:uid="{00000000-0005-0000-0000-0000195F0000}"/>
    <cellStyle name="Normal 73 2 2 2 2 3 5" xfId="19306" xr:uid="{00000000-0005-0000-0000-0000844B0000}"/>
    <cellStyle name="Normal 73 2 2 2 2 4" xfId="5860" xr:uid="{00000000-0005-0000-0000-0000FB160000}"/>
    <cellStyle name="Normal 73 2 2 2 2 4 2" xfId="15912" xr:uid="{00000000-0005-0000-0000-00003F3E0000}"/>
    <cellStyle name="Normal 73 2 2 2 2 4 3" xfId="10892" xr:uid="{00000000-0005-0000-0000-0000A32A0000}"/>
    <cellStyle name="Normal 73 2 2 2 2 4 3 3" xfId="25990" xr:uid="{00000000-0005-0000-0000-0000A0650000}"/>
    <cellStyle name="Normal 73 2 2 2 2 4 5" xfId="20977" xr:uid="{00000000-0005-0000-0000-00000B520000}"/>
    <cellStyle name="Normal 73 2 2 2 2 5" xfId="12570" xr:uid="{00000000-0005-0000-0000-000031310000}"/>
    <cellStyle name="Normal 73 2 2 2 2 5 3" xfId="27665" xr:uid="{00000000-0005-0000-0000-00002B6C0000}"/>
    <cellStyle name="Normal 73 2 2 2 2 6" xfId="7549" xr:uid="{00000000-0005-0000-0000-0000941D0000}"/>
    <cellStyle name="Normal 73 2 2 2 2 6 3" xfId="22648" xr:uid="{00000000-0005-0000-0000-000092580000}"/>
    <cellStyle name="Normal 73 2 2 2 2 8" xfId="17635" xr:uid="{00000000-0005-0000-0000-0000FD440000}"/>
    <cellStyle name="Normal 73 2 2 2 3" xfId="2898" xr:uid="{00000000-0005-0000-0000-0000670B0000}"/>
    <cellStyle name="Normal 73 2 2 2 3 2" xfId="4587" xr:uid="{00000000-0005-0000-0000-000001120000}"/>
    <cellStyle name="Normal 73 2 2 2 3 2 2" xfId="14659" xr:uid="{00000000-0005-0000-0000-00005A390000}"/>
    <cellStyle name="Normal 73 2 2 2 3 2 2 3" xfId="29754" xr:uid="{00000000-0005-0000-0000-000054740000}"/>
    <cellStyle name="Normal 73 2 2 2 3 2 3" xfId="9639" xr:uid="{00000000-0005-0000-0000-0000BE250000}"/>
    <cellStyle name="Normal 73 2 2 2 3 2 3 3" xfId="24737" xr:uid="{00000000-0005-0000-0000-0000BB600000}"/>
    <cellStyle name="Normal 73 2 2 2 3 2 5" xfId="19724" xr:uid="{00000000-0005-0000-0000-0000264D0000}"/>
    <cellStyle name="Normal 73 2 2 2 3 3" xfId="6278" xr:uid="{00000000-0005-0000-0000-00009D180000}"/>
    <cellStyle name="Normal 73 2 2 2 3 3 2" xfId="16330" xr:uid="{00000000-0005-0000-0000-0000E13F0000}"/>
    <cellStyle name="Normal 73 2 2 2 3 3 3" xfId="11310" xr:uid="{00000000-0005-0000-0000-0000452C0000}"/>
    <cellStyle name="Normal 73 2 2 2 3 3 3 3" xfId="26408" xr:uid="{00000000-0005-0000-0000-000042670000}"/>
    <cellStyle name="Normal 73 2 2 2 3 3 5" xfId="21395" xr:uid="{00000000-0005-0000-0000-0000AD530000}"/>
    <cellStyle name="Normal 73 2 2 2 3 4" xfId="12988" xr:uid="{00000000-0005-0000-0000-0000D3320000}"/>
    <cellStyle name="Normal 73 2 2 2 3 4 3" xfId="28083" xr:uid="{00000000-0005-0000-0000-0000CD6D0000}"/>
    <cellStyle name="Normal 73 2 2 2 3 5" xfId="7967" xr:uid="{00000000-0005-0000-0000-0000361F0000}"/>
    <cellStyle name="Normal 73 2 2 2 3 5 3" xfId="23066" xr:uid="{00000000-0005-0000-0000-0000345A0000}"/>
    <cellStyle name="Normal 73 2 2 2 3 7" xfId="18053" xr:uid="{00000000-0005-0000-0000-00009F460000}"/>
    <cellStyle name="Normal 73 2 2 2 4" xfId="3750" xr:uid="{00000000-0005-0000-0000-0000BC0E0000}"/>
    <cellStyle name="Normal 73 2 2 2 4 2" xfId="13823" xr:uid="{00000000-0005-0000-0000-000016360000}"/>
    <cellStyle name="Normal 73 2 2 2 4 2 3" xfId="28918" xr:uid="{00000000-0005-0000-0000-000010710000}"/>
    <cellStyle name="Normal 73 2 2 2 4 3" xfId="8803" xr:uid="{00000000-0005-0000-0000-00007A220000}"/>
    <cellStyle name="Normal 73 2 2 2 4 3 3" xfId="23901" xr:uid="{00000000-0005-0000-0000-0000775D0000}"/>
    <cellStyle name="Normal 73 2 2 2 4 5" xfId="18888" xr:uid="{00000000-0005-0000-0000-0000E2490000}"/>
    <cellStyle name="Normal 73 2 2 2 5" xfId="5442" xr:uid="{00000000-0005-0000-0000-000059150000}"/>
    <cellStyle name="Normal 73 2 2 2 5 2" xfId="15494" xr:uid="{00000000-0005-0000-0000-00009D3C0000}"/>
    <cellStyle name="Normal 73 2 2 2 5 2 3" xfId="30589" xr:uid="{00000000-0005-0000-0000-000097770000}"/>
    <cellStyle name="Normal 73 2 2 2 5 3" xfId="10474" xr:uid="{00000000-0005-0000-0000-000001290000}"/>
    <cellStyle name="Normal 73 2 2 2 5 3 3" xfId="25572" xr:uid="{00000000-0005-0000-0000-0000FE630000}"/>
    <cellStyle name="Normal 73 2 2 2 5 5" xfId="20559" xr:uid="{00000000-0005-0000-0000-000069500000}"/>
    <cellStyle name="Normal 73 2 2 2 6" xfId="12152" xr:uid="{00000000-0005-0000-0000-00008F2F0000}"/>
    <cellStyle name="Normal 73 2 2 2 6 3" xfId="27247" xr:uid="{00000000-0005-0000-0000-0000896A0000}"/>
    <cellStyle name="Normal 73 2 2 2 7" xfId="7131" xr:uid="{00000000-0005-0000-0000-0000F21B0000}"/>
    <cellStyle name="Normal 73 2 2 2 7 3" xfId="22230" xr:uid="{00000000-0005-0000-0000-0000F0560000}"/>
    <cellStyle name="Normal 73 2 2 2 9" xfId="17217" xr:uid="{00000000-0005-0000-0000-00005B430000}"/>
    <cellStyle name="Normal 73 2 2 3" xfId="2269" xr:uid="{00000000-0005-0000-0000-0000F2080000}"/>
    <cellStyle name="Normal 73 2 2 3 2" xfId="3108" xr:uid="{00000000-0005-0000-0000-0000390C0000}"/>
    <cellStyle name="Normal 73 2 2 3 2 2" xfId="4797" xr:uid="{00000000-0005-0000-0000-0000D3120000}"/>
    <cellStyle name="Normal 73 2 2 3 2 2 2" xfId="14869" xr:uid="{00000000-0005-0000-0000-00002C3A0000}"/>
    <cellStyle name="Normal 73 2 2 3 2 2 2 3" xfId="29964" xr:uid="{00000000-0005-0000-0000-000026750000}"/>
    <cellStyle name="Normal 73 2 2 3 2 2 3" xfId="9849" xr:uid="{00000000-0005-0000-0000-000090260000}"/>
    <cellStyle name="Normal 73 2 2 3 2 2 3 3" xfId="24947" xr:uid="{00000000-0005-0000-0000-00008D610000}"/>
    <cellStyle name="Normal 73 2 2 3 2 2 5" xfId="19934" xr:uid="{00000000-0005-0000-0000-0000F84D0000}"/>
    <cellStyle name="Normal 73 2 2 3 2 3" xfId="6488" xr:uid="{00000000-0005-0000-0000-00006F190000}"/>
    <cellStyle name="Normal 73 2 2 3 2 3 2" xfId="16540" xr:uid="{00000000-0005-0000-0000-0000B3400000}"/>
    <cellStyle name="Normal 73 2 2 3 2 3 3" xfId="11520" xr:uid="{00000000-0005-0000-0000-0000172D0000}"/>
    <cellStyle name="Normal 73 2 2 3 2 3 3 3" xfId="26618" xr:uid="{00000000-0005-0000-0000-000014680000}"/>
    <cellStyle name="Normal 73 2 2 3 2 3 5" xfId="21605" xr:uid="{00000000-0005-0000-0000-00007F540000}"/>
    <cellStyle name="Normal 73 2 2 3 2 4" xfId="13198" xr:uid="{00000000-0005-0000-0000-0000A5330000}"/>
    <cellStyle name="Normal 73 2 2 3 2 4 3" xfId="28293" xr:uid="{00000000-0005-0000-0000-00009F6E0000}"/>
    <cellStyle name="Normal 73 2 2 3 2 5" xfId="8177" xr:uid="{00000000-0005-0000-0000-000008200000}"/>
    <cellStyle name="Normal 73 2 2 3 2 5 3" xfId="23276" xr:uid="{00000000-0005-0000-0000-0000065B0000}"/>
    <cellStyle name="Normal 73 2 2 3 2 7" xfId="18263" xr:uid="{00000000-0005-0000-0000-000071470000}"/>
    <cellStyle name="Normal 73 2 2 3 3" xfId="3960" xr:uid="{00000000-0005-0000-0000-00008E0F0000}"/>
    <cellStyle name="Normal 73 2 2 3 3 2" xfId="14033" xr:uid="{00000000-0005-0000-0000-0000E8360000}"/>
    <cellStyle name="Normal 73 2 2 3 3 2 3" xfId="29128" xr:uid="{00000000-0005-0000-0000-0000E2710000}"/>
    <cellStyle name="Normal 73 2 2 3 3 3" xfId="9013" xr:uid="{00000000-0005-0000-0000-00004C230000}"/>
    <cellStyle name="Normal 73 2 2 3 3 3 3" xfId="24111" xr:uid="{00000000-0005-0000-0000-0000495E0000}"/>
    <cellStyle name="Normal 73 2 2 3 3 5" xfId="19098" xr:uid="{00000000-0005-0000-0000-0000B44A0000}"/>
    <cellStyle name="Normal 73 2 2 3 4" xfId="5652" xr:uid="{00000000-0005-0000-0000-00002B160000}"/>
    <cellStyle name="Normal 73 2 2 3 4 2" xfId="15704" xr:uid="{00000000-0005-0000-0000-00006F3D0000}"/>
    <cellStyle name="Normal 73 2 2 3 4 2 3" xfId="30799" xr:uid="{00000000-0005-0000-0000-000069780000}"/>
    <cellStyle name="Normal 73 2 2 3 4 3" xfId="10684" xr:uid="{00000000-0005-0000-0000-0000D3290000}"/>
    <cellStyle name="Normal 73 2 2 3 4 3 3" xfId="25782" xr:uid="{00000000-0005-0000-0000-0000D0640000}"/>
    <cellStyle name="Normal 73 2 2 3 4 5" xfId="20769" xr:uid="{00000000-0005-0000-0000-00003B510000}"/>
    <cellStyle name="Normal 73 2 2 3 5" xfId="12362" xr:uid="{00000000-0005-0000-0000-000061300000}"/>
    <cellStyle name="Normal 73 2 2 3 5 3" xfId="27457" xr:uid="{00000000-0005-0000-0000-00005B6B0000}"/>
    <cellStyle name="Normal 73 2 2 3 6" xfId="7341" xr:uid="{00000000-0005-0000-0000-0000C41C0000}"/>
    <cellStyle name="Normal 73 2 2 3 6 3" xfId="22440" xr:uid="{00000000-0005-0000-0000-0000C2570000}"/>
    <cellStyle name="Normal 73 2 2 3 8" xfId="17427" xr:uid="{00000000-0005-0000-0000-00002D440000}"/>
    <cellStyle name="Normal 73 2 2 4" xfId="2690" xr:uid="{00000000-0005-0000-0000-0000970A0000}"/>
    <cellStyle name="Normal 73 2 2 4 2" xfId="4379" xr:uid="{00000000-0005-0000-0000-000031110000}"/>
    <cellStyle name="Normal 73 2 2 4 2 2" xfId="14451" xr:uid="{00000000-0005-0000-0000-00008A380000}"/>
    <cellStyle name="Normal 73 2 2 4 2 2 3" xfId="29546" xr:uid="{00000000-0005-0000-0000-000084730000}"/>
    <cellStyle name="Normal 73 2 2 4 2 3" xfId="9431" xr:uid="{00000000-0005-0000-0000-0000EE240000}"/>
    <cellStyle name="Normal 73 2 2 4 2 3 3" xfId="24529" xr:uid="{00000000-0005-0000-0000-0000EB5F0000}"/>
    <cellStyle name="Normal 73 2 2 4 2 5" xfId="19516" xr:uid="{00000000-0005-0000-0000-0000564C0000}"/>
    <cellStyle name="Normal 73 2 2 4 3" xfId="6070" xr:uid="{00000000-0005-0000-0000-0000CD170000}"/>
    <cellStyle name="Normal 73 2 2 4 3 2" xfId="16122" xr:uid="{00000000-0005-0000-0000-0000113F0000}"/>
    <cellStyle name="Normal 73 2 2 4 3 3" xfId="11102" xr:uid="{00000000-0005-0000-0000-0000752B0000}"/>
    <cellStyle name="Normal 73 2 2 4 3 3 3" xfId="26200" xr:uid="{00000000-0005-0000-0000-000072660000}"/>
    <cellStyle name="Normal 73 2 2 4 3 5" xfId="21187" xr:uid="{00000000-0005-0000-0000-0000DD520000}"/>
    <cellStyle name="Normal 73 2 2 4 4" xfId="12780" xr:uid="{00000000-0005-0000-0000-000003320000}"/>
    <cellStyle name="Normal 73 2 2 4 4 3" xfId="27875" xr:uid="{00000000-0005-0000-0000-0000FD6C0000}"/>
    <cellStyle name="Normal 73 2 2 4 5" xfId="7759" xr:uid="{00000000-0005-0000-0000-0000661E0000}"/>
    <cellStyle name="Normal 73 2 2 4 5 3" xfId="22858" xr:uid="{00000000-0005-0000-0000-000064590000}"/>
    <cellStyle name="Normal 73 2 2 4 7" xfId="17845" xr:uid="{00000000-0005-0000-0000-0000CF450000}"/>
    <cellStyle name="Normal 73 2 2 5" xfId="3542" xr:uid="{00000000-0005-0000-0000-0000EC0D0000}"/>
    <cellStyle name="Normal 73 2 2 5 2" xfId="13615" xr:uid="{00000000-0005-0000-0000-000046350000}"/>
    <cellStyle name="Normal 73 2 2 5 2 3" xfId="28710" xr:uid="{00000000-0005-0000-0000-000040700000}"/>
    <cellStyle name="Normal 73 2 2 5 3" xfId="8595" xr:uid="{00000000-0005-0000-0000-0000AA210000}"/>
    <cellStyle name="Normal 73 2 2 5 3 3" xfId="23693" xr:uid="{00000000-0005-0000-0000-0000A75C0000}"/>
    <cellStyle name="Normal 73 2 2 5 5" xfId="18680" xr:uid="{00000000-0005-0000-0000-000012490000}"/>
    <cellStyle name="Normal 73 2 2 6" xfId="5234" xr:uid="{00000000-0005-0000-0000-000089140000}"/>
    <cellStyle name="Normal 73 2 2 6 2" xfId="15286" xr:uid="{00000000-0005-0000-0000-0000CD3B0000}"/>
    <cellStyle name="Normal 73 2 2 6 2 3" xfId="30381" xr:uid="{00000000-0005-0000-0000-0000C7760000}"/>
    <cellStyle name="Normal 73 2 2 6 3" xfId="10266" xr:uid="{00000000-0005-0000-0000-000031280000}"/>
    <cellStyle name="Normal 73 2 2 6 3 3" xfId="25364" xr:uid="{00000000-0005-0000-0000-00002E630000}"/>
    <cellStyle name="Normal 73 2 2 6 5" xfId="20351" xr:uid="{00000000-0005-0000-0000-0000994F0000}"/>
    <cellStyle name="Normal 73 2 2 7" xfId="11944" xr:uid="{00000000-0005-0000-0000-0000BF2E0000}"/>
    <cellStyle name="Normal 73 2 2 7 3" xfId="27039" xr:uid="{00000000-0005-0000-0000-0000B9690000}"/>
    <cellStyle name="Normal 73 2 2 8" xfId="6923" xr:uid="{00000000-0005-0000-0000-0000221B0000}"/>
    <cellStyle name="Normal 73 2 2 8 3" xfId="22022" xr:uid="{00000000-0005-0000-0000-000020560000}"/>
    <cellStyle name="Normal 73 2 3" xfId="1952" xr:uid="{00000000-0005-0000-0000-0000B5070000}"/>
    <cellStyle name="Normal 73 2 3 2" xfId="2373" xr:uid="{00000000-0005-0000-0000-00005A090000}"/>
    <cellStyle name="Normal 73 2 3 2 2" xfId="3212" xr:uid="{00000000-0005-0000-0000-0000A10C0000}"/>
    <cellStyle name="Normal 73 2 3 2 2 2" xfId="4901" xr:uid="{00000000-0005-0000-0000-00003B130000}"/>
    <cellStyle name="Normal 73 2 3 2 2 2 2" xfId="14973" xr:uid="{00000000-0005-0000-0000-0000943A0000}"/>
    <cellStyle name="Normal 73 2 3 2 2 2 2 3" xfId="30068" xr:uid="{00000000-0005-0000-0000-00008E750000}"/>
    <cellStyle name="Normal 73 2 3 2 2 2 3" xfId="9953" xr:uid="{00000000-0005-0000-0000-0000F8260000}"/>
    <cellStyle name="Normal 73 2 3 2 2 2 3 3" xfId="25051" xr:uid="{00000000-0005-0000-0000-0000F5610000}"/>
    <cellStyle name="Normal 73 2 3 2 2 2 5" xfId="20038" xr:uid="{00000000-0005-0000-0000-0000604E0000}"/>
    <cellStyle name="Normal 73 2 3 2 2 3" xfId="6592" xr:uid="{00000000-0005-0000-0000-0000D7190000}"/>
    <cellStyle name="Normal 73 2 3 2 2 3 2" xfId="16644" xr:uid="{00000000-0005-0000-0000-00001B410000}"/>
    <cellStyle name="Normal 73 2 3 2 2 3 3" xfId="11624" xr:uid="{00000000-0005-0000-0000-00007F2D0000}"/>
    <cellStyle name="Normal 73 2 3 2 2 3 3 3" xfId="26722" xr:uid="{00000000-0005-0000-0000-00007C680000}"/>
    <cellStyle name="Normal 73 2 3 2 2 3 5" xfId="21709" xr:uid="{00000000-0005-0000-0000-0000E7540000}"/>
    <cellStyle name="Normal 73 2 3 2 2 4" xfId="13302" xr:uid="{00000000-0005-0000-0000-00000D340000}"/>
    <cellStyle name="Normal 73 2 3 2 2 4 3" xfId="28397" xr:uid="{00000000-0005-0000-0000-0000076F0000}"/>
    <cellStyle name="Normal 73 2 3 2 2 5" xfId="8281" xr:uid="{00000000-0005-0000-0000-000070200000}"/>
    <cellStyle name="Normal 73 2 3 2 2 5 3" xfId="23380" xr:uid="{00000000-0005-0000-0000-00006E5B0000}"/>
    <cellStyle name="Normal 73 2 3 2 2 7" xfId="18367" xr:uid="{00000000-0005-0000-0000-0000D9470000}"/>
    <cellStyle name="Normal 73 2 3 2 3" xfId="4064" xr:uid="{00000000-0005-0000-0000-0000F60F0000}"/>
    <cellStyle name="Normal 73 2 3 2 3 2" xfId="14137" xr:uid="{00000000-0005-0000-0000-000050370000}"/>
    <cellStyle name="Normal 73 2 3 2 3 2 3" xfId="29232" xr:uid="{00000000-0005-0000-0000-00004A720000}"/>
    <cellStyle name="Normal 73 2 3 2 3 3" xfId="9117" xr:uid="{00000000-0005-0000-0000-0000B4230000}"/>
    <cellStyle name="Normal 73 2 3 2 3 3 3" xfId="24215" xr:uid="{00000000-0005-0000-0000-0000B15E0000}"/>
    <cellStyle name="Normal 73 2 3 2 3 5" xfId="19202" xr:uid="{00000000-0005-0000-0000-00001C4B0000}"/>
    <cellStyle name="Normal 73 2 3 2 4" xfId="5756" xr:uid="{00000000-0005-0000-0000-000093160000}"/>
    <cellStyle name="Normal 73 2 3 2 4 2" xfId="15808" xr:uid="{00000000-0005-0000-0000-0000D73D0000}"/>
    <cellStyle name="Normal 73 2 3 2 4 2 3" xfId="30903" xr:uid="{00000000-0005-0000-0000-0000D1780000}"/>
    <cellStyle name="Normal 73 2 3 2 4 3" xfId="10788" xr:uid="{00000000-0005-0000-0000-00003B2A0000}"/>
    <cellStyle name="Normal 73 2 3 2 4 3 3" xfId="25886" xr:uid="{00000000-0005-0000-0000-000038650000}"/>
    <cellStyle name="Normal 73 2 3 2 4 5" xfId="20873" xr:uid="{00000000-0005-0000-0000-0000A3510000}"/>
    <cellStyle name="Normal 73 2 3 2 5" xfId="12466" xr:uid="{00000000-0005-0000-0000-0000C9300000}"/>
    <cellStyle name="Normal 73 2 3 2 5 3" xfId="27561" xr:uid="{00000000-0005-0000-0000-0000C36B0000}"/>
    <cellStyle name="Normal 73 2 3 2 6" xfId="7445" xr:uid="{00000000-0005-0000-0000-00002C1D0000}"/>
    <cellStyle name="Normal 73 2 3 2 6 3" xfId="22544" xr:uid="{00000000-0005-0000-0000-00002A580000}"/>
    <cellStyle name="Normal 73 2 3 2 8" xfId="17531" xr:uid="{00000000-0005-0000-0000-000095440000}"/>
    <cellStyle name="Normal 73 2 3 3" xfId="2794" xr:uid="{00000000-0005-0000-0000-0000FF0A0000}"/>
    <cellStyle name="Normal 73 2 3 3 2" xfId="4483" xr:uid="{00000000-0005-0000-0000-000099110000}"/>
    <cellStyle name="Normal 73 2 3 3 2 2" xfId="14555" xr:uid="{00000000-0005-0000-0000-0000F2380000}"/>
    <cellStyle name="Normal 73 2 3 3 2 2 3" xfId="29650" xr:uid="{00000000-0005-0000-0000-0000EC730000}"/>
    <cellStyle name="Normal 73 2 3 3 2 3" xfId="9535" xr:uid="{00000000-0005-0000-0000-000056250000}"/>
    <cellStyle name="Normal 73 2 3 3 2 3 3" xfId="24633" xr:uid="{00000000-0005-0000-0000-000053600000}"/>
    <cellStyle name="Normal 73 2 3 3 2 5" xfId="19620" xr:uid="{00000000-0005-0000-0000-0000BE4C0000}"/>
    <cellStyle name="Normal 73 2 3 3 3" xfId="6174" xr:uid="{00000000-0005-0000-0000-000035180000}"/>
    <cellStyle name="Normal 73 2 3 3 3 2" xfId="16226" xr:uid="{00000000-0005-0000-0000-0000793F0000}"/>
    <cellStyle name="Normal 73 2 3 3 3 3" xfId="11206" xr:uid="{00000000-0005-0000-0000-0000DD2B0000}"/>
    <cellStyle name="Normal 73 2 3 3 3 3 3" xfId="26304" xr:uid="{00000000-0005-0000-0000-0000DA660000}"/>
    <cellStyle name="Normal 73 2 3 3 3 5" xfId="21291" xr:uid="{00000000-0005-0000-0000-000045530000}"/>
    <cellStyle name="Normal 73 2 3 3 4" xfId="12884" xr:uid="{00000000-0005-0000-0000-00006B320000}"/>
    <cellStyle name="Normal 73 2 3 3 4 3" xfId="27979" xr:uid="{00000000-0005-0000-0000-0000656D0000}"/>
    <cellStyle name="Normal 73 2 3 3 5" xfId="7863" xr:uid="{00000000-0005-0000-0000-0000CE1E0000}"/>
    <cellStyle name="Normal 73 2 3 3 5 3" xfId="22962" xr:uid="{00000000-0005-0000-0000-0000CC590000}"/>
    <cellStyle name="Normal 73 2 3 3 7" xfId="17949" xr:uid="{00000000-0005-0000-0000-000037460000}"/>
    <cellStyle name="Normal 73 2 3 4" xfId="3646" xr:uid="{00000000-0005-0000-0000-0000540E0000}"/>
    <cellStyle name="Normal 73 2 3 4 2" xfId="13719" xr:uid="{00000000-0005-0000-0000-0000AE350000}"/>
    <cellStyle name="Normal 73 2 3 4 2 3" xfId="28814" xr:uid="{00000000-0005-0000-0000-0000A8700000}"/>
    <cellStyle name="Normal 73 2 3 4 3" xfId="8699" xr:uid="{00000000-0005-0000-0000-000012220000}"/>
    <cellStyle name="Normal 73 2 3 4 3 3" xfId="23797" xr:uid="{00000000-0005-0000-0000-00000F5D0000}"/>
    <cellStyle name="Normal 73 2 3 4 5" xfId="18784" xr:uid="{00000000-0005-0000-0000-00007A490000}"/>
    <cellStyle name="Normal 73 2 3 5" xfId="5338" xr:uid="{00000000-0005-0000-0000-0000F1140000}"/>
    <cellStyle name="Normal 73 2 3 5 2" xfId="15390" xr:uid="{00000000-0005-0000-0000-0000353C0000}"/>
    <cellStyle name="Normal 73 2 3 5 2 3" xfId="30485" xr:uid="{00000000-0005-0000-0000-00002F770000}"/>
    <cellStyle name="Normal 73 2 3 5 3" xfId="10370" xr:uid="{00000000-0005-0000-0000-000099280000}"/>
    <cellStyle name="Normal 73 2 3 5 3 3" xfId="25468" xr:uid="{00000000-0005-0000-0000-000096630000}"/>
    <cellStyle name="Normal 73 2 3 5 5" xfId="20455" xr:uid="{00000000-0005-0000-0000-000001500000}"/>
    <cellStyle name="Normal 73 2 3 6" xfId="12048" xr:uid="{00000000-0005-0000-0000-0000272F0000}"/>
    <cellStyle name="Normal 73 2 3 6 3" xfId="27143" xr:uid="{00000000-0005-0000-0000-0000216A0000}"/>
    <cellStyle name="Normal 73 2 3 7" xfId="7027" xr:uid="{00000000-0005-0000-0000-00008A1B0000}"/>
    <cellStyle name="Normal 73 2 3 7 3" xfId="22126" xr:uid="{00000000-0005-0000-0000-000088560000}"/>
    <cellStyle name="Normal 73 2 3 9" xfId="17113" xr:uid="{00000000-0005-0000-0000-0000F3420000}"/>
    <cellStyle name="Normal 73 2 4" xfId="2165" xr:uid="{00000000-0005-0000-0000-00008A080000}"/>
    <cellStyle name="Normal 73 2 4 2" xfId="3004" xr:uid="{00000000-0005-0000-0000-0000D10B0000}"/>
    <cellStyle name="Normal 73 2 4 2 2" xfId="4693" xr:uid="{00000000-0005-0000-0000-00006B120000}"/>
    <cellStyle name="Normal 73 2 4 2 2 2" xfId="14765" xr:uid="{00000000-0005-0000-0000-0000C4390000}"/>
    <cellStyle name="Normal 73 2 4 2 2 2 3" xfId="29860" xr:uid="{00000000-0005-0000-0000-0000BE740000}"/>
    <cellStyle name="Normal 73 2 4 2 2 3" xfId="9745" xr:uid="{00000000-0005-0000-0000-000028260000}"/>
    <cellStyle name="Normal 73 2 4 2 2 3 3" xfId="24843" xr:uid="{00000000-0005-0000-0000-000025610000}"/>
    <cellStyle name="Normal 73 2 4 2 2 5" xfId="19830" xr:uid="{00000000-0005-0000-0000-0000904D0000}"/>
    <cellStyle name="Normal 73 2 4 2 3" xfId="6384" xr:uid="{00000000-0005-0000-0000-000007190000}"/>
    <cellStyle name="Normal 73 2 4 2 3 2" xfId="16436" xr:uid="{00000000-0005-0000-0000-00004B400000}"/>
    <cellStyle name="Normal 73 2 4 2 3 3" xfId="11416" xr:uid="{00000000-0005-0000-0000-0000AF2C0000}"/>
    <cellStyle name="Normal 73 2 4 2 3 3 3" xfId="26514" xr:uid="{00000000-0005-0000-0000-0000AC670000}"/>
    <cellStyle name="Normal 73 2 4 2 3 5" xfId="21501" xr:uid="{00000000-0005-0000-0000-000017540000}"/>
    <cellStyle name="Normal 73 2 4 2 4" xfId="13094" xr:uid="{00000000-0005-0000-0000-00003D330000}"/>
    <cellStyle name="Normal 73 2 4 2 4 3" xfId="28189" xr:uid="{00000000-0005-0000-0000-0000376E0000}"/>
    <cellStyle name="Normal 73 2 4 2 5" xfId="8073" xr:uid="{00000000-0005-0000-0000-0000A01F0000}"/>
    <cellStyle name="Normal 73 2 4 2 5 3" xfId="23172" xr:uid="{00000000-0005-0000-0000-00009E5A0000}"/>
    <cellStyle name="Normal 73 2 4 2 7" xfId="18159" xr:uid="{00000000-0005-0000-0000-000009470000}"/>
    <cellStyle name="Normal 73 2 4 3" xfId="3856" xr:uid="{00000000-0005-0000-0000-0000260F0000}"/>
    <cellStyle name="Normal 73 2 4 3 2" xfId="13929" xr:uid="{00000000-0005-0000-0000-000080360000}"/>
    <cellStyle name="Normal 73 2 4 3 2 3" xfId="29024" xr:uid="{00000000-0005-0000-0000-00007A710000}"/>
    <cellStyle name="Normal 73 2 4 3 3" xfId="8909" xr:uid="{00000000-0005-0000-0000-0000E4220000}"/>
    <cellStyle name="Normal 73 2 4 3 3 3" xfId="24007" xr:uid="{00000000-0005-0000-0000-0000E15D0000}"/>
    <cellStyle name="Normal 73 2 4 3 5" xfId="18994" xr:uid="{00000000-0005-0000-0000-00004C4A0000}"/>
    <cellStyle name="Normal 73 2 4 4" xfId="5548" xr:uid="{00000000-0005-0000-0000-0000C3150000}"/>
    <cellStyle name="Normal 73 2 4 4 2" xfId="15600" xr:uid="{00000000-0005-0000-0000-0000073D0000}"/>
    <cellStyle name="Normal 73 2 4 4 2 3" xfId="30695" xr:uid="{00000000-0005-0000-0000-000001780000}"/>
    <cellStyle name="Normal 73 2 4 4 3" xfId="10580" xr:uid="{00000000-0005-0000-0000-00006B290000}"/>
    <cellStyle name="Normal 73 2 4 4 3 3" xfId="25678" xr:uid="{00000000-0005-0000-0000-000068640000}"/>
    <cellStyle name="Normal 73 2 4 4 5" xfId="20665" xr:uid="{00000000-0005-0000-0000-0000D3500000}"/>
    <cellStyle name="Normal 73 2 4 5" xfId="12258" xr:uid="{00000000-0005-0000-0000-0000F92F0000}"/>
    <cellStyle name="Normal 73 2 4 5 3" xfId="27353" xr:uid="{00000000-0005-0000-0000-0000F36A0000}"/>
    <cellStyle name="Normal 73 2 4 6" xfId="7237" xr:uid="{00000000-0005-0000-0000-00005C1C0000}"/>
    <cellStyle name="Normal 73 2 4 6 3" xfId="22336" xr:uid="{00000000-0005-0000-0000-00005A570000}"/>
    <cellStyle name="Normal 73 2 4 8" xfId="17323" xr:uid="{00000000-0005-0000-0000-0000C5430000}"/>
    <cellStyle name="Normal 73 2 5" xfId="2586" xr:uid="{00000000-0005-0000-0000-00002F0A0000}"/>
    <cellStyle name="Normal 73 2 5 2" xfId="4275" xr:uid="{00000000-0005-0000-0000-0000C9100000}"/>
    <cellStyle name="Normal 73 2 5 2 2" xfId="14347" xr:uid="{00000000-0005-0000-0000-000022380000}"/>
    <cellStyle name="Normal 73 2 5 2 2 3" xfId="29442" xr:uid="{00000000-0005-0000-0000-00001C730000}"/>
    <cellStyle name="Normal 73 2 5 2 3" xfId="9327" xr:uid="{00000000-0005-0000-0000-000086240000}"/>
    <cellStyle name="Normal 73 2 5 2 3 3" xfId="24425" xr:uid="{00000000-0005-0000-0000-0000835F0000}"/>
    <cellStyle name="Normal 73 2 5 2 5" xfId="19412" xr:uid="{00000000-0005-0000-0000-0000EE4B0000}"/>
    <cellStyle name="Normal 73 2 5 3" xfId="5966" xr:uid="{00000000-0005-0000-0000-000065170000}"/>
    <cellStyle name="Normal 73 2 5 3 2" xfId="16018" xr:uid="{00000000-0005-0000-0000-0000A93E0000}"/>
    <cellStyle name="Normal 73 2 5 3 3" xfId="10998" xr:uid="{00000000-0005-0000-0000-00000D2B0000}"/>
    <cellStyle name="Normal 73 2 5 3 3 3" xfId="26096" xr:uid="{00000000-0005-0000-0000-00000A660000}"/>
    <cellStyle name="Normal 73 2 5 3 5" xfId="21083" xr:uid="{00000000-0005-0000-0000-000075520000}"/>
    <cellStyle name="Normal 73 2 5 4" xfId="12676" xr:uid="{00000000-0005-0000-0000-00009B310000}"/>
    <cellStyle name="Normal 73 2 5 4 3" xfId="27771" xr:uid="{00000000-0005-0000-0000-0000956C0000}"/>
    <cellStyle name="Normal 73 2 5 5" xfId="7655" xr:uid="{00000000-0005-0000-0000-0000FE1D0000}"/>
    <cellStyle name="Normal 73 2 5 5 3" xfId="22754" xr:uid="{00000000-0005-0000-0000-0000FC580000}"/>
    <cellStyle name="Normal 73 2 5 7" xfId="17741" xr:uid="{00000000-0005-0000-0000-000067450000}"/>
    <cellStyle name="Normal 73 2 6" xfId="3438" xr:uid="{00000000-0005-0000-0000-0000840D0000}"/>
    <cellStyle name="Normal 73 2 6 2" xfId="13511" xr:uid="{00000000-0005-0000-0000-0000DE340000}"/>
    <cellStyle name="Normal 73 2 6 2 3" xfId="28606" xr:uid="{00000000-0005-0000-0000-0000D86F0000}"/>
    <cellStyle name="Normal 73 2 6 3" xfId="8491" xr:uid="{00000000-0005-0000-0000-000042210000}"/>
    <cellStyle name="Normal 73 2 6 3 3" xfId="23589" xr:uid="{00000000-0005-0000-0000-00003F5C0000}"/>
    <cellStyle name="Normal 73 2 6 5" xfId="18576" xr:uid="{00000000-0005-0000-0000-0000AA480000}"/>
    <cellStyle name="Normal 73 2 7" xfId="5130" xr:uid="{00000000-0005-0000-0000-000021140000}"/>
    <cellStyle name="Normal 73 2 7 2" xfId="15182" xr:uid="{00000000-0005-0000-0000-0000653B0000}"/>
    <cellStyle name="Normal 73 2 7 2 3" xfId="30277" xr:uid="{00000000-0005-0000-0000-00005F760000}"/>
    <cellStyle name="Normal 73 2 7 3" xfId="10162" xr:uid="{00000000-0005-0000-0000-0000C9270000}"/>
    <cellStyle name="Normal 73 2 7 3 3" xfId="25260" xr:uid="{00000000-0005-0000-0000-0000C6620000}"/>
    <cellStyle name="Normal 73 2 7 5" xfId="20247" xr:uid="{00000000-0005-0000-0000-0000314F0000}"/>
    <cellStyle name="Normal 73 2 8" xfId="11840" xr:uid="{00000000-0005-0000-0000-0000572E0000}"/>
    <cellStyle name="Normal 73 2 8 3" xfId="26935" xr:uid="{00000000-0005-0000-0000-000051690000}"/>
    <cellStyle name="Normal 73 2 9" xfId="6819" xr:uid="{00000000-0005-0000-0000-0000BA1A0000}"/>
    <cellStyle name="Normal 73 2 9 3" xfId="21918" xr:uid="{00000000-0005-0000-0000-0000B8550000}"/>
    <cellStyle name="Normal 73 3" xfId="1785" xr:uid="{00000000-0005-0000-0000-00000E070000}"/>
    <cellStyle name="Normal 73 3 10" xfId="16957" xr:uid="{00000000-0005-0000-0000-000057420000}"/>
    <cellStyle name="Normal 73 3 2" xfId="2004" xr:uid="{00000000-0005-0000-0000-0000E9070000}"/>
    <cellStyle name="Normal 73 3 2 2" xfId="2425" xr:uid="{00000000-0005-0000-0000-00008E090000}"/>
    <cellStyle name="Normal 73 3 2 2 2" xfId="3264" xr:uid="{00000000-0005-0000-0000-0000D50C0000}"/>
    <cellStyle name="Normal 73 3 2 2 2 2" xfId="4953" xr:uid="{00000000-0005-0000-0000-00006F130000}"/>
    <cellStyle name="Normal 73 3 2 2 2 2 2" xfId="15025" xr:uid="{00000000-0005-0000-0000-0000C83A0000}"/>
    <cellStyle name="Normal 73 3 2 2 2 2 2 3" xfId="30120" xr:uid="{00000000-0005-0000-0000-0000C2750000}"/>
    <cellStyle name="Normal 73 3 2 2 2 2 3" xfId="10005" xr:uid="{00000000-0005-0000-0000-00002C270000}"/>
    <cellStyle name="Normal 73 3 2 2 2 2 3 3" xfId="25103" xr:uid="{00000000-0005-0000-0000-000029620000}"/>
    <cellStyle name="Normal 73 3 2 2 2 2 5" xfId="20090" xr:uid="{00000000-0005-0000-0000-0000944E0000}"/>
    <cellStyle name="Normal 73 3 2 2 2 3" xfId="6644" xr:uid="{00000000-0005-0000-0000-00000B1A0000}"/>
    <cellStyle name="Normal 73 3 2 2 2 3 2" xfId="16696" xr:uid="{00000000-0005-0000-0000-00004F410000}"/>
    <cellStyle name="Normal 73 3 2 2 2 3 3" xfId="11676" xr:uid="{00000000-0005-0000-0000-0000B32D0000}"/>
    <cellStyle name="Normal 73 3 2 2 2 3 3 3" xfId="26774" xr:uid="{00000000-0005-0000-0000-0000B0680000}"/>
    <cellStyle name="Normal 73 3 2 2 2 3 5" xfId="21761" xr:uid="{00000000-0005-0000-0000-00001B550000}"/>
    <cellStyle name="Normal 73 3 2 2 2 4" xfId="13354" xr:uid="{00000000-0005-0000-0000-000041340000}"/>
    <cellStyle name="Normal 73 3 2 2 2 4 3" xfId="28449" xr:uid="{00000000-0005-0000-0000-00003B6F0000}"/>
    <cellStyle name="Normal 73 3 2 2 2 5" xfId="8333" xr:uid="{00000000-0005-0000-0000-0000A4200000}"/>
    <cellStyle name="Normal 73 3 2 2 2 5 3" xfId="23432" xr:uid="{00000000-0005-0000-0000-0000A25B0000}"/>
    <cellStyle name="Normal 73 3 2 2 2 7" xfId="18419" xr:uid="{00000000-0005-0000-0000-00000D480000}"/>
    <cellStyle name="Normal 73 3 2 2 3" xfId="4116" xr:uid="{00000000-0005-0000-0000-00002A100000}"/>
    <cellStyle name="Normal 73 3 2 2 3 2" xfId="14189" xr:uid="{00000000-0005-0000-0000-000084370000}"/>
    <cellStyle name="Normal 73 3 2 2 3 2 3" xfId="29284" xr:uid="{00000000-0005-0000-0000-00007E720000}"/>
    <cellStyle name="Normal 73 3 2 2 3 3" xfId="9169" xr:uid="{00000000-0005-0000-0000-0000E8230000}"/>
    <cellStyle name="Normal 73 3 2 2 3 3 3" xfId="24267" xr:uid="{00000000-0005-0000-0000-0000E55E0000}"/>
    <cellStyle name="Normal 73 3 2 2 3 5" xfId="19254" xr:uid="{00000000-0005-0000-0000-0000504B0000}"/>
    <cellStyle name="Normal 73 3 2 2 4" xfId="5808" xr:uid="{00000000-0005-0000-0000-0000C7160000}"/>
    <cellStyle name="Normal 73 3 2 2 4 2" xfId="15860" xr:uid="{00000000-0005-0000-0000-00000B3E0000}"/>
    <cellStyle name="Normal 73 3 2 2 4 3" xfId="10840" xr:uid="{00000000-0005-0000-0000-00006F2A0000}"/>
    <cellStyle name="Normal 73 3 2 2 4 3 3" xfId="25938" xr:uid="{00000000-0005-0000-0000-00006C650000}"/>
    <cellStyle name="Normal 73 3 2 2 4 5" xfId="20925" xr:uid="{00000000-0005-0000-0000-0000D7510000}"/>
    <cellStyle name="Normal 73 3 2 2 5" xfId="12518" xr:uid="{00000000-0005-0000-0000-0000FD300000}"/>
    <cellStyle name="Normal 73 3 2 2 5 3" xfId="27613" xr:uid="{00000000-0005-0000-0000-0000F76B0000}"/>
    <cellStyle name="Normal 73 3 2 2 6" xfId="7497" xr:uid="{00000000-0005-0000-0000-0000601D0000}"/>
    <cellStyle name="Normal 73 3 2 2 6 3" xfId="22596" xr:uid="{00000000-0005-0000-0000-00005E580000}"/>
    <cellStyle name="Normal 73 3 2 2 8" xfId="17583" xr:uid="{00000000-0005-0000-0000-0000C9440000}"/>
    <cellStyle name="Normal 73 3 2 3" xfId="2846" xr:uid="{00000000-0005-0000-0000-0000330B0000}"/>
    <cellStyle name="Normal 73 3 2 3 2" xfId="4535" xr:uid="{00000000-0005-0000-0000-0000CD110000}"/>
    <cellStyle name="Normal 73 3 2 3 2 2" xfId="14607" xr:uid="{00000000-0005-0000-0000-000026390000}"/>
    <cellStyle name="Normal 73 3 2 3 2 2 3" xfId="29702" xr:uid="{00000000-0005-0000-0000-000020740000}"/>
    <cellStyle name="Normal 73 3 2 3 2 3" xfId="9587" xr:uid="{00000000-0005-0000-0000-00008A250000}"/>
    <cellStyle name="Normal 73 3 2 3 2 3 3" xfId="24685" xr:uid="{00000000-0005-0000-0000-000087600000}"/>
    <cellStyle name="Normal 73 3 2 3 2 5" xfId="19672" xr:uid="{00000000-0005-0000-0000-0000F24C0000}"/>
    <cellStyle name="Normal 73 3 2 3 3" xfId="6226" xr:uid="{00000000-0005-0000-0000-000069180000}"/>
    <cellStyle name="Normal 73 3 2 3 3 2" xfId="16278" xr:uid="{00000000-0005-0000-0000-0000AD3F0000}"/>
    <cellStyle name="Normal 73 3 2 3 3 3" xfId="11258" xr:uid="{00000000-0005-0000-0000-0000112C0000}"/>
    <cellStyle name="Normal 73 3 2 3 3 3 3" xfId="26356" xr:uid="{00000000-0005-0000-0000-00000E670000}"/>
    <cellStyle name="Normal 73 3 2 3 3 5" xfId="21343" xr:uid="{00000000-0005-0000-0000-000079530000}"/>
    <cellStyle name="Normal 73 3 2 3 4" xfId="12936" xr:uid="{00000000-0005-0000-0000-00009F320000}"/>
    <cellStyle name="Normal 73 3 2 3 4 3" xfId="28031" xr:uid="{00000000-0005-0000-0000-0000996D0000}"/>
    <cellStyle name="Normal 73 3 2 3 5" xfId="7915" xr:uid="{00000000-0005-0000-0000-0000021F0000}"/>
    <cellStyle name="Normal 73 3 2 3 5 3" xfId="23014" xr:uid="{00000000-0005-0000-0000-0000005A0000}"/>
    <cellStyle name="Normal 73 3 2 3 7" xfId="18001" xr:uid="{00000000-0005-0000-0000-00006B460000}"/>
    <cellStyle name="Normal 73 3 2 4" xfId="3698" xr:uid="{00000000-0005-0000-0000-0000880E0000}"/>
    <cellStyle name="Normal 73 3 2 4 2" xfId="13771" xr:uid="{00000000-0005-0000-0000-0000E2350000}"/>
    <cellStyle name="Normal 73 3 2 4 2 3" xfId="28866" xr:uid="{00000000-0005-0000-0000-0000DC700000}"/>
    <cellStyle name="Normal 73 3 2 4 3" xfId="8751" xr:uid="{00000000-0005-0000-0000-000046220000}"/>
    <cellStyle name="Normal 73 3 2 4 3 3" xfId="23849" xr:uid="{00000000-0005-0000-0000-0000435D0000}"/>
    <cellStyle name="Normal 73 3 2 4 5" xfId="18836" xr:uid="{00000000-0005-0000-0000-0000AE490000}"/>
    <cellStyle name="Normal 73 3 2 5" xfId="5390" xr:uid="{00000000-0005-0000-0000-000025150000}"/>
    <cellStyle name="Normal 73 3 2 5 2" xfId="15442" xr:uid="{00000000-0005-0000-0000-0000693C0000}"/>
    <cellStyle name="Normal 73 3 2 5 2 3" xfId="30537" xr:uid="{00000000-0005-0000-0000-000063770000}"/>
    <cellStyle name="Normal 73 3 2 5 3" xfId="10422" xr:uid="{00000000-0005-0000-0000-0000CD280000}"/>
    <cellStyle name="Normal 73 3 2 5 3 3" xfId="25520" xr:uid="{00000000-0005-0000-0000-0000CA630000}"/>
    <cellStyle name="Normal 73 3 2 5 5" xfId="20507" xr:uid="{00000000-0005-0000-0000-000035500000}"/>
    <cellStyle name="Normal 73 3 2 6" xfId="12100" xr:uid="{00000000-0005-0000-0000-00005B2F0000}"/>
    <cellStyle name="Normal 73 3 2 6 3" xfId="27195" xr:uid="{00000000-0005-0000-0000-0000556A0000}"/>
    <cellStyle name="Normal 73 3 2 7" xfId="7079" xr:uid="{00000000-0005-0000-0000-0000BE1B0000}"/>
    <cellStyle name="Normal 73 3 2 7 3" xfId="22178" xr:uid="{00000000-0005-0000-0000-0000BC560000}"/>
    <cellStyle name="Normal 73 3 2 9" xfId="17165" xr:uid="{00000000-0005-0000-0000-000027430000}"/>
    <cellStyle name="Normal 73 3 3" xfId="2217" xr:uid="{00000000-0005-0000-0000-0000BE080000}"/>
    <cellStyle name="Normal 73 3 3 2" xfId="3056" xr:uid="{00000000-0005-0000-0000-0000050C0000}"/>
    <cellStyle name="Normal 73 3 3 2 2" xfId="4745" xr:uid="{00000000-0005-0000-0000-00009F120000}"/>
    <cellStyle name="Normal 73 3 3 2 2 2" xfId="14817" xr:uid="{00000000-0005-0000-0000-0000F8390000}"/>
    <cellStyle name="Normal 73 3 3 2 2 2 3" xfId="29912" xr:uid="{00000000-0005-0000-0000-0000F2740000}"/>
    <cellStyle name="Normal 73 3 3 2 2 3" xfId="9797" xr:uid="{00000000-0005-0000-0000-00005C260000}"/>
    <cellStyle name="Normal 73 3 3 2 2 3 3" xfId="24895" xr:uid="{00000000-0005-0000-0000-000059610000}"/>
    <cellStyle name="Normal 73 3 3 2 2 5" xfId="19882" xr:uid="{00000000-0005-0000-0000-0000C44D0000}"/>
    <cellStyle name="Normal 73 3 3 2 3" xfId="6436" xr:uid="{00000000-0005-0000-0000-00003B190000}"/>
    <cellStyle name="Normal 73 3 3 2 3 2" xfId="16488" xr:uid="{00000000-0005-0000-0000-00007F400000}"/>
    <cellStyle name="Normal 73 3 3 2 3 3" xfId="11468" xr:uid="{00000000-0005-0000-0000-0000E32C0000}"/>
    <cellStyle name="Normal 73 3 3 2 3 3 3" xfId="26566" xr:uid="{00000000-0005-0000-0000-0000E0670000}"/>
    <cellStyle name="Normal 73 3 3 2 3 5" xfId="21553" xr:uid="{00000000-0005-0000-0000-00004B540000}"/>
    <cellStyle name="Normal 73 3 3 2 4" xfId="13146" xr:uid="{00000000-0005-0000-0000-000071330000}"/>
    <cellStyle name="Normal 73 3 3 2 4 3" xfId="28241" xr:uid="{00000000-0005-0000-0000-00006B6E0000}"/>
    <cellStyle name="Normal 73 3 3 2 5" xfId="8125" xr:uid="{00000000-0005-0000-0000-0000D41F0000}"/>
    <cellStyle name="Normal 73 3 3 2 5 3" xfId="23224" xr:uid="{00000000-0005-0000-0000-0000D25A0000}"/>
    <cellStyle name="Normal 73 3 3 2 7" xfId="18211" xr:uid="{00000000-0005-0000-0000-00003D470000}"/>
    <cellStyle name="Normal 73 3 3 3" xfId="3908" xr:uid="{00000000-0005-0000-0000-00005A0F0000}"/>
    <cellStyle name="Normal 73 3 3 3 2" xfId="13981" xr:uid="{00000000-0005-0000-0000-0000B4360000}"/>
    <cellStyle name="Normal 73 3 3 3 2 3" xfId="29076" xr:uid="{00000000-0005-0000-0000-0000AE710000}"/>
    <cellStyle name="Normal 73 3 3 3 3" xfId="8961" xr:uid="{00000000-0005-0000-0000-000018230000}"/>
    <cellStyle name="Normal 73 3 3 3 3 3" xfId="24059" xr:uid="{00000000-0005-0000-0000-0000155E0000}"/>
    <cellStyle name="Normal 73 3 3 3 5" xfId="19046" xr:uid="{00000000-0005-0000-0000-0000804A0000}"/>
    <cellStyle name="Normal 73 3 3 4" xfId="5600" xr:uid="{00000000-0005-0000-0000-0000F7150000}"/>
    <cellStyle name="Normal 73 3 3 4 2" xfId="15652" xr:uid="{00000000-0005-0000-0000-00003B3D0000}"/>
    <cellStyle name="Normal 73 3 3 4 2 3" xfId="30747" xr:uid="{00000000-0005-0000-0000-000035780000}"/>
    <cellStyle name="Normal 73 3 3 4 3" xfId="10632" xr:uid="{00000000-0005-0000-0000-00009F290000}"/>
    <cellStyle name="Normal 73 3 3 4 3 3" xfId="25730" xr:uid="{00000000-0005-0000-0000-00009C640000}"/>
    <cellStyle name="Normal 73 3 3 4 5" xfId="20717" xr:uid="{00000000-0005-0000-0000-000007510000}"/>
    <cellStyle name="Normal 73 3 3 5" xfId="12310" xr:uid="{00000000-0005-0000-0000-00002D300000}"/>
    <cellStyle name="Normal 73 3 3 5 3" xfId="27405" xr:uid="{00000000-0005-0000-0000-0000276B0000}"/>
    <cellStyle name="Normal 73 3 3 6" xfId="7289" xr:uid="{00000000-0005-0000-0000-0000901C0000}"/>
    <cellStyle name="Normal 73 3 3 6 3" xfId="22388" xr:uid="{00000000-0005-0000-0000-00008E570000}"/>
    <cellStyle name="Normal 73 3 3 8" xfId="17375" xr:uid="{00000000-0005-0000-0000-0000F9430000}"/>
    <cellStyle name="Normal 73 3 4" xfId="2638" xr:uid="{00000000-0005-0000-0000-0000630A0000}"/>
    <cellStyle name="Normal 73 3 4 2" xfId="4327" xr:uid="{00000000-0005-0000-0000-0000FD100000}"/>
    <cellStyle name="Normal 73 3 4 2 2" xfId="14399" xr:uid="{00000000-0005-0000-0000-000056380000}"/>
    <cellStyle name="Normal 73 3 4 2 2 3" xfId="29494" xr:uid="{00000000-0005-0000-0000-000050730000}"/>
    <cellStyle name="Normal 73 3 4 2 3" xfId="9379" xr:uid="{00000000-0005-0000-0000-0000BA240000}"/>
    <cellStyle name="Normal 73 3 4 2 3 3" xfId="24477" xr:uid="{00000000-0005-0000-0000-0000B75F0000}"/>
    <cellStyle name="Normal 73 3 4 2 5" xfId="19464" xr:uid="{00000000-0005-0000-0000-0000224C0000}"/>
    <cellStyle name="Normal 73 3 4 3" xfId="6018" xr:uid="{00000000-0005-0000-0000-000099170000}"/>
    <cellStyle name="Normal 73 3 4 3 2" xfId="16070" xr:uid="{00000000-0005-0000-0000-0000DD3E0000}"/>
    <cellStyle name="Normal 73 3 4 3 3" xfId="11050" xr:uid="{00000000-0005-0000-0000-0000412B0000}"/>
    <cellStyle name="Normal 73 3 4 3 3 3" xfId="26148" xr:uid="{00000000-0005-0000-0000-00003E660000}"/>
    <cellStyle name="Normal 73 3 4 3 5" xfId="21135" xr:uid="{00000000-0005-0000-0000-0000A9520000}"/>
    <cellStyle name="Normal 73 3 4 4" xfId="12728" xr:uid="{00000000-0005-0000-0000-0000CF310000}"/>
    <cellStyle name="Normal 73 3 4 4 3" xfId="27823" xr:uid="{00000000-0005-0000-0000-0000C96C0000}"/>
    <cellStyle name="Normal 73 3 4 5" xfId="7707" xr:uid="{00000000-0005-0000-0000-0000321E0000}"/>
    <cellStyle name="Normal 73 3 4 5 3" xfId="22806" xr:uid="{00000000-0005-0000-0000-000030590000}"/>
    <cellStyle name="Normal 73 3 4 7" xfId="17793" xr:uid="{00000000-0005-0000-0000-00009B450000}"/>
    <cellStyle name="Normal 73 3 5" xfId="3490" xr:uid="{00000000-0005-0000-0000-0000B80D0000}"/>
    <cellStyle name="Normal 73 3 5 2" xfId="13563" xr:uid="{00000000-0005-0000-0000-000012350000}"/>
    <cellStyle name="Normal 73 3 5 2 3" xfId="28658" xr:uid="{00000000-0005-0000-0000-00000C700000}"/>
    <cellStyle name="Normal 73 3 5 3" xfId="8543" xr:uid="{00000000-0005-0000-0000-000076210000}"/>
    <cellStyle name="Normal 73 3 5 3 3" xfId="23641" xr:uid="{00000000-0005-0000-0000-0000735C0000}"/>
    <cellStyle name="Normal 73 3 5 5" xfId="18628" xr:uid="{00000000-0005-0000-0000-0000DE480000}"/>
    <cellStyle name="Normal 73 3 6" xfId="5182" xr:uid="{00000000-0005-0000-0000-000055140000}"/>
    <cellStyle name="Normal 73 3 6 2" xfId="15234" xr:uid="{00000000-0005-0000-0000-0000993B0000}"/>
    <cellStyle name="Normal 73 3 6 2 3" xfId="30329" xr:uid="{00000000-0005-0000-0000-000093760000}"/>
    <cellStyle name="Normal 73 3 6 3" xfId="10214" xr:uid="{00000000-0005-0000-0000-0000FD270000}"/>
    <cellStyle name="Normal 73 3 6 3 3" xfId="25312" xr:uid="{00000000-0005-0000-0000-0000FA620000}"/>
    <cellStyle name="Normal 73 3 6 5" xfId="20299" xr:uid="{00000000-0005-0000-0000-0000654F0000}"/>
    <cellStyle name="Normal 73 3 7" xfId="11892" xr:uid="{00000000-0005-0000-0000-00008B2E0000}"/>
    <cellStyle name="Normal 73 3 7 3" xfId="26987" xr:uid="{00000000-0005-0000-0000-000085690000}"/>
    <cellStyle name="Normal 73 3 8" xfId="6871" xr:uid="{00000000-0005-0000-0000-0000EE1A0000}"/>
    <cellStyle name="Normal 73 3 8 3" xfId="21970" xr:uid="{00000000-0005-0000-0000-0000EC550000}"/>
    <cellStyle name="Normal 73 4" xfId="1898" xr:uid="{00000000-0005-0000-0000-00007F070000}"/>
    <cellStyle name="Normal 73 4 2" xfId="2321" xr:uid="{00000000-0005-0000-0000-000026090000}"/>
    <cellStyle name="Normal 73 4 2 2" xfId="3160" xr:uid="{00000000-0005-0000-0000-00006D0C0000}"/>
    <cellStyle name="Normal 73 4 2 2 2" xfId="4849" xr:uid="{00000000-0005-0000-0000-000007130000}"/>
    <cellStyle name="Normal 73 4 2 2 2 2" xfId="14921" xr:uid="{00000000-0005-0000-0000-0000603A0000}"/>
    <cellStyle name="Normal 73 4 2 2 2 2 3" xfId="30016" xr:uid="{00000000-0005-0000-0000-00005A750000}"/>
    <cellStyle name="Normal 73 4 2 2 2 3" xfId="9901" xr:uid="{00000000-0005-0000-0000-0000C4260000}"/>
    <cellStyle name="Normal 73 4 2 2 2 3 3" xfId="24999" xr:uid="{00000000-0005-0000-0000-0000C1610000}"/>
    <cellStyle name="Normal 73 4 2 2 2 5" xfId="19986" xr:uid="{00000000-0005-0000-0000-00002C4E0000}"/>
    <cellStyle name="Normal 73 4 2 2 3" xfId="6540" xr:uid="{00000000-0005-0000-0000-0000A3190000}"/>
    <cellStyle name="Normal 73 4 2 2 3 2" xfId="16592" xr:uid="{00000000-0005-0000-0000-0000E7400000}"/>
    <cellStyle name="Normal 73 4 2 2 3 3" xfId="11572" xr:uid="{00000000-0005-0000-0000-00004B2D0000}"/>
    <cellStyle name="Normal 73 4 2 2 3 3 3" xfId="26670" xr:uid="{00000000-0005-0000-0000-000048680000}"/>
    <cellStyle name="Normal 73 4 2 2 3 5" xfId="21657" xr:uid="{00000000-0005-0000-0000-0000B3540000}"/>
    <cellStyle name="Normal 73 4 2 2 4" xfId="13250" xr:uid="{00000000-0005-0000-0000-0000D9330000}"/>
    <cellStyle name="Normal 73 4 2 2 4 3" xfId="28345" xr:uid="{00000000-0005-0000-0000-0000D36E0000}"/>
    <cellStyle name="Normal 73 4 2 2 5" xfId="8229" xr:uid="{00000000-0005-0000-0000-00003C200000}"/>
    <cellStyle name="Normal 73 4 2 2 5 3" xfId="23328" xr:uid="{00000000-0005-0000-0000-00003A5B0000}"/>
    <cellStyle name="Normal 73 4 2 2 7" xfId="18315" xr:uid="{00000000-0005-0000-0000-0000A5470000}"/>
    <cellStyle name="Normal 73 4 2 3" xfId="4012" xr:uid="{00000000-0005-0000-0000-0000C20F0000}"/>
    <cellStyle name="Normal 73 4 2 3 2" xfId="14085" xr:uid="{00000000-0005-0000-0000-00001C370000}"/>
    <cellStyle name="Normal 73 4 2 3 2 3" xfId="29180" xr:uid="{00000000-0005-0000-0000-000016720000}"/>
    <cellStyle name="Normal 73 4 2 3 3" xfId="9065" xr:uid="{00000000-0005-0000-0000-000080230000}"/>
    <cellStyle name="Normal 73 4 2 3 3 3" xfId="24163" xr:uid="{00000000-0005-0000-0000-00007D5E0000}"/>
    <cellStyle name="Normal 73 4 2 3 5" xfId="19150" xr:uid="{00000000-0005-0000-0000-0000E84A0000}"/>
    <cellStyle name="Normal 73 4 2 4" xfId="5704" xr:uid="{00000000-0005-0000-0000-00005F160000}"/>
    <cellStyle name="Normal 73 4 2 4 2" xfId="15756" xr:uid="{00000000-0005-0000-0000-0000A33D0000}"/>
    <cellStyle name="Normal 73 4 2 4 2 3" xfId="30851" xr:uid="{00000000-0005-0000-0000-00009D780000}"/>
    <cellStyle name="Normal 73 4 2 4 3" xfId="10736" xr:uid="{00000000-0005-0000-0000-0000072A0000}"/>
    <cellStyle name="Normal 73 4 2 4 3 3" xfId="25834" xr:uid="{00000000-0005-0000-0000-000004650000}"/>
    <cellStyle name="Normal 73 4 2 4 5" xfId="20821" xr:uid="{00000000-0005-0000-0000-00006F510000}"/>
    <cellStyle name="Normal 73 4 2 5" xfId="12414" xr:uid="{00000000-0005-0000-0000-000095300000}"/>
    <cellStyle name="Normal 73 4 2 5 3" xfId="27509" xr:uid="{00000000-0005-0000-0000-00008F6B0000}"/>
    <cellStyle name="Normal 73 4 2 6" xfId="7393" xr:uid="{00000000-0005-0000-0000-0000F81C0000}"/>
    <cellStyle name="Normal 73 4 2 6 3" xfId="22492" xr:uid="{00000000-0005-0000-0000-0000F6570000}"/>
    <cellStyle name="Normal 73 4 2 8" xfId="17479" xr:uid="{00000000-0005-0000-0000-000061440000}"/>
    <cellStyle name="Normal 73 4 3" xfId="2742" xr:uid="{00000000-0005-0000-0000-0000CB0A0000}"/>
    <cellStyle name="Normal 73 4 3 2" xfId="4431" xr:uid="{00000000-0005-0000-0000-000065110000}"/>
    <cellStyle name="Normal 73 4 3 2 2" xfId="14503" xr:uid="{00000000-0005-0000-0000-0000BE380000}"/>
    <cellStyle name="Normal 73 4 3 2 2 3" xfId="29598" xr:uid="{00000000-0005-0000-0000-0000B8730000}"/>
    <cellStyle name="Normal 73 4 3 2 3" xfId="9483" xr:uid="{00000000-0005-0000-0000-000022250000}"/>
    <cellStyle name="Normal 73 4 3 2 3 3" xfId="24581" xr:uid="{00000000-0005-0000-0000-00001F600000}"/>
    <cellStyle name="Normal 73 4 3 2 5" xfId="19568" xr:uid="{00000000-0005-0000-0000-00008A4C0000}"/>
    <cellStyle name="Normal 73 4 3 3" xfId="6122" xr:uid="{00000000-0005-0000-0000-000001180000}"/>
    <cellStyle name="Normal 73 4 3 3 2" xfId="16174" xr:uid="{00000000-0005-0000-0000-0000453F0000}"/>
    <cellStyle name="Normal 73 4 3 3 3" xfId="11154" xr:uid="{00000000-0005-0000-0000-0000A92B0000}"/>
    <cellStyle name="Normal 73 4 3 3 3 3" xfId="26252" xr:uid="{00000000-0005-0000-0000-0000A6660000}"/>
    <cellStyle name="Normal 73 4 3 3 5" xfId="21239" xr:uid="{00000000-0005-0000-0000-000011530000}"/>
    <cellStyle name="Normal 73 4 3 4" xfId="12832" xr:uid="{00000000-0005-0000-0000-000037320000}"/>
    <cellStyle name="Normal 73 4 3 4 3" xfId="27927" xr:uid="{00000000-0005-0000-0000-0000316D0000}"/>
    <cellStyle name="Normal 73 4 3 5" xfId="7811" xr:uid="{00000000-0005-0000-0000-00009A1E0000}"/>
    <cellStyle name="Normal 73 4 3 5 3" xfId="22910" xr:uid="{00000000-0005-0000-0000-000098590000}"/>
    <cellStyle name="Normal 73 4 3 7" xfId="17897" xr:uid="{00000000-0005-0000-0000-000003460000}"/>
    <cellStyle name="Normal 73 4 4" xfId="3594" xr:uid="{00000000-0005-0000-0000-0000200E0000}"/>
    <cellStyle name="Normal 73 4 4 2" xfId="13667" xr:uid="{00000000-0005-0000-0000-00007A350000}"/>
    <cellStyle name="Normal 73 4 4 2 3" xfId="28762" xr:uid="{00000000-0005-0000-0000-000074700000}"/>
    <cellStyle name="Normal 73 4 4 3" xfId="8647" xr:uid="{00000000-0005-0000-0000-0000DE210000}"/>
    <cellStyle name="Normal 73 4 4 3 3" xfId="23745" xr:uid="{00000000-0005-0000-0000-0000DB5C0000}"/>
    <cellStyle name="Normal 73 4 4 5" xfId="18732" xr:uid="{00000000-0005-0000-0000-000046490000}"/>
    <cellStyle name="Normal 73 4 5" xfId="5286" xr:uid="{00000000-0005-0000-0000-0000BD140000}"/>
    <cellStyle name="Normal 73 4 5 2" xfId="15338" xr:uid="{00000000-0005-0000-0000-0000013C0000}"/>
    <cellStyle name="Normal 73 4 5 2 3" xfId="30433" xr:uid="{00000000-0005-0000-0000-0000FB760000}"/>
    <cellStyle name="Normal 73 4 5 3" xfId="10318" xr:uid="{00000000-0005-0000-0000-000065280000}"/>
    <cellStyle name="Normal 73 4 5 3 3" xfId="25416" xr:uid="{00000000-0005-0000-0000-000062630000}"/>
    <cellStyle name="Normal 73 4 5 5" xfId="20403" xr:uid="{00000000-0005-0000-0000-0000CD4F0000}"/>
    <cellStyle name="Normal 73 4 6" xfId="11996" xr:uid="{00000000-0005-0000-0000-0000F32E0000}"/>
    <cellStyle name="Normal 73 4 6 3" xfId="27091" xr:uid="{00000000-0005-0000-0000-0000ED690000}"/>
    <cellStyle name="Normal 73 4 7" xfId="6975" xr:uid="{00000000-0005-0000-0000-0000561B0000}"/>
    <cellStyle name="Normal 73 4 7 3" xfId="22074" xr:uid="{00000000-0005-0000-0000-000054560000}"/>
    <cellStyle name="Normal 73 4 9" xfId="17061" xr:uid="{00000000-0005-0000-0000-0000BF420000}"/>
    <cellStyle name="Normal 73 5" xfId="2111" xr:uid="{00000000-0005-0000-0000-000054080000}"/>
    <cellStyle name="Normal 73 5 2" xfId="2952" xr:uid="{00000000-0005-0000-0000-00009D0B0000}"/>
    <cellStyle name="Normal 73 5 2 2" xfId="4641" xr:uid="{00000000-0005-0000-0000-000037120000}"/>
    <cellStyle name="Normal 73 5 2 2 2" xfId="14713" xr:uid="{00000000-0005-0000-0000-000090390000}"/>
    <cellStyle name="Normal 73 5 2 2 2 3" xfId="29808" xr:uid="{00000000-0005-0000-0000-00008A740000}"/>
    <cellStyle name="Normal 73 5 2 2 3" xfId="9693" xr:uid="{00000000-0005-0000-0000-0000F4250000}"/>
    <cellStyle name="Normal 73 5 2 2 3 3" xfId="24791" xr:uid="{00000000-0005-0000-0000-0000F1600000}"/>
    <cellStyle name="Normal 73 5 2 2 5" xfId="19778" xr:uid="{00000000-0005-0000-0000-00005C4D0000}"/>
    <cellStyle name="Normal 73 5 2 3" xfId="6332" xr:uid="{00000000-0005-0000-0000-0000D3180000}"/>
    <cellStyle name="Normal 73 5 2 3 2" xfId="16384" xr:uid="{00000000-0005-0000-0000-000017400000}"/>
    <cellStyle name="Normal 73 5 2 3 3" xfId="11364" xr:uid="{00000000-0005-0000-0000-00007B2C0000}"/>
    <cellStyle name="Normal 73 5 2 3 3 3" xfId="26462" xr:uid="{00000000-0005-0000-0000-000078670000}"/>
    <cellStyle name="Normal 73 5 2 3 5" xfId="21449" xr:uid="{00000000-0005-0000-0000-0000E3530000}"/>
    <cellStyle name="Normal 73 5 2 4" xfId="13042" xr:uid="{00000000-0005-0000-0000-000009330000}"/>
    <cellStyle name="Normal 73 5 2 4 3" xfId="28137" xr:uid="{00000000-0005-0000-0000-0000036E0000}"/>
    <cellStyle name="Normal 73 5 2 5" xfId="8021" xr:uid="{00000000-0005-0000-0000-00006C1F0000}"/>
    <cellStyle name="Normal 73 5 2 5 3" xfId="23120" xr:uid="{00000000-0005-0000-0000-00006A5A0000}"/>
    <cellStyle name="Normal 73 5 2 7" xfId="18107" xr:uid="{00000000-0005-0000-0000-0000D5460000}"/>
    <cellStyle name="Normal 73 5 3" xfId="3804" xr:uid="{00000000-0005-0000-0000-0000F20E0000}"/>
    <cellStyle name="Normal 73 5 3 2" xfId="13877" xr:uid="{00000000-0005-0000-0000-00004C360000}"/>
    <cellStyle name="Normal 73 5 3 2 3" xfId="28972" xr:uid="{00000000-0005-0000-0000-000046710000}"/>
    <cellStyle name="Normal 73 5 3 3" xfId="8857" xr:uid="{00000000-0005-0000-0000-0000B0220000}"/>
    <cellStyle name="Normal 73 5 3 3 3" xfId="23955" xr:uid="{00000000-0005-0000-0000-0000AD5D0000}"/>
    <cellStyle name="Normal 73 5 3 5" xfId="18942" xr:uid="{00000000-0005-0000-0000-0000184A0000}"/>
    <cellStyle name="Normal 73 5 4" xfId="5496" xr:uid="{00000000-0005-0000-0000-00008F150000}"/>
    <cellStyle name="Normal 73 5 4 2" xfId="15548" xr:uid="{00000000-0005-0000-0000-0000D33C0000}"/>
    <cellStyle name="Normal 73 5 4 2 3" xfId="30643" xr:uid="{00000000-0005-0000-0000-0000CD770000}"/>
    <cellStyle name="Normal 73 5 4 3" xfId="10528" xr:uid="{00000000-0005-0000-0000-000037290000}"/>
    <cellStyle name="Normal 73 5 4 3 3" xfId="25626" xr:uid="{00000000-0005-0000-0000-000034640000}"/>
    <cellStyle name="Normal 73 5 4 5" xfId="20613" xr:uid="{00000000-0005-0000-0000-00009F500000}"/>
    <cellStyle name="Normal 73 5 5" xfId="12206" xr:uid="{00000000-0005-0000-0000-0000C52F0000}"/>
    <cellStyle name="Normal 73 5 5 3" xfId="27301" xr:uid="{00000000-0005-0000-0000-0000BF6A0000}"/>
    <cellStyle name="Normal 73 5 6" xfId="7185" xr:uid="{00000000-0005-0000-0000-0000281C0000}"/>
    <cellStyle name="Normal 73 5 6 3" xfId="22284" xr:uid="{00000000-0005-0000-0000-000026570000}"/>
    <cellStyle name="Normal 73 5 8" xfId="17271" xr:uid="{00000000-0005-0000-0000-000091430000}"/>
    <cellStyle name="Normal 73 6" xfId="2532" xr:uid="{00000000-0005-0000-0000-0000F9090000}"/>
    <cellStyle name="Normal 73 6 2" xfId="4223" xr:uid="{00000000-0005-0000-0000-000095100000}"/>
    <cellStyle name="Normal 73 6 2 2" xfId="14295" xr:uid="{00000000-0005-0000-0000-0000EE370000}"/>
    <cellStyle name="Normal 73 6 2 2 3" xfId="29390" xr:uid="{00000000-0005-0000-0000-0000E8720000}"/>
    <cellStyle name="Normal 73 6 2 3" xfId="9275" xr:uid="{00000000-0005-0000-0000-000052240000}"/>
    <cellStyle name="Normal 73 6 2 3 3" xfId="24373" xr:uid="{00000000-0005-0000-0000-00004F5F0000}"/>
    <cellStyle name="Normal 73 6 2 5" xfId="19360" xr:uid="{00000000-0005-0000-0000-0000BA4B0000}"/>
    <cellStyle name="Normal 73 6 3" xfId="5914" xr:uid="{00000000-0005-0000-0000-000031170000}"/>
    <cellStyle name="Normal 73 6 3 2" xfId="15966" xr:uid="{00000000-0005-0000-0000-0000753E0000}"/>
    <cellStyle name="Normal 73 6 3 3" xfId="10946" xr:uid="{00000000-0005-0000-0000-0000D92A0000}"/>
    <cellStyle name="Normal 73 6 3 3 3" xfId="26044" xr:uid="{00000000-0005-0000-0000-0000D6650000}"/>
    <cellStyle name="Normal 73 6 3 5" xfId="21031" xr:uid="{00000000-0005-0000-0000-000041520000}"/>
    <cellStyle name="Normal 73 6 4" xfId="12624" xr:uid="{00000000-0005-0000-0000-000067310000}"/>
    <cellStyle name="Normal 73 6 4 3" xfId="27719" xr:uid="{00000000-0005-0000-0000-0000616C0000}"/>
    <cellStyle name="Normal 73 6 5" xfId="7603" xr:uid="{00000000-0005-0000-0000-0000CA1D0000}"/>
    <cellStyle name="Normal 73 6 5 3" xfId="22702" xr:uid="{00000000-0005-0000-0000-0000C8580000}"/>
    <cellStyle name="Normal 73 6 7" xfId="17689" xr:uid="{00000000-0005-0000-0000-000033450000}"/>
    <cellStyle name="Normal 73 7" xfId="3383" xr:uid="{00000000-0005-0000-0000-00004D0D0000}"/>
    <cellStyle name="Normal 73 7 2" xfId="13459" xr:uid="{00000000-0005-0000-0000-0000AA340000}"/>
    <cellStyle name="Normal 73 7 2 3" xfId="28554" xr:uid="{00000000-0005-0000-0000-0000A46F0000}"/>
    <cellStyle name="Normal 73 7 3" xfId="8439" xr:uid="{00000000-0005-0000-0000-00000E210000}"/>
    <cellStyle name="Normal 73 7 3 3" xfId="23537" xr:uid="{00000000-0005-0000-0000-00000B5C0000}"/>
    <cellStyle name="Normal 73 7 5" xfId="18524" xr:uid="{00000000-0005-0000-0000-000076480000}"/>
    <cellStyle name="Normal 73 8" xfId="5076" xr:uid="{00000000-0005-0000-0000-0000EB130000}"/>
    <cellStyle name="Normal 73 8 2" xfId="15130" xr:uid="{00000000-0005-0000-0000-0000313B0000}"/>
    <cellStyle name="Normal 73 8 2 3" xfId="30225" xr:uid="{00000000-0005-0000-0000-00002B760000}"/>
    <cellStyle name="Normal 73 8 3" xfId="10110" xr:uid="{00000000-0005-0000-0000-000095270000}"/>
    <cellStyle name="Normal 73 8 3 3" xfId="25208" xr:uid="{00000000-0005-0000-0000-000092620000}"/>
    <cellStyle name="Normal 73 8 5" xfId="20195" xr:uid="{00000000-0005-0000-0000-0000FD4E0000}"/>
    <cellStyle name="Normal 73 9" xfId="11786" xr:uid="{00000000-0005-0000-0000-0000212E0000}"/>
    <cellStyle name="Normal 73 9 3" xfId="26883" xr:uid="{00000000-0005-0000-0000-00001D690000}"/>
    <cellStyle name="Normal 74" xfId="1472" xr:uid="{00000000-0005-0000-0000-0000D4050000}"/>
    <cellStyle name="Normal 74 10" xfId="6766" xr:uid="{00000000-0005-0000-0000-0000851A0000}"/>
    <cellStyle name="Normal 74 10 3" xfId="21867" xr:uid="{00000000-0005-0000-0000-000085550000}"/>
    <cellStyle name="Normal 74 12" xfId="16852" xr:uid="{00000000-0005-0000-0000-0000EE410000}"/>
    <cellStyle name="Normal 74 2" xfId="1732" xr:uid="{00000000-0005-0000-0000-0000D9060000}"/>
    <cellStyle name="Normal 74 2 11" xfId="16906" xr:uid="{00000000-0005-0000-0000-000024420000}"/>
    <cellStyle name="Normal 74 2 2" xfId="1840" xr:uid="{00000000-0005-0000-0000-000045070000}"/>
    <cellStyle name="Normal 74 2 2 10" xfId="17010" xr:uid="{00000000-0005-0000-0000-00008C420000}"/>
    <cellStyle name="Normal 74 2 2 2" xfId="2057" xr:uid="{00000000-0005-0000-0000-00001E080000}"/>
    <cellStyle name="Normal 74 2 2 2 2" xfId="2478" xr:uid="{00000000-0005-0000-0000-0000C3090000}"/>
    <cellStyle name="Normal 74 2 2 2 2 2" xfId="3317" xr:uid="{00000000-0005-0000-0000-00000A0D0000}"/>
    <cellStyle name="Normal 74 2 2 2 2 2 2" xfId="5006" xr:uid="{00000000-0005-0000-0000-0000A4130000}"/>
    <cellStyle name="Normal 74 2 2 2 2 2 2 2" xfId="15078" xr:uid="{00000000-0005-0000-0000-0000FD3A0000}"/>
    <cellStyle name="Normal 74 2 2 2 2 2 2 2 3" xfId="30173" xr:uid="{00000000-0005-0000-0000-0000F7750000}"/>
    <cellStyle name="Normal 74 2 2 2 2 2 2 3" xfId="10058" xr:uid="{00000000-0005-0000-0000-000061270000}"/>
    <cellStyle name="Normal 74 2 2 2 2 2 2 3 3" xfId="25156" xr:uid="{00000000-0005-0000-0000-00005E620000}"/>
    <cellStyle name="Normal 74 2 2 2 2 2 2 5" xfId="20143" xr:uid="{00000000-0005-0000-0000-0000C94E0000}"/>
    <cellStyle name="Normal 74 2 2 2 2 2 3" xfId="6697" xr:uid="{00000000-0005-0000-0000-0000401A0000}"/>
    <cellStyle name="Normal 74 2 2 2 2 2 3 2" xfId="16749" xr:uid="{00000000-0005-0000-0000-000084410000}"/>
    <cellStyle name="Normal 74 2 2 2 2 2 3 3" xfId="11729" xr:uid="{00000000-0005-0000-0000-0000E82D0000}"/>
    <cellStyle name="Normal 74 2 2 2 2 2 3 3 3" xfId="26827" xr:uid="{00000000-0005-0000-0000-0000E5680000}"/>
    <cellStyle name="Normal 74 2 2 2 2 2 3 5" xfId="21814" xr:uid="{00000000-0005-0000-0000-000050550000}"/>
    <cellStyle name="Normal 74 2 2 2 2 2 4" xfId="13407" xr:uid="{00000000-0005-0000-0000-000076340000}"/>
    <cellStyle name="Normal 74 2 2 2 2 2 4 3" xfId="28502" xr:uid="{00000000-0005-0000-0000-0000706F0000}"/>
    <cellStyle name="Normal 74 2 2 2 2 2 5" xfId="8386" xr:uid="{00000000-0005-0000-0000-0000D9200000}"/>
    <cellStyle name="Normal 74 2 2 2 2 2 5 3" xfId="23485" xr:uid="{00000000-0005-0000-0000-0000D75B0000}"/>
    <cellStyle name="Normal 74 2 2 2 2 2 7" xfId="18472" xr:uid="{00000000-0005-0000-0000-000042480000}"/>
    <cellStyle name="Normal 74 2 2 2 2 3" xfId="4169" xr:uid="{00000000-0005-0000-0000-00005F100000}"/>
    <cellStyle name="Normal 74 2 2 2 2 3 2" xfId="14242" xr:uid="{00000000-0005-0000-0000-0000B9370000}"/>
    <cellStyle name="Normal 74 2 2 2 2 3 2 3" xfId="29337" xr:uid="{00000000-0005-0000-0000-0000B3720000}"/>
    <cellStyle name="Normal 74 2 2 2 2 3 3" xfId="9222" xr:uid="{00000000-0005-0000-0000-00001D240000}"/>
    <cellStyle name="Normal 74 2 2 2 2 3 3 3" xfId="24320" xr:uid="{00000000-0005-0000-0000-00001A5F0000}"/>
    <cellStyle name="Normal 74 2 2 2 2 3 5" xfId="19307" xr:uid="{00000000-0005-0000-0000-0000854B0000}"/>
    <cellStyle name="Normal 74 2 2 2 2 4" xfId="5861" xr:uid="{00000000-0005-0000-0000-0000FC160000}"/>
    <cellStyle name="Normal 74 2 2 2 2 4 2" xfId="15913" xr:uid="{00000000-0005-0000-0000-0000403E0000}"/>
    <cellStyle name="Normal 74 2 2 2 2 4 3" xfId="10893" xr:uid="{00000000-0005-0000-0000-0000A42A0000}"/>
    <cellStyle name="Normal 74 2 2 2 2 4 3 3" xfId="25991" xr:uid="{00000000-0005-0000-0000-0000A1650000}"/>
    <cellStyle name="Normal 74 2 2 2 2 4 5" xfId="20978" xr:uid="{00000000-0005-0000-0000-00000C520000}"/>
    <cellStyle name="Normal 74 2 2 2 2 5" xfId="12571" xr:uid="{00000000-0005-0000-0000-000032310000}"/>
    <cellStyle name="Normal 74 2 2 2 2 5 3" xfId="27666" xr:uid="{00000000-0005-0000-0000-00002C6C0000}"/>
    <cellStyle name="Normal 74 2 2 2 2 6" xfId="7550" xr:uid="{00000000-0005-0000-0000-0000951D0000}"/>
    <cellStyle name="Normal 74 2 2 2 2 6 3" xfId="22649" xr:uid="{00000000-0005-0000-0000-000093580000}"/>
    <cellStyle name="Normal 74 2 2 2 2 8" xfId="17636" xr:uid="{00000000-0005-0000-0000-0000FE440000}"/>
    <cellStyle name="Normal 74 2 2 2 3" xfId="2899" xr:uid="{00000000-0005-0000-0000-0000680B0000}"/>
    <cellStyle name="Normal 74 2 2 2 3 2" xfId="4588" xr:uid="{00000000-0005-0000-0000-000002120000}"/>
    <cellStyle name="Normal 74 2 2 2 3 2 2" xfId="14660" xr:uid="{00000000-0005-0000-0000-00005B390000}"/>
    <cellStyle name="Normal 74 2 2 2 3 2 2 3" xfId="29755" xr:uid="{00000000-0005-0000-0000-000055740000}"/>
    <cellStyle name="Normal 74 2 2 2 3 2 3" xfId="9640" xr:uid="{00000000-0005-0000-0000-0000BF250000}"/>
    <cellStyle name="Normal 74 2 2 2 3 2 3 3" xfId="24738" xr:uid="{00000000-0005-0000-0000-0000BC600000}"/>
    <cellStyle name="Normal 74 2 2 2 3 2 5" xfId="19725" xr:uid="{00000000-0005-0000-0000-0000274D0000}"/>
    <cellStyle name="Normal 74 2 2 2 3 3" xfId="6279" xr:uid="{00000000-0005-0000-0000-00009E180000}"/>
    <cellStyle name="Normal 74 2 2 2 3 3 2" xfId="16331" xr:uid="{00000000-0005-0000-0000-0000E23F0000}"/>
    <cellStyle name="Normal 74 2 2 2 3 3 3" xfId="11311" xr:uid="{00000000-0005-0000-0000-0000462C0000}"/>
    <cellStyle name="Normal 74 2 2 2 3 3 3 3" xfId="26409" xr:uid="{00000000-0005-0000-0000-000043670000}"/>
    <cellStyle name="Normal 74 2 2 2 3 3 5" xfId="21396" xr:uid="{00000000-0005-0000-0000-0000AE530000}"/>
    <cellStyle name="Normal 74 2 2 2 3 4" xfId="12989" xr:uid="{00000000-0005-0000-0000-0000D4320000}"/>
    <cellStyle name="Normal 74 2 2 2 3 4 3" xfId="28084" xr:uid="{00000000-0005-0000-0000-0000CE6D0000}"/>
    <cellStyle name="Normal 74 2 2 2 3 5" xfId="7968" xr:uid="{00000000-0005-0000-0000-0000371F0000}"/>
    <cellStyle name="Normal 74 2 2 2 3 5 3" xfId="23067" xr:uid="{00000000-0005-0000-0000-0000355A0000}"/>
    <cellStyle name="Normal 74 2 2 2 3 7" xfId="18054" xr:uid="{00000000-0005-0000-0000-0000A0460000}"/>
    <cellStyle name="Normal 74 2 2 2 4" xfId="3751" xr:uid="{00000000-0005-0000-0000-0000BD0E0000}"/>
    <cellStyle name="Normal 74 2 2 2 4 2" xfId="13824" xr:uid="{00000000-0005-0000-0000-000017360000}"/>
    <cellStyle name="Normal 74 2 2 2 4 2 3" xfId="28919" xr:uid="{00000000-0005-0000-0000-000011710000}"/>
    <cellStyle name="Normal 74 2 2 2 4 3" xfId="8804" xr:uid="{00000000-0005-0000-0000-00007B220000}"/>
    <cellStyle name="Normal 74 2 2 2 4 3 3" xfId="23902" xr:uid="{00000000-0005-0000-0000-0000785D0000}"/>
    <cellStyle name="Normal 74 2 2 2 4 5" xfId="18889" xr:uid="{00000000-0005-0000-0000-0000E3490000}"/>
    <cellStyle name="Normal 74 2 2 2 5" xfId="5443" xr:uid="{00000000-0005-0000-0000-00005A150000}"/>
    <cellStyle name="Normal 74 2 2 2 5 2" xfId="15495" xr:uid="{00000000-0005-0000-0000-00009E3C0000}"/>
    <cellStyle name="Normal 74 2 2 2 5 2 3" xfId="30590" xr:uid="{00000000-0005-0000-0000-000098770000}"/>
    <cellStyle name="Normal 74 2 2 2 5 3" xfId="10475" xr:uid="{00000000-0005-0000-0000-000002290000}"/>
    <cellStyle name="Normal 74 2 2 2 5 3 3" xfId="25573" xr:uid="{00000000-0005-0000-0000-0000FF630000}"/>
    <cellStyle name="Normal 74 2 2 2 5 5" xfId="20560" xr:uid="{00000000-0005-0000-0000-00006A500000}"/>
    <cellStyle name="Normal 74 2 2 2 6" xfId="12153" xr:uid="{00000000-0005-0000-0000-0000902F0000}"/>
    <cellStyle name="Normal 74 2 2 2 6 3" xfId="27248" xr:uid="{00000000-0005-0000-0000-00008A6A0000}"/>
    <cellStyle name="Normal 74 2 2 2 7" xfId="7132" xr:uid="{00000000-0005-0000-0000-0000F31B0000}"/>
    <cellStyle name="Normal 74 2 2 2 7 3" xfId="22231" xr:uid="{00000000-0005-0000-0000-0000F1560000}"/>
    <cellStyle name="Normal 74 2 2 2 9" xfId="17218" xr:uid="{00000000-0005-0000-0000-00005C430000}"/>
    <cellStyle name="Normal 74 2 2 3" xfId="2270" xr:uid="{00000000-0005-0000-0000-0000F3080000}"/>
    <cellStyle name="Normal 74 2 2 3 2" xfId="3109" xr:uid="{00000000-0005-0000-0000-00003A0C0000}"/>
    <cellStyle name="Normal 74 2 2 3 2 2" xfId="4798" xr:uid="{00000000-0005-0000-0000-0000D4120000}"/>
    <cellStyle name="Normal 74 2 2 3 2 2 2" xfId="14870" xr:uid="{00000000-0005-0000-0000-00002D3A0000}"/>
    <cellStyle name="Normal 74 2 2 3 2 2 2 3" xfId="29965" xr:uid="{00000000-0005-0000-0000-000027750000}"/>
    <cellStyle name="Normal 74 2 2 3 2 2 3" xfId="9850" xr:uid="{00000000-0005-0000-0000-000091260000}"/>
    <cellStyle name="Normal 74 2 2 3 2 2 3 3" xfId="24948" xr:uid="{00000000-0005-0000-0000-00008E610000}"/>
    <cellStyle name="Normal 74 2 2 3 2 2 5" xfId="19935" xr:uid="{00000000-0005-0000-0000-0000F94D0000}"/>
    <cellStyle name="Normal 74 2 2 3 2 3" xfId="6489" xr:uid="{00000000-0005-0000-0000-000070190000}"/>
    <cellStyle name="Normal 74 2 2 3 2 3 2" xfId="16541" xr:uid="{00000000-0005-0000-0000-0000B4400000}"/>
    <cellStyle name="Normal 74 2 2 3 2 3 3" xfId="11521" xr:uid="{00000000-0005-0000-0000-0000182D0000}"/>
    <cellStyle name="Normal 74 2 2 3 2 3 3 3" xfId="26619" xr:uid="{00000000-0005-0000-0000-000015680000}"/>
    <cellStyle name="Normal 74 2 2 3 2 3 5" xfId="21606" xr:uid="{00000000-0005-0000-0000-000080540000}"/>
    <cellStyle name="Normal 74 2 2 3 2 4" xfId="13199" xr:uid="{00000000-0005-0000-0000-0000A6330000}"/>
    <cellStyle name="Normal 74 2 2 3 2 4 3" xfId="28294" xr:uid="{00000000-0005-0000-0000-0000A06E0000}"/>
    <cellStyle name="Normal 74 2 2 3 2 5" xfId="8178" xr:uid="{00000000-0005-0000-0000-000009200000}"/>
    <cellStyle name="Normal 74 2 2 3 2 5 3" xfId="23277" xr:uid="{00000000-0005-0000-0000-0000075B0000}"/>
    <cellStyle name="Normal 74 2 2 3 2 7" xfId="18264" xr:uid="{00000000-0005-0000-0000-000072470000}"/>
    <cellStyle name="Normal 74 2 2 3 3" xfId="3961" xr:uid="{00000000-0005-0000-0000-00008F0F0000}"/>
    <cellStyle name="Normal 74 2 2 3 3 2" xfId="14034" xr:uid="{00000000-0005-0000-0000-0000E9360000}"/>
    <cellStyle name="Normal 74 2 2 3 3 2 3" xfId="29129" xr:uid="{00000000-0005-0000-0000-0000E3710000}"/>
    <cellStyle name="Normal 74 2 2 3 3 3" xfId="9014" xr:uid="{00000000-0005-0000-0000-00004D230000}"/>
    <cellStyle name="Normal 74 2 2 3 3 3 3" xfId="24112" xr:uid="{00000000-0005-0000-0000-00004A5E0000}"/>
    <cellStyle name="Normal 74 2 2 3 3 5" xfId="19099" xr:uid="{00000000-0005-0000-0000-0000B54A0000}"/>
    <cellStyle name="Normal 74 2 2 3 4" xfId="5653" xr:uid="{00000000-0005-0000-0000-00002C160000}"/>
    <cellStyle name="Normal 74 2 2 3 4 2" xfId="15705" xr:uid="{00000000-0005-0000-0000-0000703D0000}"/>
    <cellStyle name="Normal 74 2 2 3 4 2 3" xfId="30800" xr:uid="{00000000-0005-0000-0000-00006A780000}"/>
    <cellStyle name="Normal 74 2 2 3 4 3" xfId="10685" xr:uid="{00000000-0005-0000-0000-0000D4290000}"/>
    <cellStyle name="Normal 74 2 2 3 4 3 3" xfId="25783" xr:uid="{00000000-0005-0000-0000-0000D1640000}"/>
    <cellStyle name="Normal 74 2 2 3 4 5" xfId="20770" xr:uid="{00000000-0005-0000-0000-00003C510000}"/>
    <cellStyle name="Normal 74 2 2 3 5" xfId="12363" xr:uid="{00000000-0005-0000-0000-000062300000}"/>
    <cellStyle name="Normal 74 2 2 3 5 3" xfId="27458" xr:uid="{00000000-0005-0000-0000-00005C6B0000}"/>
    <cellStyle name="Normal 74 2 2 3 6" xfId="7342" xr:uid="{00000000-0005-0000-0000-0000C51C0000}"/>
    <cellStyle name="Normal 74 2 2 3 6 3" xfId="22441" xr:uid="{00000000-0005-0000-0000-0000C3570000}"/>
    <cellStyle name="Normal 74 2 2 3 8" xfId="17428" xr:uid="{00000000-0005-0000-0000-00002E440000}"/>
    <cellStyle name="Normal 74 2 2 4" xfId="2691" xr:uid="{00000000-0005-0000-0000-0000980A0000}"/>
    <cellStyle name="Normal 74 2 2 4 2" xfId="4380" xr:uid="{00000000-0005-0000-0000-000032110000}"/>
    <cellStyle name="Normal 74 2 2 4 2 2" xfId="14452" xr:uid="{00000000-0005-0000-0000-00008B380000}"/>
    <cellStyle name="Normal 74 2 2 4 2 2 3" xfId="29547" xr:uid="{00000000-0005-0000-0000-000085730000}"/>
    <cellStyle name="Normal 74 2 2 4 2 3" xfId="9432" xr:uid="{00000000-0005-0000-0000-0000EF240000}"/>
    <cellStyle name="Normal 74 2 2 4 2 3 3" xfId="24530" xr:uid="{00000000-0005-0000-0000-0000EC5F0000}"/>
    <cellStyle name="Normal 74 2 2 4 2 5" xfId="19517" xr:uid="{00000000-0005-0000-0000-0000574C0000}"/>
    <cellStyle name="Normal 74 2 2 4 3" xfId="6071" xr:uid="{00000000-0005-0000-0000-0000CE170000}"/>
    <cellStyle name="Normal 74 2 2 4 3 2" xfId="16123" xr:uid="{00000000-0005-0000-0000-0000123F0000}"/>
    <cellStyle name="Normal 74 2 2 4 3 3" xfId="11103" xr:uid="{00000000-0005-0000-0000-0000762B0000}"/>
    <cellStyle name="Normal 74 2 2 4 3 3 3" xfId="26201" xr:uid="{00000000-0005-0000-0000-000073660000}"/>
    <cellStyle name="Normal 74 2 2 4 3 5" xfId="21188" xr:uid="{00000000-0005-0000-0000-0000DE520000}"/>
    <cellStyle name="Normal 74 2 2 4 4" xfId="12781" xr:uid="{00000000-0005-0000-0000-000004320000}"/>
    <cellStyle name="Normal 74 2 2 4 4 3" xfId="27876" xr:uid="{00000000-0005-0000-0000-0000FE6C0000}"/>
    <cellStyle name="Normal 74 2 2 4 5" xfId="7760" xr:uid="{00000000-0005-0000-0000-0000671E0000}"/>
    <cellStyle name="Normal 74 2 2 4 5 3" xfId="22859" xr:uid="{00000000-0005-0000-0000-000065590000}"/>
    <cellStyle name="Normal 74 2 2 4 7" xfId="17846" xr:uid="{00000000-0005-0000-0000-0000D0450000}"/>
    <cellStyle name="Normal 74 2 2 5" xfId="3543" xr:uid="{00000000-0005-0000-0000-0000ED0D0000}"/>
    <cellStyle name="Normal 74 2 2 5 2" xfId="13616" xr:uid="{00000000-0005-0000-0000-000047350000}"/>
    <cellStyle name="Normal 74 2 2 5 2 3" xfId="28711" xr:uid="{00000000-0005-0000-0000-000041700000}"/>
    <cellStyle name="Normal 74 2 2 5 3" xfId="8596" xr:uid="{00000000-0005-0000-0000-0000AB210000}"/>
    <cellStyle name="Normal 74 2 2 5 3 3" xfId="23694" xr:uid="{00000000-0005-0000-0000-0000A85C0000}"/>
    <cellStyle name="Normal 74 2 2 5 5" xfId="18681" xr:uid="{00000000-0005-0000-0000-000013490000}"/>
    <cellStyle name="Normal 74 2 2 6" xfId="5235" xr:uid="{00000000-0005-0000-0000-00008A140000}"/>
    <cellStyle name="Normal 74 2 2 6 2" xfId="15287" xr:uid="{00000000-0005-0000-0000-0000CE3B0000}"/>
    <cellStyle name="Normal 74 2 2 6 2 3" xfId="30382" xr:uid="{00000000-0005-0000-0000-0000C8760000}"/>
    <cellStyle name="Normal 74 2 2 6 3" xfId="10267" xr:uid="{00000000-0005-0000-0000-000032280000}"/>
    <cellStyle name="Normal 74 2 2 6 3 3" xfId="25365" xr:uid="{00000000-0005-0000-0000-00002F630000}"/>
    <cellStyle name="Normal 74 2 2 6 5" xfId="20352" xr:uid="{00000000-0005-0000-0000-00009A4F0000}"/>
    <cellStyle name="Normal 74 2 2 7" xfId="11945" xr:uid="{00000000-0005-0000-0000-0000C02E0000}"/>
    <cellStyle name="Normal 74 2 2 7 3" xfId="27040" xr:uid="{00000000-0005-0000-0000-0000BA690000}"/>
    <cellStyle name="Normal 74 2 2 8" xfId="6924" xr:uid="{00000000-0005-0000-0000-0000231B0000}"/>
    <cellStyle name="Normal 74 2 2 8 3" xfId="22023" xr:uid="{00000000-0005-0000-0000-000021560000}"/>
    <cellStyle name="Normal 74 2 3" xfId="1953" xr:uid="{00000000-0005-0000-0000-0000B6070000}"/>
    <cellStyle name="Normal 74 2 3 2" xfId="2374" xr:uid="{00000000-0005-0000-0000-00005B090000}"/>
    <cellStyle name="Normal 74 2 3 2 2" xfId="3213" xr:uid="{00000000-0005-0000-0000-0000A20C0000}"/>
    <cellStyle name="Normal 74 2 3 2 2 2" xfId="4902" xr:uid="{00000000-0005-0000-0000-00003C130000}"/>
    <cellStyle name="Normal 74 2 3 2 2 2 2" xfId="14974" xr:uid="{00000000-0005-0000-0000-0000953A0000}"/>
    <cellStyle name="Normal 74 2 3 2 2 2 2 3" xfId="30069" xr:uid="{00000000-0005-0000-0000-00008F750000}"/>
    <cellStyle name="Normal 74 2 3 2 2 2 3" xfId="9954" xr:uid="{00000000-0005-0000-0000-0000F9260000}"/>
    <cellStyle name="Normal 74 2 3 2 2 2 3 3" xfId="25052" xr:uid="{00000000-0005-0000-0000-0000F6610000}"/>
    <cellStyle name="Normal 74 2 3 2 2 2 5" xfId="20039" xr:uid="{00000000-0005-0000-0000-0000614E0000}"/>
    <cellStyle name="Normal 74 2 3 2 2 3" xfId="6593" xr:uid="{00000000-0005-0000-0000-0000D8190000}"/>
    <cellStyle name="Normal 74 2 3 2 2 3 2" xfId="16645" xr:uid="{00000000-0005-0000-0000-00001C410000}"/>
    <cellStyle name="Normal 74 2 3 2 2 3 3" xfId="11625" xr:uid="{00000000-0005-0000-0000-0000802D0000}"/>
    <cellStyle name="Normal 74 2 3 2 2 3 3 3" xfId="26723" xr:uid="{00000000-0005-0000-0000-00007D680000}"/>
    <cellStyle name="Normal 74 2 3 2 2 3 5" xfId="21710" xr:uid="{00000000-0005-0000-0000-0000E8540000}"/>
    <cellStyle name="Normal 74 2 3 2 2 4" xfId="13303" xr:uid="{00000000-0005-0000-0000-00000E340000}"/>
    <cellStyle name="Normal 74 2 3 2 2 4 3" xfId="28398" xr:uid="{00000000-0005-0000-0000-0000086F0000}"/>
    <cellStyle name="Normal 74 2 3 2 2 5" xfId="8282" xr:uid="{00000000-0005-0000-0000-000071200000}"/>
    <cellStyle name="Normal 74 2 3 2 2 5 3" xfId="23381" xr:uid="{00000000-0005-0000-0000-00006F5B0000}"/>
    <cellStyle name="Normal 74 2 3 2 2 7" xfId="18368" xr:uid="{00000000-0005-0000-0000-0000DA470000}"/>
    <cellStyle name="Normal 74 2 3 2 3" xfId="4065" xr:uid="{00000000-0005-0000-0000-0000F70F0000}"/>
    <cellStyle name="Normal 74 2 3 2 3 2" xfId="14138" xr:uid="{00000000-0005-0000-0000-000051370000}"/>
    <cellStyle name="Normal 74 2 3 2 3 2 3" xfId="29233" xr:uid="{00000000-0005-0000-0000-00004B720000}"/>
    <cellStyle name="Normal 74 2 3 2 3 3" xfId="9118" xr:uid="{00000000-0005-0000-0000-0000B5230000}"/>
    <cellStyle name="Normal 74 2 3 2 3 3 3" xfId="24216" xr:uid="{00000000-0005-0000-0000-0000B25E0000}"/>
    <cellStyle name="Normal 74 2 3 2 3 5" xfId="19203" xr:uid="{00000000-0005-0000-0000-00001D4B0000}"/>
    <cellStyle name="Normal 74 2 3 2 4" xfId="5757" xr:uid="{00000000-0005-0000-0000-000094160000}"/>
    <cellStyle name="Normal 74 2 3 2 4 2" xfId="15809" xr:uid="{00000000-0005-0000-0000-0000D83D0000}"/>
    <cellStyle name="Normal 74 2 3 2 4 2 3" xfId="30904" xr:uid="{00000000-0005-0000-0000-0000D2780000}"/>
    <cellStyle name="Normal 74 2 3 2 4 3" xfId="10789" xr:uid="{00000000-0005-0000-0000-00003C2A0000}"/>
    <cellStyle name="Normal 74 2 3 2 4 3 3" xfId="25887" xr:uid="{00000000-0005-0000-0000-000039650000}"/>
    <cellStyle name="Normal 74 2 3 2 4 5" xfId="20874" xr:uid="{00000000-0005-0000-0000-0000A4510000}"/>
    <cellStyle name="Normal 74 2 3 2 5" xfId="12467" xr:uid="{00000000-0005-0000-0000-0000CA300000}"/>
    <cellStyle name="Normal 74 2 3 2 5 3" xfId="27562" xr:uid="{00000000-0005-0000-0000-0000C46B0000}"/>
    <cellStyle name="Normal 74 2 3 2 6" xfId="7446" xr:uid="{00000000-0005-0000-0000-00002D1D0000}"/>
    <cellStyle name="Normal 74 2 3 2 6 3" xfId="22545" xr:uid="{00000000-0005-0000-0000-00002B580000}"/>
    <cellStyle name="Normal 74 2 3 2 8" xfId="17532" xr:uid="{00000000-0005-0000-0000-000096440000}"/>
    <cellStyle name="Normal 74 2 3 3" xfId="2795" xr:uid="{00000000-0005-0000-0000-0000000B0000}"/>
    <cellStyle name="Normal 74 2 3 3 2" xfId="4484" xr:uid="{00000000-0005-0000-0000-00009A110000}"/>
    <cellStyle name="Normal 74 2 3 3 2 2" xfId="14556" xr:uid="{00000000-0005-0000-0000-0000F3380000}"/>
    <cellStyle name="Normal 74 2 3 3 2 2 3" xfId="29651" xr:uid="{00000000-0005-0000-0000-0000ED730000}"/>
    <cellStyle name="Normal 74 2 3 3 2 3" xfId="9536" xr:uid="{00000000-0005-0000-0000-000057250000}"/>
    <cellStyle name="Normal 74 2 3 3 2 3 3" xfId="24634" xr:uid="{00000000-0005-0000-0000-000054600000}"/>
    <cellStyle name="Normal 74 2 3 3 2 5" xfId="19621" xr:uid="{00000000-0005-0000-0000-0000BF4C0000}"/>
    <cellStyle name="Normal 74 2 3 3 3" xfId="6175" xr:uid="{00000000-0005-0000-0000-000036180000}"/>
    <cellStyle name="Normal 74 2 3 3 3 2" xfId="16227" xr:uid="{00000000-0005-0000-0000-00007A3F0000}"/>
    <cellStyle name="Normal 74 2 3 3 3 3" xfId="11207" xr:uid="{00000000-0005-0000-0000-0000DE2B0000}"/>
    <cellStyle name="Normal 74 2 3 3 3 3 3" xfId="26305" xr:uid="{00000000-0005-0000-0000-0000DB660000}"/>
    <cellStyle name="Normal 74 2 3 3 3 5" xfId="21292" xr:uid="{00000000-0005-0000-0000-000046530000}"/>
    <cellStyle name="Normal 74 2 3 3 4" xfId="12885" xr:uid="{00000000-0005-0000-0000-00006C320000}"/>
    <cellStyle name="Normal 74 2 3 3 4 3" xfId="27980" xr:uid="{00000000-0005-0000-0000-0000666D0000}"/>
    <cellStyle name="Normal 74 2 3 3 5" xfId="7864" xr:uid="{00000000-0005-0000-0000-0000CF1E0000}"/>
    <cellStyle name="Normal 74 2 3 3 5 3" xfId="22963" xr:uid="{00000000-0005-0000-0000-0000CD590000}"/>
    <cellStyle name="Normal 74 2 3 3 7" xfId="17950" xr:uid="{00000000-0005-0000-0000-000038460000}"/>
    <cellStyle name="Normal 74 2 3 4" xfId="3647" xr:uid="{00000000-0005-0000-0000-0000550E0000}"/>
    <cellStyle name="Normal 74 2 3 4 2" xfId="13720" xr:uid="{00000000-0005-0000-0000-0000AF350000}"/>
    <cellStyle name="Normal 74 2 3 4 2 3" xfId="28815" xr:uid="{00000000-0005-0000-0000-0000A9700000}"/>
    <cellStyle name="Normal 74 2 3 4 3" xfId="8700" xr:uid="{00000000-0005-0000-0000-000013220000}"/>
    <cellStyle name="Normal 74 2 3 4 3 3" xfId="23798" xr:uid="{00000000-0005-0000-0000-0000105D0000}"/>
    <cellStyle name="Normal 74 2 3 4 5" xfId="18785" xr:uid="{00000000-0005-0000-0000-00007B490000}"/>
    <cellStyle name="Normal 74 2 3 5" xfId="5339" xr:uid="{00000000-0005-0000-0000-0000F2140000}"/>
    <cellStyle name="Normal 74 2 3 5 2" xfId="15391" xr:uid="{00000000-0005-0000-0000-0000363C0000}"/>
    <cellStyle name="Normal 74 2 3 5 2 3" xfId="30486" xr:uid="{00000000-0005-0000-0000-000030770000}"/>
    <cellStyle name="Normal 74 2 3 5 3" xfId="10371" xr:uid="{00000000-0005-0000-0000-00009A280000}"/>
    <cellStyle name="Normal 74 2 3 5 3 3" xfId="25469" xr:uid="{00000000-0005-0000-0000-000097630000}"/>
    <cellStyle name="Normal 74 2 3 5 5" xfId="20456" xr:uid="{00000000-0005-0000-0000-000002500000}"/>
    <cellStyle name="Normal 74 2 3 6" xfId="12049" xr:uid="{00000000-0005-0000-0000-0000282F0000}"/>
    <cellStyle name="Normal 74 2 3 6 3" xfId="27144" xr:uid="{00000000-0005-0000-0000-0000226A0000}"/>
    <cellStyle name="Normal 74 2 3 7" xfId="7028" xr:uid="{00000000-0005-0000-0000-00008B1B0000}"/>
    <cellStyle name="Normal 74 2 3 7 3" xfId="22127" xr:uid="{00000000-0005-0000-0000-000089560000}"/>
    <cellStyle name="Normal 74 2 3 9" xfId="17114" xr:uid="{00000000-0005-0000-0000-0000F4420000}"/>
    <cellStyle name="Normal 74 2 4" xfId="2166" xr:uid="{00000000-0005-0000-0000-00008B080000}"/>
    <cellStyle name="Normal 74 2 4 2" xfId="3005" xr:uid="{00000000-0005-0000-0000-0000D20B0000}"/>
    <cellStyle name="Normal 74 2 4 2 2" xfId="4694" xr:uid="{00000000-0005-0000-0000-00006C120000}"/>
    <cellStyle name="Normal 74 2 4 2 2 2" xfId="14766" xr:uid="{00000000-0005-0000-0000-0000C5390000}"/>
    <cellStyle name="Normal 74 2 4 2 2 2 3" xfId="29861" xr:uid="{00000000-0005-0000-0000-0000BF740000}"/>
    <cellStyle name="Normal 74 2 4 2 2 3" xfId="9746" xr:uid="{00000000-0005-0000-0000-000029260000}"/>
    <cellStyle name="Normal 74 2 4 2 2 3 3" xfId="24844" xr:uid="{00000000-0005-0000-0000-000026610000}"/>
    <cellStyle name="Normal 74 2 4 2 2 5" xfId="19831" xr:uid="{00000000-0005-0000-0000-0000914D0000}"/>
    <cellStyle name="Normal 74 2 4 2 3" xfId="6385" xr:uid="{00000000-0005-0000-0000-000008190000}"/>
    <cellStyle name="Normal 74 2 4 2 3 2" xfId="16437" xr:uid="{00000000-0005-0000-0000-00004C400000}"/>
    <cellStyle name="Normal 74 2 4 2 3 3" xfId="11417" xr:uid="{00000000-0005-0000-0000-0000B02C0000}"/>
    <cellStyle name="Normal 74 2 4 2 3 3 3" xfId="26515" xr:uid="{00000000-0005-0000-0000-0000AD670000}"/>
    <cellStyle name="Normal 74 2 4 2 3 5" xfId="21502" xr:uid="{00000000-0005-0000-0000-000018540000}"/>
    <cellStyle name="Normal 74 2 4 2 4" xfId="13095" xr:uid="{00000000-0005-0000-0000-00003E330000}"/>
    <cellStyle name="Normal 74 2 4 2 4 3" xfId="28190" xr:uid="{00000000-0005-0000-0000-0000386E0000}"/>
    <cellStyle name="Normal 74 2 4 2 5" xfId="8074" xr:uid="{00000000-0005-0000-0000-0000A11F0000}"/>
    <cellStyle name="Normal 74 2 4 2 5 3" xfId="23173" xr:uid="{00000000-0005-0000-0000-00009F5A0000}"/>
    <cellStyle name="Normal 74 2 4 2 7" xfId="18160" xr:uid="{00000000-0005-0000-0000-00000A470000}"/>
    <cellStyle name="Normal 74 2 4 3" xfId="3857" xr:uid="{00000000-0005-0000-0000-0000270F0000}"/>
    <cellStyle name="Normal 74 2 4 3 2" xfId="13930" xr:uid="{00000000-0005-0000-0000-000081360000}"/>
    <cellStyle name="Normal 74 2 4 3 2 3" xfId="29025" xr:uid="{00000000-0005-0000-0000-00007B710000}"/>
    <cellStyle name="Normal 74 2 4 3 3" xfId="8910" xr:uid="{00000000-0005-0000-0000-0000E5220000}"/>
    <cellStyle name="Normal 74 2 4 3 3 3" xfId="24008" xr:uid="{00000000-0005-0000-0000-0000E25D0000}"/>
    <cellStyle name="Normal 74 2 4 3 5" xfId="18995" xr:uid="{00000000-0005-0000-0000-00004D4A0000}"/>
    <cellStyle name="Normal 74 2 4 4" xfId="5549" xr:uid="{00000000-0005-0000-0000-0000C4150000}"/>
    <cellStyle name="Normal 74 2 4 4 2" xfId="15601" xr:uid="{00000000-0005-0000-0000-0000083D0000}"/>
    <cellStyle name="Normal 74 2 4 4 2 3" xfId="30696" xr:uid="{00000000-0005-0000-0000-000002780000}"/>
    <cellStyle name="Normal 74 2 4 4 3" xfId="10581" xr:uid="{00000000-0005-0000-0000-00006C290000}"/>
    <cellStyle name="Normal 74 2 4 4 3 3" xfId="25679" xr:uid="{00000000-0005-0000-0000-000069640000}"/>
    <cellStyle name="Normal 74 2 4 4 5" xfId="20666" xr:uid="{00000000-0005-0000-0000-0000D4500000}"/>
    <cellStyle name="Normal 74 2 4 5" xfId="12259" xr:uid="{00000000-0005-0000-0000-0000FA2F0000}"/>
    <cellStyle name="Normal 74 2 4 5 3" xfId="27354" xr:uid="{00000000-0005-0000-0000-0000F46A0000}"/>
    <cellStyle name="Normal 74 2 4 6" xfId="7238" xr:uid="{00000000-0005-0000-0000-00005D1C0000}"/>
    <cellStyle name="Normal 74 2 4 6 3" xfId="22337" xr:uid="{00000000-0005-0000-0000-00005B570000}"/>
    <cellStyle name="Normal 74 2 4 8" xfId="17324" xr:uid="{00000000-0005-0000-0000-0000C6430000}"/>
    <cellStyle name="Normal 74 2 5" xfId="2587" xr:uid="{00000000-0005-0000-0000-0000300A0000}"/>
    <cellStyle name="Normal 74 2 5 2" xfId="4276" xr:uid="{00000000-0005-0000-0000-0000CA100000}"/>
    <cellStyle name="Normal 74 2 5 2 2" xfId="14348" xr:uid="{00000000-0005-0000-0000-000023380000}"/>
    <cellStyle name="Normal 74 2 5 2 2 3" xfId="29443" xr:uid="{00000000-0005-0000-0000-00001D730000}"/>
    <cellStyle name="Normal 74 2 5 2 3" xfId="9328" xr:uid="{00000000-0005-0000-0000-000087240000}"/>
    <cellStyle name="Normal 74 2 5 2 3 3" xfId="24426" xr:uid="{00000000-0005-0000-0000-0000845F0000}"/>
    <cellStyle name="Normal 74 2 5 2 5" xfId="19413" xr:uid="{00000000-0005-0000-0000-0000EF4B0000}"/>
    <cellStyle name="Normal 74 2 5 3" xfId="5967" xr:uid="{00000000-0005-0000-0000-000066170000}"/>
    <cellStyle name="Normal 74 2 5 3 2" xfId="16019" xr:uid="{00000000-0005-0000-0000-0000AA3E0000}"/>
    <cellStyle name="Normal 74 2 5 3 3" xfId="10999" xr:uid="{00000000-0005-0000-0000-00000E2B0000}"/>
    <cellStyle name="Normal 74 2 5 3 3 3" xfId="26097" xr:uid="{00000000-0005-0000-0000-00000B660000}"/>
    <cellStyle name="Normal 74 2 5 3 5" xfId="21084" xr:uid="{00000000-0005-0000-0000-000076520000}"/>
    <cellStyle name="Normal 74 2 5 4" xfId="12677" xr:uid="{00000000-0005-0000-0000-00009C310000}"/>
    <cellStyle name="Normal 74 2 5 4 3" xfId="27772" xr:uid="{00000000-0005-0000-0000-0000966C0000}"/>
    <cellStyle name="Normal 74 2 5 5" xfId="7656" xr:uid="{00000000-0005-0000-0000-0000FF1D0000}"/>
    <cellStyle name="Normal 74 2 5 5 3" xfId="22755" xr:uid="{00000000-0005-0000-0000-0000FD580000}"/>
    <cellStyle name="Normal 74 2 5 7" xfId="17742" xr:uid="{00000000-0005-0000-0000-000068450000}"/>
    <cellStyle name="Normal 74 2 6" xfId="3439" xr:uid="{00000000-0005-0000-0000-0000850D0000}"/>
    <cellStyle name="Normal 74 2 6 2" xfId="13512" xr:uid="{00000000-0005-0000-0000-0000DF340000}"/>
    <cellStyle name="Normal 74 2 6 2 3" xfId="28607" xr:uid="{00000000-0005-0000-0000-0000D96F0000}"/>
    <cellStyle name="Normal 74 2 6 3" xfId="8492" xr:uid="{00000000-0005-0000-0000-000043210000}"/>
    <cellStyle name="Normal 74 2 6 3 3" xfId="23590" xr:uid="{00000000-0005-0000-0000-0000405C0000}"/>
    <cellStyle name="Normal 74 2 6 5" xfId="18577" xr:uid="{00000000-0005-0000-0000-0000AB480000}"/>
    <cellStyle name="Normal 74 2 7" xfId="5131" xr:uid="{00000000-0005-0000-0000-000022140000}"/>
    <cellStyle name="Normal 74 2 7 2" xfId="15183" xr:uid="{00000000-0005-0000-0000-0000663B0000}"/>
    <cellStyle name="Normal 74 2 7 2 3" xfId="30278" xr:uid="{00000000-0005-0000-0000-000060760000}"/>
    <cellStyle name="Normal 74 2 7 3" xfId="10163" xr:uid="{00000000-0005-0000-0000-0000CA270000}"/>
    <cellStyle name="Normal 74 2 7 3 3" xfId="25261" xr:uid="{00000000-0005-0000-0000-0000C7620000}"/>
    <cellStyle name="Normal 74 2 7 5" xfId="20248" xr:uid="{00000000-0005-0000-0000-0000324F0000}"/>
    <cellStyle name="Normal 74 2 8" xfId="11841" xr:uid="{00000000-0005-0000-0000-0000582E0000}"/>
    <cellStyle name="Normal 74 2 8 3" xfId="26936" xr:uid="{00000000-0005-0000-0000-000052690000}"/>
    <cellStyle name="Normal 74 2 9" xfId="6820" xr:uid="{00000000-0005-0000-0000-0000BB1A0000}"/>
    <cellStyle name="Normal 74 2 9 3" xfId="21919" xr:uid="{00000000-0005-0000-0000-0000B9550000}"/>
    <cellStyle name="Normal 74 3" xfId="1786" xr:uid="{00000000-0005-0000-0000-00000F070000}"/>
    <cellStyle name="Normal 74 3 10" xfId="16958" xr:uid="{00000000-0005-0000-0000-000058420000}"/>
    <cellStyle name="Normal 74 3 2" xfId="2005" xr:uid="{00000000-0005-0000-0000-0000EA070000}"/>
    <cellStyle name="Normal 74 3 2 2" xfId="2426" xr:uid="{00000000-0005-0000-0000-00008F090000}"/>
    <cellStyle name="Normal 74 3 2 2 2" xfId="3265" xr:uid="{00000000-0005-0000-0000-0000D60C0000}"/>
    <cellStyle name="Normal 74 3 2 2 2 2" xfId="4954" xr:uid="{00000000-0005-0000-0000-000070130000}"/>
    <cellStyle name="Normal 74 3 2 2 2 2 2" xfId="15026" xr:uid="{00000000-0005-0000-0000-0000C93A0000}"/>
    <cellStyle name="Normal 74 3 2 2 2 2 2 3" xfId="30121" xr:uid="{00000000-0005-0000-0000-0000C3750000}"/>
    <cellStyle name="Normal 74 3 2 2 2 2 3" xfId="10006" xr:uid="{00000000-0005-0000-0000-00002D270000}"/>
    <cellStyle name="Normal 74 3 2 2 2 2 3 3" xfId="25104" xr:uid="{00000000-0005-0000-0000-00002A620000}"/>
    <cellStyle name="Normal 74 3 2 2 2 2 5" xfId="20091" xr:uid="{00000000-0005-0000-0000-0000954E0000}"/>
    <cellStyle name="Normal 74 3 2 2 2 3" xfId="6645" xr:uid="{00000000-0005-0000-0000-00000C1A0000}"/>
    <cellStyle name="Normal 74 3 2 2 2 3 2" xfId="16697" xr:uid="{00000000-0005-0000-0000-000050410000}"/>
    <cellStyle name="Normal 74 3 2 2 2 3 3" xfId="11677" xr:uid="{00000000-0005-0000-0000-0000B42D0000}"/>
    <cellStyle name="Normal 74 3 2 2 2 3 3 3" xfId="26775" xr:uid="{00000000-0005-0000-0000-0000B1680000}"/>
    <cellStyle name="Normal 74 3 2 2 2 3 5" xfId="21762" xr:uid="{00000000-0005-0000-0000-00001C550000}"/>
    <cellStyle name="Normal 74 3 2 2 2 4" xfId="13355" xr:uid="{00000000-0005-0000-0000-000042340000}"/>
    <cellStyle name="Normal 74 3 2 2 2 4 3" xfId="28450" xr:uid="{00000000-0005-0000-0000-00003C6F0000}"/>
    <cellStyle name="Normal 74 3 2 2 2 5" xfId="8334" xr:uid="{00000000-0005-0000-0000-0000A5200000}"/>
    <cellStyle name="Normal 74 3 2 2 2 5 3" xfId="23433" xr:uid="{00000000-0005-0000-0000-0000A35B0000}"/>
    <cellStyle name="Normal 74 3 2 2 2 7" xfId="18420" xr:uid="{00000000-0005-0000-0000-00000E480000}"/>
    <cellStyle name="Normal 74 3 2 2 3" xfId="4117" xr:uid="{00000000-0005-0000-0000-00002B100000}"/>
    <cellStyle name="Normal 74 3 2 2 3 2" xfId="14190" xr:uid="{00000000-0005-0000-0000-000085370000}"/>
    <cellStyle name="Normal 74 3 2 2 3 2 3" xfId="29285" xr:uid="{00000000-0005-0000-0000-00007F720000}"/>
    <cellStyle name="Normal 74 3 2 2 3 3" xfId="9170" xr:uid="{00000000-0005-0000-0000-0000E9230000}"/>
    <cellStyle name="Normal 74 3 2 2 3 3 3" xfId="24268" xr:uid="{00000000-0005-0000-0000-0000E65E0000}"/>
    <cellStyle name="Normal 74 3 2 2 3 5" xfId="19255" xr:uid="{00000000-0005-0000-0000-0000514B0000}"/>
    <cellStyle name="Normal 74 3 2 2 4" xfId="5809" xr:uid="{00000000-0005-0000-0000-0000C8160000}"/>
    <cellStyle name="Normal 74 3 2 2 4 2" xfId="15861" xr:uid="{00000000-0005-0000-0000-00000C3E0000}"/>
    <cellStyle name="Normal 74 3 2 2 4 3" xfId="10841" xr:uid="{00000000-0005-0000-0000-0000702A0000}"/>
    <cellStyle name="Normal 74 3 2 2 4 3 3" xfId="25939" xr:uid="{00000000-0005-0000-0000-00006D650000}"/>
    <cellStyle name="Normal 74 3 2 2 4 5" xfId="20926" xr:uid="{00000000-0005-0000-0000-0000D8510000}"/>
    <cellStyle name="Normal 74 3 2 2 5" xfId="12519" xr:uid="{00000000-0005-0000-0000-0000FE300000}"/>
    <cellStyle name="Normal 74 3 2 2 5 3" xfId="27614" xr:uid="{00000000-0005-0000-0000-0000F86B0000}"/>
    <cellStyle name="Normal 74 3 2 2 6" xfId="7498" xr:uid="{00000000-0005-0000-0000-0000611D0000}"/>
    <cellStyle name="Normal 74 3 2 2 6 3" xfId="22597" xr:uid="{00000000-0005-0000-0000-00005F580000}"/>
    <cellStyle name="Normal 74 3 2 2 8" xfId="17584" xr:uid="{00000000-0005-0000-0000-0000CA440000}"/>
    <cellStyle name="Normal 74 3 2 3" xfId="2847" xr:uid="{00000000-0005-0000-0000-0000340B0000}"/>
    <cellStyle name="Normal 74 3 2 3 2" xfId="4536" xr:uid="{00000000-0005-0000-0000-0000CE110000}"/>
    <cellStyle name="Normal 74 3 2 3 2 2" xfId="14608" xr:uid="{00000000-0005-0000-0000-000027390000}"/>
    <cellStyle name="Normal 74 3 2 3 2 2 3" xfId="29703" xr:uid="{00000000-0005-0000-0000-000021740000}"/>
    <cellStyle name="Normal 74 3 2 3 2 3" xfId="9588" xr:uid="{00000000-0005-0000-0000-00008B250000}"/>
    <cellStyle name="Normal 74 3 2 3 2 3 3" xfId="24686" xr:uid="{00000000-0005-0000-0000-000088600000}"/>
    <cellStyle name="Normal 74 3 2 3 2 5" xfId="19673" xr:uid="{00000000-0005-0000-0000-0000F34C0000}"/>
    <cellStyle name="Normal 74 3 2 3 3" xfId="6227" xr:uid="{00000000-0005-0000-0000-00006A180000}"/>
    <cellStyle name="Normal 74 3 2 3 3 2" xfId="16279" xr:uid="{00000000-0005-0000-0000-0000AE3F0000}"/>
    <cellStyle name="Normal 74 3 2 3 3 3" xfId="11259" xr:uid="{00000000-0005-0000-0000-0000122C0000}"/>
    <cellStyle name="Normal 74 3 2 3 3 3 3" xfId="26357" xr:uid="{00000000-0005-0000-0000-00000F670000}"/>
    <cellStyle name="Normal 74 3 2 3 3 5" xfId="21344" xr:uid="{00000000-0005-0000-0000-00007A530000}"/>
    <cellStyle name="Normal 74 3 2 3 4" xfId="12937" xr:uid="{00000000-0005-0000-0000-0000A0320000}"/>
    <cellStyle name="Normal 74 3 2 3 4 3" xfId="28032" xr:uid="{00000000-0005-0000-0000-00009A6D0000}"/>
    <cellStyle name="Normal 74 3 2 3 5" xfId="7916" xr:uid="{00000000-0005-0000-0000-0000031F0000}"/>
    <cellStyle name="Normal 74 3 2 3 5 3" xfId="23015" xr:uid="{00000000-0005-0000-0000-0000015A0000}"/>
    <cellStyle name="Normal 74 3 2 3 7" xfId="18002" xr:uid="{00000000-0005-0000-0000-00006C460000}"/>
    <cellStyle name="Normal 74 3 2 4" xfId="3699" xr:uid="{00000000-0005-0000-0000-0000890E0000}"/>
    <cellStyle name="Normal 74 3 2 4 2" xfId="13772" xr:uid="{00000000-0005-0000-0000-0000E3350000}"/>
    <cellStyle name="Normal 74 3 2 4 2 3" xfId="28867" xr:uid="{00000000-0005-0000-0000-0000DD700000}"/>
    <cellStyle name="Normal 74 3 2 4 3" xfId="8752" xr:uid="{00000000-0005-0000-0000-000047220000}"/>
    <cellStyle name="Normal 74 3 2 4 3 3" xfId="23850" xr:uid="{00000000-0005-0000-0000-0000445D0000}"/>
    <cellStyle name="Normal 74 3 2 4 5" xfId="18837" xr:uid="{00000000-0005-0000-0000-0000AF490000}"/>
    <cellStyle name="Normal 74 3 2 5" xfId="5391" xr:uid="{00000000-0005-0000-0000-000026150000}"/>
    <cellStyle name="Normal 74 3 2 5 2" xfId="15443" xr:uid="{00000000-0005-0000-0000-00006A3C0000}"/>
    <cellStyle name="Normal 74 3 2 5 2 3" xfId="30538" xr:uid="{00000000-0005-0000-0000-000064770000}"/>
    <cellStyle name="Normal 74 3 2 5 3" xfId="10423" xr:uid="{00000000-0005-0000-0000-0000CE280000}"/>
    <cellStyle name="Normal 74 3 2 5 3 3" xfId="25521" xr:uid="{00000000-0005-0000-0000-0000CB630000}"/>
    <cellStyle name="Normal 74 3 2 5 5" xfId="20508" xr:uid="{00000000-0005-0000-0000-000036500000}"/>
    <cellStyle name="Normal 74 3 2 6" xfId="12101" xr:uid="{00000000-0005-0000-0000-00005C2F0000}"/>
    <cellStyle name="Normal 74 3 2 6 3" xfId="27196" xr:uid="{00000000-0005-0000-0000-0000566A0000}"/>
    <cellStyle name="Normal 74 3 2 7" xfId="7080" xr:uid="{00000000-0005-0000-0000-0000BF1B0000}"/>
    <cellStyle name="Normal 74 3 2 7 3" xfId="22179" xr:uid="{00000000-0005-0000-0000-0000BD560000}"/>
    <cellStyle name="Normal 74 3 2 9" xfId="17166" xr:uid="{00000000-0005-0000-0000-000028430000}"/>
    <cellStyle name="Normal 74 3 3" xfId="2218" xr:uid="{00000000-0005-0000-0000-0000BF080000}"/>
    <cellStyle name="Normal 74 3 3 2" xfId="3057" xr:uid="{00000000-0005-0000-0000-0000060C0000}"/>
    <cellStyle name="Normal 74 3 3 2 2" xfId="4746" xr:uid="{00000000-0005-0000-0000-0000A0120000}"/>
    <cellStyle name="Normal 74 3 3 2 2 2" xfId="14818" xr:uid="{00000000-0005-0000-0000-0000F9390000}"/>
    <cellStyle name="Normal 74 3 3 2 2 2 3" xfId="29913" xr:uid="{00000000-0005-0000-0000-0000F3740000}"/>
    <cellStyle name="Normal 74 3 3 2 2 3" xfId="9798" xr:uid="{00000000-0005-0000-0000-00005D260000}"/>
    <cellStyle name="Normal 74 3 3 2 2 3 3" xfId="24896" xr:uid="{00000000-0005-0000-0000-00005A610000}"/>
    <cellStyle name="Normal 74 3 3 2 2 5" xfId="19883" xr:uid="{00000000-0005-0000-0000-0000C54D0000}"/>
    <cellStyle name="Normal 74 3 3 2 3" xfId="6437" xr:uid="{00000000-0005-0000-0000-00003C190000}"/>
    <cellStyle name="Normal 74 3 3 2 3 2" xfId="16489" xr:uid="{00000000-0005-0000-0000-000080400000}"/>
    <cellStyle name="Normal 74 3 3 2 3 3" xfId="11469" xr:uid="{00000000-0005-0000-0000-0000E42C0000}"/>
    <cellStyle name="Normal 74 3 3 2 3 3 3" xfId="26567" xr:uid="{00000000-0005-0000-0000-0000E1670000}"/>
    <cellStyle name="Normal 74 3 3 2 3 5" xfId="21554" xr:uid="{00000000-0005-0000-0000-00004C540000}"/>
    <cellStyle name="Normal 74 3 3 2 4" xfId="13147" xr:uid="{00000000-0005-0000-0000-000072330000}"/>
    <cellStyle name="Normal 74 3 3 2 4 3" xfId="28242" xr:uid="{00000000-0005-0000-0000-00006C6E0000}"/>
    <cellStyle name="Normal 74 3 3 2 5" xfId="8126" xr:uid="{00000000-0005-0000-0000-0000D51F0000}"/>
    <cellStyle name="Normal 74 3 3 2 5 3" xfId="23225" xr:uid="{00000000-0005-0000-0000-0000D35A0000}"/>
    <cellStyle name="Normal 74 3 3 2 7" xfId="18212" xr:uid="{00000000-0005-0000-0000-00003E470000}"/>
    <cellStyle name="Normal 74 3 3 3" xfId="3909" xr:uid="{00000000-0005-0000-0000-00005B0F0000}"/>
    <cellStyle name="Normal 74 3 3 3 2" xfId="13982" xr:uid="{00000000-0005-0000-0000-0000B5360000}"/>
    <cellStyle name="Normal 74 3 3 3 2 3" xfId="29077" xr:uid="{00000000-0005-0000-0000-0000AF710000}"/>
    <cellStyle name="Normal 74 3 3 3 3" xfId="8962" xr:uid="{00000000-0005-0000-0000-000019230000}"/>
    <cellStyle name="Normal 74 3 3 3 3 3" xfId="24060" xr:uid="{00000000-0005-0000-0000-0000165E0000}"/>
    <cellStyle name="Normal 74 3 3 3 5" xfId="19047" xr:uid="{00000000-0005-0000-0000-0000814A0000}"/>
    <cellStyle name="Normal 74 3 3 4" xfId="5601" xr:uid="{00000000-0005-0000-0000-0000F8150000}"/>
    <cellStyle name="Normal 74 3 3 4 2" xfId="15653" xr:uid="{00000000-0005-0000-0000-00003C3D0000}"/>
    <cellStyle name="Normal 74 3 3 4 2 3" xfId="30748" xr:uid="{00000000-0005-0000-0000-000036780000}"/>
    <cellStyle name="Normal 74 3 3 4 3" xfId="10633" xr:uid="{00000000-0005-0000-0000-0000A0290000}"/>
    <cellStyle name="Normal 74 3 3 4 3 3" xfId="25731" xr:uid="{00000000-0005-0000-0000-00009D640000}"/>
    <cellStyle name="Normal 74 3 3 4 5" xfId="20718" xr:uid="{00000000-0005-0000-0000-000008510000}"/>
    <cellStyle name="Normal 74 3 3 5" xfId="12311" xr:uid="{00000000-0005-0000-0000-00002E300000}"/>
    <cellStyle name="Normal 74 3 3 5 3" xfId="27406" xr:uid="{00000000-0005-0000-0000-0000286B0000}"/>
    <cellStyle name="Normal 74 3 3 6" xfId="7290" xr:uid="{00000000-0005-0000-0000-0000911C0000}"/>
    <cellStyle name="Normal 74 3 3 6 3" xfId="22389" xr:uid="{00000000-0005-0000-0000-00008F570000}"/>
    <cellStyle name="Normal 74 3 3 8" xfId="17376" xr:uid="{00000000-0005-0000-0000-0000FA430000}"/>
    <cellStyle name="Normal 74 3 4" xfId="2639" xr:uid="{00000000-0005-0000-0000-0000640A0000}"/>
    <cellStyle name="Normal 74 3 4 2" xfId="4328" xr:uid="{00000000-0005-0000-0000-0000FE100000}"/>
    <cellStyle name="Normal 74 3 4 2 2" xfId="14400" xr:uid="{00000000-0005-0000-0000-000057380000}"/>
    <cellStyle name="Normal 74 3 4 2 2 3" xfId="29495" xr:uid="{00000000-0005-0000-0000-000051730000}"/>
    <cellStyle name="Normal 74 3 4 2 3" xfId="9380" xr:uid="{00000000-0005-0000-0000-0000BB240000}"/>
    <cellStyle name="Normal 74 3 4 2 3 3" xfId="24478" xr:uid="{00000000-0005-0000-0000-0000B85F0000}"/>
    <cellStyle name="Normal 74 3 4 2 5" xfId="19465" xr:uid="{00000000-0005-0000-0000-0000234C0000}"/>
    <cellStyle name="Normal 74 3 4 3" xfId="6019" xr:uid="{00000000-0005-0000-0000-00009A170000}"/>
    <cellStyle name="Normal 74 3 4 3 2" xfId="16071" xr:uid="{00000000-0005-0000-0000-0000DE3E0000}"/>
    <cellStyle name="Normal 74 3 4 3 3" xfId="11051" xr:uid="{00000000-0005-0000-0000-0000422B0000}"/>
    <cellStyle name="Normal 74 3 4 3 3 3" xfId="26149" xr:uid="{00000000-0005-0000-0000-00003F660000}"/>
    <cellStyle name="Normal 74 3 4 3 5" xfId="21136" xr:uid="{00000000-0005-0000-0000-0000AA520000}"/>
    <cellStyle name="Normal 74 3 4 4" xfId="12729" xr:uid="{00000000-0005-0000-0000-0000D0310000}"/>
    <cellStyle name="Normal 74 3 4 4 3" xfId="27824" xr:uid="{00000000-0005-0000-0000-0000CA6C0000}"/>
    <cellStyle name="Normal 74 3 4 5" xfId="7708" xr:uid="{00000000-0005-0000-0000-0000331E0000}"/>
    <cellStyle name="Normal 74 3 4 5 3" xfId="22807" xr:uid="{00000000-0005-0000-0000-000031590000}"/>
    <cellStyle name="Normal 74 3 4 7" xfId="17794" xr:uid="{00000000-0005-0000-0000-00009C450000}"/>
    <cellStyle name="Normal 74 3 5" xfId="3491" xr:uid="{00000000-0005-0000-0000-0000B90D0000}"/>
    <cellStyle name="Normal 74 3 5 2" xfId="13564" xr:uid="{00000000-0005-0000-0000-000013350000}"/>
    <cellStyle name="Normal 74 3 5 2 3" xfId="28659" xr:uid="{00000000-0005-0000-0000-00000D700000}"/>
    <cellStyle name="Normal 74 3 5 3" xfId="8544" xr:uid="{00000000-0005-0000-0000-000077210000}"/>
    <cellStyle name="Normal 74 3 5 3 3" xfId="23642" xr:uid="{00000000-0005-0000-0000-0000745C0000}"/>
    <cellStyle name="Normal 74 3 5 5" xfId="18629" xr:uid="{00000000-0005-0000-0000-0000DF480000}"/>
    <cellStyle name="Normal 74 3 6" xfId="5183" xr:uid="{00000000-0005-0000-0000-000056140000}"/>
    <cellStyle name="Normal 74 3 6 2" xfId="15235" xr:uid="{00000000-0005-0000-0000-00009A3B0000}"/>
    <cellStyle name="Normal 74 3 6 2 3" xfId="30330" xr:uid="{00000000-0005-0000-0000-000094760000}"/>
    <cellStyle name="Normal 74 3 6 3" xfId="10215" xr:uid="{00000000-0005-0000-0000-0000FE270000}"/>
    <cellStyle name="Normal 74 3 6 3 3" xfId="25313" xr:uid="{00000000-0005-0000-0000-0000FB620000}"/>
    <cellStyle name="Normal 74 3 6 5" xfId="20300" xr:uid="{00000000-0005-0000-0000-0000664F0000}"/>
    <cellStyle name="Normal 74 3 7" xfId="11893" xr:uid="{00000000-0005-0000-0000-00008C2E0000}"/>
    <cellStyle name="Normal 74 3 7 3" xfId="26988" xr:uid="{00000000-0005-0000-0000-000086690000}"/>
    <cellStyle name="Normal 74 3 8" xfId="6872" xr:uid="{00000000-0005-0000-0000-0000EF1A0000}"/>
    <cellStyle name="Normal 74 3 8 3" xfId="21971" xr:uid="{00000000-0005-0000-0000-0000ED550000}"/>
    <cellStyle name="Normal 74 4" xfId="1899" xr:uid="{00000000-0005-0000-0000-000080070000}"/>
    <cellStyle name="Normal 74 4 2" xfId="2322" xr:uid="{00000000-0005-0000-0000-000027090000}"/>
    <cellStyle name="Normal 74 4 2 2" xfId="3161" xr:uid="{00000000-0005-0000-0000-00006E0C0000}"/>
    <cellStyle name="Normal 74 4 2 2 2" xfId="4850" xr:uid="{00000000-0005-0000-0000-000008130000}"/>
    <cellStyle name="Normal 74 4 2 2 2 2" xfId="14922" xr:uid="{00000000-0005-0000-0000-0000613A0000}"/>
    <cellStyle name="Normal 74 4 2 2 2 2 3" xfId="30017" xr:uid="{00000000-0005-0000-0000-00005B750000}"/>
    <cellStyle name="Normal 74 4 2 2 2 3" xfId="9902" xr:uid="{00000000-0005-0000-0000-0000C5260000}"/>
    <cellStyle name="Normal 74 4 2 2 2 3 3" xfId="25000" xr:uid="{00000000-0005-0000-0000-0000C2610000}"/>
    <cellStyle name="Normal 74 4 2 2 2 5" xfId="19987" xr:uid="{00000000-0005-0000-0000-00002D4E0000}"/>
    <cellStyle name="Normal 74 4 2 2 3" xfId="6541" xr:uid="{00000000-0005-0000-0000-0000A4190000}"/>
    <cellStyle name="Normal 74 4 2 2 3 2" xfId="16593" xr:uid="{00000000-0005-0000-0000-0000E8400000}"/>
    <cellStyle name="Normal 74 4 2 2 3 3" xfId="11573" xr:uid="{00000000-0005-0000-0000-00004C2D0000}"/>
    <cellStyle name="Normal 74 4 2 2 3 3 3" xfId="26671" xr:uid="{00000000-0005-0000-0000-000049680000}"/>
    <cellStyle name="Normal 74 4 2 2 3 5" xfId="21658" xr:uid="{00000000-0005-0000-0000-0000B4540000}"/>
    <cellStyle name="Normal 74 4 2 2 4" xfId="13251" xr:uid="{00000000-0005-0000-0000-0000DA330000}"/>
    <cellStyle name="Normal 74 4 2 2 4 3" xfId="28346" xr:uid="{00000000-0005-0000-0000-0000D46E0000}"/>
    <cellStyle name="Normal 74 4 2 2 5" xfId="8230" xr:uid="{00000000-0005-0000-0000-00003D200000}"/>
    <cellStyle name="Normal 74 4 2 2 5 3" xfId="23329" xr:uid="{00000000-0005-0000-0000-00003B5B0000}"/>
    <cellStyle name="Normal 74 4 2 2 7" xfId="18316" xr:uid="{00000000-0005-0000-0000-0000A6470000}"/>
    <cellStyle name="Normal 74 4 2 3" xfId="4013" xr:uid="{00000000-0005-0000-0000-0000C30F0000}"/>
    <cellStyle name="Normal 74 4 2 3 2" xfId="14086" xr:uid="{00000000-0005-0000-0000-00001D370000}"/>
    <cellStyle name="Normal 74 4 2 3 2 3" xfId="29181" xr:uid="{00000000-0005-0000-0000-000017720000}"/>
    <cellStyle name="Normal 74 4 2 3 3" xfId="9066" xr:uid="{00000000-0005-0000-0000-000081230000}"/>
    <cellStyle name="Normal 74 4 2 3 3 3" xfId="24164" xr:uid="{00000000-0005-0000-0000-00007E5E0000}"/>
    <cellStyle name="Normal 74 4 2 3 5" xfId="19151" xr:uid="{00000000-0005-0000-0000-0000E94A0000}"/>
    <cellStyle name="Normal 74 4 2 4" xfId="5705" xr:uid="{00000000-0005-0000-0000-000060160000}"/>
    <cellStyle name="Normal 74 4 2 4 2" xfId="15757" xr:uid="{00000000-0005-0000-0000-0000A43D0000}"/>
    <cellStyle name="Normal 74 4 2 4 2 3" xfId="30852" xr:uid="{00000000-0005-0000-0000-00009E780000}"/>
    <cellStyle name="Normal 74 4 2 4 3" xfId="10737" xr:uid="{00000000-0005-0000-0000-0000082A0000}"/>
    <cellStyle name="Normal 74 4 2 4 3 3" xfId="25835" xr:uid="{00000000-0005-0000-0000-000005650000}"/>
    <cellStyle name="Normal 74 4 2 4 5" xfId="20822" xr:uid="{00000000-0005-0000-0000-000070510000}"/>
    <cellStyle name="Normal 74 4 2 5" xfId="12415" xr:uid="{00000000-0005-0000-0000-000096300000}"/>
    <cellStyle name="Normal 74 4 2 5 3" xfId="27510" xr:uid="{00000000-0005-0000-0000-0000906B0000}"/>
    <cellStyle name="Normal 74 4 2 6" xfId="7394" xr:uid="{00000000-0005-0000-0000-0000F91C0000}"/>
    <cellStyle name="Normal 74 4 2 6 3" xfId="22493" xr:uid="{00000000-0005-0000-0000-0000F7570000}"/>
    <cellStyle name="Normal 74 4 2 8" xfId="17480" xr:uid="{00000000-0005-0000-0000-000062440000}"/>
    <cellStyle name="Normal 74 4 3" xfId="2743" xr:uid="{00000000-0005-0000-0000-0000CC0A0000}"/>
    <cellStyle name="Normal 74 4 3 2" xfId="4432" xr:uid="{00000000-0005-0000-0000-000066110000}"/>
    <cellStyle name="Normal 74 4 3 2 2" xfId="14504" xr:uid="{00000000-0005-0000-0000-0000BF380000}"/>
    <cellStyle name="Normal 74 4 3 2 2 3" xfId="29599" xr:uid="{00000000-0005-0000-0000-0000B9730000}"/>
    <cellStyle name="Normal 74 4 3 2 3" xfId="9484" xr:uid="{00000000-0005-0000-0000-000023250000}"/>
    <cellStyle name="Normal 74 4 3 2 3 3" xfId="24582" xr:uid="{00000000-0005-0000-0000-000020600000}"/>
    <cellStyle name="Normal 74 4 3 2 5" xfId="19569" xr:uid="{00000000-0005-0000-0000-00008B4C0000}"/>
    <cellStyle name="Normal 74 4 3 3" xfId="6123" xr:uid="{00000000-0005-0000-0000-000002180000}"/>
    <cellStyle name="Normal 74 4 3 3 2" xfId="16175" xr:uid="{00000000-0005-0000-0000-0000463F0000}"/>
    <cellStyle name="Normal 74 4 3 3 3" xfId="11155" xr:uid="{00000000-0005-0000-0000-0000AA2B0000}"/>
    <cellStyle name="Normal 74 4 3 3 3 3" xfId="26253" xr:uid="{00000000-0005-0000-0000-0000A7660000}"/>
    <cellStyle name="Normal 74 4 3 3 5" xfId="21240" xr:uid="{00000000-0005-0000-0000-000012530000}"/>
    <cellStyle name="Normal 74 4 3 4" xfId="12833" xr:uid="{00000000-0005-0000-0000-000038320000}"/>
    <cellStyle name="Normal 74 4 3 4 3" xfId="27928" xr:uid="{00000000-0005-0000-0000-0000326D0000}"/>
    <cellStyle name="Normal 74 4 3 5" xfId="7812" xr:uid="{00000000-0005-0000-0000-00009B1E0000}"/>
    <cellStyle name="Normal 74 4 3 5 3" xfId="22911" xr:uid="{00000000-0005-0000-0000-000099590000}"/>
    <cellStyle name="Normal 74 4 3 7" xfId="17898" xr:uid="{00000000-0005-0000-0000-000004460000}"/>
    <cellStyle name="Normal 74 4 4" xfId="3595" xr:uid="{00000000-0005-0000-0000-0000210E0000}"/>
    <cellStyle name="Normal 74 4 4 2" xfId="13668" xr:uid="{00000000-0005-0000-0000-00007B350000}"/>
    <cellStyle name="Normal 74 4 4 2 3" xfId="28763" xr:uid="{00000000-0005-0000-0000-000075700000}"/>
    <cellStyle name="Normal 74 4 4 3" xfId="8648" xr:uid="{00000000-0005-0000-0000-0000DF210000}"/>
    <cellStyle name="Normal 74 4 4 3 3" xfId="23746" xr:uid="{00000000-0005-0000-0000-0000DC5C0000}"/>
    <cellStyle name="Normal 74 4 4 5" xfId="18733" xr:uid="{00000000-0005-0000-0000-000047490000}"/>
    <cellStyle name="Normal 74 4 5" xfId="5287" xr:uid="{00000000-0005-0000-0000-0000BE140000}"/>
    <cellStyle name="Normal 74 4 5 2" xfId="15339" xr:uid="{00000000-0005-0000-0000-0000023C0000}"/>
    <cellStyle name="Normal 74 4 5 2 3" xfId="30434" xr:uid="{00000000-0005-0000-0000-0000FC760000}"/>
    <cellStyle name="Normal 74 4 5 3" xfId="10319" xr:uid="{00000000-0005-0000-0000-000066280000}"/>
    <cellStyle name="Normal 74 4 5 3 3" xfId="25417" xr:uid="{00000000-0005-0000-0000-000063630000}"/>
    <cellStyle name="Normal 74 4 5 5" xfId="20404" xr:uid="{00000000-0005-0000-0000-0000CE4F0000}"/>
    <cellStyle name="Normal 74 4 6" xfId="11997" xr:uid="{00000000-0005-0000-0000-0000F42E0000}"/>
    <cellStyle name="Normal 74 4 6 3" xfId="27092" xr:uid="{00000000-0005-0000-0000-0000EE690000}"/>
    <cellStyle name="Normal 74 4 7" xfId="6976" xr:uid="{00000000-0005-0000-0000-0000571B0000}"/>
    <cellStyle name="Normal 74 4 7 3" xfId="22075" xr:uid="{00000000-0005-0000-0000-000055560000}"/>
    <cellStyle name="Normal 74 4 9" xfId="17062" xr:uid="{00000000-0005-0000-0000-0000C0420000}"/>
    <cellStyle name="Normal 74 5" xfId="2112" xr:uid="{00000000-0005-0000-0000-000055080000}"/>
    <cellStyle name="Normal 74 5 2" xfId="2953" xr:uid="{00000000-0005-0000-0000-00009E0B0000}"/>
    <cellStyle name="Normal 74 5 2 2" xfId="4642" xr:uid="{00000000-0005-0000-0000-000038120000}"/>
    <cellStyle name="Normal 74 5 2 2 2" xfId="14714" xr:uid="{00000000-0005-0000-0000-000091390000}"/>
    <cellStyle name="Normal 74 5 2 2 2 3" xfId="29809" xr:uid="{00000000-0005-0000-0000-00008B740000}"/>
    <cellStyle name="Normal 74 5 2 2 3" xfId="9694" xr:uid="{00000000-0005-0000-0000-0000F5250000}"/>
    <cellStyle name="Normal 74 5 2 2 3 3" xfId="24792" xr:uid="{00000000-0005-0000-0000-0000F2600000}"/>
    <cellStyle name="Normal 74 5 2 2 5" xfId="19779" xr:uid="{00000000-0005-0000-0000-00005D4D0000}"/>
    <cellStyle name="Normal 74 5 2 3" xfId="6333" xr:uid="{00000000-0005-0000-0000-0000D4180000}"/>
    <cellStyle name="Normal 74 5 2 3 2" xfId="16385" xr:uid="{00000000-0005-0000-0000-000018400000}"/>
    <cellStyle name="Normal 74 5 2 3 3" xfId="11365" xr:uid="{00000000-0005-0000-0000-00007C2C0000}"/>
    <cellStyle name="Normal 74 5 2 3 3 3" xfId="26463" xr:uid="{00000000-0005-0000-0000-000079670000}"/>
    <cellStyle name="Normal 74 5 2 3 5" xfId="21450" xr:uid="{00000000-0005-0000-0000-0000E4530000}"/>
    <cellStyle name="Normal 74 5 2 4" xfId="13043" xr:uid="{00000000-0005-0000-0000-00000A330000}"/>
    <cellStyle name="Normal 74 5 2 4 3" xfId="28138" xr:uid="{00000000-0005-0000-0000-0000046E0000}"/>
    <cellStyle name="Normal 74 5 2 5" xfId="8022" xr:uid="{00000000-0005-0000-0000-00006D1F0000}"/>
    <cellStyle name="Normal 74 5 2 5 3" xfId="23121" xr:uid="{00000000-0005-0000-0000-00006B5A0000}"/>
    <cellStyle name="Normal 74 5 2 7" xfId="18108" xr:uid="{00000000-0005-0000-0000-0000D6460000}"/>
    <cellStyle name="Normal 74 5 3" xfId="3805" xr:uid="{00000000-0005-0000-0000-0000F30E0000}"/>
    <cellStyle name="Normal 74 5 3 2" xfId="13878" xr:uid="{00000000-0005-0000-0000-00004D360000}"/>
    <cellStyle name="Normal 74 5 3 2 3" xfId="28973" xr:uid="{00000000-0005-0000-0000-000047710000}"/>
    <cellStyle name="Normal 74 5 3 3" xfId="8858" xr:uid="{00000000-0005-0000-0000-0000B1220000}"/>
    <cellStyle name="Normal 74 5 3 3 3" xfId="23956" xr:uid="{00000000-0005-0000-0000-0000AE5D0000}"/>
    <cellStyle name="Normal 74 5 3 5" xfId="18943" xr:uid="{00000000-0005-0000-0000-0000194A0000}"/>
    <cellStyle name="Normal 74 5 4" xfId="5497" xr:uid="{00000000-0005-0000-0000-000090150000}"/>
    <cellStyle name="Normal 74 5 4 2" xfId="15549" xr:uid="{00000000-0005-0000-0000-0000D43C0000}"/>
    <cellStyle name="Normal 74 5 4 2 3" xfId="30644" xr:uid="{00000000-0005-0000-0000-0000CE770000}"/>
    <cellStyle name="Normal 74 5 4 3" xfId="10529" xr:uid="{00000000-0005-0000-0000-000038290000}"/>
    <cellStyle name="Normal 74 5 4 3 3" xfId="25627" xr:uid="{00000000-0005-0000-0000-000035640000}"/>
    <cellStyle name="Normal 74 5 4 5" xfId="20614" xr:uid="{00000000-0005-0000-0000-0000A0500000}"/>
    <cellStyle name="Normal 74 5 5" xfId="12207" xr:uid="{00000000-0005-0000-0000-0000C62F0000}"/>
    <cellStyle name="Normal 74 5 5 3" xfId="27302" xr:uid="{00000000-0005-0000-0000-0000C06A0000}"/>
    <cellStyle name="Normal 74 5 6" xfId="7186" xr:uid="{00000000-0005-0000-0000-0000291C0000}"/>
    <cellStyle name="Normal 74 5 6 3" xfId="22285" xr:uid="{00000000-0005-0000-0000-000027570000}"/>
    <cellStyle name="Normal 74 5 8" xfId="17272" xr:uid="{00000000-0005-0000-0000-000092430000}"/>
    <cellStyle name="Normal 74 6" xfId="2533" xr:uid="{00000000-0005-0000-0000-0000FA090000}"/>
    <cellStyle name="Normal 74 6 2" xfId="4224" xr:uid="{00000000-0005-0000-0000-000096100000}"/>
    <cellStyle name="Normal 74 6 2 2" xfId="14296" xr:uid="{00000000-0005-0000-0000-0000EF370000}"/>
    <cellStyle name="Normal 74 6 2 2 3" xfId="29391" xr:uid="{00000000-0005-0000-0000-0000E9720000}"/>
    <cellStyle name="Normal 74 6 2 3" xfId="9276" xr:uid="{00000000-0005-0000-0000-000053240000}"/>
    <cellStyle name="Normal 74 6 2 3 3" xfId="24374" xr:uid="{00000000-0005-0000-0000-0000505F0000}"/>
    <cellStyle name="Normal 74 6 2 5" xfId="19361" xr:uid="{00000000-0005-0000-0000-0000BB4B0000}"/>
    <cellStyle name="Normal 74 6 3" xfId="5915" xr:uid="{00000000-0005-0000-0000-000032170000}"/>
    <cellStyle name="Normal 74 6 3 2" xfId="15967" xr:uid="{00000000-0005-0000-0000-0000763E0000}"/>
    <cellStyle name="Normal 74 6 3 3" xfId="10947" xr:uid="{00000000-0005-0000-0000-0000DA2A0000}"/>
    <cellStyle name="Normal 74 6 3 3 3" xfId="26045" xr:uid="{00000000-0005-0000-0000-0000D7650000}"/>
    <cellStyle name="Normal 74 6 3 5" xfId="21032" xr:uid="{00000000-0005-0000-0000-000042520000}"/>
    <cellStyle name="Normal 74 6 4" xfId="12625" xr:uid="{00000000-0005-0000-0000-000068310000}"/>
    <cellStyle name="Normal 74 6 4 3" xfId="27720" xr:uid="{00000000-0005-0000-0000-0000626C0000}"/>
    <cellStyle name="Normal 74 6 5" xfId="7604" xr:uid="{00000000-0005-0000-0000-0000CB1D0000}"/>
    <cellStyle name="Normal 74 6 5 3" xfId="22703" xr:uid="{00000000-0005-0000-0000-0000C9580000}"/>
    <cellStyle name="Normal 74 6 7" xfId="17690" xr:uid="{00000000-0005-0000-0000-000034450000}"/>
    <cellStyle name="Normal 74 7" xfId="3384" xr:uid="{00000000-0005-0000-0000-00004E0D0000}"/>
    <cellStyle name="Normal 74 7 2" xfId="13460" xr:uid="{00000000-0005-0000-0000-0000AB340000}"/>
    <cellStyle name="Normal 74 7 2 3" xfId="28555" xr:uid="{00000000-0005-0000-0000-0000A56F0000}"/>
    <cellStyle name="Normal 74 7 3" xfId="8440" xr:uid="{00000000-0005-0000-0000-00000F210000}"/>
    <cellStyle name="Normal 74 7 3 3" xfId="23538" xr:uid="{00000000-0005-0000-0000-00000C5C0000}"/>
    <cellStyle name="Normal 74 7 5" xfId="18525" xr:uid="{00000000-0005-0000-0000-000077480000}"/>
    <cellStyle name="Normal 74 8" xfId="5077" xr:uid="{00000000-0005-0000-0000-0000EC130000}"/>
    <cellStyle name="Normal 74 8 2" xfId="15131" xr:uid="{00000000-0005-0000-0000-0000323B0000}"/>
    <cellStyle name="Normal 74 8 2 3" xfId="30226" xr:uid="{00000000-0005-0000-0000-00002C760000}"/>
    <cellStyle name="Normal 74 8 3" xfId="10111" xr:uid="{00000000-0005-0000-0000-000096270000}"/>
    <cellStyle name="Normal 74 8 3 3" xfId="25209" xr:uid="{00000000-0005-0000-0000-000093620000}"/>
    <cellStyle name="Normal 74 8 5" xfId="20196" xr:uid="{00000000-0005-0000-0000-0000FE4E0000}"/>
    <cellStyle name="Normal 74 9" xfId="11787" xr:uid="{00000000-0005-0000-0000-0000222E0000}"/>
    <cellStyle name="Normal 74 9 3" xfId="26884" xr:uid="{00000000-0005-0000-0000-00001E690000}"/>
    <cellStyle name="Normal 75" xfId="1473" xr:uid="{00000000-0005-0000-0000-0000D5050000}"/>
    <cellStyle name="Normal 76" xfId="1474" xr:uid="{00000000-0005-0000-0000-0000D6050000}"/>
    <cellStyle name="Normal 76 10" xfId="6767" xr:uid="{00000000-0005-0000-0000-0000861A0000}"/>
    <cellStyle name="Normal 76 10 3" xfId="21868" xr:uid="{00000000-0005-0000-0000-000086550000}"/>
    <cellStyle name="Normal 76 12" xfId="16853" xr:uid="{00000000-0005-0000-0000-0000EF410000}"/>
    <cellStyle name="Normal 76 2" xfId="1733" xr:uid="{00000000-0005-0000-0000-0000DA060000}"/>
    <cellStyle name="Normal 76 2 11" xfId="16907" xr:uid="{00000000-0005-0000-0000-000025420000}"/>
    <cellStyle name="Normal 76 2 2" xfId="1841" xr:uid="{00000000-0005-0000-0000-000046070000}"/>
    <cellStyle name="Normal 76 2 2 10" xfId="17011" xr:uid="{00000000-0005-0000-0000-00008D420000}"/>
    <cellStyle name="Normal 76 2 2 2" xfId="2058" xr:uid="{00000000-0005-0000-0000-00001F080000}"/>
    <cellStyle name="Normal 76 2 2 2 2" xfId="2479" xr:uid="{00000000-0005-0000-0000-0000C4090000}"/>
    <cellStyle name="Normal 76 2 2 2 2 2" xfId="3318" xr:uid="{00000000-0005-0000-0000-00000B0D0000}"/>
    <cellStyle name="Normal 76 2 2 2 2 2 2" xfId="5007" xr:uid="{00000000-0005-0000-0000-0000A5130000}"/>
    <cellStyle name="Normal 76 2 2 2 2 2 2 2" xfId="15079" xr:uid="{00000000-0005-0000-0000-0000FE3A0000}"/>
    <cellStyle name="Normal 76 2 2 2 2 2 2 2 3" xfId="30174" xr:uid="{00000000-0005-0000-0000-0000F8750000}"/>
    <cellStyle name="Normal 76 2 2 2 2 2 2 3" xfId="10059" xr:uid="{00000000-0005-0000-0000-000062270000}"/>
    <cellStyle name="Normal 76 2 2 2 2 2 2 3 3" xfId="25157" xr:uid="{00000000-0005-0000-0000-00005F620000}"/>
    <cellStyle name="Normal 76 2 2 2 2 2 2 5" xfId="20144" xr:uid="{00000000-0005-0000-0000-0000CA4E0000}"/>
    <cellStyle name="Normal 76 2 2 2 2 2 3" xfId="6698" xr:uid="{00000000-0005-0000-0000-0000411A0000}"/>
    <cellStyle name="Normal 76 2 2 2 2 2 3 2" xfId="16750" xr:uid="{00000000-0005-0000-0000-000085410000}"/>
    <cellStyle name="Normal 76 2 2 2 2 2 3 3" xfId="11730" xr:uid="{00000000-0005-0000-0000-0000E92D0000}"/>
    <cellStyle name="Normal 76 2 2 2 2 2 3 3 3" xfId="26828" xr:uid="{00000000-0005-0000-0000-0000E6680000}"/>
    <cellStyle name="Normal 76 2 2 2 2 2 3 5" xfId="21815" xr:uid="{00000000-0005-0000-0000-000051550000}"/>
    <cellStyle name="Normal 76 2 2 2 2 2 4" xfId="13408" xr:uid="{00000000-0005-0000-0000-000077340000}"/>
    <cellStyle name="Normal 76 2 2 2 2 2 4 3" xfId="28503" xr:uid="{00000000-0005-0000-0000-0000716F0000}"/>
    <cellStyle name="Normal 76 2 2 2 2 2 5" xfId="8387" xr:uid="{00000000-0005-0000-0000-0000DA200000}"/>
    <cellStyle name="Normal 76 2 2 2 2 2 5 3" xfId="23486" xr:uid="{00000000-0005-0000-0000-0000D85B0000}"/>
    <cellStyle name="Normal 76 2 2 2 2 2 7" xfId="18473" xr:uid="{00000000-0005-0000-0000-000043480000}"/>
    <cellStyle name="Normal 76 2 2 2 2 3" xfId="4170" xr:uid="{00000000-0005-0000-0000-000060100000}"/>
    <cellStyle name="Normal 76 2 2 2 2 3 2" xfId="14243" xr:uid="{00000000-0005-0000-0000-0000BA370000}"/>
    <cellStyle name="Normal 76 2 2 2 2 3 2 3" xfId="29338" xr:uid="{00000000-0005-0000-0000-0000B4720000}"/>
    <cellStyle name="Normal 76 2 2 2 2 3 3" xfId="9223" xr:uid="{00000000-0005-0000-0000-00001E240000}"/>
    <cellStyle name="Normal 76 2 2 2 2 3 3 3" xfId="24321" xr:uid="{00000000-0005-0000-0000-00001B5F0000}"/>
    <cellStyle name="Normal 76 2 2 2 2 3 5" xfId="19308" xr:uid="{00000000-0005-0000-0000-0000864B0000}"/>
    <cellStyle name="Normal 76 2 2 2 2 4" xfId="5862" xr:uid="{00000000-0005-0000-0000-0000FD160000}"/>
    <cellStyle name="Normal 76 2 2 2 2 4 2" xfId="15914" xr:uid="{00000000-0005-0000-0000-0000413E0000}"/>
    <cellStyle name="Normal 76 2 2 2 2 4 3" xfId="10894" xr:uid="{00000000-0005-0000-0000-0000A52A0000}"/>
    <cellStyle name="Normal 76 2 2 2 2 4 3 3" xfId="25992" xr:uid="{00000000-0005-0000-0000-0000A2650000}"/>
    <cellStyle name="Normal 76 2 2 2 2 4 5" xfId="20979" xr:uid="{00000000-0005-0000-0000-00000D520000}"/>
    <cellStyle name="Normal 76 2 2 2 2 5" xfId="12572" xr:uid="{00000000-0005-0000-0000-000033310000}"/>
    <cellStyle name="Normal 76 2 2 2 2 5 3" xfId="27667" xr:uid="{00000000-0005-0000-0000-00002D6C0000}"/>
    <cellStyle name="Normal 76 2 2 2 2 6" xfId="7551" xr:uid="{00000000-0005-0000-0000-0000961D0000}"/>
    <cellStyle name="Normal 76 2 2 2 2 6 3" xfId="22650" xr:uid="{00000000-0005-0000-0000-000094580000}"/>
    <cellStyle name="Normal 76 2 2 2 2 8" xfId="17637" xr:uid="{00000000-0005-0000-0000-0000FF440000}"/>
    <cellStyle name="Normal 76 2 2 2 3" xfId="2900" xr:uid="{00000000-0005-0000-0000-0000690B0000}"/>
    <cellStyle name="Normal 76 2 2 2 3 2" xfId="4589" xr:uid="{00000000-0005-0000-0000-000003120000}"/>
    <cellStyle name="Normal 76 2 2 2 3 2 2" xfId="14661" xr:uid="{00000000-0005-0000-0000-00005C390000}"/>
    <cellStyle name="Normal 76 2 2 2 3 2 2 3" xfId="29756" xr:uid="{00000000-0005-0000-0000-000056740000}"/>
    <cellStyle name="Normal 76 2 2 2 3 2 3" xfId="9641" xr:uid="{00000000-0005-0000-0000-0000C0250000}"/>
    <cellStyle name="Normal 76 2 2 2 3 2 3 3" xfId="24739" xr:uid="{00000000-0005-0000-0000-0000BD600000}"/>
    <cellStyle name="Normal 76 2 2 2 3 2 5" xfId="19726" xr:uid="{00000000-0005-0000-0000-0000284D0000}"/>
    <cellStyle name="Normal 76 2 2 2 3 3" xfId="6280" xr:uid="{00000000-0005-0000-0000-00009F180000}"/>
    <cellStyle name="Normal 76 2 2 2 3 3 2" xfId="16332" xr:uid="{00000000-0005-0000-0000-0000E33F0000}"/>
    <cellStyle name="Normal 76 2 2 2 3 3 3" xfId="11312" xr:uid="{00000000-0005-0000-0000-0000472C0000}"/>
    <cellStyle name="Normal 76 2 2 2 3 3 3 3" xfId="26410" xr:uid="{00000000-0005-0000-0000-000044670000}"/>
    <cellStyle name="Normal 76 2 2 2 3 3 5" xfId="21397" xr:uid="{00000000-0005-0000-0000-0000AF530000}"/>
    <cellStyle name="Normal 76 2 2 2 3 4" xfId="12990" xr:uid="{00000000-0005-0000-0000-0000D5320000}"/>
    <cellStyle name="Normal 76 2 2 2 3 4 3" xfId="28085" xr:uid="{00000000-0005-0000-0000-0000CF6D0000}"/>
    <cellStyle name="Normal 76 2 2 2 3 5" xfId="7969" xr:uid="{00000000-0005-0000-0000-0000381F0000}"/>
    <cellStyle name="Normal 76 2 2 2 3 5 3" xfId="23068" xr:uid="{00000000-0005-0000-0000-0000365A0000}"/>
    <cellStyle name="Normal 76 2 2 2 3 7" xfId="18055" xr:uid="{00000000-0005-0000-0000-0000A1460000}"/>
    <cellStyle name="Normal 76 2 2 2 4" xfId="3752" xr:uid="{00000000-0005-0000-0000-0000BE0E0000}"/>
    <cellStyle name="Normal 76 2 2 2 4 2" xfId="13825" xr:uid="{00000000-0005-0000-0000-000018360000}"/>
    <cellStyle name="Normal 76 2 2 2 4 2 3" xfId="28920" xr:uid="{00000000-0005-0000-0000-000012710000}"/>
    <cellStyle name="Normal 76 2 2 2 4 3" xfId="8805" xr:uid="{00000000-0005-0000-0000-00007C220000}"/>
    <cellStyle name="Normal 76 2 2 2 4 3 3" xfId="23903" xr:uid="{00000000-0005-0000-0000-0000795D0000}"/>
    <cellStyle name="Normal 76 2 2 2 4 5" xfId="18890" xr:uid="{00000000-0005-0000-0000-0000E4490000}"/>
    <cellStyle name="Normal 76 2 2 2 5" xfId="5444" xr:uid="{00000000-0005-0000-0000-00005B150000}"/>
    <cellStyle name="Normal 76 2 2 2 5 2" xfId="15496" xr:uid="{00000000-0005-0000-0000-00009F3C0000}"/>
    <cellStyle name="Normal 76 2 2 2 5 2 3" xfId="30591" xr:uid="{00000000-0005-0000-0000-000099770000}"/>
    <cellStyle name="Normal 76 2 2 2 5 3" xfId="10476" xr:uid="{00000000-0005-0000-0000-000003290000}"/>
    <cellStyle name="Normal 76 2 2 2 5 3 3" xfId="25574" xr:uid="{00000000-0005-0000-0000-000000640000}"/>
    <cellStyle name="Normal 76 2 2 2 5 5" xfId="20561" xr:uid="{00000000-0005-0000-0000-00006B500000}"/>
    <cellStyle name="Normal 76 2 2 2 6" xfId="12154" xr:uid="{00000000-0005-0000-0000-0000912F0000}"/>
    <cellStyle name="Normal 76 2 2 2 6 3" xfId="27249" xr:uid="{00000000-0005-0000-0000-00008B6A0000}"/>
    <cellStyle name="Normal 76 2 2 2 7" xfId="7133" xr:uid="{00000000-0005-0000-0000-0000F41B0000}"/>
    <cellStyle name="Normal 76 2 2 2 7 3" xfId="22232" xr:uid="{00000000-0005-0000-0000-0000F2560000}"/>
    <cellStyle name="Normal 76 2 2 2 9" xfId="17219" xr:uid="{00000000-0005-0000-0000-00005D430000}"/>
    <cellStyle name="Normal 76 2 2 3" xfId="2271" xr:uid="{00000000-0005-0000-0000-0000F4080000}"/>
    <cellStyle name="Normal 76 2 2 3 2" xfId="3110" xr:uid="{00000000-0005-0000-0000-00003B0C0000}"/>
    <cellStyle name="Normal 76 2 2 3 2 2" xfId="4799" xr:uid="{00000000-0005-0000-0000-0000D5120000}"/>
    <cellStyle name="Normal 76 2 2 3 2 2 2" xfId="14871" xr:uid="{00000000-0005-0000-0000-00002E3A0000}"/>
    <cellStyle name="Normal 76 2 2 3 2 2 2 3" xfId="29966" xr:uid="{00000000-0005-0000-0000-000028750000}"/>
    <cellStyle name="Normal 76 2 2 3 2 2 3" xfId="9851" xr:uid="{00000000-0005-0000-0000-000092260000}"/>
    <cellStyle name="Normal 76 2 2 3 2 2 3 3" xfId="24949" xr:uid="{00000000-0005-0000-0000-00008F610000}"/>
    <cellStyle name="Normal 76 2 2 3 2 2 5" xfId="19936" xr:uid="{00000000-0005-0000-0000-0000FA4D0000}"/>
    <cellStyle name="Normal 76 2 2 3 2 3" xfId="6490" xr:uid="{00000000-0005-0000-0000-000071190000}"/>
    <cellStyle name="Normal 76 2 2 3 2 3 2" xfId="16542" xr:uid="{00000000-0005-0000-0000-0000B5400000}"/>
    <cellStyle name="Normal 76 2 2 3 2 3 3" xfId="11522" xr:uid="{00000000-0005-0000-0000-0000192D0000}"/>
    <cellStyle name="Normal 76 2 2 3 2 3 3 3" xfId="26620" xr:uid="{00000000-0005-0000-0000-000016680000}"/>
    <cellStyle name="Normal 76 2 2 3 2 3 5" xfId="21607" xr:uid="{00000000-0005-0000-0000-000081540000}"/>
    <cellStyle name="Normal 76 2 2 3 2 4" xfId="13200" xr:uid="{00000000-0005-0000-0000-0000A7330000}"/>
    <cellStyle name="Normal 76 2 2 3 2 4 3" xfId="28295" xr:uid="{00000000-0005-0000-0000-0000A16E0000}"/>
    <cellStyle name="Normal 76 2 2 3 2 5" xfId="8179" xr:uid="{00000000-0005-0000-0000-00000A200000}"/>
    <cellStyle name="Normal 76 2 2 3 2 5 3" xfId="23278" xr:uid="{00000000-0005-0000-0000-0000085B0000}"/>
    <cellStyle name="Normal 76 2 2 3 2 7" xfId="18265" xr:uid="{00000000-0005-0000-0000-000073470000}"/>
    <cellStyle name="Normal 76 2 2 3 3" xfId="3962" xr:uid="{00000000-0005-0000-0000-0000900F0000}"/>
    <cellStyle name="Normal 76 2 2 3 3 2" xfId="14035" xr:uid="{00000000-0005-0000-0000-0000EA360000}"/>
    <cellStyle name="Normal 76 2 2 3 3 2 3" xfId="29130" xr:uid="{00000000-0005-0000-0000-0000E4710000}"/>
    <cellStyle name="Normal 76 2 2 3 3 3" xfId="9015" xr:uid="{00000000-0005-0000-0000-00004E230000}"/>
    <cellStyle name="Normal 76 2 2 3 3 3 3" xfId="24113" xr:uid="{00000000-0005-0000-0000-00004B5E0000}"/>
    <cellStyle name="Normal 76 2 2 3 3 5" xfId="19100" xr:uid="{00000000-0005-0000-0000-0000B64A0000}"/>
    <cellStyle name="Normal 76 2 2 3 4" xfId="5654" xr:uid="{00000000-0005-0000-0000-00002D160000}"/>
    <cellStyle name="Normal 76 2 2 3 4 2" xfId="15706" xr:uid="{00000000-0005-0000-0000-0000713D0000}"/>
    <cellStyle name="Normal 76 2 2 3 4 2 3" xfId="30801" xr:uid="{00000000-0005-0000-0000-00006B780000}"/>
    <cellStyle name="Normal 76 2 2 3 4 3" xfId="10686" xr:uid="{00000000-0005-0000-0000-0000D5290000}"/>
    <cellStyle name="Normal 76 2 2 3 4 3 3" xfId="25784" xr:uid="{00000000-0005-0000-0000-0000D2640000}"/>
    <cellStyle name="Normal 76 2 2 3 4 5" xfId="20771" xr:uid="{00000000-0005-0000-0000-00003D510000}"/>
    <cellStyle name="Normal 76 2 2 3 5" xfId="12364" xr:uid="{00000000-0005-0000-0000-000063300000}"/>
    <cellStyle name="Normal 76 2 2 3 5 3" xfId="27459" xr:uid="{00000000-0005-0000-0000-00005D6B0000}"/>
    <cellStyle name="Normal 76 2 2 3 6" xfId="7343" xr:uid="{00000000-0005-0000-0000-0000C61C0000}"/>
    <cellStyle name="Normal 76 2 2 3 6 3" xfId="22442" xr:uid="{00000000-0005-0000-0000-0000C4570000}"/>
    <cellStyle name="Normal 76 2 2 3 8" xfId="17429" xr:uid="{00000000-0005-0000-0000-00002F440000}"/>
    <cellStyle name="Normal 76 2 2 4" xfId="2692" xr:uid="{00000000-0005-0000-0000-0000990A0000}"/>
    <cellStyle name="Normal 76 2 2 4 2" xfId="4381" xr:uid="{00000000-0005-0000-0000-000033110000}"/>
    <cellStyle name="Normal 76 2 2 4 2 2" xfId="14453" xr:uid="{00000000-0005-0000-0000-00008C380000}"/>
    <cellStyle name="Normal 76 2 2 4 2 2 3" xfId="29548" xr:uid="{00000000-0005-0000-0000-000086730000}"/>
    <cellStyle name="Normal 76 2 2 4 2 3" xfId="9433" xr:uid="{00000000-0005-0000-0000-0000F0240000}"/>
    <cellStyle name="Normal 76 2 2 4 2 3 3" xfId="24531" xr:uid="{00000000-0005-0000-0000-0000ED5F0000}"/>
    <cellStyle name="Normal 76 2 2 4 2 5" xfId="19518" xr:uid="{00000000-0005-0000-0000-0000584C0000}"/>
    <cellStyle name="Normal 76 2 2 4 3" xfId="6072" xr:uid="{00000000-0005-0000-0000-0000CF170000}"/>
    <cellStyle name="Normal 76 2 2 4 3 2" xfId="16124" xr:uid="{00000000-0005-0000-0000-0000133F0000}"/>
    <cellStyle name="Normal 76 2 2 4 3 3" xfId="11104" xr:uid="{00000000-0005-0000-0000-0000772B0000}"/>
    <cellStyle name="Normal 76 2 2 4 3 3 3" xfId="26202" xr:uid="{00000000-0005-0000-0000-000074660000}"/>
    <cellStyle name="Normal 76 2 2 4 3 5" xfId="21189" xr:uid="{00000000-0005-0000-0000-0000DF520000}"/>
    <cellStyle name="Normal 76 2 2 4 4" xfId="12782" xr:uid="{00000000-0005-0000-0000-000005320000}"/>
    <cellStyle name="Normal 76 2 2 4 4 3" xfId="27877" xr:uid="{00000000-0005-0000-0000-0000FF6C0000}"/>
    <cellStyle name="Normal 76 2 2 4 5" xfId="7761" xr:uid="{00000000-0005-0000-0000-0000681E0000}"/>
    <cellStyle name="Normal 76 2 2 4 5 3" xfId="22860" xr:uid="{00000000-0005-0000-0000-000066590000}"/>
    <cellStyle name="Normal 76 2 2 4 7" xfId="17847" xr:uid="{00000000-0005-0000-0000-0000D1450000}"/>
    <cellStyle name="Normal 76 2 2 5" xfId="3544" xr:uid="{00000000-0005-0000-0000-0000EE0D0000}"/>
    <cellStyle name="Normal 76 2 2 5 2" xfId="13617" xr:uid="{00000000-0005-0000-0000-000048350000}"/>
    <cellStyle name="Normal 76 2 2 5 2 3" xfId="28712" xr:uid="{00000000-0005-0000-0000-000042700000}"/>
    <cellStyle name="Normal 76 2 2 5 3" xfId="8597" xr:uid="{00000000-0005-0000-0000-0000AC210000}"/>
    <cellStyle name="Normal 76 2 2 5 3 3" xfId="23695" xr:uid="{00000000-0005-0000-0000-0000A95C0000}"/>
    <cellStyle name="Normal 76 2 2 5 5" xfId="18682" xr:uid="{00000000-0005-0000-0000-000014490000}"/>
    <cellStyle name="Normal 76 2 2 6" xfId="5236" xr:uid="{00000000-0005-0000-0000-00008B140000}"/>
    <cellStyle name="Normal 76 2 2 6 2" xfId="15288" xr:uid="{00000000-0005-0000-0000-0000CF3B0000}"/>
    <cellStyle name="Normal 76 2 2 6 2 3" xfId="30383" xr:uid="{00000000-0005-0000-0000-0000C9760000}"/>
    <cellStyle name="Normal 76 2 2 6 3" xfId="10268" xr:uid="{00000000-0005-0000-0000-000033280000}"/>
    <cellStyle name="Normal 76 2 2 6 3 3" xfId="25366" xr:uid="{00000000-0005-0000-0000-000030630000}"/>
    <cellStyle name="Normal 76 2 2 6 5" xfId="20353" xr:uid="{00000000-0005-0000-0000-00009B4F0000}"/>
    <cellStyle name="Normal 76 2 2 7" xfId="11946" xr:uid="{00000000-0005-0000-0000-0000C12E0000}"/>
    <cellStyle name="Normal 76 2 2 7 3" xfId="27041" xr:uid="{00000000-0005-0000-0000-0000BB690000}"/>
    <cellStyle name="Normal 76 2 2 8" xfId="6925" xr:uid="{00000000-0005-0000-0000-0000241B0000}"/>
    <cellStyle name="Normal 76 2 2 8 3" xfId="22024" xr:uid="{00000000-0005-0000-0000-000022560000}"/>
    <cellStyle name="Normal 76 2 3" xfId="1954" xr:uid="{00000000-0005-0000-0000-0000B7070000}"/>
    <cellStyle name="Normal 76 2 3 2" xfId="2375" xr:uid="{00000000-0005-0000-0000-00005C090000}"/>
    <cellStyle name="Normal 76 2 3 2 2" xfId="3214" xr:uid="{00000000-0005-0000-0000-0000A30C0000}"/>
    <cellStyle name="Normal 76 2 3 2 2 2" xfId="4903" xr:uid="{00000000-0005-0000-0000-00003D130000}"/>
    <cellStyle name="Normal 76 2 3 2 2 2 2" xfId="14975" xr:uid="{00000000-0005-0000-0000-0000963A0000}"/>
    <cellStyle name="Normal 76 2 3 2 2 2 2 3" xfId="30070" xr:uid="{00000000-0005-0000-0000-000090750000}"/>
    <cellStyle name="Normal 76 2 3 2 2 2 3" xfId="9955" xr:uid="{00000000-0005-0000-0000-0000FA260000}"/>
    <cellStyle name="Normal 76 2 3 2 2 2 3 3" xfId="25053" xr:uid="{00000000-0005-0000-0000-0000F7610000}"/>
    <cellStyle name="Normal 76 2 3 2 2 2 5" xfId="20040" xr:uid="{00000000-0005-0000-0000-0000624E0000}"/>
    <cellStyle name="Normal 76 2 3 2 2 3" xfId="6594" xr:uid="{00000000-0005-0000-0000-0000D9190000}"/>
    <cellStyle name="Normal 76 2 3 2 2 3 2" xfId="16646" xr:uid="{00000000-0005-0000-0000-00001D410000}"/>
    <cellStyle name="Normal 76 2 3 2 2 3 3" xfId="11626" xr:uid="{00000000-0005-0000-0000-0000812D0000}"/>
    <cellStyle name="Normal 76 2 3 2 2 3 3 3" xfId="26724" xr:uid="{00000000-0005-0000-0000-00007E680000}"/>
    <cellStyle name="Normal 76 2 3 2 2 3 5" xfId="21711" xr:uid="{00000000-0005-0000-0000-0000E9540000}"/>
    <cellStyle name="Normal 76 2 3 2 2 4" xfId="13304" xr:uid="{00000000-0005-0000-0000-00000F340000}"/>
    <cellStyle name="Normal 76 2 3 2 2 4 3" xfId="28399" xr:uid="{00000000-0005-0000-0000-0000096F0000}"/>
    <cellStyle name="Normal 76 2 3 2 2 5" xfId="8283" xr:uid="{00000000-0005-0000-0000-000072200000}"/>
    <cellStyle name="Normal 76 2 3 2 2 5 3" xfId="23382" xr:uid="{00000000-0005-0000-0000-0000705B0000}"/>
    <cellStyle name="Normal 76 2 3 2 2 7" xfId="18369" xr:uid="{00000000-0005-0000-0000-0000DB470000}"/>
    <cellStyle name="Normal 76 2 3 2 3" xfId="4066" xr:uid="{00000000-0005-0000-0000-0000F80F0000}"/>
    <cellStyle name="Normal 76 2 3 2 3 2" xfId="14139" xr:uid="{00000000-0005-0000-0000-000052370000}"/>
    <cellStyle name="Normal 76 2 3 2 3 2 3" xfId="29234" xr:uid="{00000000-0005-0000-0000-00004C720000}"/>
    <cellStyle name="Normal 76 2 3 2 3 3" xfId="9119" xr:uid="{00000000-0005-0000-0000-0000B6230000}"/>
    <cellStyle name="Normal 76 2 3 2 3 3 3" xfId="24217" xr:uid="{00000000-0005-0000-0000-0000B35E0000}"/>
    <cellStyle name="Normal 76 2 3 2 3 5" xfId="19204" xr:uid="{00000000-0005-0000-0000-00001E4B0000}"/>
    <cellStyle name="Normal 76 2 3 2 4" xfId="5758" xr:uid="{00000000-0005-0000-0000-000095160000}"/>
    <cellStyle name="Normal 76 2 3 2 4 2" xfId="15810" xr:uid="{00000000-0005-0000-0000-0000D93D0000}"/>
    <cellStyle name="Normal 76 2 3 2 4 2 3" xfId="30905" xr:uid="{00000000-0005-0000-0000-0000D3780000}"/>
    <cellStyle name="Normal 76 2 3 2 4 3" xfId="10790" xr:uid="{00000000-0005-0000-0000-00003D2A0000}"/>
    <cellStyle name="Normal 76 2 3 2 4 3 3" xfId="25888" xr:uid="{00000000-0005-0000-0000-00003A650000}"/>
    <cellStyle name="Normal 76 2 3 2 4 5" xfId="20875" xr:uid="{00000000-0005-0000-0000-0000A5510000}"/>
    <cellStyle name="Normal 76 2 3 2 5" xfId="12468" xr:uid="{00000000-0005-0000-0000-0000CB300000}"/>
    <cellStyle name="Normal 76 2 3 2 5 3" xfId="27563" xr:uid="{00000000-0005-0000-0000-0000C56B0000}"/>
    <cellStyle name="Normal 76 2 3 2 6" xfId="7447" xr:uid="{00000000-0005-0000-0000-00002E1D0000}"/>
    <cellStyle name="Normal 76 2 3 2 6 3" xfId="22546" xr:uid="{00000000-0005-0000-0000-00002C580000}"/>
    <cellStyle name="Normal 76 2 3 2 8" xfId="17533" xr:uid="{00000000-0005-0000-0000-000097440000}"/>
    <cellStyle name="Normal 76 2 3 3" xfId="2796" xr:uid="{00000000-0005-0000-0000-0000010B0000}"/>
    <cellStyle name="Normal 76 2 3 3 2" xfId="4485" xr:uid="{00000000-0005-0000-0000-00009B110000}"/>
    <cellStyle name="Normal 76 2 3 3 2 2" xfId="14557" xr:uid="{00000000-0005-0000-0000-0000F4380000}"/>
    <cellStyle name="Normal 76 2 3 3 2 2 3" xfId="29652" xr:uid="{00000000-0005-0000-0000-0000EE730000}"/>
    <cellStyle name="Normal 76 2 3 3 2 3" xfId="9537" xr:uid="{00000000-0005-0000-0000-000058250000}"/>
    <cellStyle name="Normal 76 2 3 3 2 3 3" xfId="24635" xr:uid="{00000000-0005-0000-0000-000055600000}"/>
    <cellStyle name="Normal 76 2 3 3 2 5" xfId="19622" xr:uid="{00000000-0005-0000-0000-0000C04C0000}"/>
    <cellStyle name="Normal 76 2 3 3 3" xfId="6176" xr:uid="{00000000-0005-0000-0000-000037180000}"/>
    <cellStyle name="Normal 76 2 3 3 3 2" xfId="16228" xr:uid="{00000000-0005-0000-0000-00007B3F0000}"/>
    <cellStyle name="Normal 76 2 3 3 3 3" xfId="11208" xr:uid="{00000000-0005-0000-0000-0000DF2B0000}"/>
    <cellStyle name="Normal 76 2 3 3 3 3 3" xfId="26306" xr:uid="{00000000-0005-0000-0000-0000DC660000}"/>
    <cellStyle name="Normal 76 2 3 3 3 5" xfId="21293" xr:uid="{00000000-0005-0000-0000-000047530000}"/>
    <cellStyle name="Normal 76 2 3 3 4" xfId="12886" xr:uid="{00000000-0005-0000-0000-00006D320000}"/>
    <cellStyle name="Normal 76 2 3 3 4 3" xfId="27981" xr:uid="{00000000-0005-0000-0000-0000676D0000}"/>
    <cellStyle name="Normal 76 2 3 3 5" xfId="7865" xr:uid="{00000000-0005-0000-0000-0000D01E0000}"/>
    <cellStyle name="Normal 76 2 3 3 5 3" xfId="22964" xr:uid="{00000000-0005-0000-0000-0000CE590000}"/>
    <cellStyle name="Normal 76 2 3 3 7" xfId="17951" xr:uid="{00000000-0005-0000-0000-000039460000}"/>
    <cellStyle name="Normal 76 2 3 4" xfId="3648" xr:uid="{00000000-0005-0000-0000-0000560E0000}"/>
    <cellStyle name="Normal 76 2 3 4 2" xfId="13721" xr:uid="{00000000-0005-0000-0000-0000B0350000}"/>
    <cellStyle name="Normal 76 2 3 4 2 3" xfId="28816" xr:uid="{00000000-0005-0000-0000-0000AA700000}"/>
    <cellStyle name="Normal 76 2 3 4 3" xfId="8701" xr:uid="{00000000-0005-0000-0000-000014220000}"/>
    <cellStyle name="Normal 76 2 3 4 3 3" xfId="23799" xr:uid="{00000000-0005-0000-0000-0000115D0000}"/>
    <cellStyle name="Normal 76 2 3 4 5" xfId="18786" xr:uid="{00000000-0005-0000-0000-00007C490000}"/>
    <cellStyle name="Normal 76 2 3 5" xfId="5340" xr:uid="{00000000-0005-0000-0000-0000F3140000}"/>
    <cellStyle name="Normal 76 2 3 5 2" xfId="15392" xr:uid="{00000000-0005-0000-0000-0000373C0000}"/>
    <cellStyle name="Normal 76 2 3 5 2 3" xfId="30487" xr:uid="{00000000-0005-0000-0000-000031770000}"/>
    <cellStyle name="Normal 76 2 3 5 3" xfId="10372" xr:uid="{00000000-0005-0000-0000-00009B280000}"/>
    <cellStyle name="Normal 76 2 3 5 3 3" xfId="25470" xr:uid="{00000000-0005-0000-0000-000098630000}"/>
    <cellStyle name="Normal 76 2 3 5 5" xfId="20457" xr:uid="{00000000-0005-0000-0000-000003500000}"/>
    <cellStyle name="Normal 76 2 3 6" xfId="12050" xr:uid="{00000000-0005-0000-0000-0000292F0000}"/>
    <cellStyle name="Normal 76 2 3 6 3" xfId="27145" xr:uid="{00000000-0005-0000-0000-0000236A0000}"/>
    <cellStyle name="Normal 76 2 3 7" xfId="7029" xr:uid="{00000000-0005-0000-0000-00008C1B0000}"/>
    <cellStyle name="Normal 76 2 3 7 3" xfId="22128" xr:uid="{00000000-0005-0000-0000-00008A560000}"/>
    <cellStyle name="Normal 76 2 3 9" xfId="17115" xr:uid="{00000000-0005-0000-0000-0000F5420000}"/>
    <cellStyle name="Normal 76 2 4" xfId="2167" xr:uid="{00000000-0005-0000-0000-00008C080000}"/>
    <cellStyle name="Normal 76 2 4 2" xfId="3006" xr:uid="{00000000-0005-0000-0000-0000D30B0000}"/>
    <cellStyle name="Normal 76 2 4 2 2" xfId="4695" xr:uid="{00000000-0005-0000-0000-00006D120000}"/>
    <cellStyle name="Normal 76 2 4 2 2 2" xfId="14767" xr:uid="{00000000-0005-0000-0000-0000C6390000}"/>
    <cellStyle name="Normal 76 2 4 2 2 2 3" xfId="29862" xr:uid="{00000000-0005-0000-0000-0000C0740000}"/>
    <cellStyle name="Normal 76 2 4 2 2 3" xfId="9747" xr:uid="{00000000-0005-0000-0000-00002A260000}"/>
    <cellStyle name="Normal 76 2 4 2 2 3 3" xfId="24845" xr:uid="{00000000-0005-0000-0000-000027610000}"/>
    <cellStyle name="Normal 76 2 4 2 2 5" xfId="19832" xr:uid="{00000000-0005-0000-0000-0000924D0000}"/>
    <cellStyle name="Normal 76 2 4 2 3" xfId="6386" xr:uid="{00000000-0005-0000-0000-000009190000}"/>
    <cellStyle name="Normal 76 2 4 2 3 2" xfId="16438" xr:uid="{00000000-0005-0000-0000-00004D400000}"/>
    <cellStyle name="Normal 76 2 4 2 3 3" xfId="11418" xr:uid="{00000000-0005-0000-0000-0000B12C0000}"/>
    <cellStyle name="Normal 76 2 4 2 3 3 3" xfId="26516" xr:uid="{00000000-0005-0000-0000-0000AE670000}"/>
    <cellStyle name="Normal 76 2 4 2 3 5" xfId="21503" xr:uid="{00000000-0005-0000-0000-000019540000}"/>
    <cellStyle name="Normal 76 2 4 2 4" xfId="13096" xr:uid="{00000000-0005-0000-0000-00003F330000}"/>
    <cellStyle name="Normal 76 2 4 2 4 3" xfId="28191" xr:uid="{00000000-0005-0000-0000-0000396E0000}"/>
    <cellStyle name="Normal 76 2 4 2 5" xfId="8075" xr:uid="{00000000-0005-0000-0000-0000A21F0000}"/>
    <cellStyle name="Normal 76 2 4 2 5 3" xfId="23174" xr:uid="{00000000-0005-0000-0000-0000A05A0000}"/>
    <cellStyle name="Normal 76 2 4 2 7" xfId="18161" xr:uid="{00000000-0005-0000-0000-00000B470000}"/>
    <cellStyle name="Normal 76 2 4 3" xfId="3858" xr:uid="{00000000-0005-0000-0000-0000280F0000}"/>
    <cellStyle name="Normal 76 2 4 3 2" xfId="13931" xr:uid="{00000000-0005-0000-0000-000082360000}"/>
    <cellStyle name="Normal 76 2 4 3 2 3" xfId="29026" xr:uid="{00000000-0005-0000-0000-00007C710000}"/>
    <cellStyle name="Normal 76 2 4 3 3" xfId="8911" xr:uid="{00000000-0005-0000-0000-0000E6220000}"/>
    <cellStyle name="Normal 76 2 4 3 3 3" xfId="24009" xr:uid="{00000000-0005-0000-0000-0000E35D0000}"/>
    <cellStyle name="Normal 76 2 4 3 5" xfId="18996" xr:uid="{00000000-0005-0000-0000-00004E4A0000}"/>
    <cellStyle name="Normal 76 2 4 4" xfId="5550" xr:uid="{00000000-0005-0000-0000-0000C5150000}"/>
    <cellStyle name="Normal 76 2 4 4 2" xfId="15602" xr:uid="{00000000-0005-0000-0000-0000093D0000}"/>
    <cellStyle name="Normal 76 2 4 4 2 3" xfId="30697" xr:uid="{00000000-0005-0000-0000-000003780000}"/>
    <cellStyle name="Normal 76 2 4 4 3" xfId="10582" xr:uid="{00000000-0005-0000-0000-00006D290000}"/>
    <cellStyle name="Normal 76 2 4 4 3 3" xfId="25680" xr:uid="{00000000-0005-0000-0000-00006A640000}"/>
    <cellStyle name="Normal 76 2 4 4 5" xfId="20667" xr:uid="{00000000-0005-0000-0000-0000D5500000}"/>
    <cellStyle name="Normal 76 2 4 5" xfId="12260" xr:uid="{00000000-0005-0000-0000-0000FB2F0000}"/>
    <cellStyle name="Normal 76 2 4 5 3" xfId="27355" xr:uid="{00000000-0005-0000-0000-0000F56A0000}"/>
    <cellStyle name="Normal 76 2 4 6" xfId="7239" xr:uid="{00000000-0005-0000-0000-00005E1C0000}"/>
    <cellStyle name="Normal 76 2 4 6 3" xfId="22338" xr:uid="{00000000-0005-0000-0000-00005C570000}"/>
    <cellStyle name="Normal 76 2 4 8" xfId="17325" xr:uid="{00000000-0005-0000-0000-0000C7430000}"/>
    <cellStyle name="Normal 76 2 5" xfId="2588" xr:uid="{00000000-0005-0000-0000-0000310A0000}"/>
    <cellStyle name="Normal 76 2 5 2" xfId="4277" xr:uid="{00000000-0005-0000-0000-0000CB100000}"/>
    <cellStyle name="Normal 76 2 5 2 2" xfId="14349" xr:uid="{00000000-0005-0000-0000-000024380000}"/>
    <cellStyle name="Normal 76 2 5 2 2 3" xfId="29444" xr:uid="{00000000-0005-0000-0000-00001E730000}"/>
    <cellStyle name="Normal 76 2 5 2 3" xfId="9329" xr:uid="{00000000-0005-0000-0000-000088240000}"/>
    <cellStyle name="Normal 76 2 5 2 3 3" xfId="24427" xr:uid="{00000000-0005-0000-0000-0000855F0000}"/>
    <cellStyle name="Normal 76 2 5 2 5" xfId="19414" xr:uid="{00000000-0005-0000-0000-0000F04B0000}"/>
    <cellStyle name="Normal 76 2 5 3" xfId="5968" xr:uid="{00000000-0005-0000-0000-000067170000}"/>
    <cellStyle name="Normal 76 2 5 3 2" xfId="16020" xr:uid="{00000000-0005-0000-0000-0000AB3E0000}"/>
    <cellStyle name="Normal 76 2 5 3 3" xfId="11000" xr:uid="{00000000-0005-0000-0000-00000F2B0000}"/>
    <cellStyle name="Normal 76 2 5 3 3 3" xfId="26098" xr:uid="{00000000-0005-0000-0000-00000C660000}"/>
    <cellStyle name="Normal 76 2 5 3 5" xfId="21085" xr:uid="{00000000-0005-0000-0000-000077520000}"/>
    <cellStyle name="Normal 76 2 5 4" xfId="12678" xr:uid="{00000000-0005-0000-0000-00009D310000}"/>
    <cellStyle name="Normal 76 2 5 4 3" xfId="27773" xr:uid="{00000000-0005-0000-0000-0000976C0000}"/>
    <cellStyle name="Normal 76 2 5 5" xfId="7657" xr:uid="{00000000-0005-0000-0000-0000001E0000}"/>
    <cellStyle name="Normal 76 2 5 5 3" xfId="22756" xr:uid="{00000000-0005-0000-0000-0000FE580000}"/>
    <cellStyle name="Normal 76 2 5 7" xfId="17743" xr:uid="{00000000-0005-0000-0000-000069450000}"/>
    <cellStyle name="Normal 76 2 6" xfId="3440" xr:uid="{00000000-0005-0000-0000-0000860D0000}"/>
    <cellStyle name="Normal 76 2 6 2" xfId="13513" xr:uid="{00000000-0005-0000-0000-0000E0340000}"/>
    <cellStyle name="Normal 76 2 6 2 3" xfId="28608" xr:uid="{00000000-0005-0000-0000-0000DA6F0000}"/>
    <cellStyle name="Normal 76 2 6 3" xfId="8493" xr:uid="{00000000-0005-0000-0000-000044210000}"/>
    <cellStyle name="Normal 76 2 6 3 3" xfId="23591" xr:uid="{00000000-0005-0000-0000-0000415C0000}"/>
    <cellStyle name="Normal 76 2 6 5" xfId="18578" xr:uid="{00000000-0005-0000-0000-0000AC480000}"/>
    <cellStyle name="Normal 76 2 7" xfId="5132" xr:uid="{00000000-0005-0000-0000-000023140000}"/>
    <cellStyle name="Normal 76 2 7 2" xfId="15184" xr:uid="{00000000-0005-0000-0000-0000673B0000}"/>
    <cellStyle name="Normal 76 2 7 2 3" xfId="30279" xr:uid="{00000000-0005-0000-0000-000061760000}"/>
    <cellStyle name="Normal 76 2 7 3" xfId="10164" xr:uid="{00000000-0005-0000-0000-0000CB270000}"/>
    <cellStyle name="Normal 76 2 7 3 3" xfId="25262" xr:uid="{00000000-0005-0000-0000-0000C8620000}"/>
    <cellStyle name="Normal 76 2 7 5" xfId="20249" xr:uid="{00000000-0005-0000-0000-0000334F0000}"/>
    <cellStyle name="Normal 76 2 8" xfId="11842" xr:uid="{00000000-0005-0000-0000-0000592E0000}"/>
    <cellStyle name="Normal 76 2 8 3" xfId="26937" xr:uid="{00000000-0005-0000-0000-000053690000}"/>
    <cellStyle name="Normal 76 2 9" xfId="6821" xr:uid="{00000000-0005-0000-0000-0000BC1A0000}"/>
    <cellStyle name="Normal 76 2 9 3" xfId="21920" xr:uid="{00000000-0005-0000-0000-0000BA550000}"/>
    <cellStyle name="Normal 76 3" xfId="1787" xr:uid="{00000000-0005-0000-0000-000010070000}"/>
    <cellStyle name="Normal 76 3 10" xfId="16959" xr:uid="{00000000-0005-0000-0000-000059420000}"/>
    <cellStyle name="Normal 76 3 2" xfId="2006" xr:uid="{00000000-0005-0000-0000-0000EB070000}"/>
    <cellStyle name="Normal 76 3 2 2" xfId="2427" xr:uid="{00000000-0005-0000-0000-000090090000}"/>
    <cellStyle name="Normal 76 3 2 2 2" xfId="3266" xr:uid="{00000000-0005-0000-0000-0000D70C0000}"/>
    <cellStyle name="Normal 76 3 2 2 2 2" xfId="4955" xr:uid="{00000000-0005-0000-0000-000071130000}"/>
    <cellStyle name="Normal 76 3 2 2 2 2 2" xfId="15027" xr:uid="{00000000-0005-0000-0000-0000CA3A0000}"/>
    <cellStyle name="Normal 76 3 2 2 2 2 2 3" xfId="30122" xr:uid="{00000000-0005-0000-0000-0000C4750000}"/>
    <cellStyle name="Normal 76 3 2 2 2 2 3" xfId="10007" xr:uid="{00000000-0005-0000-0000-00002E270000}"/>
    <cellStyle name="Normal 76 3 2 2 2 2 3 3" xfId="25105" xr:uid="{00000000-0005-0000-0000-00002B620000}"/>
    <cellStyle name="Normal 76 3 2 2 2 2 5" xfId="20092" xr:uid="{00000000-0005-0000-0000-0000964E0000}"/>
    <cellStyle name="Normal 76 3 2 2 2 3" xfId="6646" xr:uid="{00000000-0005-0000-0000-00000D1A0000}"/>
    <cellStyle name="Normal 76 3 2 2 2 3 2" xfId="16698" xr:uid="{00000000-0005-0000-0000-000051410000}"/>
    <cellStyle name="Normal 76 3 2 2 2 3 3" xfId="11678" xr:uid="{00000000-0005-0000-0000-0000B52D0000}"/>
    <cellStyle name="Normal 76 3 2 2 2 3 3 3" xfId="26776" xr:uid="{00000000-0005-0000-0000-0000B2680000}"/>
    <cellStyle name="Normal 76 3 2 2 2 3 5" xfId="21763" xr:uid="{00000000-0005-0000-0000-00001D550000}"/>
    <cellStyle name="Normal 76 3 2 2 2 4" xfId="13356" xr:uid="{00000000-0005-0000-0000-000043340000}"/>
    <cellStyle name="Normal 76 3 2 2 2 4 3" xfId="28451" xr:uid="{00000000-0005-0000-0000-00003D6F0000}"/>
    <cellStyle name="Normal 76 3 2 2 2 5" xfId="8335" xr:uid="{00000000-0005-0000-0000-0000A6200000}"/>
    <cellStyle name="Normal 76 3 2 2 2 5 3" xfId="23434" xr:uid="{00000000-0005-0000-0000-0000A45B0000}"/>
    <cellStyle name="Normal 76 3 2 2 2 7" xfId="18421" xr:uid="{00000000-0005-0000-0000-00000F480000}"/>
    <cellStyle name="Normal 76 3 2 2 3" xfId="4118" xr:uid="{00000000-0005-0000-0000-00002C100000}"/>
    <cellStyle name="Normal 76 3 2 2 3 2" xfId="14191" xr:uid="{00000000-0005-0000-0000-000086370000}"/>
    <cellStyle name="Normal 76 3 2 2 3 2 3" xfId="29286" xr:uid="{00000000-0005-0000-0000-000080720000}"/>
    <cellStyle name="Normal 76 3 2 2 3 3" xfId="9171" xr:uid="{00000000-0005-0000-0000-0000EA230000}"/>
    <cellStyle name="Normal 76 3 2 2 3 3 3" xfId="24269" xr:uid="{00000000-0005-0000-0000-0000E75E0000}"/>
    <cellStyle name="Normal 76 3 2 2 3 5" xfId="19256" xr:uid="{00000000-0005-0000-0000-0000524B0000}"/>
    <cellStyle name="Normal 76 3 2 2 4" xfId="5810" xr:uid="{00000000-0005-0000-0000-0000C9160000}"/>
    <cellStyle name="Normal 76 3 2 2 4 2" xfId="15862" xr:uid="{00000000-0005-0000-0000-00000D3E0000}"/>
    <cellStyle name="Normal 76 3 2 2 4 3" xfId="10842" xr:uid="{00000000-0005-0000-0000-0000712A0000}"/>
    <cellStyle name="Normal 76 3 2 2 4 3 3" xfId="25940" xr:uid="{00000000-0005-0000-0000-00006E650000}"/>
    <cellStyle name="Normal 76 3 2 2 4 5" xfId="20927" xr:uid="{00000000-0005-0000-0000-0000D9510000}"/>
    <cellStyle name="Normal 76 3 2 2 5" xfId="12520" xr:uid="{00000000-0005-0000-0000-0000FF300000}"/>
    <cellStyle name="Normal 76 3 2 2 5 3" xfId="27615" xr:uid="{00000000-0005-0000-0000-0000F96B0000}"/>
    <cellStyle name="Normal 76 3 2 2 6" xfId="7499" xr:uid="{00000000-0005-0000-0000-0000621D0000}"/>
    <cellStyle name="Normal 76 3 2 2 6 3" xfId="22598" xr:uid="{00000000-0005-0000-0000-000060580000}"/>
    <cellStyle name="Normal 76 3 2 2 8" xfId="17585" xr:uid="{00000000-0005-0000-0000-0000CB440000}"/>
    <cellStyle name="Normal 76 3 2 3" xfId="2848" xr:uid="{00000000-0005-0000-0000-0000350B0000}"/>
    <cellStyle name="Normal 76 3 2 3 2" xfId="4537" xr:uid="{00000000-0005-0000-0000-0000CF110000}"/>
    <cellStyle name="Normal 76 3 2 3 2 2" xfId="14609" xr:uid="{00000000-0005-0000-0000-000028390000}"/>
    <cellStyle name="Normal 76 3 2 3 2 2 3" xfId="29704" xr:uid="{00000000-0005-0000-0000-000022740000}"/>
    <cellStyle name="Normal 76 3 2 3 2 3" xfId="9589" xr:uid="{00000000-0005-0000-0000-00008C250000}"/>
    <cellStyle name="Normal 76 3 2 3 2 3 3" xfId="24687" xr:uid="{00000000-0005-0000-0000-000089600000}"/>
    <cellStyle name="Normal 76 3 2 3 2 5" xfId="19674" xr:uid="{00000000-0005-0000-0000-0000F44C0000}"/>
    <cellStyle name="Normal 76 3 2 3 3" xfId="6228" xr:uid="{00000000-0005-0000-0000-00006B180000}"/>
    <cellStyle name="Normal 76 3 2 3 3 2" xfId="16280" xr:uid="{00000000-0005-0000-0000-0000AF3F0000}"/>
    <cellStyle name="Normal 76 3 2 3 3 3" xfId="11260" xr:uid="{00000000-0005-0000-0000-0000132C0000}"/>
    <cellStyle name="Normal 76 3 2 3 3 3 3" xfId="26358" xr:uid="{00000000-0005-0000-0000-000010670000}"/>
    <cellStyle name="Normal 76 3 2 3 3 5" xfId="21345" xr:uid="{00000000-0005-0000-0000-00007B530000}"/>
    <cellStyle name="Normal 76 3 2 3 4" xfId="12938" xr:uid="{00000000-0005-0000-0000-0000A1320000}"/>
    <cellStyle name="Normal 76 3 2 3 4 3" xfId="28033" xr:uid="{00000000-0005-0000-0000-00009B6D0000}"/>
    <cellStyle name="Normal 76 3 2 3 5" xfId="7917" xr:uid="{00000000-0005-0000-0000-0000041F0000}"/>
    <cellStyle name="Normal 76 3 2 3 5 3" xfId="23016" xr:uid="{00000000-0005-0000-0000-0000025A0000}"/>
    <cellStyle name="Normal 76 3 2 3 7" xfId="18003" xr:uid="{00000000-0005-0000-0000-00006D460000}"/>
    <cellStyle name="Normal 76 3 2 4" xfId="3700" xr:uid="{00000000-0005-0000-0000-00008A0E0000}"/>
    <cellStyle name="Normal 76 3 2 4 2" xfId="13773" xr:uid="{00000000-0005-0000-0000-0000E4350000}"/>
    <cellStyle name="Normal 76 3 2 4 2 3" xfId="28868" xr:uid="{00000000-0005-0000-0000-0000DE700000}"/>
    <cellStyle name="Normal 76 3 2 4 3" xfId="8753" xr:uid="{00000000-0005-0000-0000-000048220000}"/>
    <cellStyle name="Normal 76 3 2 4 3 3" xfId="23851" xr:uid="{00000000-0005-0000-0000-0000455D0000}"/>
    <cellStyle name="Normal 76 3 2 4 5" xfId="18838" xr:uid="{00000000-0005-0000-0000-0000B0490000}"/>
    <cellStyle name="Normal 76 3 2 5" xfId="5392" xr:uid="{00000000-0005-0000-0000-000027150000}"/>
    <cellStyle name="Normal 76 3 2 5 2" xfId="15444" xr:uid="{00000000-0005-0000-0000-00006B3C0000}"/>
    <cellStyle name="Normal 76 3 2 5 2 3" xfId="30539" xr:uid="{00000000-0005-0000-0000-000065770000}"/>
    <cellStyle name="Normal 76 3 2 5 3" xfId="10424" xr:uid="{00000000-0005-0000-0000-0000CF280000}"/>
    <cellStyle name="Normal 76 3 2 5 3 3" xfId="25522" xr:uid="{00000000-0005-0000-0000-0000CC630000}"/>
    <cellStyle name="Normal 76 3 2 5 5" xfId="20509" xr:uid="{00000000-0005-0000-0000-000037500000}"/>
    <cellStyle name="Normal 76 3 2 6" xfId="12102" xr:uid="{00000000-0005-0000-0000-00005D2F0000}"/>
    <cellStyle name="Normal 76 3 2 6 3" xfId="27197" xr:uid="{00000000-0005-0000-0000-0000576A0000}"/>
    <cellStyle name="Normal 76 3 2 7" xfId="7081" xr:uid="{00000000-0005-0000-0000-0000C01B0000}"/>
    <cellStyle name="Normal 76 3 2 7 3" xfId="22180" xr:uid="{00000000-0005-0000-0000-0000BE560000}"/>
    <cellStyle name="Normal 76 3 2 9" xfId="17167" xr:uid="{00000000-0005-0000-0000-000029430000}"/>
    <cellStyle name="Normal 76 3 3" xfId="2219" xr:uid="{00000000-0005-0000-0000-0000C0080000}"/>
    <cellStyle name="Normal 76 3 3 2" xfId="3058" xr:uid="{00000000-0005-0000-0000-0000070C0000}"/>
    <cellStyle name="Normal 76 3 3 2 2" xfId="4747" xr:uid="{00000000-0005-0000-0000-0000A1120000}"/>
    <cellStyle name="Normal 76 3 3 2 2 2" xfId="14819" xr:uid="{00000000-0005-0000-0000-0000FA390000}"/>
    <cellStyle name="Normal 76 3 3 2 2 2 3" xfId="29914" xr:uid="{00000000-0005-0000-0000-0000F4740000}"/>
    <cellStyle name="Normal 76 3 3 2 2 3" xfId="9799" xr:uid="{00000000-0005-0000-0000-00005E260000}"/>
    <cellStyle name="Normal 76 3 3 2 2 3 3" xfId="24897" xr:uid="{00000000-0005-0000-0000-00005B610000}"/>
    <cellStyle name="Normal 76 3 3 2 2 5" xfId="19884" xr:uid="{00000000-0005-0000-0000-0000C64D0000}"/>
    <cellStyle name="Normal 76 3 3 2 3" xfId="6438" xr:uid="{00000000-0005-0000-0000-00003D190000}"/>
    <cellStyle name="Normal 76 3 3 2 3 2" xfId="16490" xr:uid="{00000000-0005-0000-0000-000081400000}"/>
    <cellStyle name="Normal 76 3 3 2 3 3" xfId="11470" xr:uid="{00000000-0005-0000-0000-0000E52C0000}"/>
    <cellStyle name="Normal 76 3 3 2 3 3 3" xfId="26568" xr:uid="{00000000-0005-0000-0000-0000E2670000}"/>
    <cellStyle name="Normal 76 3 3 2 3 5" xfId="21555" xr:uid="{00000000-0005-0000-0000-00004D540000}"/>
    <cellStyle name="Normal 76 3 3 2 4" xfId="13148" xr:uid="{00000000-0005-0000-0000-000073330000}"/>
    <cellStyle name="Normal 76 3 3 2 4 3" xfId="28243" xr:uid="{00000000-0005-0000-0000-00006D6E0000}"/>
    <cellStyle name="Normal 76 3 3 2 5" xfId="8127" xr:uid="{00000000-0005-0000-0000-0000D61F0000}"/>
    <cellStyle name="Normal 76 3 3 2 5 3" xfId="23226" xr:uid="{00000000-0005-0000-0000-0000D45A0000}"/>
    <cellStyle name="Normal 76 3 3 2 7" xfId="18213" xr:uid="{00000000-0005-0000-0000-00003F470000}"/>
    <cellStyle name="Normal 76 3 3 3" xfId="3910" xr:uid="{00000000-0005-0000-0000-00005C0F0000}"/>
    <cellStyle name="Normal 76 3 3 3 2" xfId="13983" xr:uid="{00000000-0005-0000-0000-0000B6360000}"/>
    <cellStyle name="Normal 76 3 3 3 2 3" xfId="29078" xr:uid="{00000000-0005-0000-0000-0000B0710000}"/>
    <cellStyle name="Normal 76 3 3 3 3" xfId="8963" xr:uid="{00000000-0005-0000-0000-00001A230000}"/>
    <cellStyle name="Normal 76 3 3 3 3 3" xfId="24061" xr:uid="{00000000-0005-0000-0000-0000175E0000}"/>
    <cellStyle name="Normal 76 3 3 3 5" xfId="19048" xr:uid="{00000000-0005-0000-0000-0000824A0000}"/>
    <cellStyle name="Normal 76 3 3 4" xfId="5602" xr:uid="{00000000-0005-0000-0000-0000F9150000}"/>
    <cellStyle name="Normal 76 3 3 4 2" xfId="15654" xr:uid="{00000000-0005-0000-0000-00003D3D0000}"/>
    <cellStyle name="Normal 76 3 3 4 2 3" xfId="30749" xr:uid="{00000000-0005-0000-0000-000037780000}"/>
    <cellStyle name="Normal 76 3 3 4 3" xfId="10634" xr:uid="{00000000-0005-0000-0000-0000A1290000}"/>
    <cellStyle name="Normal 76 3 3 4 3 3" xfId="25732" xr:uid="{00000000-0005-0000-0000-00009E640000}"/>
    <cellStyle name="Normal 76 3 3 4 5" xfId="20719" xr:uid="{00000000-0005-0000-0000-000009510000}"/>
    <cellStyle name="Normal 76 3 3 5" xfId="12312" xr:uid="{00000000-0005-0000-0000-00002F300000}"/>
    <cellStyle name="Normal 76 3 3 5 3" xfId="27407" xr:uid="{00000000-0005-0000-0000-0000296B0000}"/>
    <cellStyle name="Normal 76 3 3 6" xfId="7291" xr:uid="{00000000-0005-0000-0000-0000921C0000}"/>
    <cellStyle name="Normal 76 3 3 6 3" xfId="22390" xr:uid="{00000000-0005-0000-0000-000090570000}"/>
    <cellStyle name="Normal 76 3 3 8" xfId="17377" xr:uid="{00000000-0005-0000-0000-0000FB430000}"/>
    <cellStyle name="Normal 76 3 4" xfId="2640" xr:uid="{00000000-0005-0000-0000-0000650A0000}"/>
    <cellStyle name="Normal 76 3 4 2" xfId="4329" xr:uid="{00000000-0005-0000-0000-0000FF100000}"/>
    <cellStyle name="Normal 76 3 4 2 2" xfId="14401" xr:uid="{00000000-0005-0000-0000-000058380000}"/>
    <cellStyle name="Normal 76 3 4 2 2 3" xfId="29496" xr:uid="{00000000-0005-0000-0000-000052730000}"/>
    <cellStyle name="Normal 76 3 4 2 3" xfId="9381" xr:uid="{00000000-0005-0000-0000-0000BC240000}"/>
    <cellStyle name="Normal 76 3 4 2 3 3" xfId="24479" xr:uid="{00000000-0005-0000-0000-0000B95F0000}"/>
    <cellStyle name="Normal 76 3 4 2 5" xfId="19466" xr:uid="{00000000-0005-0000-0000-0000244C0000}"/>
    <cellStyle name="Normal 76 3 4 3" xfId="6020" xr:uid="{00000000-0005-0000-0000-00009B170000}"/>
    <cellStyle name="Normal 76 3 4 3 2" xfId="16072" xr:uid="{00000000-0005-0000-0000-0000DF3E0000}"/>
    <cellStyle name="Normal 76 3 4 3 3" xfId="11052" xr:uid="{00000000-0005-0000-0000-0000432B0000}"/>
    <cellStyle name="Normal 76 3 4 3 3 3" xfId="26150" xr:uid="{00000000-0005-0000-0000-000040660000}"/>
    <cellStyle name="Normal 76 3 4 3 5" xfId="21137" xr:uid="{00000000-0005-0000-0000-0000AB520000}"/>
    <cellStyle name="Normal 76 3 4 4" xfId="12730" xr:uid="{00000000-0005-0000-0000-0000D1310000}"/>
    <cellStyle name="Normal 76 3 4 4 3" xfId="27825" xr:uid="{00000000-0005-0000-0000-0000CB6C0000}"/>
    <cellStyle name="Normal 76 3 4 5" xfId="7709" xr:uid="{00000000-0005-0000-0000-0000341E0000}"/>
    <cellStyle name="Normal 76 3 4 5 3" xfId="22808" xr:uid="{00000000-0005-0000-0000-000032590000}"/>
    <cellStyle name="Normal 76 3 4 7" xfId="17795" xr:uid="{00000000-0005-0000-0000-00009D450000}"/>
    <cellStyle name="Normal 76 3 5" xfId="3492" xr:uid="{00000000-0005-0000-0000-0000BA0D0000}"/>
    <cellStyle name="Normal 76 3 5 2" xfId="13565" xr:uid="{00000000-0005-0000-0000-000014350000}"/>
    <cellStyle name="Normal 76 3 5 2 3" xfId="28660" xr:uid="{00000000-0005-0000-0000-00000E700000}"/>
    <cellStyle name="Normal 76 3 5 3" xfId="8545" xr:uid="{00000000-0005-0000-0000-000078210000}"/>
    <cellStyle name="Normal 76 3 5 3 3" xfId="23643" xr:uid="{00000000-0005-0000-0000-0000755C0000}"/>
    <cellStyle name="Normal 76 3 5 5" xfId="18630" xr:uid="{00000000-0005-0000-0000-0000E0480000}"/>
    <cellStyle name="Normal 76 3 6" xfId="5184" xr:uid="{00000000-0005-0000-0000-000057140000}"/>
    <cellStyle name="Normal 76 3 6 2" xfId="15236" xr:uid="{00000000-0005-0000-0000-00009B3B0000}"/>
    <cellStyle name="Normal 76 3 6 2 3" xfId="30331" xr:uid="{00000000-0005-0000-0000-000095760000}"/>
    <cellStyle name="Normal 76 3 6 3" xfId="10216" xr:uid="{00000000-0005-0000-0000-0000FF270000}"/>
    <cellStyle name="Normal 76 3 6 3 3" xfId="25314" xr:uid="{00000000-0005-0000-0000-0000FC620000}"/>
    <cellStyle name="Normal 76 3 6 5" xfId="20301" xr:uid="{00000000-0005-0000-0000-0000674F0000}"/>
    <cellStyle name="Normal 76 3 7" xfId="11894" xr:uid="{00000000-0005-0000-0000-00008D2E0000}"/>
    <cellStyle name="Normal 76 3 7 3" xfId="26989" xr:uid="{00000000-0005-0000-0000-000087690000}"/>
    <cellStyle name="Normal 76 3 8" xfId="6873" xr:uid="{00000000-0005-0000-0000-0000F01A0000}"/>
    <cellStyle name="Normal 76 3 8 3" xfId="21972" xr:uid="{00000000-0005-0000-0000-0000EE550000}"/>
    <cellStyle name="Normal 76 4" xfId="1900" xr:uid="{00000000-0005-0000-0000-000081070000}"/>
    <cellStyle name="Normal 76 4 2" xfId="2323" xr:uid="{00000000-0005-0000-0000-000028090000}"/>
    <cellStyle name="Normal 76 4 2 2" xfId="3162" xr:uid="{00000000-0005-0000-0000-00006F0C0000}"/>
    <cellStyle name="Normal 76 4 2 2 2" xfId="4851" xr:uid="{00000000-0005-0000-0000-000009130000}"/>
    <cellStyle name="Normal 76 4 2 2 2 2" xfId="14923" xr:uid="{00000000-0005-0000-0000-0000623A0000}"/>
    <cellStyle name="Normal 76 4 2 2 2 2 3" xfId="30018" xr:uid="{00000000-0005-0000-0000-00005C750000}"/>
    <cellStyle name="Normal 76 4 2 2 2 3" xfId="9903" xr:uid="{00000000-0005-0000-0000-0000C6260000}"/>
    <cellStyle name="Normal 76 4 2 2 2 3 3" xfId="25001" xr:uid="{00000000-0005-0000-0000-0000C3610000}"/>
    <cellStyle name="Normal 76 4 2 2 2 5" xfId="19988" xr:uid="{00000000-0005-0000-0000-00002E4E0000}"/>
    <cellStyle name="Normal 76 4 2 2 3" xfId="6542" xr:uid="{00000000-0005-0000-0000-0000A5190000}"/>
    <cellStyle name="Normal 76 4 2 2 3 2" xfId="16594" xr:uid="{00000000-0005-0000-0000-0000E9400000}"/>
    <cellStyle name="Normal 76 4 2 2 3 3" xfId="11574" xr:uid="{00000000-0005-0000-0000-00004D2D0000}"/>
    <cellStyle name="Normal 76 4 2 2 3 3 3" xfId="26672" xr:uid="{00000000-0005-0000-0000-00004A680000}"/>
    <cellStyle name="Normal 76 4 2 2 3 5" xfId="21659" xr:uid="{00000000-0005-0000-0000-0000B5540000}"/>
    <cellStyle name="Normal 76 4 2 2 4" xfId="13252" xr:uid="{00000000-0005-0000-0000-0000DB330000}"/>
    <cellStyle name="Normal 76 4 2 2 4 3" xfId="28347" xr:uid="{00000000-0005-0000-0000-0000D56E0000}"/>
    <cellStyle name="Normal 76 4 2 2 5" xfId="8231" xr:uid="{00000000-0005-0000-0000-00003E200000}"/>
    <cellStyle name="Normal 76 4 2 2 5 3" xfId="23330" xr:uid="{00000000-0005-0000-0000-00003C5B0000}"/>
    <cellStyle name="Normal 76 4 2 2 7" xfId="18317" xr:uid="{00000000-0005-0000-0000-0000A7470000}"/>
    <cellStyle name="Normal 76 4 2 3" xfId="4014" xr:uid="{00000000-0005-0000-0000-0000C40F0000}"/>
    <cellStyle name="Normal 76 4 2 3 2" xfId="14087" xr:uid="{00000000-0005-0000-0000-00001E370000}"/>
    <cellStyle name="Normal 76 4 2 3 2 3" xfId="29182" xr:uid="{00000000-0005-0000-0000-000018720000}"/>
    <cellStyle name="Normal 76 4 2 3 3" xfId="9067" xr:uid="{00000000-0005-0000-0000-000082230000}"/>
    <cellStyle name="Normal 76 4 2 3 3 3" xfId="24165" xr:uid="{00000000-0005-0000-0000-00007F5E0000}"/>
    <cellStyle name="Normal 76 4 2 3 5" xfId="19152" xr:uid="{00000000-0005-0000-0000-0000EA4A0000}"/>
    <cellStyle name="Normal 76 4 2 4" xfId="5706" xr:uid="{00000000-0005-0000-0000-000061160000}"/>
    <cellStyle name="Normal 76 4 2 4 2" xfId="15758" xr:uid="{00000000-0005-0000-0000-0000A53D0000}"/>
    <cellStyle name="Normal 76 4 2 4 2 3" xfId="30853" xr:uid="{00000000-0005-0000-0000-00009F780000}"/>
    <cellStyle name="Normal 76 4 2 4 3" xfId="10738" xr:uid="{00000000-0005-0000-0000-0000092A0000}"/>
    <cellStyle name="Normal 76 4 2 4 3 3" xfId="25836" xr:uid="{00000000-0005-0000-0000-000006650000}"/>
    <cellStyle name="Normal 76 4 2 4 5" xfId="20823" xr:uid="{00000000-0005-0000-0000-000071510000}"/>
    <cellStyle name="Normal 76 4 2 5" xfId="12416" xr:uid="{00000000-0005-0000-0000-000097300000}"/>
    <cellStyle name="Normal 76 4 2 5 3" xfId="27511" xr:uid="{00000000-0005-0000-0000-0000916B0000}"/>
    <cellStyle name="Normal 76 4 2 6" xfId="7395" xr:uid="{00000000-0005-0000-0000-0000FA1C0000}"/>
    <cellStyle name="Normal 76 4 2 6 3" xfId="22494" xr:uid="{00000000-0005-0000-0000-0000F8570000}"/>
    <cellStyle name="Normal 76 4 2 8" xfId="17481" xr:uid="{00000000-0005-0000-0000-000063440000}"/>
    <cellStyle name="Normal 76 4 3" xfId="2744" xr:uid="{00000000-0005-0000-0000-0000CD0A0000}"/>
    <cellStyle name="Normal 76 4 3 2" xfId="4433" xr:uid="{00000000-0005-0000-0000-000067110000}"/>
    <cellStyle name="Normal 76 4 3 2 2" xfId="14505" xr:uid="{00000000-0005-0000-0000-0000C0380000}"/>
    <cellStyle name="Normal 76 4 3 2 2 3" xfId="29600" xr:uid="{00000000-0005-0000-0000-0000BA730000}"/>
    <cellStyle name="Normal 76 4 3 2 3" xfId="9485" xr:uid="{00000000-0005-0000-0000-000024250000}"/>
    <cellStyle name="Normal 76 4 3 2 3 3" xfId="24583" xr:uid="{00000000-0005-0000-0000-000021600000}"/>
    <cellStyle name="Normal 76 4 3 2 5" xfId="19570" xr:uid="{00000000-0005-0000-0000-00008C4C0000}"/>
    <cellStyle name="Normal 76 4 3 3" xfId="6124" xr:uid="{00000000-0005-0000-0000-000003180000}"/>
    <cellStyle name="Normal 76 4 3 3 2" xfId="16176" xr:uid="{00000000-0005-0000-0000-0000473F0000}"/>
    <cellStyle name="Normal 76 4 3 3 3" xfId="11156" xr:uid="{00000000-0005-0000-0000-0000AB2B0000}"/>
    <cellStyle name="Normal 76 4 3 3 3 3" xfId="26254" xr:uid="{00000000-0005-0000-0000-0000A8660000}"/>
    <cellStyle name="Normal 76 4 3 3 5" xfId="21241" xr:uid="{00000000-0005-0000-0000-000013530000}"/>
    <cellStyle name="Normal 76 4 3 4" xfId="12834" xr:uid="{00000000-0005-0000-0000-000039320000}"/>
    <cellStyle name="Normal 76 4 3 4 3" xfId="27929" xr:uid="{00000000-0005-0000-0000-0000336D0000}"/>
    <cellStyle name="Normal 76 4 3 5" xfId="7813" xr:uid="{00000000-0005-0000-0000-00009C1E0000}"/>
    <cellStyle name="Normal 76 4 3 5 3" xfId="22912" xr:uid="{00000000-0005-0000-0000-00009A590000}"/>
    <cellStyle name="Normal 76 4 3 7" xfId="17899" xr:uid="{00000000-0005-0000-0000-000005460000}"/>
    <cellStyle name="Normal 76 4 4" xfId="3596" xr:uid="{00000000-0005-0000-0000-0000220E0000}"/>
    <cellStyle name="Normal 76 4 4 2" xfId="13669" xr:uid="{00000000-0005-0000-0000-00007C350000}"/>
    <cellStyle name="Normal 76 4 4 2 3" xfId="28764" xr:uid="{00000000-0005-0000-0000-000076700000}"/>
    <cellStyle name="Normal 76 4 4 3" xfId="8649" xr:uid="{00000000-0005-0000-0000-0000E0210000}"/>
    <cellStyle name="Normal 76 4 4 3 3" xfId="23747" xr:uid="{00000000-0005-0000-0000-0000DD5C0000}"/>
    <cellStyle name="Normal 76 4 4 5" xfId="18734" xr:uid="{00000000-0005-0000-0000-000048490000}"/>
    <cellStyle name="Normal 76 4 5" xfId="5288" xr:uid="{00000000-0005-0000-0000-0000BF140000}"/>
    <cellStyle name="Normal 76 4 5 2" xfId="15340" xr:uid="{00000000-0005-0000-0000-0000033C0000}"/>
    <cellStyle name="Normal 76 4 5 2 3" xfId="30435" xr:uid="{00000000-0005-0000-0000-0000FD760000}"/>
    <cellStyle name="Normal 76 4 5 3" xfId="10320" xr:uid="{00000000-0005-0000-0000-000067280000}"/>
    <cellStyle name="Normal 76 4 5 3 3" xfId="25418" xr:uid="{00000000-0005-0000-0000-000064630000}"/>
    <cellStyle name="Normal 76 4 5 5" xfId="20405" xr:uid="{00000000-0005-0000-0000-0000CF4F0000}"/>
    <cellStyle name="Normal 76 4 6" xfId="11998" xr:uid="{00000000-0005-0000-0000-0000F52E0000}"/>
    <cellStyle name="Normal 76 4 6 3" xfId="27093" xr:uid="{00000000-0005-0000-0000-0000EF690000}"/>
    <cellStyle name="Normal 76 4 7" xfId="6977" xr:uid="{00000000-0005-0000-0000-0000581B0000}"/>
    <cellStyle name="Normal 76 4 7 3" xfId="22076" xr:uid="{00000000-0005-0000-0000-000056560000}"/>
    <cellStyle name="Normal 76 4 9" xfId="17063" xr:uid="{00000000-0005-0000-0000-0000C1420000}"/>
    <cellStyle name="Normal 76 5" xfId="2113" xr:uid="{00000000-0005-0000-0000-000056080000}"/>
    <cellStyle name="Normal 76 5 2" xfId="2954" xr:uid="{00000000-0005-0000-0000-00009F0B0000}"/>
    <cellStyle name="Normal 76 5 2 2" xfId="4643" xr:uid="{00000000-0005-0000-0000-000039120000}"/>
    <cellStyle name="Normal 76 5 2 2 2" xfId="14715" xr:uid="{00000000-0005-0000-0000-000092390000}"/>
    <cellStyle name="Normal 76 5 2 2 2 3" xfId="29810" xr:uid="{00000000-0005-0000-0000-00008C740000}"/>
    <cellStyle name="Normal 76 5 2 2 3" xfId="9695" xr:uid="{00000000-0005-0000-0000-0000F6250000}"/>
    <cellStyle name="Normal 76 5 2 2 3 3" xfId="24793" xr:uid="{00000000-0005-0000-0000-0000F3600000}"/>
    <cellStyle name="Normal 76 5 2 2 5" xfId="19780" xr:uid="{00000000-0005-0000-0000-00005E4D0000}"/>
    <cellStyle name="Normal 76 5 2 3" xfId="6334" xr:uid="{00000000-0005-0000-0000-0000D5180000}"/>
    <cellStyle name="Normal 76 5 2 3 2" xfId="16386" xr:uid="{00000000-0005-0000-0000-000019400000}"/>
    <cellStyle name="Normal 76 5 2 3 3" xfId="11366" xr:uid="{00000000-0005-0000-0000-00007D2C0000}"/>
    <cellStyle name="Normal 76 5 2 3 3 3" xfId="26464" xr:uid="{00000000-0005-0000-0000-00007A670000}"/>
    <cellStyle name="Normal 76 5 2 3 5" xfId="21451" xr:uid="{00000000-0005-0000-0000-0000E5530000}"/>
    <cellStyle name="Normal 76 5 2 4" xfId="13044" xr:uid="{00000000-0005-0000-0000-00000B330000}"/>
    <cellStyle name="Normal 76 5 2 4 3" xfId="28139" xr:uid="{00000000-0005-0000-0000-0000056E0000}"/>
    <cellStyle name="Normal 76 5 2 5" xfId="8023" xr:uid="{00000000-0005-0000-0000-00006E1F0000}"/>
    <cellStyle name="Normal 76 5 2 5 3" xfId="23122" xr:uid="{00000000-0005-0000-0000-00006C5A0000}"/>
    <cellStyle name="Normal 76 5 2 7" xfId="18109" xr:uid="{00000000-0005-0000-0000-0000D7460000}"/>
    <cellStyle name="Normal 76 5 3" xfId="3806" xr:uid="{00000000-0005-0000-0000-0000F40E0000}"/>
    <cellStyle name="Normal 76 5 3 2" xfId="13879" xr:uid="{00000000-0005-0000-0000-00004E360000}"/>
    <cellStyle name="Normal 76 5 3 2 3" xfId="28974" xr:uid="{00000000-0005-0000-0000-000048710000}"/>
    <cellStyle name="Normal 76 5 3 3" xfId="8859" xr:uid="{00000000-0005-0000-0000-0000B2220000}"/>
    <cellStyle name="Normal 76 5 3 3 3" xfId="23957" xr:uid="{00000000-0005-0000-0000-0000AF5D0000}"/>
    <cellStyle name="Normal 76 5 3 5" xfId="18944" xr:uid="{00000000-0005-0000-0000-00001A4A0000}"/>
    <cellStyle name="Normal 76 5 4" xfId="5498" xr:uid="{00000000-0005-0000-0000-000091150000}"/>
    <cellStyle name="Normal 76 5 4 2" xfId="15550" xr:uid="{00000000-0005-0000-0000-0000D53C0000}"/>
    <cellStyle name="Normal 76 5 4 2 3" xfId="30645" xr:uid="{00000000-0005-0000-0000-0000CF770000}"/>
    <cellStyle name="Normal 76 5 4 3" xfId="10530" xr:uid="{00000000-0005-0000-0000-000039290000}"/>
    <cellStyle name="Normal 76 5 4 3 3" xfId="25628" xr:uid="{00000000-0005-0000-0000-000036640000}"/>
    <cellStyle name="Normal 76 5 4 5" xfId="20615" xr:uid="{00000000-0005-0000-0000-0000A1500000}"/>
    <cellStyle name="Normal 76 5 5" xfId="12208" xr:uid="{00000000-0005-0000-0000-0000C72F0000}"/>
    <cellStyle name="Normal 76 5 5 3" xfId="27303" xr:uid="{00000000-0005-0000-0000-0000C16A0000}"/>
    <cellStyle name="Normal 76 5 6" xfId="7187" xr:uid="{00000000-0005-0000-0000-00002A1C0000}"/>
    <cellStyle name="Normal 76 5 6 3" xfId="22286" xr:uid="{00000000-0005-0000-0000-000028570000}"/>
    <cellStyle name="Normal 76 5 8" xfId="17273" xr:uid="{00000000-0005-0000-0000-000093430000}"/>
    <cellStyle name="Normal 76 6" xfId="2534" xr:uid="{00000000-0005-0000-0000-0000FB090000}"/>
    <cellStyle name="Normal 76 6 2" xfId="4225" xr:uid="{00000000-0005-0000-0000-000097100000}"/>
    <cellStyle name="Normal 76 6 2 2" xfId="14297" xr:uid="{00000000-0005-0000-0000-0000F0370000}"/>
    <cellStyle name="Normal 76 6 2 2 3" xfId="29392" xr:uid="{00000000-0005-0000-0000-0000EA720000}"/>
    <cellStyle name="Normal 76 6 2 3" xfId="9277" xr:uid="{00000000-0005-0000-0000-000054240000}"/>
    <cellStyle name="Normal 76 6 2 3 3" xfId="24375" xr:uid="{00000000-0005-0000-0000-0000515F0000}"/>
    <cellStyle name="Normal 76 6 2 5" xfId="19362" xr:uid="{00000000-0005-0000-0000-0000BC4B0000}"/>
    <cellStyle name="Normal 76 6 3" xfId="5916" xr:uid="{00000000-0005-0000-0000-000033170000}"/>
    <cellStyle name="Normal 76 6 3 2" xfId="15968" xr:uid="{00000000-0005-0000-0000-0000773E0000}"/>
    <cellStyle name="Normal 76 6 3 3" xfId="10948" xr:uid="{00000000-0005-0000-0000-0000DB2A0000}"/>
    <cellStyle name="Normal 76 6 3 3 3" xfId="26046" xr:uid="{00000000-0005-0000-0000-0000D8650000}"/>
    <cellStyle name="Normal 76 6 3 5" xfId="21033" xr:uid="{00000000-0005-0000-0000-000043520000}"/>
    <cellStyle name="Normal 76 6 4" xfId="12626" xr:uid="{00000000-0005-0000-0000-000069310000}"/>
    <cellStyle name="Normal 76 6 4 3" xfId="27721" xr:uid="{00000000-0005-0000-0000-0000636C0000}"/>
    <cellStyle name="Normal 76 6 5" xfId="7605" xr:uid="{00000000-0005-0000-0000-0000CC1D0000}"/>
    <cellStyle name="Normal 76 6 5 3" xfId="22704" xr:uid="{00000000-0005-0000-0000-0000CA580000}"/>
    <cellStyle name="Normal 76 6 7" xfId="17691" xr:uid="{00000000-0005-0000-0000-000035450000}"/>
    <cellStyle name="Normal 76 7" xfId="3385" xr:uid="{00000000-0005-0000-0000-00004F0D0000}"/>
    <cellStyle name="Normal 76 7 2" xfId="13461" xr:uid="{00000000-0005-0000-0000-0000AC340000}"/>
    <cellStyle name="Normal 76 7 2 3" xfId="28556" xr:uid="{00000000-0005-0000-0000-0000A66F0000}"/>
    <cellStyle name="Normal 76 7 3" xfId="8441" xr:uid="{00000000-0005-0000-0000-000010210000}"/>
    <cellStyle name="Normal 76 7 3 3" xfId="23539" xr:uid="{00000000-0005-0000-0000-00000D5C0000}"/>
    <cellStyle name="Normal 76 7 5" xfId="18526" xr:uid="{00000000-0005-0000-0000-000078480000}"/>
    <cellStyle name="Normal 76 8" xfId="5078" xr:uid="{00000000-0005-0000-0000-0000ED130000}"/>
    <cellStyle name="Normal 76 8 2" xfId="15132" xr:uid="{00000000-0005-0000-0000-0000333B0000}"/>
    <cellStyle name="Normal 76 8 2 3" xfId="30227" xr:uid="{00000000-0005-0000-0000-00002D760000}"/>
    <cellStyle name="Normal 76 8 3" xfId="10112" xr:uid="{00000000-0005-0000-0000-000097270000}"/>
    <cellStyle name="Normal 76 8 3 3" xfId="25210" xr:uid="{00000000-0005-0000-0000-000094620000}"/>
    <cellStyle name="Normal 76 8 5" xfId="20197" xr:uid="{00000000-0005-0000-0000-0000FF4E0000}"/>
    <cellStyle name="Normal 76 9" xfId="11788" xr:uid="{00000000-0005-0000-0000-0000232E0000}"/>
    <cellStyle name="Normal 76 9 3" xfId="26885" xr:uid="{00000000-0005-0000-0000-00001F690000}"/>
    <cellStyle name="Normal 77" xfId="1145" xr:uid="{00000000-0005-0000-0000-00008B040000}"/>
    <cellStyle name="Normal 78" xfId="1036" xr:uid="{00000000-0005-0000-0000-00001E040000}"/>
    <cellStyle name="Normal 78 10" xfId="6716" xr:uid="{00000000-0005-0000-0000-0000531A0000}"/>
    <cellStyle name="Normal 78 10 3" xfId="21819" xr:uid="{00000000-0005-0000-0000-000055550000}"/>
    <cellStyle name="Normal 78 10 4" xfId="30924" xr:uid="{00000000-0005-0000-0000-0000E6780000}"/>
    <cellStyle name="Normal 78 12" xfId="16804" xr:uid="{00000000-0005-0000-0000-0000BE410000}"/>
    <cellStyle name="Normal 78 2" xfId="1683" xr:uid="{00000000-0005-0000-0000-0000A8060000}"/>
    <cellStyle name="Normal 78 2 11" xfId="16858" xr:uid="{00000000-0005-0000-0000-0000F4410000}"/>
    <cellStyle name="Normal 78 2 2" xfId="1792" xr:uid="{00000000-0005-0000-0000-000015070000}"/>
    <cellStyle name="Normal 78 2 2 10" xfId="16962" xr:uid="{00000000-0005-0000-0000-00005C420000}"/>
    <cellStyle name="Normal 78 2 2 2" xfId="2009" xr:uid="{00000000-0005-0000-0000-0000EE070000}"/>
    <cellStyle name="Normal 78 2 2 2 2" xfId="2430" xr:uid="{00000000-0005-0000-0000-000093090000}"/>
    <cellStyle name="Normal 78 2 2 2 2 2" xfId="3269" xr:uid="{00000000-0005-0000-0000-0000DA0C0000}"/>
    <cellStyle name="Normal 78 2 2 2 2 2 2" xfId="4958" xr:uid="{00000000-0005-0000-0000-000074130000}"/>
    <cellStyle name="Normal 78 2 2 2 2 2 2 2" xfId="15030" xr:uid="{00000000-0005-0000-0000-0000CD3A0000}"/>
    <cellStyle name="Normal 78 2 2 2 2 2 2 2 3" xfId="30125" xr:uid="{00000000-0005-0000-0000-0000C7750000}"/>
    <cellStyle name="Normal 78 2 2 2 2 2 2 3" xfId="10010" xr:uid="{00000000-0005-0000-0000-000031270000}"/>
    <cellStyle name="Normal 78 2 2 2 2 2 2 3 3" xfId="25108" xr:uid="{00000000-0005-0000-0000-00002E620000}"/>
    <cellStyle name="Normal 78 2 2 2 2 2 2 5" xfId="20095" xr:uid="{00000000-0005-0000-0000-0000994E0000}"/>
    <cellStyle name="Normal 78 2 2 2 2 2 3" xfId="6649" xr:uid="{00000000-0005-0000-0000-0000101A0000}"/>
    <cellStyle name="Normal 78 2 2 2 2 2 3 2" xfId="16701" xr:uid="{00000000-0005-0000-0000-000054410000}"/>
    <cellStyle name="Normal 78 2 2 2 2 2 3 3" xfId="11681" xr:uid="{00000000-0005-0000-0000-0000B82D0000}"/>
    <cellStyle name="Normal 78 2 2 2 2 2 3 3 3" xfId="26779" xr:uid="{00000000-0005-0000-0000-0000B5680000}"/>
    <cellStyle name="Normal 78 2 2 2 2 2 3 5" xfId="21766" xr:uid="{00000000-0005-0000-0000-000020550000}"/>
    <cellStyle name="Normal 78 2 2 2 2 2 4" xfId="13359" xr:uid="{00000000-0005-0000-0000-000046340000}"/>
    <cellStyle name="Normal 78 2 2 2 2 2 4 3" xfId="28454" xr:uid="{00000000-0005-0000-0000-0000406F0000}"/>
    <cellStyle name="Normal 78 2 2 2 2 2 5" xfId="8338" xr:uid="{00000000-0005-0000-0000-0000A9200000}"/>
    <cellStyle name="Normal 78 2 2 2 2 2 5 3" xfId="23437" xr:uid="{00000000-0005-0000-0000-0000A75B0000}"/>
    <cellStyle name="Normal 78 2 2 2 2 2 7" xfId="18424" xr:uid="{00000000-0005-0000-0000-000012480000}"/>
    <cellStyle name="Normal 78 2 2 2 2 3" xfId="4121" xr:uid="{00000000-0005-0000-0000-00002F100000}"/>
    <cellStyle name="Normal 78 2 2 2 2 3 2" xfId="14194" xr:uid="{00000000-0005-0000-0000-000089370000}"/>
    <cellStyle name="Normal 78 2 2 2 2 3 2 3" xfId="29289" xr:uid="{00000000-0005-0000-0000-000083720000}"/>
    <cellStyle name="Normal 78 2 2 2 2 3 3" xfId="9174" xr:uid="{00000000-0005-0000-0000-0000ED230000}"/>
    <cellStyle name="Normal 78 2 2 2 2 3 3 3" xfId="24272" xr:uid="{00000000-0005-0000-0000-0000EA5E0000}"/>
    <cellStyle name="Normal 78 2 2 2 2 3 5" xfId="19259" xr:uid="{00000000-0005-0000-0000-0000554B0000}"/>
    <cellStyle name="Normal 78 2 2 2 2 4" xfId="5813" xr:uid="{00000000-0005-0000-0000-0000CC160000}"/>
    <cellStyle name="Normal 78 2 2 2 2 4 2" xfId="15865" xr:uid="{00000000-0005-0000-0000-0000103E0000}"/>
    <cellStyle name="Normal 78 2 2 2 2 4 3" xfId="10845" xr:uid="{00000000-0005-0000-0000-0000742A0000}"/>
    <cellStyle name="Normal 78 2 2 2 2 4 3 3" xfId="25943" xr:uid="{00000000-0005-0000-0000-000071650000}"/>
    <cellStyle name="Normal 78 2 2 2 2 4 5" xfId="20930" xr:uid="{00000000-0005-0000-0000-0000DC510000}"/>
    <cellStyle name="Normal 78 2 2 2 2 5" xfId="12523" xr:uid="{00000000-0005-0000-0000-000002310000}"/>
    <cellStyle name="Normal 78 2 2 2 2 5 3" xfId="27618" xr:uid="{00000000-0005-0000-0000-0000FC6B0000}"/>
    <cellStyle name="Normal 78 2 2 2 2 6" xfId="7502" xr:uid="{00000000-0005-0000-0000-0000651D0000}"/>
    <cellStyle name="Normal 78 2 2 2 2 6 3" xfId="22601" xr:uid="{00000000-0005-0000-0000-000063580000}"/>
    <cellStyle name="Normal 78 2 2 2 2 8" xfId="17588" xr:uid="{00000000-0005-0000-0000-0000CE440000}"/>
    <cellStyle name="Normal 78 2 2 2 3" xfId="2851" xr:uid="{00000000-0005-0000-0000-0000380B0000}"/>
    <cellStyle name="Normal 78 2 2 2 3 2" xfId="4540" xr:uid="{00000000-0005-0000-0000-0000D2110000}"/>
    <cellStyle name="Normal 78 2 2 2 3 2 2" xfId="14612" xr:uid="{00000000-0005-0000-0000-00002B390000}"/>
    <cellStyle name="Normal 78 2 2 2 3 2 2 3" xfId="29707" xr:uid="{00000000-0005-0000-0000-000025740000}"/>
    <cellStyle name="Normal 78 2 2 2 3 2 3" xfId="9592" xr:uid="{00000000-0005-0000-0000-00008F250000}"/>
    <cellStyle name="Normal 78 2 2 2 3 2 3 3" xfId="24690" xr:uid="{00000000-0005-0000-0000-00008C600000}"/>
    <cellStyle name="Normal 78 2 2 2 3 2 5" xfId="19677" xr:uid="{00000000-0005-0000-0000-0000F74C0000}"/>
    <cellStyle name="Normal 78 2 2 2 3 3" xfId="6231" xr:uid="{00000000-0005-0000-0000-00006E180000}"/>
    <cellStyle name="Normal 78 2 2 2 3 3 2" xfId="16283" xr:uid="{00000000-0005-0000-0000-0000B23F0000}"/>
    <cellStyle name="Normal 78 2 2 2 3 3 3" xfId="11263" xr:uid="{00000000-0005-0000-0000-0000162C0000}"/>
    <cellStyle name="Normal 78 2 2 2 3 3 3 3" xfId="26361" xr:uid="{00000000-0005-0000-0000-000013670000}"/>
    <cellStyle name="Normal 78 2 2 2 3 3 5" xfId="21348" xr:uid="{00000000-0005-0000-0000-00007E530000}"/>
    <cellStyle name="Normal 78 2 2 2 3 4" xfId="12941" xr:uid="{00000000-0005-0000-0000-0000A4320000}"/>
    <cellStyle name="Normal 78 2 2 2 3 4 3" xfId="28036" xr:uid="{00000000-0005-0000-0000-00009E6D0000}"/>
    <cellStyle name="Normal 78 2 2 2 3 5" xfId="7920" xr:uid="{00000000-0005-0000-0000-0000071F0000}"/>
    <cellStyle name="Normal 78 2 2 2 3 5 3" xfId="23019" xr:uid="{00000000-0005-0000-0000-0000055A0000}"/>
    <cellStyle name="Normal 78 2 2 2 3 7" xfId="18006" xr:uid="{00000000-0005-0000-0000-000070460000}"/>
    <cellStyle name="Normal 78 2 2 2 4" xfId="3703" xr:uid="{00000000-0005-0000-0000-00008D0E0000}"/>
    <cellStyle name="Normal 78 2 2 2 4 2" xfId="13776" xr:uid="{00000000-0005-0000-0000-0000E7350000}"/>
    <cellStyle name="Normal 78 2 2 2 4 2 3" xfId="28871" xr:uid="{00000000-0005-0000-0000-0000E1700000}"/>
    <cellStyle name="Normal 78 2 2 2 4 3" xfId="8756" xr:uid="{00000000-0005-0000-0000-00004B220000}"/>
    <cellStyle name="Normal 78 2 2 2 4 3 3" xfId="23854" xr:uid="{00000000-0005-0000-0000-0000485D0000}"/>
    <cellStyle name="Normal 78 2 2 2 4 5" xfId="18841" xr:uid="{00000000-0005-0000-0000-0000B3490000}"/>
    <cellStyle name="Normal 78 2 2 2 5" xfId="5395" xr:uid="{00000000-0005-0000-0000-00002A150000}"/>
    <cellStyle name="Normal 78 2 2 2 5 2" xfId="15447" xr:uid="{00000000-0005-0000-0000-00006E3C0000}"/>
    <cellStyle name="Normal 78 2 2 2 5 2 3" xfId="30542" xr:uid="{00000000-0005-0000-0000-000068770000}"/>
    <cellStyle name="Normal 78 2 2 2 5 3" xfId="10427" xr:uid="{00000000-0005-0000-0000-0000D2280000}"/>
    <cellStyle name="Normal 78 2 2 2 5 3 3" xfId="25525" xr:uid="{00000000-0005-0000-0000-0000CF630000}"/>
    <cellStyle name="Normal 78 2 2 2 5 5" xfId="20512" xr:uid="{00000000-0005-0000-0000-00003A500000}"/>
    <cellStyle name="Normal 78 2 2 2 6" xfId="12105" xr:uid="{00000000-0005-0000-0000-0000602F0000}"/>
    <cellStyle name="Normal 78 2 2 2 6 3" xfId="27200" xr:uid="{00000000-0005-0000-0000-00005A6A0000}"/>
    <cellStyle name="Normal 78 2 2 2 7" xfId="7084" xr:uid="{00000000-0005-0000-0000-0000C31B0000}"/>
    <cellStyle name="Normal 78 2 2 2 7 3" xfId="22183" xr:uid="{00000000-0005-0000-0000-0000C1560000}"/>
    <cellStyle name="Normal 78 2 2 2 9" xfId="17170" xr:uid="{00000000-0005-0000-0000-00002C430000}"/>
    <cellStyle name="Normal 78 2 2 3" xfId="2222" xr:uid="{00000000-0005-0000-0000-0000C3080000}"/>
    <cellStyle name="Normal 78 2 2 3 2" xfId="3061" xr:uid="{00000000-0005-0000-0000-00000A0C0000}"/>
    <cellStyle name="Normal 78 2 2 3 2 2" xfId="4750" xr:uid="{00000000-0005-0000-0000-0000A4120000}"/>
    <cellStyle name="Normal 78 2 2 3 2 2 2" xfId="14822" xr:uid="{00000000-0005-0000-0000-0000FD390000}"/>
    <cellStyle name="Normal 78 2 2 3 2 2 2 3" xfId="29917" xr:uid="{00000000-0005-0000-0000-0000F7740000}"/>
    <cellStyle name="Normal 78 2 2 3 2 2 3" xfId="9802" xr:uid="{00000000-0005-0000-0000-000061260000}"/>
    <cellStyle name="Normal 78 2 2 3 2 2 3 3" xfId="24900" xr:uid="{00000000-0005-0000-0000-00005E610000}"/>
    <cellStyle name="Normal 78 2 2 3 2 2 5" xfId="19887" xr:uid="{00000000-0005-0000-0000-0000C94D0000}"/>
    <cellStyle name="Normal 78 2 2 3 2 3" xfId="6441" xr:uid="{00000000-0005-0000-0000-000040190000}"/>
    <cellStyle name="Normal 78 2 2 3 2 3 2" xfId="16493" xr:uid="{00000000-0005-0000-0000-000084400000}"/>
    <cellStyle name="Normal 78 2 2 3 2 3 3" xfId="11473" xr:uid="{00000000-0005-0000-0000-0000E82C0000}"/>
    <cellStyle name="Normal 78 2 2 3 2 3 3 3" xfId="26571" xr:uid="{00000000-0005-0000-0000-0000E5670000}"/>
    <cellStyle name="Normal 78 2 2 3 2 3 5" xfId="21558" xr:uid="{00000000-0005-0000-0000-000050540000}"/>
    <cellStyle name="Normal 78 2 2 3 2 4" xfId="13151" xr:uid="{00000000-0005-0000-0000-000076330000}"/>
    <cellStyle name="Normal 78 2 2 3 2 4 3" xfId="28246" xr:uid="{00000000-0005-0000-0000-0000706E0000}"/>
    <cellStyle name="Normal 78 2 2 3 2 5" xfId="8130" xr:uid="{00000000-0005-0000-0000-0000D91F0000}"/>
    <cellStyle name="Normal 78 2 2 3 2 5 3" xfId="23229" xr:uid="{00000000-0005-0000-0000-0000D75A0000}"/>
    <cellStyle name="Normal 78 2 2 3 2 7" xfId="18216" xr:uid="{00000000-0005-0000-0000-000042470000}"/>
    <cellStyle name="Normal 78 2 2 3 3" xfId="3913" xr:uid="{00000000-0005-0000-0000-00005F0F0000}"/>
    <cellStyle name="Normal 78 2 2 3 3 2" xfId="13986" xr:uid="{00000000-0005-0000-0000-0000B9360000}"/>
    <cellStyle name="Normal 78 2 2 3 3 2 3" xfId="29081" xr:uid="{00000000-0005-0000-0000-0000B3710000}"/>
    <cellStyle name="Normal 78 2 2 3 3 3" xfId="8966" xr:uid="{00000000-0005-0000-0000-00001D230000}"/>
    <cellStyle name="Normal 78 2 2 3 3 3 3" xfId="24064" xr:uid="{00000000-0005-0000-0000-00001A5E0000}"/>
    <cellStyle name="Normal 78 2 2 3 3 5" xfId="19051" xr:uid="{00000000-0005-0000-0000-0000854A0000}"/>
    <cellStyle name="Normal 78 2 2 3 4" xfId="5605" xr:uid="{00000000-0005-0000-0000-0000FC150000}"/>
    <cellStyle name="Normal 78 2 2 3 4 2" xfId="15657" xr:uid="{00000000-0005-0000-0000-0000403D0000}"/>
    <cellStyle name="Normal 78 2 2 3 4 2 3" xfId="30752" xr:uid="{00000000-0005-0000-0000-00003A780000}"/>
    <cellStyle name="Normal 78 2 2 3 4 3" xfId="10637" xr:uid="{00000000-0005-0000-0000-0000A4290000}"/>
    <cellStyle name="Normal 78 2 2 3 4 3 3" xfId="25735" xr:uid="{00000000-0005-0000-0000-0000A1640000}"/>
    <cellStyle name="Normal 78 2 2 3 4 5" xfId="20722" xr:uid="{00000000-0005-0000-0000-00000C510000}"/>
    <cellStyle name="Normal 78 2 2 3 5" xfId="12315" xr:uid="{00000000-0005-0000-0000-000032300000}"/>
    <cellStyle name="Normal 78 2 2 3 5 3" xfId="27410" xr:uid="{00000000-0005-0000-0000-00002C6B0000}"/>
    <cellStyle name="Normal 78 2 2 3 6" xfId="7294" xr:uid="{00000000-0005-0000-0000-0000951C0000}"/>
    <cellStyle name="Normal 78 2 2 3 6 3" xfId="22393" xr:uid="{00000000-0005-0000-0000-000093570000}"/>
    <cellStyle name="Normal 78 2 2 3 8" xfId="17380" xr:uid="{00000000-0005-0000-0000-0000FE430000}"/>
    <cellStyle name="Normal 78 2 2 4" xfId="2643" xr:uid="{00000000-0005-0000-0000-0000680A0000}"/>
    <cellStyle name="Normal 78 2 2 4 2" xfId="4332" xr:uid="{00000000-0005-0000-0000-000002110000}"/>
    <cellStyle name="Normal 78 2 2 4 2 2" xfId="14404" xr:uid="{00000000-0005-0000-0000-00005B380000}"/>
    <cellStyle name="Normal 78 2 2 4 2 2 3" xfId="29499" xr:uid="{00000000-0005-0000-0000-000055730000}"/>
    <cellStyle name="Normal 78 2 2 4 2 3" xfId="9384" xr:uid="{00000000-0005-0000-0000-0000BF240000}"/>
    <cellStyle name="Normal 78 2 2 4 2 3 3" xfId="24482" xr:uid="{00000000-0005-0000-0000-0000BC5F0000}"/>
    <cellStyle name="Normal 78 2 2 4 2 5" xfId="19469" xr:uid="{00000000-0005-0000-0000-0000274C0000}"/>
    <cellStyle name="Normal 78 2 2 4 3" xfId="6023" xr:uid="{00000000-0005-0000-0000-00009E170000}"/>
    <cellStyle name="Normal 78 2 2 4 3 2" xfId="16075" xr:uid="{00000000-0005-0000-0000-0000E23E0000}"/>
    <cellStyle name="Normal 78 2 2 4 3 3" xfId="11055" xr:uid="{00000000-0005-0000-0000-0000462B0000}"/>
    <cellStyle name="Normal 78 2 2 4 3 3 3" xfId="26153" xr:uid="{00000000-0005-0000-0000-000043660000}"/>
    <cellStyle name="Normal 78 2 2 4 3 5" xfId="21140" xr:uid="{00000000-0005-0000-0000-0000AE520000}"/>
    <cellStyle name="Normal 78 2 2 4 4" xfId="12733" xr:uid="{00000000-0005-0000-0000-0000D4310000}"/>
    <cellStyle name="Normal 78 2 2 4 4 3" xfId="27828" xr:uid="{00000000-0005-0000-0000-0000CE6C0000}"/>
    <cellStyle name="Normal 78 2 2 4 5" xfId="7712" xr:uid="{00000000-0005-0000-0000-0000371E0000}"/>
    <cellStyle name="Normal 78 2 2 4 5 3" xfId="22811" xr:uid="{00000000-0005-0000-0000-000035590000}"/>
    <cellStyle name="Normal 78 2 2 4 7" xfId="17798" xr:uid="{00000000-0005-0000-0000-0000A0450000}"/>
    <cellStyle name="Normal 78 2 2 5" xfId="3495" xr:uid="{00000000-0005-0000-0000-0000BD0D0000}"/>
    <cellStyle name="Normal 78 2 2 5 2" xfId="13568" xr:uid="{00000000-0005-0000-0000-000017350000}"/>
    <cellStyle name="Normal 78 2 2 5 2 3" xfId="28663" xr:uid="{00000000-0005-0000-0000-000011700000}"/>
    <cellStyle name="Normal 78 2 2 5 3" xfId="8548" xr:uid="{00000000-0005-0000-0000-00007B210000}"/>
    <cellStyle name="Normal 78 2 2 5 3 3" xfId="23646" xr:uid="{00000000-0005-0000-0000-0000785C0000}"/>
    <cellStyle name="Normal 78 2 2 5 5" xfId="18633" xr:uid="{00000000-0005-0000-0000-0000E3480000}"/>
    <cellStyle name="Normal 78 2 2 6" xfId="5187" xr:uid="{00000000-0005-0000-0000-00005A140000}"/>
    <cellStyle name="Normal 78 2 2 6 2" xfId="15239" xr:uid="{00000000-0005-0000-0000-00009E3B0000}"/>
    <cellStyle name="Normal 78 2 2 6 2 3" xfId="30334" xr:uid="{00000000-0005-0000-0000-000098760000}"/>
    <cellStyle name="Normal 78 2 2 6 3" xfId="10219" xr:uid="{00000000-0005-0000-0000-000002280000}"/>
    <cellStyle name="Normal 78 2 2 6 3 3" xfId="25317" xr:uid="{00000000-0005-0000-0000-0000FF620000}"/>
    <cellStyle name="Normal 78 2 2 6 5" xfId="20304" xr:uid="{00000000-0005-0000-0000-00006A4F0000}"/>
    <cellStyle name="Normal 78 2 2 7" xfId="11897" xr:uid="{00000000-0005-0000-0000-0000902E0000}"/>
    <cellStyle name="Normal 78 2 2 7 3" xfId="26992" xr:uid="{00000000-0005-0000-0000-00008A690000}"/>
    <cellStyle name="Normal 78 2 2 8" xfId="6876" xr:uid="{00000000-0005-0000-0000-0000F31A0000}"/>
    <cellStyle name="Normal 78 2 2 8 3" xfId="21975" xr:uid="{00000000-0005-0000-0000-0000F1550000}"/>
    <cellStyle name="Normal 78 2 3" xfId="1905" xr:uid="{00000000-0005-0000-0000-000086070000}"/>
    <cellStyle name="Normal 78 2 3 2" xfId="2326" xr:uid="{00000000-0005-0000-0000-00002B090000}"/>
    <cellStyle name="Normal 78 2 3 2 2" xfId="3165" xr:uid="{00000000-0005-0000-0000-0000720C0000}"/>
    <cellStyle name="Normal 78 2 3 2 2 2" xfId="4854" xr:uid="{00000000-0005-0000-0000-00000C130000}"/>
    <cellStyle name="Normal 78 2 3 2 2 2 2" xfId="14926" xr:uid="{00000000-0005-0000-0000-0000653A0000}"/>
    <cellStyle name="Normal 78 2 3 2 2 2 2 3" xfId="30021" xr:uid="{00000000-0005-0000-0000-00005F750000}"/>
    <cellStyle name="Normal 78 2 3 2 2 2 3" xfId="9906" xr:uid="{00000000-0005-0000-0000-0000C9260000}"/>
    <cellStyle name="Normal 78 2 3 2 2 2 3 3" xfId="25004" xr:uid="{00000000-0005-0000-0000-0000C6610000}"/>
    <cellStyle name="Normal 78 2 3 2 2 2 5" xfId="19991" xr:uid="{00000000-0005-0000-0000-0000314E0000}"/>
    <cellStyle name="Normal 78 2 3 2 2 3" xfId="6545" xr:uid="{00000000-0005-0000-0000-0000A8190000}"/>
    <cellStyle name="Normal 78 2 3 2 2 3 2" xfId="16597" xr:uid="{00000000-0005-0000-0000-0000EC400000}"/>
    <cellStyle name="Normal 78 2 3 2 2 3 3" xfId="11577" xr:uid="{00000000-0005-0000-0000-0000502D0000}"/>
    <cellStyle name="Normal 78 2 3 2 2 3 3 3" xfId="26675" xr:uid="{00000000-0005-0000-0000-00004D680000}"/>
    <cellStyle name="Normal 78 2 3 2 2 3 5" xfId="21662" xr:uid="{00000000-0005-0000-0000-0000B8540000}"/>
    <cellStyle name="Normal 78 2 3 2 2 4" xfId="13255" xr:uid="{00000000-0005-0000-0000-0000DE330000}"/>
    <cellStyle name="Normal 78 2 3 2 2 4 3" xfId="28350" xr:uid="{00000000-0005-0000-0000-0000D86E0000}"/>
    <cellStyle name="Normal 78 2 3 2 2 5" xfId="8234" xr:uid="{00000000-0005-0000-0000-000041200000}"/>
    <cellStyle name="Normal 78 2 3 2 2 5 3" xfId="23333" xr:uid="{00000000-0005-0000-0000-00003F5B0000}"/>
    <cellStyle name="Normal 78 2 3 2 2 7" xfId="18320" xr:uid="{00000000-0005-0000-0000-0000AA470000}"/>
    <cellStyle name="Normal 78 2 3 2 3" xfId="4017" xr:uid="{00000000-0005-0000-0000-0000C70F0000}"/>
    <cellStyle name="Normal 78 2 3 2 3 2" xfId="14090" xr:uid="{00000000-0005-0000-0000-000021370000}"/>
    <cellStyle name="Normal 78 2 3 2 3 2 3" xfId="29185" xr:uid="{00000000-0005-0000-0000-00001B720000}"/>
    <cellStyle name="Normal 78 2 3 2 3 3" xfId="9070" xr:uid="{00000000-0005-0000-0000-000085230000}"/>
    <cellStyle name="Normal 78 2 3 2 3 3 3" xfId="24168" xr:uid="{00000000-0005-0000-0000-0000825E0000}"/>
    <cellStyle name="Normal 78 2 3 2 3 5" xfId="19155" xr:uid="{00000000-0005-0000-0000-0000ED4A0000}"/>
    <cellStyle name="Normal 78 2 3 2 4" xfId="5709" xr:uid="{00000000-0005-0000-0000-000064160000}"/>
    <cellStyle name="Normal 78 2 3 2 4 2" xfId="15761" xr:uid="{00000000-0005-0000-0000-0000A83D0000}"/>
    <cellStyle name="Normal 78 2 3 2 4 2 3" xfId="30856" xr:uid="{00000000-0005-0000-0000-0000A2780000}"/>
    <cellStyle name="Normal 78 2 3 2 4 3" xfId="10741" xr:uid="{00000000-0005-0000-0000-00000C2A0000}"/>
    <cellStyle name="Normal 78 2 3 2 4 3 3" xfId="25839" xr:uid="{00000000-0005-0000-0000-000009650000}"/>
    <cellStyle name="Normal 78 2 3 2 4 5" xfId="20826" xr:uid="{00000000-0005-0000-0000-000074510000}"/>
    <cellStyle name="Normal 78 2 3 2 5" xfId="12419" xr:uid="{00000000-0005-0000-0000-00009A300000}"/>
    <cellStyle name="Normal 78 2 3 2 5 3" xfId="27514" xr:uid="{00000000-0005-0000-0000-0000946B0000}"/>
    <cellStyle name="Normal 78 2 3 2 6" xfId="7398" xr:uid="{00000000-0005-0000-0000-0000FD1C0000}"/>
    <cellStyle name="Normal 78 2 3 2 6 3" xfId="22497" xr:uid="{00000000-0005-0000-0000-0000FB570000}"/>
    <cellStyle name="Normal 78 2 3 2 8" xfId="17484" xr:uid="{00000000-0005-0000-0000-000066440000}"/>
    <cellStyle name="Normal 78 2 3 3" xfId="2747" xr:uid="{00000000-0005-0000-0000-0000D00A0000}"/>
    <cellStyle name="Normal 78 2 3 3 2" xfId="4436" xr:uid="{00000000-0005-0000-0000-00006A110000}"/>
    <cellStyle name="Normal 78 2 3 3 2 2" xfId="14508" xr:uid="{00000000-0005-0000-0000-0000C3380000}"/>
    <cellStyle name="Normal 78 2 3 3 2 2 3" xfId="29603" xr:uid="{00000000-0005-0000-0000-0000BD730000}"/>
    <cellStyle name="Normal 78 2 3 3 2 3" xfId="9488" xr:uid="{00000000-0005-0000-0000-000027250000}"/>
    <cellStyle name="Normal 78 2 3 3 2 3 3" xfId="24586" xr:uid="{00000000-0005-0000-0000-000024600000}"/>
    <cellStyle name="Normal 78 2 3 3 2 5" xfId="19573" xr:uid="{00000000-0005-0000-0000-00008F4C0000}"/>
    <cellStyle name="Normal 78 2 3 3 3" xfId="6127" xr:uid="{00000000-0005-0000-0000-000006180000}"/>
    <cellStyle name="Normal 78 2 3 3 3 2" xfId="16179" xr:uid="{00000000-0005-0000-0000-00004A3F0000}"/>
    <cellStyle name="Normal 78 2 3 3 3 3" xfId="11159" xr:uid="{00000000-0005-0000-0000-0000AE2B0000}"/>
    <cellStyle name="Normal 78 2 3 3 3 3 3" xfId="26257" xr:uid="{00000000-0005-0000-0000-0000AB660000}"/>
    <cellStyle name="Normal 78 2 3 3 3 5" xfId="21244" xr:uid="{00000000-0005-0000-0000-000016530000}"/>
    <cellStyle name="Normal 78 2 3 3 4" xfId="12837" xr:uid="{00000000-0005-0000-0000-00003C320000}"/>
    <cellStyle name="Normal 78 2 3 3 4 3" xfId="27932" xr:uid="{00000000-0005-0000-0000-0000366D0000}"/>
    <cellStyle name="Normal 78 2 3 3 5" xfId="7816" xr:uid="{00000000-0005-0000-0000-00009F1E0000}"/>
    <cellStyle name="Normal 78 2 3 3 5 3" xfId="22915" xr:uid="{00000000-0005-0000-0000-00009D590000}"/>
    <cellStyle name="Normal 78 2 3 3 7" xfId="17902" xr:uid="{00000000-0005-0000-0000-000008460000}"/>
    <cellStyle name="Normal 78 2 3 4" xfId="3599" xr:uid="{00000000-0005-0000-0000-0000250E0000}"/>
    <cellStyle name="Normal 78 2 3 4 2" xfId="13672" xr:uid="{00000000-0005-0000-0000-00007F350000}"/>
    <cellStyle name="Normal 78 2 3 4 2 3" xfId="28767" xr:uid="{00000000-0005-0000-0000-000079700000}"/>
    <cellStyle name="Normal 78 2 3 4 3" xfId="8652" xr:uid="{00000000-0005-0000-0000-0000E3210000}"/>
    <cellStyle name="Normal 78 2 3 4 3 3" xfId="23750" xr:uid="{00000000-0005-0000-0000-0000E05C0000}"/>
    <cellStyle name="Normal 78 2 3 4 5" xfId="18737" xr:uid="{00000000-0005-0000-0000-00004B490000}"/>
    <cellStyle name="Normal 78 2 3 5" xfId="5291" xr:uid="{00000000-0005-0000-0000-0000C2140000}"/>
    <cellStyle name="Normal 78 2 3 5 2" xfId="15343" xr:uid="{00000000-0005-0000-0000-0000063C0000}"/>
    <cellStyle name="Normal 78 2 3 5 2 3" xfId="30438" xr:uid="{00000000-0005-0000-0000-000000770000}"/>
    <cellStyle name="Normal 78 2 3 5 3" xfId="10323" xr:uid="{00000000-0005-0000-0000-00006A280000}"/>
    <cellStyle name="Normal 78 2 3 5 3 3" xfId="25421" xr:uid="{00000000-0005-0000-0000-000067630000}"/>
    <cellStyle name="Normal 78 2 3 5 5" xfId="20408" xr:uid="{00000000-0005-0000-0000-0000D24F0000}"/>
    <cellStyle name="Normal 78 2 3 6" xfId="12001" xr:uid="{00000000-0005-0000-0000-0000F82E0000}"/>
    <cellStyle name="Normal 78 2 3 6 3" xfId="27096" xr:uid="{00000000-0005-0000-0000-0000F2690000}"/>
    <cellStyle name="Normal 78 2 3 7" xfId="6980" xr:uid="{00000000-0005-0000-0000-00005B1B0000}"/>
    <cellStyle name="Normal 78 2 3 7 3" xfId="22079" xr:uid="{00000000-0005-0000-0000-000059560000}"/>
    <cellStyle name="Normal 78 2 3 9" xfId="17066" xr:uid="{00000000-0005-0000-0000-0000C4420000}"/>
    <cellStyle name="Normal 78 2 4" xfId="2118" xr:uid="{00000000-0005-0000-0000-00005B080000}"/>
    <cellStyle name="Normal 78 2 4 2" xfId="2957" xr:uid="{00000000-0005-0000-0000-0000A20B0000}"/>
    <cellStyle name="Normal 78 2 4 2 2" xfId="4646" xr:uid="{00000000-0005-0000-0000-00003C120000}"/>
    <cellStyle name="Normal 78 2 4 2 2 2" xfId="14718" xr:uid="{00000000-0005-0000-0000-000095390000}"/>
    <cellStyle name="Normal 78 2 4 2 2 2 3" xfId="29813" xr:uid="{00000000-0005-0000-0000-00008F740000}"/>
    <cellStyle name="Normal 78 2 4 2 2 3" xfId="9698" xr:uid="{00000000-0005-0000-0000-0000F9250000}"/>
    <cellStyle name="Normal 78 2 4 2 2 3 3" xfId="24796" xr:uid="{00000000-0005-0000-0000-0000F6600000}"/>
    <cellStyle name="Normal 78 2 4 2 2 5" xfId="19783" xr:uid="{00000000-0005-0000-0000-0000614D0000}"/>
    <cellStyle name="Normal 78 2 4 2 3" xfId="6337" xr:uid="{00000000-0005-0000-0000-0000D8180000}"/>
    <cellStyle name="Normal 78 2 4 2 3 2" xfId="16389" xr:uid="{00000000-0005-0000-0000-00001C400000}"/>
    <cellStyle name="Normal 78 2 4 2 3 3" xfId="11369" xr:uid="{00000000-0005-0000-0000-0000802C0000}"/>
    <cellStyle name="Normal 78 2 4 2 3 3 3" xfId="26467" xr:uid="{00000000-0005-0000-0000-00007D670000}"/>
    <cellStyle name="Normal 78 2 4 2 3 5" xfId="21454" xr:uid="{00000000-0005-0000-0000-0000E8530000}"/>
    <cellStyle name="Normal 78 2 4 2 4" xfId="13047" xr:uid="{00000000-0005-0000-0000-00000E330000}"/>
    <cellStyle name="Normal 78 2 4 2 4 3" xfId="28142" xr:uid="{00000000-0005-0000-0000-0000086E0000}"/>
    <cellStyle name="Normal 78 2 4 2 5" xfId="8026" xr:uid="{00000000-0005-0000-0000-0000711F0000}"/>
    <cellStyle name="Normal 78 2 4 2 5 3" xfId="23125" xr:uid="{00000000-0005-0000-0000-00006F5A0000}"/>
    <cellStyle name="Normal 78 2 4 2 7" xfId="18112" xr:uid="{00000000-0005-0000-0000-0000DA460000}"/>
    <cellStyle name="Normal 78 2 4 3" xfId="3809" xr:uid="{00000000-0005-0000-0000-0000F70E0000}"/>
    <cellStyle name="Normal 78 2 4 3 2" xfId="13882" xr:uid="{00000000-0005-0000-0000-000051360000}"/>
    <cellStyle name="Normal 78 2 4 3 2 3" xfId="28977" xr:uid="{00000000-0005-0000-0000-00004B710000}"/>
    <cellStyle name="Normal 78 2 4 3 3" xfId="8862" xr:uid="{00000000-0005-0000-0000-0000B5220000}"/>
    <cellStyle name="Normal 78 2 4 3 3 3" xfId="23960" xr:uid="{00000000-0005-0000-0000-0000B25D0000}"/>
    <cellStyle name="Normal 78 2 4 3 5" xfId="18947" xr:uid="{00000000-0005-0000-0000-00001D4A0000}"/>
    <cellStyle name="Normal 78 2 4 4" xfId="5501" xr:uid="{00000000-0005-0000-0000-000094150000}"/>
    <cellStyle name="Normal 78 2 4 4 2" xfId="15553" xr:uid="{00000000-0005-0000-0000-0000D83C0000}"/>
    <cellStyle name="Normal 78 2 4 4 2 3" xfId="30648" xr:uid="{00000000-0005-0000-0000-0000D2770000}"/>
    <cellStyle name="Normal 78 2 4 4 3" xfId="10533" xr:uid="{00000000-0005-0000-0000-00003C290000}"/>
    <cellStyle name="Normal 78 2 4 4 3 3" xfId="25631" xr:uid="{00000000-0005-0000-0000-000039640000}"/>
    <cellStyle name="Normal 78 2 4 4 5" xfId="20618" xr:uid="{00000000-0005-0000-0000-0000A4500000}"/>
    <cellStyle name="Normal 78 2 4 5" xfId="12211" xr:uid="{00000000-0005-0000-0000-0000CA2F0000}"/>
    <cellStyle name="Normal 78 2 4 5 3" xfId="27306" xr:uid="{00000000-0005-0000-0000-0000C46A0000}"/>
    <cellStyle name="Normal 78 2 4 6" xfId="7190" xr:uid="{00000000-0005-0000-0000-00002D1C0000}"/>
    <cellStyle name="Normal 78 2 4 6 3" xfId="22289" xr:uid="{00000000-0005-0000-0000-00002B570000}"/>
    <cellStyle name="Normal 78 2 4 8" xfId="17276" xr:uid="{00000000-0005-0000-0000-000096430000}"/>
    <cellStyle name="Normal 78 2 5" xfId="2539" xr:uid="{00000000-0005-0000-0000-0000000A0000}"/>
    <cellStyle name="Normal 78 2 5 2" xfId="4228" xr:uid="{00000000-0005-0000-0000-00009A100000}"/>
    <cellStyle name="Normal 78 2 5 2 2" xfId="14300" xr:uid="{00000000-0005-0000-0000-0000F3370000}"/>
    <cellStyle name="Normal 78 2 5 2 2 3" xfId="29395" xr:uid="{00000000-0005-0000-0000-0000ED720000}"/>
    <cellStyle name="Normal 78 2 5 2 3" xfId="9280" xr:uid="{00000000-0005-0000-0000-000057240000}"/>
    <cellStyle name="Normal 78 2 5 2 3 3" xfId="24378" xr:uid="{00000000-0005-0000-0000-0000545F0000}"/>
    <cellStyle name="Normal 78 2 5 2 5" xfId="19365" xr:uid="{00000000-0005-0000-0000-0000BF4B0000}"/>
    <cellStyle name="Normal 78 2 5 3" xfId="5919" xr:uid="{00000000-0005-0000-0000-000036170000}"/>
    <cellStyle name="Normal 78 2 5 3 2" xfId="15971" xr:uid="{00000000-0005-0000-0000-00007A3E0000}"/>
    <cellStyle name="Normal 78 2 5 3 3" xfId="10951" xr:uid="{00000000-0005-0000-0000-0000DE2A0000}"/>
    <cellStyle name="Normal 78 2 5 3 3 3" xfId="26049" xr:uid="{00000000-0005-0000-0000-0000DB650000}"/>
    <cellStyle name="Normal 78 2 5 3 5" xfId="21036" xr:uid="{00000000-0005-0000-0000-000046520000}"/>
    <cellStyle name="Normal 78 2 5 4" xfId="12629" xr:uid="{00000000-0005-0000-0000-00006C310000}"/>
    <cellStyle name="Normal 78 2 5 4 3" xfId="27724" xr:uid="{00000000-0005-0000-0000-0000666C0000}"/>
    <cellStyle name="Normal 78 2 5 5" xfId="7608" xr:uid="{00000000-0005-0000-0000-0000CF1D0000}"/>
    <cellStyle name="Normal 78 2 5 5 3" xfId="22707" xr:uid="{00000000-0005-0000-0000-0000CD580000}"/>
    <cellStyle name="Normal 78 2 5 7" xfId="17694" xr:uid="{00000000-0005-0000-0000-000038450000}"/>
    <cellStyle name="Normal 78 2 6" xfId="3391" xr:uid="{00000000-0005-0000-0000-0000550D0000}"/>
    <cellStyle name="Normal 78 2 6 2" xfId="13464" xr:uid="{00000000-0005-0000-0000-0000AF340000}"/>
    <cellStyle name="Normal 78 2 6 2 3" xfId="28559" xr:uid="{00000000-0005-0000-0000-0000A96F0000}"/>
    <cellStyle name="Normal 78 2 6 3" xfId="8444" xr:uid="{00000000-0005-0000-0000-000013210000}"/>
    <cellStyle name="Normal 78 2 6 3 3" xfId="23542" xr:uid="{00000000-0005-0000-0000-0000105C0000}"/>
    <cellStyle name="Normal 78 2 6 5" xfId="18529" xr:uid="{00000000-0005-0000-0000-00007B480000}"/>
    <cellStyle name="Normal 78 2 7" xfId="5083" xr:uid="{00000000-0005-0000-0000-0000F2130000}"/>
    <cellStyle name="Normal 78 2 7 2" xfId="15135" xr:uid="{00000000-0005-0000-0000-0000363B0000}"/>
    <cellStyle name="Normal 78 2 7 2 3" xfId="30230" xr:uid="{00000000-0005-0000-0000-000030760000}"/>
    <cellStyle name="Normal 78 2 7 3" xfId="10115" xr:uid="{00000000-0005-0000-0000-00009A270000}"/>
    <cellStyle name="Normal 78 2 7 3 3" xfId="25213" xr:uid="{00000000-0005-0000-0000-000097620000}"/>
    <cellStyle name="Normal 78 2 7 5" xfId="20200" xr:uid="{00000000-0005-0000-0000-0000024F0000}"/>
    <cellStyle name="Normal 78 2 8" xfId="11793" xr:uid="{00000000-0005-0000-0000-0000282E0000}"/>
    <cellStyle name="Normal 78 2 8 3" xfId="26888" xr:uid="{00000000-0005-0000-0000-000022690000}"/>
    <cellStyle name="Normal 78 2 9" xfId="6772" xr:uid="{00000000-0005-0000-0000-00008B1A0000}"/>
    <cellStyle name="Normal 78 2 9 3" xfId="21871" xr:uid="{00000000-0005-0000-0000-000089550000}"/>
    <cellStyle name="Normal 78 3" xfId="1738" xr:uid="{00000000-0005-0000-0000-0000DF060000}"/>
    <cellStyle name="Normal 78 3 10" xfId="16910" xr:uid="{00000000-0005-0000-0000-000028420000}"/>
    <cellStyle name="Normal 78 3 2" xfId="1957" xr:uid="{00000000-0005-0000-0000-0000BA070000}"/>
    <cellStyle name="Normal 78 3 2 2" xfId="2378" xr:uid="{00000000-0005-0000-0000-00005F090000}"/>
    <cellStyle name="Normal 78 3 2 2 2" xfId="3217" xr:uid="{00000000-0005-0000-0000-0000A60C0000}"/>
    <cellStyle name="Normal 78 3 2 2 2 2" xfId="4906" xr:uid="{00000000-0005-0000-0000-000040130000}"/>
    <cellStyle name="Normal 78 3 2 2 2 2 2" xfId="14978" xr:uid="{00000000-0005-0000-0000-0000993A0000}"/>
    <cellStyle name="Normal 78 3 2 2 2 2 2 3" xfId="30073" xr:uid="{00000000-0005-0000-0000-000093750000}"/>
    <cellStyle name="Normal 78 3 2 2 2 2 3" xfId="9958" xr:uid="{00000000-0005-0000-0000-0000FD260000}"/>
    <cellStyle name="Normal 78 3 2 2 2 2 3 3" xfId="25056" xr:uid="{00000000-0005-0000-0000-0000FA610000}"/>
    <cellStyle name="Normal 78 3 2 2 2 2 5" xfId="20043" xr:uid="{00000000-0005-0000-0000-0000654E0000}"/>
    <cellStyle name="Normal 78 3 2 2 2 3" xfId="6597" xr:uid="{00000000-0005-0000-0000-0000DC190000}"/>
    <cellStyle name="Normal 78 3 2 2 2 3 2" xfId="16649" xr:uid="{00000000-0005-0000-0000-000020410000}"/>
    <cellStyle name="Normal 78 3 2 2 2 3 3" xfId="11629" xr:uid="{00000000-0005-0000-0000-0000842D0000}"/>
    <cellStyle name="Normal 78 3 2 2 2 3 3 3" xfId="26727" xr:uid="{00000000-0005-0000-0000-000081680000}"/>
    <cellStyle name="Normal 78 3 2 2 2 3 5" xfId="21714" xr:uid="{00000000-0005-0000-0000-0000EC540000}"/>
    <cellStyle name="Normal 78 3 2 2 2 4" xfId="13307" xr:uid="{00000000-0005-0000-0000-000012340000}"/>
    <cellStyle name="Normal 78 3 2 2 2 4 3" xfId="28402" xr:uid="{00000000-0005-0000-0000-00000C6F0000}"/>
    <cellStyle name="Normal 78 3 2 2 2 5" xfId="8286" xr:uid="{00000000-0005-0000-0000-000075200000}"/>
    <cellStyle name="Normal 78 3 2 2 2 5 3" xfId="23385" xr:uid="{00000000-0005-0000-0000-0000735B0000}"/>
    <cellStyle name="Normal 78 3 2 2 2 7" xfId="18372" xr:uid="{00000000-0005-0000-0000-0000DE470000}"/>
    <cellStyle name="Normal 78 3 2 2 3" xfId="4069" xr:uid="{00000000-0005-0000-0000-0000FB0F0000}"/>
    <cellStyle name="Normal 78 3 2 2 3 2" xfId="14142" xr:uid="{00000000-0005-0000-0000-000055370000}"/>
    <cellStyle name="Normal 78 3 2 2 3 2 3" xfId="29237" xr:uid="{00000000-0005-0000-0000-00004F720000}"/>
    <cellStyle name="Normal 78 3 2 2 3 3" xfId="9122" xr:uid="{00000000-0005-0000-0000-0000B9230000}"/>
    <cellStyle name="Normal 78 3 2 2 3 3 3" xfId="24220" xr:uid="{00000000-0005-0000-0000-0000B65E0000}"/>
    <cellStyle name="Normal 78 3 2 2 3 5" xfId="19207" xr:uid="{00000000-0005-0000-0000-0000214B0000}"/>
    <cellStyle name="Normal 78 3 2 2 4" xfId="5761" xr:uid="{00000000-0005-0000-0000-000098160000}"/>
    <cellStyle name="Normal 78 3 2 2 4 2" xfId="15813" xr:uid="{00000000-0005-0000-0000-0000DC3D0000}"/>
    <cellStyle name="Normal 78 3 2 2 4 2 3" xfId="30908" xr:uid="{00000000-0005-0000-0000-0000D6780000}"/>
    <cellStyle name="Normal 78 3 2 2 4 3" xfId="10793" xr:uid="{00000000-0005-0000-0000-0000402A0000}"/>
    <cellStyle name="Normal 78 3 2 2 4 3 3" xfId="25891" xr:uid="{00000000-0005-0000-0000-00003D650000}"/>
    <cellStyle name="Normal 78 3 2 2 4 5" xfId="20878" xr:uid="{00000000-0005-0000-0000-0000A8510000}"/>
    <cellStyle name="Normal 78 3 2 2 5" xfId="12471" xr:uid="{00000000-0005-0000-0000-0000CE300000}"/>
    <cellStyle name="Normal 78 3 2 2 5 3" xfId="27566" xr:uid="{00000000-0005-0000-0000-0000C86B0000}"/>
    <cellStyle name="Normal 78 3 2 2 6" xfId="7450" xr:uid="{00000000-0005-0000-0000-0000311D0000}"/>
    <cellStyle name="Normal 78 3 2 2 6 3" xfId="22549" xr:uid="{00000000-0005-0000-0000-00002F580000}"/>
    <cellStyle name="Normal 78 3 2 2 8" xfId="17536" xr:uid="{00000000-0005-0000-0000-00009A440000}"/>
    <cellStyle name="Normal 78 3 2 3" xfId="2799" xr:uid="{00000000-0005-0000-0000-0000040B0000}"/>
    <cellStyle name="Normal 78 3 2 3 2" xfId="4488" xr:uid="{00000000-0005-0000-0000-00009E110000}"/>
    <cellStyle name="Normal 78 3 2 3 2 2" xfId="14560" xr:uid="{00000000-0005-0000-0000-0000F7380000}"/>
    <cellStyle name="Normal 78 3 2 3 2 2 3" xfId="29655" xr:uid="{00000000-0005-0000-0000-0000F1730000}"/>
    <cellStyle name="Normal 78 3 2 3 2 3" xfId="9540" xr:uid="{00000000-0005-0000-0000-00005B250000}"/>
    <cellStyle name="Normal 78 3 2 3 2 3 3" xfId="24638" xr:uid="{00000000-0005-0000-0000-000058600000}"/>
    <cellStyle name="Normal 78 3 2 3 2 5" xfId="19625" xr:uid="{00000000-0005-0000-0000-0000C34C0000}"/>
    <cellStyle name="Normal 78 3 2 3 3" xfId="6179" xr:uid="{00000000-0005-0000-0000-00003A180000}"/>
    <cellStyle name="Normal 78 3 2 3 3 2" xfId="16231" xr:uid="{00000000-0005-0000-0000-00007E3F0000}"/>
    <cellStyle name="Normal 78 3 2 3 3 3" xfId="11211" xr:uid="{00000000-0005-0000-0000-0000E22B0000}"/>
    <cellStyle name="Normal 78 3 2 3 3 3 3" xfId="26309" xr:uid="{00000000-0005-0000-0000-0000DF660000}"/>
    <cellStyle name="Normal 78 3 2 3 3 5" xfId="21296" xr:uid="{00000000-0005-0000-0000-00004A530000}"/>
    <cellStyle name="Normal 78 3 2 3 4" xfId="12889" xr:uid="{00000000-0005-0000-0000-000070320000}"/>
    <cellStyle name="Normal 78 3 2 3 4 3" xfId="27984" xr:uid="{00000000-0005-0000-0000-00006A6D0000}"/>
    <cellStyle name="Normal 78 3 2 3 5" xfId="7868" xr:uid="{00000000-0005-0000-0000-0000D31E0000}"/>
    <cellStyle name="Normal 78 3 2 3 5 3" xfId="22967" xr:uid="{00000000-0005-0000-0000-0000D1590000}"/>
    <cellStyle name="Normal 78 3 2 3 7" xfId="17954" xr:uid="{00000000-0005-0000-0000-00003C460000}"/>
    <cellStyle name="Normal 78 3 2 4" xfId="3651" xr:uid="{00000000-0005-0000-0000-0000590E0000}"/>
    <cellStyle name="Normal 78 3 2 4 2" xfId="13724" xr:uid="{00000000-0005-0000-0000-0000B3350000}"/>
    <cellStyle name="Normal 78 3 2 4 2 3" xfId="28819" xr:uid="{00000000-0005-0000-0000-0000AD700000}"/>
    <cellStyle name="Normal 78 3 2 4 3" xfId="8704" xr:uid="{00000000-0005-0000-0000-000017220000}"/>
    <cellStyle name="Normal 78 3 2 4 3 3" xfId="23802" xr:uid="{00000000-0005-0000-0000-0000145D0000}"/>
    <cellStyle name="Normal 78 3 2 4 5" xfId="18789" xr:uid="{00000000-0005-0000-0000-00007F490000}"/>
    <cellStyle name="Normal 78 3 2 5" xfId="5343" xr:uid="{00000000-0005-0000-0000-0000F6140000}"/>
    <cellStyle name="Normal 78 3 2 5 2" xfId="15395" xr:uid="{00000000-0005-0000-0000-00003A3C0000}"/>
    <cellStyle name="Normal 78 3 2 5 2 3" xfId="30490" xr:uid="{00000000-0005-0000-0000-000034770000}"/>
    <cellStyle name="Normal 78 3 2 5 3" xfId="10375" xr:uid="{00000000-0005-0000-0000-00009E280000}"/>
    <cellStyle name="Normal 78 3 2 5 3 3" xfId="25473" xr:uid="{00000000-0005-0000-0000-00009B630000}"/>
    <cellStyle name="Normal 78 3 2 5 5" xfId="20460" xr:uid="{00000000-0005-0000-0000-000006500000}"/>
    <cellStyle name="Normal 78 3 2 6" xfId="12053" xr:uid="{00000000-0005-0000-0000-00002C2F0000}"/>
    <cellStyle name="Normal 78 3 2 6 3" xfId="27148" xr:uid="{00000000-0005-0000-0000-0000266A0000}"/>
    <cellStyle name="Normal 78 3 2 7" xfId="7032" xr:uid="{00000000-0005-0000-0000-00008F1B0000}"/>
    <cellStyle name="Normal 78 3 2 7 3" xfId="22131" xr:uid="{00000000-0005-0000-0000-00008D560000}"/>
    <cellStyle name="Normal 78 3 2 9" xfId="17118" xr:uid="{00000000-0005-0000-0000-0000F8420000}"/>
    <cellStyle name="Normal 78 3 3" xfId="2170" xr:uid="{00000000-0005-0000-0000-00008F080000}"/>
    <cellStyle name="Normal 78 3 3 2" xfId="3009" xr:uid="{00000000-0005-0000-0000-0000D60B0000}"/>
    <cellStyle name="Normal 78 3 3 2 2" xfId="4698" xr:uid="{00000000-0005-0000-0000-000070120000}"/>
    <cellStyle name="Normal 78 3 3 2 2 2" xfId="14770" xr:uid="{00000000-0005-0000-0000-0000C9390000}"/>
    <cellStyle name="Normal 78 3 3 2 2 2 3" xfId="29865" xr:uid="{00000000-0005-0000-0000-0000C3740000}"/>
    <cellStyle name="Normal 78 3 3 2 2 3" xfId="9750" xr:uid="{00000000-0005-0000-0000-00002D260000}"/>
    <cellStyle name="Normal 78 3 3 2 2 3 3" xfId="24848" xr:uid="{00000000-0005-0000-0000-00002A610000}"/>
    <cellStyle name="Normal 78 3 3 2 2 5" xfId="19835" xr:uid="{00000000-0005-0000-0000-0000954D0000}"/>
    <cellStyle name="Normal 78 3 3 2 3" xfId="6389" xr:uid="{00000000-0005-0000-0000-00000C190000}"/>
    <cellStyle name="Normal 78 3 3 2 3 2" xfId="16441" xr:uid="{00000000-0005-0000-0000-000050400000}"/>
    <cellStyle name="Normal 78 3 3 2 3 3" xfId="11421" xr:uid="{00000000-0005-0000-0000-0000B42C0000}"/>
    <cellStyle name="Normal 78 3 3 2 3 3 3" xfId="26519" xr:uid="{00000000-0005-0000-0000-0000B1670000}"/>
    <cellStyle name="Normal 78 3 3 2 3 5" xfId="21506" xr:uid="{00000000-0005-0000-0000-00001C540000}"/>
    <cellStyle name="Normal 78 3 3 2 4" xfId="13099" xr:uid="{00000000-0005-0000-0000-000042330000}"/>
    <cellStyle name="Normal 78 3 3 2 4 3" xfId="28194" xr:uid="{00000000-0005-0000-0000-00003C6E0000}"/>
    <cellStyle name="Normal 78 3 3 2 5" xfId="8078" xr:uid="{00000000-0005-0000-0000-0000A51F0000}"/>
    <cellStyle name="Normal 78 3 3 2 5 3" xfId="23177" xr:uid="{00000000-0005-0000-0000-0000A35A0000}"/>
    <cellStyle name="Normal 78 3 3 2 7" xfId="18164" xr:uid="{00000000-0005-0000-0000-00000E470000}"/>
    <cellStyle name="Normal 78 3 3 3" xfId="3861" xr:uid="{00000000-0005-0000-0000-00002B0F0000}"/>
    <cellStyle name="Normal 78 3 3 3 2" xfId="13934" xr:uid="{00000000-0005-0000-0000-000085360000}"/>
    <cellStyle name="Normal 78 3 3 3 2 3" xfId="29029" xr:uid="{00000000-0005-0000-0000-00007F710000}"/>
    <cellStyle name="Normal 78 3 3 3 3" xfId="8914" xr:uid="{00000000-0005-0000-0000-0000E9220000}"/>
    <cellStyle name="Normal 78 3 3 3 3 3" xfId="24012" xr:uid="{00000000-0005-0000-0000-0000E65D0000}"/>
    <cellStyle name="Normal 78 3 3 3 5" xfId="18999" xr:uid="{00000000-0005-0000-0000-0000514A0000}"/>
    <cellStyle name="Normal 78 3 3 4" xfId="5553" xr:uid="{00000000-0005-0000-0000-0000C8150000}"/>
    <cellStyle name="Normal 78 3 3 4 2" xfId="15605" xr:uid="{00000000-0005-0000-0000-00000C3D0000}"/>
    <cellStyle name="Normal 78 3 3 4 2 3" xfId="30700" xr:uid="{00000000-0005-0000-0000-000006780000}"/>
    <cellStyle name="Normal 78 3 3 4 3" xfId="10585" xr:uid="{00000000-0005-0000-0000-000070290000}"/>
    <cellStyle name="Normal 78 3 3 4 3 3" xfId="25683" xr:uid="{00000000-0005-0000-0000-00006D640000}"/>
    <cellStyle name="Normal 78 3 3 4 5" xfId="20670" xr:uid="{00000000-0005-0000-0000-0000D8500000}"/>
    <cellStyle name="Normal 78 3 3 5" xfId="12263" xr:uid="{00000000-0005-0000-0000-0000FE2F0000}"/>
    <cellStyle name="Normal 78 3 3 5 3" xfId="27358" xr:uid="{00000000-0005-0000-0000-0000F86A0000}"/>
    <cellStyle name="Normal 78 3 3 6" xfId="7242" xr:uid="{00000000-0005-0000-0000-0000611C0000}"/>
    <cellStyle name="Normal 78 3 3 6 3" xfId="22341" xr:uid="{00000000-0005-0000-0000-00005F570000}"/>
    <cellStyle name="Normal 78 3 3 8" xfId="17328" xr:uid="{00000000-0005-0000-0000-0000CA430000}"/>
    <cellStyle name="Normal 78 3 4" xfId="2591" xr:uid="{00000000-0005-0000-0000-0000340A0000}"/>
    <cellStyle name="Normal 78 3 4 2" xfId="4280" xr:uid="{00000000-0005-0000-0000-0000CE100000}"/>
    <cellStyle name="Normal 78 3 4 2 2" xfId="14352" xr:uid="{00000000-0005-0000-0000-000027380000}"/>
    <cellStyle name="Normal 78 3 4 2 2 3" xfId="29447" xr:uid="{00000000-0005-0000-0000-000021730000}"/>
    <cellStyle name="Normal 78 3 4 2 3" xfId="9332" xr:uid="{00000000-0005-0000-0000-00008B240000}"/>
    <cellStyle name="Normal 78 3 4 2 3 3" xfId="24430" xr:uid="{00000000-0005-0000-0000-0000885F0000}"/>
    <cellStyle name="Normal 78 3 4 2 5" xfId="19417" xr:uid="{00000000-0005-0000-0000-0000F34B0000}"/>
    <cellStyle name="Normal 78 3 4 3" xfId="5971" xr:uid="{00000000-0005-0000-0000-00006A170000}"/>
    <cellStyle name="Normal 78 3 4 3 2" xfId="16023" xr:uid="{00000000-0005-0000-0000-0000AE3E0000}"/>
    <cellStyle name="Normal 78 3 4 3 3" xfId="11003" xr:uid="{00000000-0005-0000-0000-0000122B0000}"/>
    <cellStyle name="Normal 78 3 4 3 3 3" xfId="26101" xr:uid="{00000000-0005-0000-0000-00000F660000}"/>
    <cellStyle name="Normal 78 3 4 3 5" xfId="21088" xr:uid="{00000000-0005-0000-0000-00007A520000}"/>
    <cellStyle name="Normal 78 3 4 4" xfId="12681" xr:uid="{00000000-0005-0000-0000-0000A0310000}"/>
    <cellStyle name="Normal 78 3 4 4 3" xfId="27776" xr:uid="{00000000-0005-0000-0000-00009A6C0000}"/>
    <cellStyle name="Normal 78 3 4 5" xfId="7660" xr:uid="{00000000-0005-0000-0000-0000031E0000}"/>
    <cellStyle name="Normal 78 3 4 5 3" xfId="22759" xr:uid="{00000000-0005-0000-0000-000001590000}"/>
    <cellStyle name="Normal 78 3 4 7" xfId="17746" xr:uid="{00000000-0005-0000-0000-00006C450000}"/>
    <cellStyle name="Normal 78 3 5" xfId="3443" xr:uid="{00000000-0005-0000-0000-0000890D0000}"/>
    <cellStyle name="Normal 78 3 5 2" xfId="13516" xr:uid="{00000000-0005-0000-0000-0000E3340000}"/>
    <cellStyle name="Normal 78 3 5 2 3" xfId="28611" xr:uid="{00000000-0005-0000-0000-0000DD6F0000}"/>
    <cellStyle name="Normal 78 3 5 3" xfId="8496" xr:uid="{00000000-0005-0000-0000-000047210000}"/>
    <cellStyle name="Normal 78 3 5 3 3" xfId="23594" xr:uid="{00000000-0005-0000-0000-0000445C0000}"/>
    <cellStyle name="Normal 78 3 5 5" xfId="18581" xr:uid="{00000000-0005-0000-0000-0000AF480000}"/>
    <cellStyle name="Normal 78 3 6" xfId="5135" xr:uid="{00000000-0005-0000-0000-000026140000}"/>
    <cellStyle name="Normal 78 3 6 2" xfId="15187" xr:uid="{00000000-0005-0000-0000-00006A3B0000}"/>
    <cellStyle name="Normal 78 3 6 2 3" xfId="30282" xr:uid="{00000000-0005-0000-0000-000064760000}"/>
    <cellStyle name="Normal 78 3 6 3" xfId="10167" xr:uid="{00000000-0005-0000-0000-0000CE270000}"/>
    <cellStyle name="Normal 78 3 6 3 3" xfId="25265" xr:uid="{00000000-0005-0000-0000-0000CB620000}"/>
    <cellStyle name="Normal 78 3 6 5" xfId="20252" xr:uid="{00000000-0005-0000-0000-0000364F0000}"/>
    <cellStyle name="Normal 78 3 7" xfId="11845" xr:uid="{00000000-0005-0000-0000-00005C2E0000}"/>
    <cellStyle name="Normal 78 3 7 3" xfId="26940" xr:uid="{00000000-0005-0000-0000-000056690000}"/>
    <cellStyle name="Normal 78 3 8" xfId="6824" xr:uid="{00000000-0005-0000-0000-0000BF1A0000}"/>
    <cellStyle name="Normal 78 3 8 3" xfId="21923" xr:uid="{00000000-0005-0000-0000-0000BD550000}"/>
    <cellStyle name="Normal 78 4" xfId="1851" xr:uid="{00000000-0005-0000-0000-000050070000}"/>
    <cellStyle name="Normal 78 4 2" xfId="2274" xr:uid="{00000000-0005-0000-0000-0000F7080000}"/>
    <cellStyle name="Normal 78 4 2 2" xfId="3113" xr:uid="{00000000-0005-0000-0000-00003E0C0000}"/>
    <cellStyle name="Normal 78 4 2 2 2" xfId="4802" xr:uid="{00000000-0005-0000-0000-0000D8120000}"/>
    <cellStyle name="Normal 78 4 2 2 2 2" xfId="14874" xr:uid="{00000000-0005-0000-0000-0000313A0000}"/>
    <cellStyle name="Normal 78 4 2 2 2 2 3" xfId="29969" xr:uid="{00000000-0005-0000-0000-00002B750000}"/>
    <cellStyle name="Normal 78 4 2 2 2 3" xfId="9854" xr:uid="{00000000-0005-0000-0000-000095260000}"/>
    <cellStyle name="Normal 78 4 2 2 2 3 3" xfId="24952" xr:uid="{00000000-0005-0000-0000-000092610000}"/>
    <cellStyle name="Normal 78 4 2 2 2 5" xfId="19939" xr:uid="{00000000-0005-0000-0000-0000FD4D0000}"/>
    <cellStyle name="Normal 78 4 2 2 3" xfId="6493" xr:uid="{00000000-0005-0000-0000-000074190000}"/>
    <cellStyle name="Normal 78 4 2 2 3 2" xfId="16545" xr:uid="{00000000-0005-0000-0000-0000B8400000}"/>
    <cellStyle name="Normal 78 4 2 2 3 3" xfId="11525" xr:uid="{00000000-0005-0000-0000-00001C2D0000}"/>
    <cellStyle name="Normal 78 4 2 2 3 3 3" xfId="26623" xr:uid="{00000000-0005-0000-0000-000019680000}"/>
    <cellStyle name="Normal 78 4 2 2 3 5" xfId="21610" xr:uid="{00000000-0005-0000-0000-000084540000}"/>
    <cellStyle name="Normal 78 4 2 2 4" xfId="13203" xr:uid="{00000000-0005-0000-0000-0000AA330000}"/>
    <cellStyle name="Normal 78 4 2 2 4 3" xfId="28298" xr:uid="{00000000-0005-0000-0000-0000A46E0000}"/>
    <cellStyle name="Normal 78 4 2 2 5" xfId="8182" xr:uid="{00000000-0005-0000-0000-00000D200000}"/>
    <cellStyle name="Normal 78 4 2 2 5 3" xfId="23281" xr:uid="{00000000-0005-0000-0000-00000B5B0000}"/>
    <cellStyle name="Normal 78 4 2 2 7" xfId="18268" xr:uid="{00000000-0005-0000-0000-000076470000}"/>
    <cellStyle name="Normal 78 4 2 3" xfId="3965" xr:uid="{00000000-0005-0000-0000-0000930F0000}"/>
    <cellStyle name="Normal 78 4 2 3 2" xfId="14038" xr:uid="{00000000-0005-0000-0000-0000ED360000}"/>
    <cellStyle name="Normal 78 4 2 3 2 3" xfId="29133" xr:uid="{00000000-0005-0000-0000-0000E7710000}"/>
    <cellStyle name="Normal 78 4 2 3 3" xfId="9018" xr:uid="{00000000-0005-0000-0000-000051230000}"/>
    <cellStyle name="Normal 78 4 2 3 3 3" xfId="24116" xr:uid="{00000000-0005-0000-0000-00004E5E0000}"/>
    <cellStyle name="Normal 78 4 2 3 5" xfId="19103" xr:uid="{00000000-0005-0000-0000-0000B94A0000}"/>
    <cellStyle name="Normal 78 4 2 4" xfId="5657" xr:uid="{00000000-0005-0000-0000-000030160000}"/>
    <cellStyle name="Normal 78 4 2 4 2" xfId="15709" xr:uid="{00000000-0005-0000-0000-0000743D0000}"/>
    <cellStyle name="Normal 78 4 2 4 2 3" xfId="30804" xr:uid="{00000000-0005-0000-0000-00006E780000}"/>
    <cellStyle name="Normal 78 4 2 4 3" xfId="10689" xr:uid="{00000000-0005-0000-0000-0000D8290000}"/>
    <cellStyle name="Normal 78 4 2 4 3 3" xfId="25787" xr:uid="{00000000-0005-0000-0000-0000D5640000}"/>
    <cellStyle name="Normal 78 4 2 4 5" xfId="20774" xr:uid="{00000000-0005-0000-0000-000040510000}"/>
    <cellStyle name="Normal 78 4 2 5" xfId="12367" xr:uid="{00000000-0005-0000-0000-000066300000}"/>
    <cellStyle name="Normal 78 4 2 5 3" xfId="27462" xr:uid="{00000000-0005-0000-0000-0000606B0000}"/>
    <cellStyle name="Normal 78 4 2 6" xfId="7346" xr:uid="{00000000-0005-0000-0000-0000C91C0000}"/>
    <cellStyle name="Normal 78 4 2 6 3" xfId="22445" xr:uid="{00000000-0005-0000-0000-0000C7570000}"/>
    <cellStyle name="Normal 78 4 2 8" xfId="17432" xr:uid="{00000000-0005-0000-0000-000032440000}"/>
    <cellStyle name="Normal 78 4 3" xfId="2695" xr:uid="{00000000-0005-0000-0000-00009C0A0000}"/>
    <cellStyle name="Normal 78 4 3 2" xfId="4384" xr:uid="{00000000-0005-0000-0000-000036110000}"/>
    <cellStyle name="Normal 78 4 3 2 2" xfId="14456" xr:uid="{00000000-0005-0000-0000-00008F380000}"/>
    <cellStyle name="Normal 78 4 3 2 2 3" xfId="29551" xr:uid="{00000000-0005-0000-0000-000089730000}"/>
    <cellStyle name="Normal 78 4 3 2 3" xfId="9436" xr:uid="{00000000-0005-0000-0000-0000F3240000}"/>
    <cellStyle name="Normal 78 4 3 2 3 3" xfId="24534" xr:uid="{00000000-0005-0000-0000-0000F05F0000}"/>
    <cellStyle name="Normal 78 4 3 2 5" xfId="19521" xr:uid="{00000000-0005-0000-0000-00005B4C0000}"/>
    <cellStyle name="Normal 78 4 3 3" xfId="6075" xr:uid="{00000000-0005-0000-0000-0000D2170000}"/>
    <cellStyle name="Normal 78 4 3 3 2" xfId="16127" xr:uid="{00000000-0005-0000-0000-0000163F0000}"/>
    <cellStyle name="Normal 78 4 3 3 3" xfId="11107" xr:uid="{00000000-0005-0000-0000-00007A2B0000}"/>
    <cellStyle name="Normal 78 4 3 3 3 3" xfId="26205" xr:uid="{00000000-0005-0000-0000-000077660000}"/>
    <cellStyle name="Normal 78 4 3 3 5" xfId="21192" xr:uid="{00000000-0005-0000-0000-0000E2520000}"/>
    <cellStyle name="Normal 78 4 3 4" xfId="12785" xr:uid="{00000000-0005-0000-0000-000008320000}"/>
    <cellStyle name="Normal 78 4 3 4 3" xfId="27880" xr:uid="{00000000-0005-0000-0000-0000026D0000}"/>
    <cellStyle name="Normal 78 4 3 5" xfId="7764" xr:uid="{00000000-0005-0000-0000-00006B1E0000}"/>
    <cellStyle name="Normal 78 4 3 5 3" xfId="22863" xr:uid="{00000000-0005-0000-0000-000069590000}"/>
    <cellStyle name="Normal 78 4 3 7" xfId="17850" xr:uid="{00000000-0005-0000-0000-0000D4450000}"/>
    <cellStyle name="Normal 78 4 4" xfId="3547" xr:uid="{00000000-0005-0000-0000-0000F10D0000}"/>
    <cellStyle name="Normal 78 4 4 2" xfId="13620" xr:uid="{00000000-0005-0000-0000-00004B350000}"/>
    <cellStyle name="Normal 78 4 4 2 3" xfId="28715" xr:uid="{00000000-0005-0000-0000-000045700000}"/>
    <cellStyle name="Normal 78 4 4 3" xfId="8600" xr:uid="{00000000-0005-0000-0000-0000AF210000}"/>
    <cellStyle name="Normal 78 4 4 3 3" xfId="23698" xr:uid="{00000000-0005-0000-0000-0000AC5C0000}"/>
    <cellStyle name="Normal 78 4 4 5" xfId="18685" xr:uid="{00000000-0005-0000-0000-000017490000}"/>
    <cellStyle name="Normal 78 4 5" xfId="5239" xr:uid="{00000000-0005-0000-0000-00008E140000}"/>
    <cellStyle name="Normal 78 4 5 2" xfId="15291" xr:uid="{00000000-0005-0000-0000-0000D23B0000}"/>
    <cellStyle name="Normal 78 4 5 2 3" xfId="30386" xr:uid="{00000000-0005-0000-0000-0000CC760000}"/>
    <cellStyle name="Normal 78 4 5 3" xfId="10271" xr:uid="{00000000-0005-0000-0000-000036280000}"/>
    <cellStyle name="Normal 78 4 5 3 3" xfId="25369" xr:uid="{00000000-0005-0000-0000-000033630000}"/>
    <cellStyle name="Normal 78 4 5 5" xfId="20356" xr:uid="{00000000-0005-0000-0000-00009E4F0000}"/>
    <cellStyle name="Normal 78 4 6" xfId="11949" xr:uid="{00000000-0005-0000-0000-0000C42E0000}"/>
    <cellStyle name="Normal 78 4 6 3" xfId="27044" xr:uid="{00000000-0005-0000-0000-0000BE690000}"/>
    <cellStyle name="Normal 78 4 7" xfId="6928" xr:uid="{00000000-0005-0000-0000-0000271B0000}"/>
    <cellStyle name="Normal 78 4 7 3" xfId="22027" xr:uid="{00000000-0005-0000-0000-000025560000}"/>
    <cellStyle name="Normal 78 4 9" xfId="17014" xr:uid="{00000000-0005-0000-0000-000090420000}"/>
    <cellStyle name="Normal 78 5" xfId="2063" xr:uid="{00000000-0005-0000-0000-000024080000}"/>
    <cellStyle name="Normal 78 5 2" xfId="2904" xr:uid="{00000000-0005-0000-0000-00006D0B0000}"/>
    <cellStyle name="Normal 78 5 2 2" xfId="4593" xr:uid="{00000000-0005-0000-0000-000007120000}"/>
    <cellStyle name="Normal 78 5 2 2 2" xfId="14665" xr:uid="{00000000-0005-0000-0000-000060390000}"/>
    <cellStyle name="Normal 78 5 2 2 2 3" xfId="29760" xr:uid="{00000000-0005-0000-0000-00005A740000}"/>
    <cellStyle name="Normal 78 5 2 2 3" xfId="9645" xr:uid="{00000000-0005-0000-0000-0000C4250000}"/>
    <cellStyle name="Normal 78 5 2 2 3 3" xfId="24743" xr:uid="{00000000-0005-0000-0000-0000C1600000}"/>
    <cellStyle name="Normal 78 5 2 2 5" xfId="19730" xr:uid="{00000000-0005-0000-0000-00002C4D0000}"/>
    <cellStyle name="Normal 78 5 2 3" xfId="6284" xr:uid="{00000000-0005-0000-0000-0000A3180000}"/>
    <cellStyle name="Normal 78 5 2 3 2" xfId="16336" xr:uid="{00000000-0005-0000-0000-0000E73F0000}"/>
    <cellStyle name="Normal 78 5 2 3 3" xfId="11316" xr:uid="{00000000-0005-0000-0000-00004B2C0000}"/>
    <cellStyle name="Normal 78 5 2 3 3 3" xfId="26414" xr:uid="{00000000-0005-0000-0000-000048670000}"/>
    <cellStyle name="Normal 78 5 2 3 5" xfId="21401" xr:uid="{00000000-0005-0000-0000-0000B3530000}"/>
    <cellStyle name="Normal 78 5 2 4" xfId="12994" xr:uid="{00000000-0005-0000-0000-0000D9320000}"/>
    <cellStyle name="Normal 78 5 2 4 3" xfId="28089" xr:uid="{00000000-0005-0000-0000-0000D36D0000}"/>
    <cellStyle name="Normal 78 5 2 5" xfId="7973" xr:uid="{00000000-0005-0000-0000-00003C1F0000}"/>
    <cellStyle name="Normal 78 5 2 5 3" xfId="23072" xr:uid="{00000000-0005-0000-0000-00003A5A0000}"/>
    <cellStyle name="Normal 78 5 2 7" xfId="18059" xr:uid="{00000000-0005-0000-0000-0000A5460000}"/>
    <cellStyle name="Normal 78 5 3" xfId="3756" xr:uid="{00000000-0005-0000-0000-0000C20E0000}"/>
    <cellStyle name="Normal 78 5 3 2" xfId="13829" xr:uid="{00000000-0005-0000-0000-00001C360000}"/>
    <cellStyle name="Normal 78 5 3 2 3" xfId="28924" xr:uid="{00000000-0005-0000-0000-000016710000}"/>
    <cellStyle name="Normal 78 5 3 3" xfId="8809" xr:uid="{00000000-0005-0000-0000-000080220000}"/>
    <cellStyle name="Normal 78 5 3 3 3" xfId="23907" xr:uid="{00000000-0005-0000-0000-00007D5D0000}"/>
    <cellStyle name="Normal 78 5 3 5" xfId="18894" xr:uid="{00000000-0005-0000-0000-0000E8490000}"/>
    <cellStyle name="Normal 78 5 4" xfId="5448" xr:uid="{00000000-0005-0000-0000-00005F150000}"/>
    <cellStyle name="Normal 78 5 4 2" xfId="15500" xr:uid="{00000000-0005-0000-0000-0000A33C0000}"/>
    <cellStyle name="Normal 78 5 4 2 3" xfId="30595" xr:uid="{00000000-0005-0000-0000-00009D770000}"/>
    <cellStyle name="Normal 78 5 4 3" xfId="10480" xr:uid="{00000000-0005-0000-0000-000007290000}"/>
    <cellStyle name="Normal 78 5 4 3 3" xfId="25578" xr:uid="{00000000-0005-0000-0000-000004640000}"/>
    <cellStyle name="Normal 78 5 4 5" xfId="20565" xr:uid="{00000000-0005-0000-0000-00006F500000}"/>
    <cellStyle name="Normal 78 5 5" xfId="12158" xr:uid="{00000000-0005-0000-0000-0000952F0000}"/>
    <cellStyle name="Normal 78 5 5 3" xfId="27253" xr:uid="{00000000-0005-0000-0000-00008F6A0000}"/>
    <cellStyle name="Normal 78 5 6" xfId="7137" xr:uid="{00000000-0005-0000-0000-0000F81B0000}"/>
    <cellStyle name="Normal 78 5 6 3" xfId="22236" xr:uid="{00000000-0005-0000-0000-0000F6560000}"/>
    <cellStyle name="Normal 78 5 8" xfId="17223" xr:uid="{00000000-0005-0000-0000-000061430000}"/>
    <cellStyle name="Normal 78 6" xfId="2484" xr:uid="{00000000-0005-0000-0000-0000C9090000}"/>
    <cellStyle name="Normal 78 6 2" xfId="4175" xr:uid="{00000000-0005-0000-0000-000065100000}"/>
    <cellStyle name="Normal 78 6 2 2" xfId="14247" xr:uid="{00000000-0005-0000-0000-0000BE370000}"/>
    <cellStyle name="Normal 78 6 2 2 3" xfId="29342" xr:uid="{00000000-0005-0000-0000-0000B8720000}"/>
    <cellStyle name="Normal 78 6 2 3" xfId="9227" xr:uid="{00000000-0005-0000-0000-000022240000}"/>
    <cellStyle name="Normal 78 6 2 3 3" xfId="24325" xr:uid="{00000000-0005-0000-0000-00001F5F0000}"/>
    <cellStyle name="Normal 78 6 2 5" xfId="19312" xr:uid="{00000000-0005-0000-0000-00008A4B0000}"/>
    <cellStyle name="Normal 78 6 3" xfId="5866" xr:uid="{00000000-0005-0000-0000-000001170000}"/>
    <cellStyle name="Normal 78 6 3 2" xfId="15918" xr:uid="{00000000-0005-0000-0000-0000453E0000}"/>
    <cellStyle name="Normal 78 6 3 3" xfId="10898" xr:uid="{00000000-0005-0000-0000-0000A92A0000}"/>
    <cellStyle name="Normal 78 6 3 3 3" xfId="25996" xr:uid="{00000000-0005-0000-0000-0000A6650000}"/>
    <cellStyle name="Normal 78 6 3 5" xfId="20983" xr:uid="{00000000-0005-0000-0000-000011520000}"/>
    <cellStyle name="Normal 78 6 4" xfId="12576" xr:uid="{00000000-0005-0000-0000-000037310000}"/>
    <cellStyle name="Normal 78 6 4 3" xfId="27671" xr:uid="{00000000-0005-0000-0000-0000316C0000}"/>
    <cellStyle name="Normal 78 6 5" xfId="7555" xr:uid="{00000000-0005-0000-0000-00009A1D0000}"/>
    <cellStyle name="Normal 78 6 5 3" xfId="22654" xr:uid="{00000000-0005-0000-0000-000098580000}"/>
    <cellStyle name="Normal 78 6 7" xfId="17641" xr:uid="{00000000-0005-0000-0000-000003450000}"/>
    <cellStyle name="Normal 78 7" xfId="3330" xr:uid="{00000000-0005-0000-0000-0000180D0000}"/>
    <cellStyle name="Normal 78 7 2" xfId="13412" xr:uid="{00000000-0005-0000-0000-00007B340000}"/>
    <cellStyle name="Normal 78 7 2 3" xfId="28507" xr:uid="{00000000-0005-0000-0000-0000756F0000}"/>
    <cellStyle name="Normal 78 7 3" xfId="8391" xr:uid="{00000000-0005-0000-0000-0000DE200000}"/>
    <cellStyle name="Normal 78 7 3 3" xfId="23490" xr:uid="{00000000-0005-0000-0000-0000DC5B0000}"/>
    <cellStyle name="Normal 78 7 5" xfId="18477" xr:uid="{00000000-0005-0000-0000-000047480000}"/>
    <cellStyle name="Normal 78 8" xfId="5027" xr:uid="{00000000-0005-0000-0000-0000BA130000}"/>
    <cellStyle name="Normal 78 8 2" xfId="15083" xr:uid="{00000000-0005-0000-0000-0000023B0000}"/>
    <cellStyle name="Normal 78 8 2 3" xfId="30178" xr:uid="{00000000-0005-0000-0000-0000FC750000}"/>
    <cellStyle name="Normal 78 8 3" xfId="10063" xr:uid="{00000000-0005-0000-0000-000066270000}"/>
    <cellStyle name="Normal 78 8 3 3" xfId="25161" xr:uid="{00000000-0005-0000-0000-000063620000}"/>
    <cellStyle name="Normal 78 8 5" xfId="20148" xr:uid="{00000000-0005-0000-0000-0000CE4E0000}"/>
    <cellStyle name="Normal 78 9" xfId="11738" xr:uid="{00000000-0005-0000-0000-0000F12D0000}"/>
    <cellStyle name="Normal 78 9 3" xfId="26835" xr:uid="{00000000-0005-0000-0000-0000ED680000}"/>
    <cellStyle name="Normal 79" xfId="1092" xr:uid="{00000000-0005-0000-0000-000056040000}"/>
    <cellStyle name="Normal 79 10" xfId="6720" xr:uid="{00000000-0005-0000-0000-0000571A0000}"/>
    <cellStyle name="Normal 79 10 3" xfId="21822" xr:uid="{00000000-0005-0000-0000-000058550000}"/>
    <cellStyle name="Normal 79 12" xfId="16807" xr:uid="{00000000-0005-0000-0000-0000C1410000}"/>
    <cellStyle name="Normal 79 2" xfId="1686" xr:uid="{00000000-0005-0000-0000-0000AB060000}"/>
    <cellStyle name="Normal 79 2 11" xfId="16861" xr:uid="{00000000-0005-0000-0000-0000F7410000}"/>
    <cellStyle name="Normal 79 2 2" xfId="1795" xr:uid="{00000000-0005-0000-0000-000018070000}"/>
    <cellStyle name="Normal 79 2 2 10" xfId="16965" xr:uid="{00000000-0005-0000-0000-00005F420000}"/>
    <cellStyle name="Normal 79 2 2 2" xfId="2012" xr:uid="{00000000-0005-0000-0000-0000F1070000}"/>
    <cellStyle name="Normal 79 2 2 2 2" xfId="2433" xr:uid="{00000000-0005-0000-0000-000096090000}"/>
    <cellStyle name="Normal 79 2 2 2 2 2" xfId="3272" xr:uid="{00000000-0005-0000-0000-0000DD0C0000}"/>
    <cellStyle name="Normal 79 2 2 2 2 2 2" xfId="4961" xr:uid="{00000000-0005-0000-0000-000077130000}"/>
    <cellStyle name="Normal 79 2 2 2 2 2 2 2" xfId="15033" xr:uid="{00000000-0005-0000-0000-0000D03A0000}"/>
    <cellStyle name="Normal 79 2 2 2 2 2 2 2 3" xfId="30128" xr:uid="{00000000-0005-0000-0000-0000CA750000}"/>
    <cellStyle name="Normal 79 2 2 2 2 2 2 3" xfId="10013" xr:uid="{00000000-0005-0000-0000-000034270000}"/>
    <cellStyle name="Normal 79 2 2 2 2 2 2 3 3" xfId="25111" xr:uid="{00000000-0005-0000-0000-000031620000}"/>
    <cellStyle name="Normal 79 2 2 2 2 2 2 5" xfId="20098" xr:uid="{00000000-0005-0000-0000-00009C4E0000}"/>
    <cellStyle name="Normal 79 2 2 2 2 2 3" xfId="6652" xr:uid="{00000000-0005-0000-0000-0000131A0000}"/>
    <cellStyle name="Normal 79 2 2 2 2 2 3 2" xfId="16704" xr:uid="{00000000-0005-0000-0000-000057410000}"/>
    <cellStyle name="Normal 79 2 2 2 2 2 3 3" xfId="11684" xr:uid="{00000000-0005-0000-0000-0000BB2D0000}"/>
    <cellStyle name="Normal 79 2 2 2 2 2 3 3 3" xfId="26782" xr:uid="{00000000-0005-0000-0000-0000B8680000}"/>
    <cellStyle name="Normal 79 2 2 2 2 2 3 5" xfId="21769" xr:uid="{00000000-0005-0000-0000-000023550000}"/>
    <cellStyle name="Normal 79 2 2 2 2 2 4" xfId="13362" xr:uid="{00000000-0005-0000-0000-000049340000}"/>
    <cellStyle name="Normal 79 2 2 2 2 2 4 3" xfId="28457" xr:uid="{00000000-0005-0000-0000-0000436F0000}"/>
    <cellStyle name="Normal 79 2 2 2 2 2 5" xfId="8341" xr:uid="{00000000-0005-0000-0000-0000AC200000}"/>
    <cellStyle name="Normal 79 2 2 2 2 2 5 3" xfId="23440" xr:uid="{00000000-0005-0000-0000-0000AA5B0000}"/>
    <cellStyle name="Normal 79 2 2 2 2 2 7" xfId="18427" xr:uid="{00000000-0005-0000-0000-000015480000}"/>
    <cellStyle name="Normal 79 2 2 2 2 3" xfId="4124" xr:uid="{00000000-0005-0000-0000-000032100000}"/>
    <cellStyle name="Normal 79 2 2 2 2 3 2" xfId="14197" xr:uid="{00000000-0005-0000-0000-00008C370000}"/>
    <cellStyle name="Normal 79 2 2 2 2 3 2 3" xfId="29292" xr:uid="{00000000-0005-0000-0000-000086720000}"/>
    <cellStyle name="Normal 79 2 2 2 2 3 3" xfId="9177" xr:uid="{00000000-0005-0000-0000-0000F0230000}"/>
    <cellStyle name="Normal 79 2 2 2 2 3 3 3" xfId="24275" xr:uid="{00000000-0005-0000-0000-0000ED5E0000}"/>
    <cellStyle name="Normal 79 2 2 2 2 3 5" xfId="19262" xr:uid="{00000000-0005-0000-0000-0000584B0000}"/>
    <cellStyle name="Normal 79 2 2 2 2 4" xfId="5816" xr:uid="{00000000-0005-0000-0000-0000CF160000}"/>
    <cellStyle name="Normal 79 2 2 2 2 4 2" xfId="15868" xr:uid="{00000000-0005-0000-0000-0000133E0000}"/>
    <cellStyle name="Normal 79 2 2 2 2 4 3" xfId="10848" xr:uid="{00000000-0005-0000-0000-0000772A0000}"/>
    <cellStyle name="Normal 79 2 2 2 2 4 3 3" xfId="25946" xr:uid="{00000000-0005-0000-0000-000074650000}"/>
    <cellStyle name="Normal 79 2 2 2 2 4 5" xfId="20933" xr:uid="{00000000-0005-0000-0000-0000DF510000}"/>
    <cellStyle name="Normal 79 2 2 2 2 5" xfId="12526" xr:uid="{00000000-0005-0000-0000-000005310000}"/>
    <cellStyle name="Normal 79 2 2 2 2 5 3" xfId="27621" xr:uid="{00000000-0005-0000-0000-0000FF6B0000}"/>
    <cellStyle name="Normal 79 2 2 2 2 6" xfId="7505" xr:uid="{00000000-0005-0000-0000-0000681D0000}"/>
    <cellStyle name="Normal 79 2 2 2 2 6 3" xfId="22604" xr:uid="{00000000-0005-0000-0000-000066580000}"/>
    <cellStyle name="Normal 79 2 2 2 2 8" xfId="17591" xr:uid="{00000000-0005-0000-0000-0000D1440000}"/>
    <cellStyle name="Normal 79 2 2 2 3" xfId="2854" xr:uid="{00000000-0005-0000-0000-00003B0B0000}"/>
    <cellStyle name="Normal 79 2 2 2 3 2" xfId="4543" xr:uid="{00000000-0005-0000-0000-0000D5110000}"/>
    <cellStyle name="Normal 79 2 2 2 3 2 2" xfId="14615" xr:uid="{00000000-0005-0000-0000-00002E390000}"/>
    <cellStyle name="Normal 79 2 2 2 3 2 2 3" xfId="29710" xr:uid="{00000000-0005-0000-0000-000028740000}"/>
    <cellStyle name="Normal 79 2 2 2 3 2 3" xfId="9595" xr:uid="{00000000-0005-0000-0000-000092250000}"/>
    <cellStyle name="Normal 79 2 2 2 3 2 3 3" xfId="24693" xr:uid="{00000000-0005-0000-0000-00008F600000}"/>
    <cellStyle name="Normal 79 2 2 2 3 2 5" xfId="19680" xr:uid="{00000000-0005-0000-0000-0000FA4C0000}"/>
    <cellStyle name="Normal 79 2 2 2 3 3" xfId="6234" xr:uid="{00000000-0005-0000-0000-000071180000}"/>
    <cellStyle name="Normal 79 2 2 2 3 3 2" xfId="16286" xr:uid="{00000000-0005-0000-0000-0000B53F0000}"/>
    <cellStyle name="Normal 79 2 2 2 3 3 3" xfId="11266" xr:uid="{00000000-0005-0000-0000-0000192C0000}"/>
    <cellStyle name="Normal 79 2 2 2 3 3 3 3" xfId="26364" xr:uid="{00000000-0005-0000-0000-000016670000}"/>
    <cellStyle name="Normal 79 2 2 2 3 3 5" xfId="21351" xr:uid="{00000000-0005-0000-0000-000081530000}"/>
    <cellStyle name="Normal 79 2 2 2 3 4" xfId="12944" xr:uid="{00000000-0005-0000-0000-0000A7320000}"/>
    <cellStyle name="Normal 79 2 2 2 3 4 3" xfId="28039" xr:uid="{00000000-0005-0000-0000-0000A16D0000}"/>
    <cellStyle name="Normal 79 2 2 2 3 5" xfId="7923" xr:uid="{00000000-0005-0000-0000-00000A1F0000}"/>
    <cellStyle name="Normal 79 2 2 2 3 5 3" xfId="23022" xr:uid="{00000000-0005-0000-0000-0000085A0000}"/>
    <cellStyle name="Normal 79 2 2 2 3 7" xfId="18009" xr:uid="{00000000-0005-0000-0000-000073460000}"/>
    <cellStyle name="Normal 79 2 2 2 4" xfId="3706" xr:uid="{00000000-0005-0000-0000-0000900E0000}"/>
    <cellStyle name="Normal 79 2 2 2 4 2" xfId="13779" xr:uid="{00000000-0005-0000-0000-0000EA350000}"/>
    <cellStyle name="Normal 79 2 2 2 4 2 3" xfId="28874" xr:uid="{00000000-0005-0000-0000-0000E4700000}"/>
    <cellStyle name="Normal 79 2 2 2 4 3" xfId="8759" xr:uid="{00000000-0005-0000-0000-00004E220000}"/>
    <cellStyle name="Normal 79 2 2 2 4 3 3" xfId="23857" xr:uid="{00000000-0005-0000-0000-00004B5D0000}"/>
    <cellStyle name="Normal 79 2 2 2 4 5" xfId="18844" xr:uid="{00000000-0005-0000-0000-0000B6490000}"/>
    <cellStyle name="Normal 79 2 2 2 5" xfId="5398" xr:uid="{00000000-0005-0000-0000-00002D150000}"/>
    <cellStyle name="Normal 79 2 2 2 5 2" xfId="15450" xr:uid="{00000000-0005-0000-0000-0000713C0000}"/>
    <cellStyle name="Normal 79 2 2 2 5 2 3" xfId="30545" xr:uid="{00000000-0005-0000-0000-00006B770000}"/>
    <cellStyle name="Normal 79 2 2 2 5 3" xfId="10430" xr:uid="{00000000-0005-0000-0000-0000D5280000}"/>
    <cellStyle name="Normal 79 2 2 2 5 3 3" xfId="25528" xr:uid="{00000000-0005-0000-0000-0000D2630000}"/>
    <cellStyle name="Normal 79 2 2 2 5 5" xfId="20515" xr:uid="{00000000-0005-0000-0000-00003D500000}"/>
    <cellStyle name="Normal 79 2 2 2 6" xfId="12108" xr:uid="{00000000-0005-0000-0000-0000632F0000}"/>
    <cellStyle name="Normal 79 2 2 2 6 3" xfId="27203" xr:uid="{00000000-0005-0000-0000-00005D6A0000}"/>
    <cellStyle name="Normal 79 2 2 2 7" xfId="7087" xr:uid="{00000000-0005-0000-0000-0000C61B0000}"/>
    <cellStyle name="Normal 79 2 2 2 7 3" xfId="22186" xr:uid="{00000000-0005-0000-0000-0000C4560000}"/>
    <cellStyle name="Normal 79 2 2 2 9" xfId="17173" xr:uid="{00000000-0005-0000-0000-00002F430000}"/>
    <cellStyle name="Normal 79 2 2 3" xfId="2225" xr:uid="{00000000-0005-0000-0000-0000C6080000}"/>
    <cellStyle name="Normal 79 2 2 3 2" xfId="3064" xr:uid="{00000000-0005-0000-0000-00000D0C0000}"/>
    <cellStyle name="Normal 79 2 2 3 2 2" xfId="4753" xr:uid="{00000000-0005-0000-0000-0000A7120000}"/>
    <cellStyle name="Normal 79 2 2 3 2 2 2" xfId="14825" xr:uid="{00000000-0005-0000-0000-0000003A0000}"/>
    <cellStyle name="Normal 79 2 2 3 2 2 2 3" xfId="29920" xr:uid="{00000000-0005-0000-0000-0000FA740000}"/>
    <cellStyle name="Normal 79 2 2 3 2 2 3" xfId="9805" xr:uid="{00000000-0005-0000-0000-000064260000}"/>
    <cellStyle name="Normal 79 2 2 3 2 2 3 3" xfId="24903" xr:uid="{00000000-0005-0000-0000-000061610000}"/>
    <cellStyle name="Normal 79 2 2 3 2 2 5" xfId="19890" xr:uid="{00000000-0005-0000-0000-0000CC4D0000}"/>
    <cellStyle name="Normal 79 2 2 3 2 3" xfId="6444" xr:uid="{00000000-0005-0000-0000-000043190000}"/>
    <cellStyle name="Normal 79 2 2 3 2 3 2" xfId="16496" xr:uid="{00000000-0005-0000-0000-000087400000}"/>
    <cellStyle name="Normal 79 2 2 3 2 3 3" xfId="11476" xr:uid="{00000000-0005-0000-0000-0000EB2C0000}"/>
    <cellStyle name="Normal 79 2 2 3 2 3 3 3" xfId="26574" xr:uid="{00000000-0005-0000-0000-0000E8670000}"/>
    <cellStyle name="Normal 79 2 2 3 2 3 5" xfId="21561" xr:uid="{00000000-0005-0000-0000-000053540000}"/>
    <cellStyle name="Normal 79 2 2 3 2 4" xfId="13154" xr:uid="{00000000-0005-0000-0000-000079330000}"/>
    <cellStyle name="Normal 79 2 2 3 2 4 3" xfId="28249" xr:uid="{00000000-0005-0000-0000-0000736E0000}"/>
    <cellStyle name="Normal 79 2 2 3 2 5" xfId="8133" xr:uid="{00000000-0005-0000-0000-0000DC1F0000}"/>
    <cellStyle name="Normal 79 2 2 3 2 5 3" xfId="23232" xr:uid="{00000000-0005-0000-0000-0000DA5A0000}"/>
    <cellStyle name="Normal 79 2 2 3 2 7" xfId="18219" xr:uid="{00000000-0005-0000-0000-000045470000}"/>
    <cellStyle name="Normal 79 2 2 3 3" xfId="3916" xr:uid="{00000000-0005-0000-0000-0000620F0000}"/>
    <cellStyle name="Normal 79 2 2 3 3 2" xfId="13989" xr:uid="{00000000-0005-0000-0000-0000BC360000}"/>
    <cellStyle name="Normal 79 2 2 3 3 2 3" xfId="29084" xr:uid="{00000000-0005-0000-0000-0000B6710000}"/>
    <cellStyle name="Normal 79 2 2 3 3 3" xfId="8969" xr:uid="{00000000-0005-0000-0000-000020230000}"/>
    <cellStyle name="Normal 79 2 2 3 3 3 3" xfId="24067" xr:uid="{00000000-0005-0000-0000-00001D5E0000}"/>
    <cellStyle name="Normal 79 2 2 3 3 5" xfId="19054" xr:uid="{00000000-0005-0000-0000-0000884A0000}"/>
    <cellStyle name="Normal 79 2 2 3 4" xfId="5608" xr:uid="{00000000-0005-0000-0000-0000FF150000}"/>
    <cellStyle name="Normal 79 2 2 3 4 2" xfId="15660" xr:uid="{00000000-0005-0000-0000-0000433D0000}"/>
    <cellStyle name="Normal 79 2 2 3 4 2 3" xfId="30755" xr:uid="{00000000-0005-0000-0000-00003D780000}"/>
    <cellStyle name="Normal 79 2 2 3 4 3" xfId="10640" xr:uid="{00000000-0005-0000-0000-0000A7290000}"/>
    <cellStyle name="Normal 79 2 2 3 4 3 3" xfId="25738" xr:uid="{00000000-0005-0000-0000-0000A4640000}"/>
    <cellStyle name="Normal 79 2 2 3 4 5" xfId="20725" xr:uid="{00000000-0005-0000-0000-00000F510000}"/>
    <cellStyle name="Normal 79 2 2 3 5" xfId="12318" xr:uid="{00000000-0005-0000-0000-000035300000}"/>
    <cellStyle name="Normal 79 2 2 3 5 3" xfId="27413" xr:uid="{00000000-0005-0000-0000-00002F6B0000}"/>
    <cellStyle name="Normal 79 2 2 3 6" xfId="7297" xr:uid="{00000000-0005-0000-0000-0000981C0000}"/>
    <cellStyle name="Normal 79 2 2 3 6 3" xfId="22396" xr:uid="{00000000-0005-0000-0000-000096570000}"/>
    <cellStyle name="Normal 79 2 2 3 8" xfId="17383" xr:uid="{00000000-0005-0000-0000-000001440000}"/>
    <cellStyle name="Normal 79 2 2 4" xfId="2646" xr:uid="{00000000-0005-0000-0000-00006B0A0000}"/>
    <cellStyle name="Normal 79 2 2 4 2" xfId="4335" xr:uid="{00000000-0005-0000-0000-000005110000}"/>
    <cellStyle name="Normal 79 2 2 4 2 2" xfId="14407" xr:uid="{00000000-0005-0000-0000-00005E380000}"/>
    <cellStyle name="Normal 79 2 2 4 2 2 3" xfId="29502" xr:uid="{00000000-0005-0000-0000-000058730000}"/>
    <cellStyle name="Normal 79 2 2 4 2 3" xfId="9387" xr:uid="{00000000-0005-0000-0000-0000C2240000}"/>
    <cellStyle name="Normal 79 2 2 4 2 3 3" xfId="24485" xr:uid="{00000000-0005-0000-0000-0000BF5F0000}"/>
    <cellStyle name="Normal 79 2 2 4 2 5" xfId="19472" xr:uid="{00000000-0005-0000-0000-00002A4C0000}"/>
    <cellStyle name="Normal 79 2 2 4 3" xfId="6026" xr:uid="{00000000-0005-0000-0000-0000A1170000}"/>
    <cellStyle name="Normal 79 2 2 4 3 2" xfId="16078" xr:uid="{00000000-0005-0000-0000-0000E53E0000}"/>
    <cellStyle name="Normal 79 2 2 4 3 3" xfId="11058" xr:uid="{00000000-0005-0000-0000-0000492B0000}"/>
    <cellStyle name="Normal 79 2 2 4 3 3 3" xfId="26156" xr:uid="{00000000-0005-0000-0000-000046660000}"/>
    <cellStyle name="Normal 79 2 2 4 3 5" xfId="21143" xr:uid="{00000000-0005-0000-0000-0000B1520000}"/>
    <cellStyle name="Normal 79 2 2 4 4" xfId="12736" xr:uid="{00000000-0005-0000-0000-0000D7310000}"/>
    <cellStyle name="Normal 79 2 2 4 4 3" xfId="27831" xr:uid="{00000000-0005-0000-0000-0000D16C0000}"/>
    <cellStyle name="Normal 79 2 2 4 5" xfId="7715" xr:uid="{00000000-0005-0000-0000-00003A1E0000}"/>
    <cellStyle name="Normal 79 2 2 4 5 3" xfId="22814" xr:uid="{00000000-0005-0000-0000-000038590000}"/>
    <cellStyle name="Normal 79 2 2 4 7" xfId="17801" xr:uid="{00000000-0005-0000-0000-0000A3450000}"/>
    <cellStyle name="Normal 79 2 2 5" xfId="3498" xr:uid="{00000000-0005-0000-0000-0000C00D0000}"/>
    <cellStyle name="Normal 79 2 2 5 2" xfId="13571" xr:uid="{00000000-0005-0000-0000-00001A350000}"/>
    <cellStyle name="Normal 79 2 2 5 2 3" xfId="28666" xr:uid="{00000000-0005-0000-0000-000014700000}"/>
    <cellStyle name="Normal 79 2 2 5 3" xfId="8551" xr:uid="{00000000-0005-0000-0000-00007E210000}"/>
    <cellStyle name="Normal 79 2 2 5 3 3" xfId="23649" xr:uid="{00000000-0005-0000-0000-00007B5C0000}"/>
    <cellStyle name="Normal 79 2 2 5 5" xfId="18636" xr:uid="{00000000-0005-0000-0000-0000E6480000}"/>
    <cellStyle name="Normal 79 2 2 6" xfId="5190" xr:uid="{00000000-0005-0000-0000-00005D140000}"/>
    <cellStyle name="Normal 79 2 2 6 2" xfId="15242" xr:uid="{00000000-0005-0000-0000-0000A13B0000}"/>
    <cellStyle name="Normal 79 2 2 6 2 3" xfId="30337" xr:uid="{00000000-0005-0000-0000-00009B760000}"/>
    <cellStyle name="Normal 79 2 2 6 3" xfId="10222" xr:uid="{00000000-0005-0000-0000-000005280000}"/>
    <cellStyle name="Normal 79 2 2 6 3 3" xfId="25320" xr:uid="{00000000-0005-0000-0000-000002630000}"/>
    <cellStyle name="Normal 79 2 2 6 5" xfId="20307" xr:uid="{00000000-0005-0000-0000-00006D4F0000}"/>
    <cellStyle name="Normal 79 2 2 7" xfId="11900" xr:uid="{00000000-0005-0000-0000-0000932E0000}"/>
    <cellStyle name="Normal 79 2 2 7 3" xfId="26995" xr:uid="{00000000-0005-0000-0000-00008D690000}"/>
    <cellStyle name="Normal 79 2 2 8" xfId="6879" xr:uid="{00000000-0005-0000-0000-0000F61A0000}"/>
    <cellStyle name="Normal 79 2 2 8 3" xfId="21978" xr:uid="{00000000-0005-0000-0000-0000F4550000}"/>
    <cellStyle name="Normal 79 2 3" xfId="1908" xr:uid="{00000000-0005-0000-0000-000089070000}"/>
    <cellStyle name="Normal 79 2 3 2" xfId="2329" xr:uid="{00000000-0005-0000-0000-00002E090000}"/>
    <cellStyle name="Normal 79 2 3 2 2" xfId="3168" xr:uid="{00000000-0005-0000-0000-0000750C0000}"/>
    <cellStyle name="Normal 79 2 3 2 2 2" xfId="4857" xr:uid="{00000000-0005-0000-0000-00000F130000}"/>
    <cellStyle name="Normal 79 2 3 2 2 2 2" xfId="14929" xr:uid="{00000000-0005-0000-0000-0000683A0000}"/>
    <cellStyle name="Normal 79 2 3 2 2 2 2 3" xfId="30024" xr:uid="{00000000-0005-0000-0000-000062750000}"/>
    <cellStyle name="Normal 79 2 3 2 2 2 3" xfId="9909" xr:uid="{00000000-0005-0000-0000-0000CC260000}"/>
    <cellStyle name="Normal 79 2 3 2 2 2 3 3" xfId="25007" xr:uid="{00000000-0005-0000-0000-0000C9610000}"/>
    <cellStyle name="Normal 79 2 3 2 2 2 5" xfId="19994" xr:uid="{00000000-0005-0000-0000-0000344E0000}"/>
    <cellStyle name="Normal 79 2 3 2 2 3" xfId="6548" xr:uid="{00000000-0005-0000-0000-0000AB190000}"/>
    <cellStyle name="Normal 79 2 3 2 2 3 2" xfId="16600" xr:uid="{00000000-0005-0000-0000-0000EF400000}"/>
    <cellStyle name="Normal 79 2 3 2 2 3 3" xfId="11580" xr:uid="{00000000-0005-0000-0000-0000532D0000}"/>
    <cellStyle name="Normal 79 2 3 2 2 3 3 3" xfId="26678" xr:uid="{00000000-0005-0000-0000-000050680000}"/>
    <cellStyle name="Normal 79 2 3 2 2 3 5" xfId="21665" xr:uid="{00000000-0005-0000-0000-0000BB540000}"/>
    <cellStyle name="Normal 79 2 3 2 2 4" xfId="13258" xr:uid="{00000000-0005-0000-0000-0000E1330000}"/>
    <cellStyle name="Normal 79 2 3 2 2 4 3" xfId="28353" xr:uid="{00000000-0005-0000-0000-0000DB6E0000}"/>
    <cellStyle name="Normal 79 2 3 2 2 5" xfId="8237" xr:uid="{00000000-0005-0000-0000-000044200000}"/>
    <cellStyle name="Normal 79 2 3 2 2 5 3" xfId="23336" xr:uid="{00000000-0005-0000-0000-0000425B0000}"/>
    <cellStyle name="Normal 79 2 3 2 2 7" xfId="18323" xr:uid="{00000000-0005-0000-0000-0000AD470000}"/>
    <cellStyle name="Normal 79 2 3 2 3" xfId="4020" xr:uid="{00000000-0005-0000-0000-0000CA0F0000}"/>
    <cellStyle name="Normal 79 2 3 2 3 2" xfId="14093" xr:uid="{00000000-0005-0000-0000-000024370000}"/>
    <cellStyle name="Normal 79 2 3 2 3 2 3" xfId="29188" xr:uid="{00000000-0005-0000-0000-00001E720000}"/>
    <cellStyle name="Normal 79 2 3 2 3 3" xfId="9073" xr:uid="{00000000-0005-0000-0000-000088230000}"/>
    <cellStyle name="Normal 79 2 3 2 3 3 3" xfId="24171" xr:uid="{00000000-0005-0000-0000-0000855E0000}"/>
    <cellStyle name="Normal 79 2 3 2 3 5" xfId="19158" xr:uid="{00000000-0005-0000-0000-0000F04A0000}"/>
    <cellStyle name="Normal 79 2 3 2 4" xfId="5712" xr:uid="{00000000-0005-0000-0000-000067160000}"/>
    <cellStyle name="Normal 79 2 3 2 4 2" xfId="15764" xr:uid="{00000000-0005-0000-0000-0000AB3D0000}"/>
    <cellStyle name="Normal 79 2 3 2 4 2 3" xfId="30859" xr:uid="{00000000-0005-0000-0000-0000A5780000}"/>
    <cellStyle name="Normal 79 2 3 2 4 3" xfId="10744" xr:uid="{00000000-0005-0000-0000-00000F2A0000}"/>
    <cellStyle name="Normal 79 2 3 2 4 3 3" xfId="25842" xr:uid="{00000000-0005-0000-0000-00000C650000}"/>
    <cellStyle name="Normal 79 2 3 2 4 5" xfId="20829" xr:uid="{00000000-0005-0000-0000-000077510000}"/>
    <cellStyle name="Normal 79 2 3 2 5" xfId="12422" xr:uid="{00000000-0005-0000-0000-00009D300000}"/>
    <cellStyle name="Normal 79 2 3 2 5 3" xfId="27517" xr:uid="{00000000-0005-0000-0000-0000976B0000}"/>
    <cellStyle name="Normal 79 2 3 2 6" xfId="7401" xr:uid="{00000000-0005-0000-0000-0000001D0000}"/>
    <cellStyle name="Normal 79 2 3 2 6 3" xfId="22500" xr:uid="{00000000-0005-0000-0000-0000FE570000}"/>
    <cellStyle name="Normal 79 2 3 2 8" xfId="17487" xr:uid="{00000000-0005-0000-0000-000069440000}"/>
    <cellStyle name="Normal 79 2 3 3" xfId="2750" xr:uid="{00000000-0005-0000-0000-0000D30A0000}"/>
    <cellStyle name="Normal 79 2 3 3 2" xfId="4439" xr:uid="{00000000-0005-0000-0000-00006D110000}"/>
    <cellStyle name="Normal 79 2 3 3 2 2" xfId="14511" xr:uid="{00000000-0005-0000-0000-0000C6380000}"/>
    <cellStyle name="Normal 79 2 3 3 2 2 3" xfId="29606" xr:uid="{00000000-0005-0000-0000-0000C0730000}"/>
    <cellStyle name="Normal 79 2 3 3 2 3" xfId="9491" xr:uid="{00000000-0005-0000-0000-00002A250000}"/>
    <cellStyle name="Normal 79 2 3 3 2 3 3" xfId="24589" xr:uid="{00000000-0005-0000-0000-000027600000}"/>
    <cellStyle name="Normal 79 2 3 3 2 5" xfId="19576" xr:uid="{00000000-0005-0000-0000-0000924C0000}"/>
    <cellStyle name="Normal 79 2 3 3 3" xfId="6130" xr:uid="{00000000-0005-0000-0000-000009180000}"/>
    <cellStyle name="Normal 79 2 3 3 3 2" xfId="16182" xr:uid="{00000000-0005-0000-0000-00004D3F0000}"/>
    <cellStyle name="Normal 79 2 3 3 3 3" xfId="11162" xr:uid="{00000000-0005-0000-0000-0000B12B0000}"/>
    <cellStyle name="Normal 79 2 3 3 3 3 3" xfId="26260" xr:uid="{00000000-0005-0000-0000-0000AE660000}"/>
    <cellStyle name="Normal 79 2 3 3 3 5" xfId="21247" xr:uid="{00000000-0005-0000-0000-000019530000}"/>
    <cellStyle name="Normal 79 2 3 3 4" xfId="12840" xr:uid="{00000000-0005-0000-0000-00003F320000}"/>
    <cellStyle name="Normal 79 2 3 3 4 3" xfId="27935" xr:uid="{00000000-0005-0000-0000-0000396D0000}"/>
    <cellStyle name="Normal 79 2 3 3 5" xfId="7819" xr:uid="{00000000-0005-0000-0000-0000A21E0000}"/>
    <cellStyle name="Normal 79 2 3 3 5 3" xfId="22918" xr:uid="{00000000-0005-0000-0000-0000A0590000}"/>
    <cellStyle name="Normal 79 2 3 3 7" xfId="17905" xr:uid="{00000000-0005-0000-0000-00000B460000}"/>
    <cellStyle name="Normal 79 2 3 4" xfId="3602" xr:uid="{00000000-0005-0000-0000-0000280E0000}"/>
    <cellStyle name="Normal 79 2 3 4 2" xfId="13675" xr:uid="{00000000-0005-0000-0000-000082350000}"/>
    <cellStyle name="Normal 79 2 3 4 2 3" xfId="28770" xr:uid="{00000000-0005-0000-0000-00007C700000}"/>
    <cellStyle name="Normal 79 2 3 4 3" xfId="8655" xr:uid="{00000000-0005-0000-0000-0000E6210000}"/>
    <cellStyle name="Normal 79 2 3 4 3 3" xfId="23753" xr:uid="{00000000-0005-0000-0000-0000E35C0000}"/>
    <cellStyle name="Normal 79 2 3 4 5" xfId="18740" xr:uid="{00000000-0005-0000-0000-00004E490000}"/>
    <cellStyle name="Normal 79 2 3 5" xfId="5294" xr:uid="{00000000-0005-0000-0000-0000C5140000}"/>
    <cellStyle name="Normal 79 2 3 5 2" xfId="15346" xr:uid="{00000000-0005-0000-0000-0000093C0000}"/>
    <cellStyle name="Normal 79 2 3 5 2 3" xfId="30441" xr:uid="{00000000-0005-0000-0000-000003770000}"/>
    <cellStyle name="Normal 79 2 3 5 3" xfId="10326" xr:uid="{00000000-0005-0000-0000-00006D280000}"/>
    <cellStyle name="Normal 79 2 3 5 3 3" xfId="25424" xr:uid="{00000000-0005-0000-0000-00006A630000}"/>
    <cellStyle name="Normal 79 2 3 5 5" xfId="20411" xr:uid="{00000000-0005-0000-0000-0000D54F0000}"/>
    <cellStyle name="Normal 79 2 3 6" xfId="12004" xr:uid="{00000000-0005-0000-0000-0000FB2E0000}"/>
    <cellStyle name="Normal 79 2 3 6 3" xfId="27099" xr:uid="{00000000-0005-0000-0000-0000F5690000}"/>
    <cellStyle name="Normal 79 2 3 7" xfId="6983" xr:uid="{00000000-0005-0000-0000-00005E1B0000}"/>
    <cellStyle name="Normal 79 2 3 7 3" xfId="22082" xr:uid="{00000000-0005-0000-0000-00005C560000}"/>
    <cellStyle name="Normal 79 2 3 9" xfId="17069" xr:uid="{00000000-0005-0000-0000-0000C7420000}"/>
    <cellStyle name="Normal 79 2 4" xfId="2121" xr:uid="{00000000-0005-0000-0000-00005E080000}"/>
    <cellStyle name="Normal 79 2 4 2" xfId="2960" xr:uid="{00000000-0005-0000-0000-0000A50B0000}"/>
    <cellStyle name="Normal 79 2 4 2 2" xfId="4649" xr:uid="{00000000-0005-0000-0000-00003F120000}"/>
    <cellStyle name="Normal 79 2 4 2 2 2" xfId="14721" xr:uid="{00000000-0005-0000-0000-000098390000}"/>
    <cellStyle name="Normal 79 2 4 2 2 2 3" xfId="29816" xr:uid="{00000000-0005-0000-0000-000092740000}"/>
    <cellStyle name="Normal 79 2 4 2 2 3" xfId="9701" xr:uid="{00000000-0005-0000-0000-0000FC250000}"/>
    <cellStyle name="Normal 79 2 4 2 2 3 3" xfId="24799" xr:uid="{00000000-0005-0000-0000-0000F9600000}"/>
    <cellStyle name="Normal 79 2 4 2 2 5" xfId="19786" xr:uid="{00000000-0005-0000-0000-0000644D0000}"/>
    <cellStyle name="Normal 79 2 4 2 3" xfId="6340" xr:uid="{00000000-0005-0000-0000-0000DB180000}"/>
    <cellStyle name="Normal 79 2 4 2 3 2" xfId="16392" xr:uid="{00000000-0005-0000-0000-00001F400000}"/>
    <cellStyle name="Normal 79 2 4 2 3 3" xfId="11372" xr:uid="{00000000-0005-0000-0000-0000832C0000}"/>
    <cellStyle name="Normal 79 2 4 2 3 3 3" xfId="26470" xr:uid="{00000000-0005-0000-0000-000080670000}"/>
    <cellStyle name="Normal 79 2 4 2 3 5" xfId="21457" xr:uid="{00000000-0005-0000-0000-0000EB530000}"/>
    <cellStyle name="Normal 79 2 4 2 4" xfId="13050" xr:uid="{00000000-0005-0000-0000-000011330000}"/>
    <cellStyle name="Normal 79 2 4 2 4 3" xfId="28145" xr:uid="{00000000-0005-0000-0000-00000B6E0000}"/>
    <cellStyle name="Normal 79 2 4 2 5" xfId="8029" xr:uid="{00000000-0005-0000-0000-0000741F0000}"/>
    <cellStyle name="Normal 79 2 4 2 5 3" xfId="23128" xr:uid="{00000000-0005-0000-0000-0000725A0000}"/>
    <cellStyle name="Normal 79 2 4 2 7" xfId="18115" xr:uid="{00000000-0005-0000-0000-0000DD460000}"/>
    <cellStyle name="Normal 79 2 4 3" xfId="3812" xr:uid="{00000000-0005-0000-0000-0000FA0E0000}"/>
    <cellStyle name="Normal 79 2 4 3 2" xfId="13885" xr:uid="{00000000-0005-0000-0000-000054360000}"/>
    <cellStyle name="Normal 79 2 4 3 2 3" xfId="28980" xr:uid="{00000000-0005-0000-0000-00004E710000}"/>
    <cellStyle name="Normal 79 2 4 3 3" xfId="8865" xr:uid="{00000000-0005-0000-0000-0000B8220000}"/>
    <cellStyle name="Normal 79 2 4 3 3 3" xfId="23963" xr:uid="{00000000-0005-0000-0000-0000B55D0000}"/>
    <cellStyle name="Normal 79 2 4 3 5" xfId="18950" xr:uid="{00000000-0005-0000-0000-0000204A0000}"/>
    <cellStyle name="Normal 79 2 4 4" xfId="5504" xr:uid="{00000000-0005-0000-0000-000097150000}"/>
    <cellStyle name="Normal 79 2 4 4 2" xfId="15556" xr:uid="{00000000-0005-0000-0000-0000DB3C0000}"/>
    <cellStyle name="Normal 79 2 4 4 2 3" xfId="30651" xr:uid="{00000000-0005-0000-0000-0000D5770000}"/>
    <cellStyle name="Normal 79 2 4 4 3" xfId="10536" xr:uid="{00000000-0005-0000-0000-00003F290000}"/>
    <cellStyle name="Normal 79 2 4 4 3 3" xfId="25634" xr:uid="{00000000-0005-0000-0000-00003C640000}"/>
    <cellStyle name="Normal 79 2 4 4 5" xfId="20621" xr:uid="{00000000-0005-0000-0000-0000A7500000}"/>
    <cellStyle name="Normal 79 2 4 5" xfId="12214" xr:uid="{00000000-0005-0000-0000-0000CD2F0000}"/>
    <cellStyle name="Normal 79 2 4 5 3" xfId="27309" xr:uid="{00000000-0005-0000-0000-0000C76A0000}"/>
    <cellStyle name="Normal 79 2 4 6" xfId="7193" xr:uid="{00000000-0005-0000-0000-0000301C0000}"/>
    <cellStyle name="Normal 79 2 4 6 3" xfId="22292" xr:uid="{00000000-0005-0000-0000-00002E570000}"/>
    <cellStyle name="Normal 79 2 4 8" xfId="17279" xr:uid="{00000000-0005-0000-0000-000099430000}"/>
    <cellStyle name="Normal 79 2 5" xfId="2542" xr:uid="{00000000-0005-0000-0000-0000030A0000}"/>
    <cellStyle name="Normal 79 2 5 2" xfId="4231" xr:uid="{00000000-0005-0000-0000-00009D100000}"/>
    <cellStyle name="Normal 79 2 5 2 2" xfId="14303" xr:uid="{00000000-0005-0000-0000-0000F6370000}"/>
    <cellStyle name="Normal 79 2 5 2 2 3" xfId="29398" xr:uid="{00000000-0005-0000-0000-0000F0720000}"/>
    <cellStyle name="Normal 79 2 5 2 3" xfId="9283" xr:uid="{00000000-0005-0000-0000-00005A240000}"/>
    <cellStyle name="Normal 79 2 5 2 3 3" xfId="24381" xr:uid="{00000000-0005-0000-0000-0000575F0000}"/>
    <cellStyle name="Normal 79 2 5 2 5" xfId="19368" xr:uid="{00000000-0005-0000-0000-0000C24B0000}"/>
    <cellStyle name="Normal 79 2 5 3" xfId="5922" xr:uid="{00000000-0005-0000-0000-000039170000}"/>
    <cellStyle name="Normal 79 2 5 3 2" xfId="15974" xr:uid="{00000000-0005-0000-0000-00007D3E0000}"/>
    <cellStyle name="Normal 79 2 5 3 3" xfId="10954" xr:uid="{00000000-0005-0000-0000-0000E12A0000}"/>
    <cellStyle name="Normal 79 2 5 3 3 3" xfId="26052" xr:uid="{00000000-0005-0000-0000-0000DE650000}"/>
    <cellStyle name="Normal 79 2 5 3 5" xfId="21039" xr:uid="{00000000-0005-0000-0000-000049520000}"/>
    <cellStyle name="Normal 79 2 5 4" xfId="12632" xr:uid="{00000000-0005-0000-0000-00006F310000}"/>
    <cellStyle name="Normal 79 2 5 4 3" xfId="27727" xr:uid="{00000000-0005-0000-0000-0000696C0000}"/>
    <cellStyle name="Normal 79 2 5 5" xfId="7611" xr:uid="{00000000-0005-0000-0000-0000D21D0000}"/>
    <cellStyle name="Normal 79 2 5 5 3" xfId="22710" xr:uid="{00000000-0005-0000-0000-0000D0580000}"/>
    <cellStyle name="Normal 79 2 5 7" xfId="17697" xr:uid="{00000000-0005-0000-0000-00003B450000}"/>
    <cellStyle name="Normal 79 2 6" xfId="3394" xr:uid="{00000000-0005-0000-0000-0000580D0000}"/>
    <cellStyle name="Normal 79 2 6 2" xfId="13467" xr:uid="{00000000-0005-0000-0000-0000B2340000}"/>
    <cellStyle name="Normal 79 2 6 2 3" xfId="28562" xr:uid="{00000000-0005-0000-0000-0000AC6F0000}"/>
    <cellStyle name="Normal 79 2 6 3" xfId="8447" xr:uid="{00000000-0005-0000-0000-000016210000}"/>
    <cellStyle name="Normal 79 2 6 3 3" xfId="23545" xr:uid="{00000000-0005-0000-0000-0000135C0000}"/>
    <cellStyle name="Normal 79 2 6 5" xfId="18532" xr:uid="{00000000-0005-0000-0000-00007E480000}"/>
    <cellStyle name="Normal 79 2 7" xfId="5086" xr:uid="{00000000-0005-0000-0000-0000F5130000}"/>
    <cellStyle name="Normal 79 2 7 2" xfId="15138" xr:uid="{00000000-0005-0000-0000-0000393B0000}"/>
    <cellStyle name="Normal 79 2 7 2 3" xfId="30233" xr:uid="{00000000-0005-0000-0000-000033760000}"/>
    <cellStyle name="Normal 79 2 7 3" xfId="10118" xr:uid="{00000000-0005-0000-0000-00009D270000}"/>
    <cellStyle name="Normal 79 2 7 3 3" xfId="25216" xr:uid="{00000000-0005-0000-0000-00009A620000}"/>
    <cellStyle name="Normal 79 2 7 5" xfId="20203" xr:uid="{00000000-0005-0000-0000-0000054F0000}"/>
    <cellStyle name="Normal 79 2 8" xfId="11796" xr:uid="{00000000-0005-0000-0000-00002B2E0000}"/>
    <cellStyle name="Normal 79 2 8 3" xfId="26891" xr:uid="{00000000-0005-0000-0000-000025690000}"/>
    <cellStyle name="Normal 79 2 9" xfId="6775" xr:uid="{00000000-0005-0000-0000-00008E1A0000}"/>
    <cellStyle name="Normal 79 2 9 3" xfId="21874" xr:uid="{00000000-0005-0000-0000-00008C550000}"/>
    <cellStyle name="Normal 79 3" xfId="1741" xr:uid="{00000000-0005-0000-0000-0000E2060000}"/>
    <cellStyle name="Normal 79 3 10" xfId="16913" xr:uid="{00000000-0005-0000-0000-00002B420000}"/>
    <cellStyle name="Normal 79 3 2" xfId="1960" xr:uid="{00000000-0005-0000-0000-0000BD070000}"/>
    <cellStyle name="Normal 79 3 2 2" xfId="2381" xr:uid="{00000000-0005-0000-0000-000062090000}"/>
    <cellStyle name="Normal 79 3 2 2 2" xfId="3220" xr:uid="{00000000-0005-0000-0000-0000A90C0000}"/>
    <cellStyle name="Normal 79 3 2 2 2 2" xfId="4909" xr:uid="{00000000-0005-0000-0000-000043130000}"/>
    <cellStyle name="Normal 79 3 2 2 2 2 2" xfId="14981" xr:uid="{00000000-0005-0000-0000-00009C3A0000}"/>
    <cellStyle name="Normal 79 3 2 2 2 2 2 3" xfId="30076" xr:uid="{00000000-0005-0000-0000-000096750000}"/>
    <cellStyle name="Normal 79 3 2 2 2 2 3" xfId="9961" xr:uid="{00000000-0005-0000-0000-000000270000}"/>
    <cellStyle name="Normal 79 3 2 2 2 2 3 3" xfId="25059" xr:uid="{00000000-0005-0000-0000-0000FD610000}"/>
    <cellStyle name="Normal 79 3 2 2 2 2 5" xfId="20046" xr:uid="{00000000-0005-0000-0000-0000684E0000}"/>
    <cellStyle name="Normal 79 3 2 2 2 3" xfId="6600" xr:uid="{00000000-0005-0000-0000-0000DF190000}"/>
    <cellStyle name="Normal 79 3 2 2 2 3 2" xfId="16652" xr:uid="{00000000-0005-0000-0000-000023410000}"/>
    <cellStyle name="Normal 79 3 2 2 2 3 3" xfId="11632" xr:uid="{00000000-0005-0000-0000-0000872D0000}"/>
    <cellStyle name="Normal 79 3 2 2 2 3 3 3" xfId="26730" xr:uid="{00000000-0005-0000-0000-000084680000}"/>
    <cellStyle name="Normal 79 3 2 2 2 3 5" xfId="21717" xr:uid="{00000000-0005-0000-0000-0000EF540000}"/>
    <cellStyle name="Normal 79 3 2 2 2 4" xfId="13310" xr:uid="{00000000-0005-0000-0000-000015340000}"/>
    <cellStyle name="Normal 79 3 2 2 2 4 3" xfId="28405" xr:uid="{00000000-0005-0000-0000-00000F6F0000}"/>
    <cellStyle name="Normal 79 3 2 2 2 5" xfId="8289" xr:uid="{00000000-0005-0000-0000-000078200000}"/>
    <cellStyle name="Normal 79 3 2 2 2 5 3" xfId="23388" xr:uid="{00000000-0005-0000-0000-0000765B0000}"/>
    <cellStyle name="Normal 79 3 2 2 2 7" xfId="18375" xr:uid="{00000000-0005-0000-0000-0000E1470000}"/>
    <cellStyle name="Normal 79 3 2 2 3" xfId="4072" xr:uid="{00000000-0005-0000-0000-0000FE0F0000}"/>
    <cellStyle name="Normal 79 3 2 2 3 2" xfId="14145" xr:uid="{00000000-0005-0000-0000-000058370000}"/>
    <cellStyle name="Normal 79 3 2 2 3 2 3" xfId="29240" xr:uid="{00000000-0005-0000-0000-000052720000}"/>
    <cellStyle name="Normal 79 3 2 2 3 3" xfId="9125" xr:uid="{00000000-0005-0000-0000-0000BC230000}"/>
    <cellStyle name="Normal 79 3 2 2 3 3 3" xfId="24223" xr:uid="{00000000-0005-0000-0000-0000B95E0000}"/>
    <cellStyle name="Normal 79 3 2 2 3 5" xfId="19210" xr:uid="{00000000-0005-0000-0000-0000244B0000}"/>
    <cellStyle name="Normal 79 3 2 2 4" xfId="5764" xr:uid="{00000000-0005-0000-0000-00009B160000}"/>
    <cellStyle name="Normal 79 3 2 2 4 2" xfId="15816" xr:uid="{00000000-0005-0000-0000-0000DF3D0000}"/>
    <cellStyle name="Normal 79 3 2 2 4 2 3" xfId="30911" xr:uid="{00000000-0005-0000-0000-0000D9780000}"/>
    <cellStyle name="Normal 79 3 2 2 4 3" xfId="10796" xr:uid="{00000000-0005-0000-0000-0000432A0000}"/>
    <cellStyle name="Normal 79 3 2 2 4 3 3" xfId="25894" xr:uid="{00000000-0005-0000-0000-000040650000}"/>
    <cellStyle name="Normal 79 3 2 2 4 5" xfId="20881" xr:uid="{00000000-0005-0000-0000-0000AB510000}"/>
    <cellStyle name="Normal 79 3 2 2 5" xfId="12474" xr:uid="{00000000-0005-0000-0000-0000D1300000}"/>
    <cellStyle name="Normal 79 3 2 2 5 3" xfId="27569" xr:uid="{00000000-0005-0000-0000-0000CB6B0000}"/>
    <cellStyle name="Normal 79 3 2 2 6" xfId="7453" xr:uid="{00000000-0005-0000-0000-0000341D0000}"/>
    <cellStyle name="Normal 79 3 2 2 6 3" xfId="22552" xr:uid="{00000000-0005-0000-0000-000032580000}"/>
    <cellStyle name="Normal 79 3 2 2 8" xfId="17539" xr:uid="{00000000-0005-0000-0000-00009D440000}"/>
    <cellStyle name="Normal 79 3 2 3" xfId="2802" xr:uid="{00000000-0005-0000-0000-0000070B0000}"/>
    <cellStyle name="Normal 79 3 2 3 2" xfId="4491" xr:uid="{00000000-0005-0000-0000-0000A1110000}"/>
    <cellStyle name="Normal 79 3 2 3 2 2" xfId="14563" xr:uid="{00000000-0005-0000-0000-0000FA380000}"/>
    <cellStyle name="Normal 79 3 2 3 2 2 3" xfId="29658" xr:uid="{00000000-0005-0000-0000-0000F4730000}"/>
    <cellStyle name="Normal 79 3 2 3 2 3" xfId="9543" xr:uid="{00000000-0005-0000-0000-00005E250000}"/>
    <cellStyle name="Normal 79 3 2 3 2 3 3" xfId="24641" xr:uid="{00000000-0005-0000-0000-00005B600000}"/>
    <cellStyle name="Normal 79 3 2 3 2 5" xfId="19628" xr:uid="{00000000-0005-0000-0000-0000C64C0000}"/>
    <cellStyle name="Normal 79 3 2 3 3" xfId="6182" xr:uid="{00000000-0005-0000-0000-00003D180000}"/>
    <cellStyle name="Normal 79 3 2 3 3 2" xfId="16234" xr:uid="{00000000-0005-0000-0000-0000813F0000}"/>
    <cellStyle name="Normal 79 3 2 3 3 3" xfId="11214" xr:uid="{00000000-0005-0000-0000-0000E52B0000}"/>
    <cellStyle name="Normal 79 3 2 3 3 3 3" xfId="26312" xr:uid="{00000000-0005-0000-0000-0000E2660000}"/>
    <cellStyle name="Normal 79 3 2 3 3 5" xfId="21299" xr:uid="{00000000-0005-0000-0000-00004D530000}"/>
    <cellStyle name="Normal 79 3 2 3 4" xfId="12892" xr:uid="{00000000-0005-0000-0000-000073320000}"/>
    <cellStyle name="Normal 79 3 2 3 4 3" xfId="27987" xr:uid="{00000000-0005-0000-0000-00006D6D0000}"/>
    <cellStyle name="Normal 79 3 2 3 5" xfId="7871" xr:uid="{00000000-0005-0000-0000-0000D61E0000}"/>
    <cellStyle name="Normal 79 3 2 3 5 3" xfId="22970" xr:uid="{00000000-0005-0000-0000-0000D4590000}"/>
    <cellStyle name="Normal 79 3 2 3 7" xfId="17957" xr:uid="{00000000-0005-0000-0000-00003F460000}"/>
    <cellStyle name="Normal 79 3 2 4" xfId="3654" xr:uid="{00000000-0005-0000-0000-00005C0E0000}"/>
    <cellStyle name="Normal 79 3 2 4 2" xfId="13727" xr:uid="{00000000-0005-0000-0000-0000B6350000}"/>
    <cellStyle name="Normal 79 3 2 4 2 3" xfId="28822" xr:uid="{00000000-0005-0000-0000-0000B0700000}"/>
    <cellStyle name="Normal 79 3 2 4 3" xfId="8707" xr:uid="{00000000-0005-0000-0000-00001A220000}"/>
    <cellStyle name="Normal 79 3 2 4 3 3" xfId="23805" xr:uid="{00000000-0005-0000-0000-0000175D0000}"/>
    <cellStyle name="Normal 79 3 2 4 5" xfId="18792" xr:uid="{00000000-0005-0000-0000-000082490000}"/>
    <cellStyle name="Normal 79 3 2 5" xfId="5346" xr:uid="{00000000-0005-0000-0000-0000F9140000}"/>
    <cellStyle name="Normal 79 3 2 5 2" xfId="15398" xr:uid="{00000000-0005-0000-0000-00003D3C0000}"/>
    <cellStyle name="Normal 79 3 2 5 2 3" xfId="30493" xr:uid="{00000000-0005-0000-0000-000037770000}"/>
    <cellStyle name="Normal 79 3 2 5 3" xfId="10378" xr:uid="{00000000-0005-0000-0000-0000A1280000}"/>
    <cellStyle name="Normal 79 3 2 5 3 3" xfId="25476" xr:uid="{00000000-0005-0000-0000-00009E630000}"/>
    <cellStyle name="Normal 79 3 2 5 5" xfId="20463" xr:uid="{00000000-0005-0000-0000-000009500000}"/>
    <cellStyle name="Normal 79 3 2 6" xfId="12056" xr:uid="{00000000-0005-0000-0000-00002F2F0000}"/>
    <cellStyle name="Normal 79 3 2 6 3" xfId="27151" xr:uid="{00000000-0005-0000-0000-0000296A0000}"/>
    <cellStyle name="Normal 79 3 2 7" xfId="7035" xr:uid="{00000000-0005-0000-0000-0000921B0000}"/>
    <cellStyle name="Normal 79 3 2 7 3" xfId="22134" xr:uid="{00000000-0005-0000-0000-000090560000}"/>
    <cellStyle name="Normal 79 3 2 9" xfId="17121" xr:uid="{00000000-0005-0000-0000-0000FB420000}"/>
    <cellStyle name="Normal 79 3 3" xfId="2173" xr:uid="{00000000-0005-0000-0000-000092080000}"/>
    <cellStyle name="Normal 79 3 3 2" xfId="3012" xr:uid="{00000000-0005-0000-0000-0000D90B0000}"/>
    <cellStyle name="Normal 79 3 3 2 2" xfId="4701" xr:uid="{00000000-0005-0000-0000-000073120000}"/>
    <cellStyle name="Normal 79 3 3 2 2 2" xfId="14773" xr:uid="{00000000-0005-0000-0000-0000CC390000}"/>
    <cellStyle name="Normal 79 3 3 2 2 2 3" xfId="29868" xr:uid="{00000000-0005-0000-0000-0000C6740000}"/>
    <cellStyle name="Normal 79 3 3 2 2 3" xfId="9753" xr:uid="{00000000-0005-0000-0000-000030260000}"/>
    <cellStyle name="Normal 79 3 3 2 2 3 3" xfId="24851" xr:uid="{00000000-0005-0000-0000-00002D610000}"/>
    <cellStyle name="Normal 79 3 3 2 2 5" xfId="19838" xr:uid="{00000000-0005-0000-0000-0000984D0000}"/>
    <cellStyle name="Normal 79 3 3 2 3" xfId="6392" xr:uid="{00000000-0005-0000-0000-00000F190000}"/>
    <cellStyle name="Normal 79 3 3 2 3 2" xfId="16444" xr:uid="{00000000-0005-0000-0000-000053400000}"/>
    <cellStyle name="Normal 79 3 3 2 3 3" xfId="11424" xr:uid="{00000000-0005-0000-0000-0000B72C0000}"/>
    <cellStyle name="Normal 79 3 3 2 3 3 3" xfId="26522" xr:uid="{00000000-0005-0000-0000-0000B4670000}"/>
    <cellStyle name="Normal 79 3 3 2 3 5" xfId="21509" xr:uid="{00000000-0005-0000-0000-00001F540000}"/>
    <cellStyle name="Normal 79 3 3 2 4" xfId="13102" xr:uid="{00000000-0005-0000-0000-000045330000}"/>
    <cellStyle name="Normal 79 3 3 2 4 3" xfId="28197" xr:uid="{00000000-0005-0000-0000-00003F6E0000}"/>
    <cellStyle name="Normal 79 3 3 2 5" xfId="8081" xr:uid="{00000000-0005-0000-0000-0000A81F0000}"/>
    <cellStyle name="Normal 79 3 3 2 5 3" xfId="23180" xr:uid="{00000000-0005-0000-0000-0000A65A0000}"/>
    <cellStyle name="Normal 79 3 3 2 7" xfId="18167" xr:uid="{00000000-0005-0000-0000-000011470000}"/>
    <cellStyle name="Normal 79 3 3 3" xfId="3864" xr:uid="{00000000-0005-0000-0000-00002E0F0000}"/>
    <cellStyle name="Normal 79 3 3 3 2" xfId="13937" xr:uid="{00000000-0005-0000-0000-000088360000}"/>
    <cellStyle name="Normal 79 3 3 3 2 3" xfId="29032" xr:uid="{00000000-0005-0000-0000-000082710000}"/>
    <cellStyle name="Normal 79 3 3 3 3" xfId="8917" xr:uid="{00000000-0005-0000-0000-0000EC220000}"/>
    <cellStyle name="Normal 79 3 3 3 3 3" xfId="24015" xr:uid="{00000000-0005-0000-0000-0000E95D0000}"/>
    <cellStyle name="Normal 79 3 3 3 5" xfId="19002" xr:uid="{00000000-0005-0000-0000-0000544A0000}"/>
    <cellStyle name="Normal 79 3 3 4" xfId="5556" xr:uid="{00000000-0005-0000-0000-0000CB150000}"/>
    <cellStyle name="Normal 79 3 3 4 2" xfId="15608" xr:uid="{00000000-0005-0000-0000-00000F3D0000}"/>
    <cellStyle name="Normal 79 3 3 4 2 3" xfId="30703" xr:uid="{00000000-0005-0000-0000-000009780000}"/>
    <cellStyle name="Normal 79 3 3 4 3" xfId="10588" xr:uid="{00000000-0005-0000-0000-000073290000}"/>
    <cellStyle name="Normal 79 3 3 4 3 3" xfId="25686" xr:uid="{00000000-0005-0000-0000-000070640000}"/>
    <cellStyle name="Normal 79 3 3 4 5" xfId="20673" xr:uid="{00000000-0005-0000-0000-0000DB500000}"/>
    <cellStyle name="Normal 79 3 3 5" xfId="12266" xr:uid="{00000000-0005-0000-0000-000001300000}"/>
    <cellStyle name="Normal 79 3 3 5 3" xfId="27361" xr:uid="{00000000-0005-0000-0000-0000FB6A0000}"/>
    <cellStyle name="Normal 79 3 3 6" xfId="7245" xr:uid="{00000000-0005-0000-0000-0000641C0000}"/>
    <cellStyle name="Normal 79 3 3 6 3" xfId="22344" xr:uid="{00000000-0005-0000-0000-000062570000}"/>
    <cellStyle name="Normal 79 3 3 8" xfId="17331" xr:uid="{00000000-0005-0000-0000-0000CD430000}"/>
    <cellStyle name="Normal 79 3 4" xfId="2594" xr:uid="{00000000-0005-0000-0000-0000370A0000}"/>
    <cellStyle name="Normal 79 3 4 2" xfId="4283" xr:uid="{00000000-0005-0000-0000-0000D1100000}"/>
    <cellStyle name="Normal 79 3 4 2 2" xfId="14355" xr:uid="{00000000-0005-0000-0000-00002A380000}"/>
    <cellStyle name="Normal 79 3 4 2 2 3" xfId="29450" xr:uid="{00000000-0005-0000-0000-000024730000}"/>
    <cellStyle name="Normal 79 3 4 2 3" xfId="9335" xr:uid="{00000000-0005-0000-0000-00008E240000}"/>
    <cellStyle name="Normal 79 3 4 2 3 3" xfId="24433" xr:uid="{00000000-0005-0000-0000-00008B5F0000}"/>
    <cellStyle name="Normal 79 3 4 2 5" xfId="19420" xr:uid="{00000000-0005-0000-0000-0000F64B0000}"/>
    <cellStyle name="Normal 79 3 4 3" xfId="5974" xr:uid="{00000000-0005-0000-0000-00006D170000}"/>
    <cellStyle name="Normal 79 3 4 3 2" xfId="16026" xr:uid="{00000000-0005-0000-0000-0000B13E0000}"/>
    <cellStyle name="Normal 79 3 4 3 3" xfId="11006" xr:uid="{00000000-0005-0000-0000-0000152B0000}"/>
    <cellStyle name="Normal 79 3 4 3 3 3" xfId="26104" xr:uid="{00000000-0005-0000-0000-000012660000}"/>
    <cellStyle name="Normal 79 3 4 3 5" xfId="21091" xr:uid="{00000000-0005-0000-0000-00007D520000}"/>
    <cellStyle name="Normal 79 3 4 4" xfId="12684" xr:uid="{00000000-0005-0000-0000-0000A3310000}"/>
    <cellStyle name="Normal 79 3 4 4 3" xfId="27779" xr:uid="{00000000-0005-0000-0000-00009D6C0000}"/>
    <cellStyle name="Normal 79 3 4 5" xfId="7663" xr:uid="{00000000-0005-0000-0000-0000061E0000}"/>
    <cellStyle name="Normal 79 3 4 5 3" xfId="22762" xr:uid="{00000000-0005-0000-0000-000004590000}"/>
    <cellStyle name="Normal 79 3 4 7" xfId="17749" xr:uid="{00000000-0005-0000-0000-00006F450000}"/>
    <cellStyle name="Normal 79 3 5" xfId="3446" xr:uid="{00000000-0005-0000-0000-00008C0D0000}"/>
    <cellStyle name="Normal 79 3 5 2" xfId="13519" xr:uid="{00000000-0005-0000-0000-0000E6340000}"/>
    <cellStyle name="Normal 79 3 5 2 3" xfId="28614" xr:uid="{00000000-0005-0000-0000-0000E06F0000}"/>
    <cellStyle name="Normal 79 3 5 3" xfId="8499" xr:uid="{00000000-0005-0000-0000-00004A210000}"/>
    <cellStyle name="Normal 79 3 5 3 3" xfId="23597" xr:uid="{00000000-0005-0000-0000-0000475C0000}"/>
    <cellStyle name="Normal 79 3 5 5" xfId="18584" xr:uid="{00000000-0005-0000-0000-0000B2480000}"/>
    <cellStyle name="Normal 79 3 6" xfId="5138" xr:uid="{00000000-0005-0000-0000-000029140000}"/>
    <cellStyle name="Normal 79 3 6 2" xfId="15190" xr:uid="{00000000-0005-0000-0000-00006D3B0000}"/>
    <cellStyle name="Normal 79 3 6 2 3" xfId="30285" xr:uid="{00000000-0005-0000-0000-000067760000}"/>
    <cellStyle name="Normal 79 3 6 3" xfId="10170" xr:uid="{00000000-0005-0000-0000-0000D1270000}"/>
    <cellStyle name="Normal 79 3 6 3 3" xfId="25268" xr:uid="{00000000-0005-0000-0000-0000CE620000}"/>
    <cellStyle name="Normal 79 3 6 5" xfId="20255" xr:uid="{00000000-0005-0000-0000-0000394F0000}"/>
    <cellStyle name="Normal 79 3 7" xfId="11848" xr:uid="{00000000-0005-0000-0000-00005F2E0000}"/>
    <cellStyle name="Normal 79 3 7 3" xfId="26943" xr:uid="{00000000-0005-0000-0000-000059690000}"/>
    <cellStyle name="Normal 79 3 8" xfId="6827" xr:uid="{00000000-0005-0000-0000-0000C21A0000}"/>
    <cellStyle name="Normal 79 3 8 3" xfId="21926" xr:uid="{00000000-0005-0000-0000-0000C0550000}"/>
    <cellStyle name="Normal 79 4" xfId="1854" xr:uid="{00000000-0005-0000-0000-000053070000}"/>
    <cellStyle name="Normal 79 4 2" xfId="2277" xr:uid="{00000000-0005-0000-0000-0000FA080000}"/>
    <cellStyle name="Normal 79 4 2 2" xfId="3116" xr:uid="{00000000-0005-0000-0000-0000410C0000}"/>
    <cellStyle name="Normal 79 4 2 2 2" xfId="4805" xr:uid="{00000000-0005-0000-0000-0000DB120000}"/>
    <cellStyle name="Normal 79 4 2 2 2 2" xfId="14877" xr:uid="{00000000-0005-0000-0000-0000343A0000}"/>
    <cellStyle name="Normal 79 4 2 2 2 2 3" xfId="29972" xr:uid="{00000000-0005-0000-0000-00002E750000}"/>
    <cellStyle name="Normal 79 4 2 2 2 3" xfId="9857" xr:uid="{00000000-0005-0000-0000-000098260000}"/>
    <cellStyle name="Normal 79 4 2 2 2 3 3" xfId="24955" xr:uid="{00000000-0005-0000-0000-000095610000}"/>
    <cellStyle name="Normal 79 4 2 2 2 5" xfId="19942" xr:uid="{00000000-0005-0000-0000-0000004E0000}"/>
    <cellStyle name="Normal 79 4 2 2 3" xfId="6496" xr:uid="{00000000-0005-0000-0000-000077190000}"/>
    <cellStyle name="Normal 79 4 2 2 3 2" xfId="16548" xr:uid="{00000000-0005-0000-0000-0000BB400000}"/>
    <cellStyle name="Normal 79 4 2 2 3 3" xfId="11528" xr:uid="{00000000-0005-0000-0000-00001F2D0000}"/>
    <cellStyle name="Normal 79 4 2 2 3 3 3" xfId="26626" xr:uid="{00000000-0005-0000-0000-00001C680000}"/>
    <cellStyle name="Normal 79 4 2 2 3 5" xfId="21613" xr:uid="{00000000-0005-0000-0000-000087540000}"/>
    <cellStyle name="Normal 79 4 2 2 4" xfId="13206" xr:uid="{00000000-0005-0000-0000-0000AD330000}"/>
    <cellStyle name="Normal 79 4 2 2 4 3" xfId="28301" xr:uid="{00000000-0005-0000-0000-0000A76E0000}"/>
    <cellStyle name="Normal 79 4 2 2 5" xfId="8185" xr:uid="{00000000-0005-0000-0000-000010200000}"/>
    <cellStyle name="Normal 79 4 2 2 5 3" xfId="23284" xr:uid="{00000000-0005-0000-0000-00000E5B0000}"/>
    <cellStyle name="Normal 79 4 2 2 7" xfId="18271" xr:uid="{00000000-0005-0000-0000-000079470000}"/>
    <cellStyle name="Normal 79 4 2 3" xfId="3968" xr:uid="{00000000-0005-0000-0000-0000960F0000}"/>
    <cellStyle name="Normal 79 4 2 3 2" xfId="14041" xr:uid="{00000000-0005-0000-0000-0000F0360000}"/>
    <cellStyle name="Normal 79 4 2 3 2 3" xfId="29136" xr:uid="{00000000-0005-0000-0000-0000EA710000}"/>
    <cellStyle name="Normal 79 4 2 3 3" xfId="9021" xr:uid="{00000000-0005-0000-0000-000054230000}"/>
    <cellStyle name="Normal 79 4 2 3 3 3" xfId="24119" xr:uid="{00000000-0005-0000-0000-0000515E0000}"/>
    <cellStyle name="Normal 79 4 2 3 5" xfId="19106" xr:uid="{00000000-0005-0000-0000-0000BC4A0000}"/>
    <cellStyle name="Normal 79 4 2 4" xfId="5660" xr:uid="{00000000-0005-0000-0000-000033160000}"/>
    <cellStyle name="Normal 79 4 2 4 2" xfId="15712" xr:uid="{00000000-0005-0000-0000-0000773D0000}"/>
    <cellStyle name="Normal 79 4 2 4 2 3" xfId="30807" xr:uid="{00000000-0005-0000-0000-000071780000}"/>
    <cellStyle name="Normal 79 4 2 4 3" xfId="10692" xr:uid="{00000000-0005-0000-0000-0000DB290000}"/>
    <cellStyle name="Normal 79 4 2 4 3 3" xfId="25790" xr:uid="{00000000-0005-0000-0000-0000D8640000}"/>
    <cellStyle name="Normal 79 4 2 4 5" xfId="20777" xr:uid="{00000000-0005-0000-0000-000043510000}"/>
    <cellStyle name="Normal 79 4 2 5" xfId="12370" xr:uid="{00000000-0005-0000-0000-000069300000}"/>
    <cellStyle name="Normal 79 4 2 5 3" xfId="27465" xr:uid="{00000000-0005-0000-0000-0000636B0000}"/>
    <cellStyle name="Normal 79 4 2 6" xfId="7349" xr:uid="{00000000-0005-0000-0000-0000CC1C0000}"/>
    <cellStyle name="Normal 79 4 2 6 3" xfId="22448" xr:uid="{00000000-0005-0000-0000-0000CA570000}"/>
    <cellStyle name="Normal 79 4 2 8" xfId="17435" xr:uid="{00000000-0005-0000-0000-000035440000}"/>
    <cellStyle name="Normal 79 4 3" xfId="2698" xr:uid="{00000000-0005-0000-0000-00009F0A0000}"/>
    <cellStyle name="Normal 79 4 3 2" xfId="4387" xr:uid="{00000000-0005-0000-0000-000039110000}"/>
    <cellStyle name="Normal 79 4 3 2 2" xfId="14459" xr:uid="{00000000-0005-0000-0000-000092380000}"/>
    <cellStyle name="Normal 79 4 3 2 2 3" xfId="29554" xr:uid="{00000000-0005-0000-0000-00008C730000}"/>
    <cellStyle name="Normal 79 4 3 2 3" xfId="9439" xr:uid="{00000000-0005-0000-0000-0000F6240000}"/>
    <cellStyle name="Normal 79 4 3 2 3 3" xfId="24537" xr:uid="{00000000-0005-0000-0000-0000F35F0000}"/>
    <cellStyle name="Normal 79 4 3 2 5" xfId="19524" xr:uid="{00000000-0005-0000-0000-00005E4C0000}"/>
    <cellStyle name="Normal 79 4 3 3" xfId="6078" xr:uid="{00000000-0005-0000-0000-0000D5170000}"/>
    <cellStyle name="Normal 79 4 3 3 2" xfId="16130" xr:uid="{00000000-0005-0000-0000-0000193F0000}"/>
    <cellStyle name="Normal 79 4 3 3 3" xfId="11110" xr:uid="{00000000-0005-0000-0000-00007D2B0000}"/>
    <cellStyle name="Normal 79 4 3 3 3 3" xfId="26208" xr:uid="{00000000-0005-0000-0000-00007A660000}"/>
    <cellStyle name="Normal 79 4 3 3 5" xfId="21195" xr:uid="{00000000-0005-0000-0000-0000E5520000}"/>
    <cellStyle name="Normal 79 4 3 4" xfId="12788" xr:uid="{00000000-0005-0000-0000-00000B320000}"/>
    <cellStyle name="Normal 79 4 3 4 3" xfId="27883" xr:uid="{00000000-0005-0000-0000-0000056D0000}"/>
    <cellStyle name="Normal 79 4 3 5" xfId="7767" xr:uid="{00000000-0005-0000-0000-00006E1E0000}"/>
    <cellStyle name="Normal 79 4 3 5 3" xfId="22866" xr:uid="{00000000-0005-0000-0000-00006C590000}"/>
    <cellStyle name="Normal 79 4 3 7" xfId="17853" xr:uid="{00000000-0005-0000-0000-0000D7450000}"/>
    <cellStyle name="Normal 79 4 4" xfId="3550" xr:uid="{00000000-0005-0000-0000-0000F40D0000}"/>
    <cellStyle name="Normal 79 4 4 2" xfId="13623" xr:uid="{00000000-0005-0000-0000-00004E350000}"/>
    <cellStyle name="Normal 79 4 4 2 3" xfId="28718" xr:uid="{00000000-0005-0000-0000-000048700000}"/>
    <cellStyle name="Normal 79 4 4 3" xfId="8603" xr:uid="{00000000-0005-0000-0000-0000B2210000}"/>
    <cellStyle name="Normal 79 4 4 3 3" xfId="23701" xr:uid="{00000000-0005-0000-0000-0000AF5C0000}"/>
    <cellStyle name="Normal 79 4 4 5" xfId="18688" xr:uid="{00000000-0005-0000-0000-00001A490000}"/>
    <cellStyle name="Normal 79 4 5" xfId="5242" xr:uid="{00000000-0005-0000-0000-000091140000}"/>
    <cellStyle name="Normal 79 4 5 2" xfId="15294" xr:uid="{00000000-0005-0000-0000-0000D53B0000}"/>
    <cellStyle name="Normal 79 4 5 2 3" xfId="30389" xr:uid="{00000000-0005-0000-0000-0000CF760000}"/>
    <cellStyle name="Normal 79 4 5 3" xfId="10274" xr:uid="{00000000-0005-0000-0000-000039280000}"/>
    <cellStyle name="Normal 79 4 5 3 3" xfId="25372" xr:uid="{00000000-0005-0000-0000-000036630000}"/>
    <cellStyle name="Normal 79 4 5 5" xfId="20359" xr:uid="{00000000-0005-0000-0000-0000A14F0000}"/>
    <cellStyle name="Normal 79 4 6" xfId="11952" xr:uid="{00000000-0005-0000-0000-0000C72E0000}"/>
    <cellStyle name="Normal 79 4 6 3" xfId="27047" xr:uid="{00000000-0005-0000-0000-0000C1690000}"/>
    <cellStyle name="Normal 79 4 7" xfId="6931" xr:uid="{00000000-0005-0000-0000-00002A1B0000}"/>
    <cellStyle name="Normal 79 4 7 3" xfId="22030" xr:uid="{00000000-0005-0000-0000-000028560000}"/>
    <cellStyle name="Normal 79 4 9" xfId="17017" xr:uid="{00000000-0005-0000-0000-000093420000}"/>
    <cellStyle name="Normal 79 5" xfId="2067" xr:uid="{00000000-0005-0000-0000-000028080000}"/>
    <cellStyle name="Normal 79 5 2" xfId="2908" xr:uid="{00000000-0005-0000-0000-0000710B0000}"/>
    <cellStyle name="Normal 79 5 2 2" xfId="4597" xr:uid="{00000000-0005-0000-0000-00000B120000}"/>
    <cellStyle name="Normal 79 5 2 2 2" xfId="14669" xr:uid="{00000000-0005-0000-0000-000064390000}"/>
    <cellStyle name="Normal 79 5 2 2 2 3" xfId="29764" xr:uid="{00000000-0005-0000-0000-00005E740000}"/>
    <cellStyle name="Normal 79 5 2 2 3" xfId="9649" xr:uid="{00000000-0005-0000-0000-0000C8250000}"/>
    <cellStyle name="Normal 79 5 2 2 3 3" xfId="24747" xr:uid="{00000000-0005-0000-0000-0000C5600000}"/>
    <cellStyle name="Normal 79 5 2 2 5" xfId="19734" xr:uid="{00000000-0005-0000-0000-0000304D0000}"/>
    <cellStyle name="Normal 79 5 2 3" xfId="6288" xr:uid="{00000000-0005-0000-0000-0000A7180000}"/>
    <cellStyle name="Normal 79 5 2 3 2" xfId="16340" xr:uid="{00000000-0005-0000-0000-0000EB3F0000}"/>
    <cellStyle name="Normal 79 5 2 3 3" xfId="11320" xr:uid="{00000000-0005-0000-0000-00004F2C0000}"/>
    <cellStyle name="Normal 79 5 2 3 3 3" xfId="26418" xr:uid="{00000000-0005-0000-0000-00004C670000}"/>
    <cellStyle name="Normal 79 5 2 3 5" xfId="21405" xr:uid="{00000000-0005-0000-0000-0000B7530000}"/>
    <cellStyle name="Normal 79 5 2 4" xfId="12998" xr:uid="{00000000-0005-0000-0000-0000DD320000}"/>
    <cellStyle name="Normal 79 5 2 4 3" xfId="28093" xr:uid="{00000000-0005-0000-0000-0000D76D0000}"/>
    <cellStyle name="Normal 79 5 2 5" xfId="7977" xr:uid="{00000000-0005-0000-0000-0000401F0000}"/>
    <cellStyle name="Normal 79 5 2 5 3" xfId="23076" xr:uid="{00000000-0005-0000-0000-00003E5A0000}"/>
    <cellStyle name="Normal 79 5 2 7" xfId="18063" xr:uid="{00000000-0005-0000-0000-0000A9460000}"/>
    <cellStyle name="Normal 79 5 3" xfId="3760" xr:uid="{00000000-0005-0000-0000-0000C60E0000}"/>
    <cellStyle name="Normal 79 5 3 2" xfId="13833" xr:uid="{00000000-0005-0000-0000-000020360000}"/>
    <cellStyle name="Normal 79 5 3 2 3" xfId="28928" xr:uid="{00000000-0005-0000-0000-00001A710000}"/>
    <cellStyle name="Normal 79 5 3 3" xfId="8813" xr:uid="{00000000-0005-0000-0000-000084220000}"/>
    <cellStyle name="Normal 79 5 3 3 3" xfId="23911" xr:uid="{00000000-0005-0000-0000-0000815D0000}"/>
    <cellStyle name="Normal 79 5 3 5" xfId="18898" xr:uid="{00000000-0005-0000-0000-0000EC490000}"/>
    <cellStyle name="Normal 79 5 4" xfId="5452" xr:uid="{00000000-0005-0000-0000-000063150000}"/>
    <cellStyle name="Normal 79 5 4 2" xfId="15504" xr:uid="{00000000-0005-0000-0000-0000A73C0000}"/>
    <cellStyle name="Normal 79 5 4 2 3" xfId="30599" xr:uid="{00000000-0005-0000-0000-0000A1770000}"/>
    <cellStyle name="Normal 79 5 4 3" xfId="10484" xr:uid="{00000000-0005-0000-0000-00000B290000}"/>
    <cellStyle name="Normal 79 5 4 3 3" xfId="25582" xr:uid="{00000000-0005-0000-0000-000008640000}"/>
    <cellStyle name="Normal 79 5 4 5" xfId="20569" xr:uid="{00000000-0005-0000-0000-000073500000}"/>
    <cellStyle name="Normal 79 5 5" xfId="12162" xr:uid="{00000000-0005-0000-0000-0000992F0000}"/>
    <cellStyle name="Normal 79 5 5 3" xfId="27257" xr:uid="{00000000-0005-0000-0000-0000936A0000}"/>
    <cellStyle name="Normal 79 5 6" xfId="7141" xr:uid="{00000000-0005-0000-0000-0000FC1B0000}"/>
    <cellStyle name="Normal 79 5 6 3" xfId="22240" xr:uid="{00000000-0005-0000-0000-0000FA560000}"/>
    <cellStyle name="Normal 79 5 8" xfId="17227" xr:uid="{00000000-0005-0000-0000-000065430000}"/>
    <cellStyle name="Normal 79 6" xfId="2488" xr:uid="{00000000-0005-0000-0000-0000CD090000}"/>
    <cellStyle name="Normal 79 6 2" xfId="4179" xr:uid="{00000000-0005-0000-0000-000069100000}"/>
    <cellStyle name="Normal 79 6 2 2" xfId="14251" xr:uid="{00000000-0005-0000-0000-0000C2370000}"/>
    <cellStyle name="Normal 79 6 2 2 3" xfId="29346" xr:uid="{00000000-0005-0000-0000-0000BC720000}"/>
    <cellStyle name="Normal 79 6 2 3" xfId="9231" xr:uid="{00000000-0005-0000-0000-000026240000}"/>
    <cellStyle name="Normal 79 6 2 3 3" xfId="24329" xr:uid="{00000000-0005-0000-0000-0000235F0000}"/>
    <cellStyle name="Normal 79 6 2 5" xfId="19316" xr:uid="{00000000-0005-0000-0000-00008E4B0000}"/>
    <cellStyle name="Normal 79 6 3" xfId="5870" xr:uid="{00000000-0005-0000-0000-000005170000}"/>
    <cellStyle name="Normal 79 6 3 2" xfId="15922" xr:uid="{00000000-0005-0000-0000-0000493E0000}"/>
    <cellStyle name="Normal 79 6 3 3" xfId="10902" xr:uid="{00000000-0005-0000-0000-0000AD2A0000}"/>
    <cellStyle name="Normal 79 6 3 3 3" xfId="26000" xr:uid="{00000000-0005-0000-0000-0000AA650000}"/>
    <cellStyle name="Normal 79 6 3 5" xfId="20987" xr:uid="{00000000-0005-0000-0000-000015520000}"/>
    <cellStyle name="Normal 79 6 4" xfId="12580" xr:uid="{00000000-0005-0000-0000-00003B310000}"/>
    <cellStyle name="Normal 79 6 4 3" xfId="27675" xr:uid="{00000000-0005-0000-0000-0000356C0000}"/>
    <cellStyle name="Normal 79 6 5" xfId="7559" xr:uid="{00000000-0005-0000-0000-00009E1D0000}"/>
    <cellStyle name="Normal 79 6 5 3" xfId="22658" xr:uid="{00000000-0005-0000-0000-00009C580000}"/>
    <cellStyle name="Normal 79 6 7" xfId="17645" xr:uid="{00000000-0005-0000-0000-000007450000}"/>
    <cellStyle name="Normal 79 7" xfId="3333" xr:uid="{00000000-0005-0000-0000-00001B0D0000}"/>
    <cellStyle name="Normal 79 7 2" xfId="13415" xr:uid="{00000000-0005-0000-0000-00007E340000}"/>
    <cellStyle name="Normal 79 7 2 3" xfId="28510" xr:uid="{00000000-0005-0000-0000-0000786F0000}"/>
    <cellStyle name="Normal 79 7 3" xfId="8394" xr:uid="{00000000-0005-0000-0000-0000E1200000}"/>
    <cellStyle name="Normal 79 7 3 3" xfId="23493" xr:uid="{00000000-0005-0000-0000-0000DF5B0000}"/>
    <cellStyle name="Normal 79 7 5" xfId="18480" xr:uid="{00000000-0005-0000-0000-00004A480000}"/>
    <cellStyle name="Normal 79 8" xfId="5030" xr:uid="{00000000-0005-0000-0000-0000BD130000}"/>
    <cellStyle name="Normal 79 8 2" xfId="15086" xr:uid="{00000000-0005-0000-0000-0000053B0000}"/>
    <cellStyle name="Normal 79 8 2 3" xfId="30181" xr:uid="{00000000-0005-0000-0000-0000FF750000}"/>
    <cellStyle name="Normal 79 8 3" xfId="10066" xr:uid="{00000000-0005-0000-0000-000069270000}"/>
    <cellStyle name="Normal 79 8 3 3" xfId="25164" xr:uid="{00000000-0005-0000-0000-000066620000}"/>
    <cellStyle name="Normal 79 8 5" xfId="20151" xr:uid="{00000000-0005-0000-0000-0000D14E0000}"/>
    <cellStyle name="Normal 79 9" xfId="11742" xr:uid="{00000000-0005-0000-0000-0000F52D0000}"/>
    <cellStyle name="Normal 79 9 3" xfId="26839" xr:uid="{00000000-0005-0000-0000-0000F1680000}"/>
    <cellStyle name="Normal 8" xfId="131" xr:uid="{00000000-0005-0000-0000-000086000000}"/>
    <cellStyle name="Normal 8 2" xfId="606" xr:uid="{00000000-0005-0000-0000-00006B020000}"/>
    <cellStyle name="Normal 8 2 2" xfId="31011" xr:uid="{8C73C0A8-8EA6-464C-B588-F46F293C9C94}"/>
    <cellStyle name="Normal 8 3" xfId="768" xr:uid="{00000000-0005-0000-0000-000010030000}"/>
    <cellStyle name="Normal 8 3 10" xfId="6768" xr:uid="{00000000-0005-0000-0000-0000871A0000}"/>
    <cellStyle name="Normal 8 3 10 3" xfId="21869" xr:uid="{00000000-0005-0000-0000-000087550000}"/>
    <cellStyle name="Normal 8 3 12" xfId="16854" xr:uid="{00000000-0005-0000-0000-0000F0410000}"/>
    <cellStyle name="Normal 8 3 13" xfId="1475" xr:uid="{00000000-0005-0000-0000-0000D7050000}"/>
    <cellStyle name="Normal 8 3 2" xfId="1734" xr:uid="{00000000-0005-0000-0000-0000DB060000}"/>
    <cellStyle name="Normal 8 3 2 11" xfId="16908" xr:uid="{00000000-0005-0000-0000-000026420000}"/>
    <cellStyle name="Normal 8 3 2 2" xfId="1842" xr:uid="{00000000-0005-0000-0000-000047070000}"/>
    <cellStyle name="Normal 8 3 2 2 10" xfId="17012" xr:uid="{00000000-0005-0000-0000-00008E420000}"/>
    <cellStyle name="Normal 8 3 2 2 2" xfId="2059" xr:uid="{00000000-0005-0000-0000-000020080000}"/>
    <cellStyle name="Normal 8 3 2 2 2 2" xfId="2480" xr:uid="{00000000-0005-0000-0000-0000C5090000}"/>
    <cellStyle name="Normal 8 3 2 2 2 2 2" xfId="3319" xr:uid="{00000000-0005-0000-0000-00000C0D0000}"/>
    <cellStyle name="Normal 8 3 2 2 2 2 2 2" xfId="5008" xr:uid="{00000000-0005-0000-0000-0000A6130000}"/>
    <cellStyle name="Normal 8 3 2 2 2 2 2 2 2" xfId="15080" xr:uid="{00000000-0005-0000-0000-0000FF3A0000}"/>
    <cellStyle name="Normal 8 3 2 2 2 2 2 2 2 3" xfId="30175" xr:uid="{00000000-0005-0000-0000-0000F9750000}"/>
    <cellStyle name="Normal 8 3 2 2 2 2 2 2 3" xfId="10060" xr:uid="{00000000-0005-0000-0000-000063270000}"/>
    <cellStyle name="Normal 8 3 2 2 2 2 2 2 3 3" xfId="25158" xr:uid="{00000000-0005-0000-0000-000060620000}"/>
    <cellStyle name="Normal 8 3 2 2 2 2 2 2 5" xfId="20145" xr:uid="{00000000-0005-0000-0000-0000CB4E0000}"/>
    <cellStyle name="Normal 8 3 2 2 2 2 2 3" xfId="6699" xr:uid="{00000000-0005-0000-0000-0000421A0000}"/>
    <cellStyle name="Normal 8 3 2 2 2 2 2 3 2" xfId="16751" xr:uid="{00000000-0005-0000-0000-000086410000}"/>
    <cellStyle name="Normal 8 3 2 2 2 2 2 3 3" xfId="11731" xr:uid="{00000000-0005-0000-0000-0000EA2D0000}"/>
    <cellStyle name="Normal 8 3 2 2 2 2 2 3 3 3" xfId="26829" xr:uid="{00000000-0005-0000-0000-0000E7680000}"/>
    <cellStyle name="Normal 8 3 2 2 2 2 2 3 5" xfId="21816" xr:uid="{00000000-0005-0000-0000-000052550000}"/>
    <cellStyle name="Normal 8 3 2 2 2 2 2 4" xfId="13409" xr:uid="{00000000-0005-0000-0000-000078340000}"/>
    <cellStyle name="Normal 8 3 2 2 2 2 2 4 3" xfId="28504" xr:uid="{00000000-0005-0000-0000-0000726F0000}"/>
    <cellStyle name="Normal 8 3 2 2 2 2 2 5" xfId="8388" xr:uid="{00000000-0005-0000-0000-0000DB200000}"/>
    <cellStyle name="Normal 8 3 2 2 2 2 2 5 3" xfId="23487" xr:uid="{00000000-0005-0000-0000-0000D95B0000}"/>
    <cellStyle name="Normal 8 3 2 2 2 2 2 7" xfId="18474" xr:uid="{00000000-0005-0000-0000-000044480000}"/>
    <cellStyle name="Normal 8 3 2 2 2 2 3" xfId="4171" xr:uid="{00000000-0005-0000-0000-000061100000}"/>
    <cellStyle name="Normal 8 3 2 2 2 2 3 2" xfId="14244" xr:uid="{00000000-0005-0000-0000-0000BB370000}"/>
    <cellStyle name="Normal 8 3 2 2 2 2 3 2 3" xfId="29339" xr:uid="{00000000-0005-0000-0000-0000B5720000}"/>
    <cellStyle name="Normal 8 3 2 2 2 2 3 3" xfId="9224" xr:uid="{00000000-0005-0000-0000-00001F240000}"/>
    <cellStyle name="Normal 8 3 2 2 2 2 3 3 3" xfId="24322" xr:uid="{00000000-0005-0000-0000-00001C5F0000}"/>
    <cellStyle name="Normal 8 3 2 2 2 2 3 5" xfId="19309" xr:uid="{00000000-0005-0000-0000-0000874B0000}"/>
    <cellStyle name="Normal 8 3 2 2 2 2 4" xfId="5863" xr:uid="{00000000-0005-0000-0000-0000FE160000}"/>
    <cellStyle name="Normal 8 3 2 2 2 2 4 2" xfId="15915" xr:uid="{00000000-0005-0000-0000-0000423E0000}"/>
    <cellStyle name="Normal 8 3 2 2 2 2 4 3" xfId="10895" xr:uid="{00000000-0005-0000-0000-0000A62A0000}"/>
    <cellStyle name="Normal 8 3 2 2 2 2 4 3 3" xfId="25993" xr:uid="{00000000-0005-0000-0000-0000A3650000}"/>
    <cellStyle name="Normal 8 3 2 2 2 2 4 5" xfId="20980" xr:uid="{00000000-0005-0000-0000-00000E520000}"/>
    <cellStyle name="Normal 8 3 2 2 2 2 5" xfId="12573" xr:uid="{00000000-0005-0000-0000-000034310000}"/>
    <cellStyle name="Normal 8 3 2 2 2 2 5 3" xfId="27668" xr:uid="{00000000-0005-0000-0000-00002E6C0000}"/>
    <cellStyle name="Normal 8 3 2 2 2 2 6" xfId="7552" xr:uid="{00000000-0005-0000-0000-0000971D0000}"/>
    <cellStyle name="Normal 8 3 2 2 2 2 6 3" xfId="22651" xr:uid="{00000000-0005-0000-0000-000095580000}"/>
    <cellStyle name="Normal 8 3 2 2 2 2 8" xfId="17638" xr:uid="{00000000-0005-0000-0000-000000450000}"/>
    <cellStyle name="Normal 8 3 2 2 2 3" xfId="2901" xr:uid="{00000000-0005-0000-0000-00006A0B0000}"/>
    <cellStyle name="Normal 8 3 2 2 2 3 2" xfId="4590" xr:uid="{00000000-0005-0000-0000-000004120000}"/>
    <cellStyle name="Normal 8 3 2 2 2 3 2 2" xfId="14662" xr:uid="{00000000-0005-0000-0000-00005D390000}"/>
    <cellStyle name="Normal 8 3 2 2 2 3 2 2 3" xfId="29757" xr:uid="{00000000-0005-0000-0000-000057740000}"/>
    <cellStyle name="Normal 8 3 2 2 2 3 2 3" xfId="9642" xr:uid="{00000000-0005-0000-0000-0000C1250000}"/>
    <cellStyle name="Normal 8 3 2 2 2 3 2 3 3" xfId="24740" xr:uid="{00000000-0005-0000-0000-0000BE600000}"/>
    <cellStyle name="Normal 8 3 2 2 2 3 2 5" xfId="19727" xr:uid="{00000000-0005-0000-0000-0000294D0000}"/>
    <cellStyle name="Normal 8 3 2 2 2 3 3" xfId="6281" xr:uid="{00000000-0005-0000-0000-0000A0180000}"/>
    <cellStyle name="Normal 8 3 2 2 2 3 3 2" xfId="16333" xr:uid="{00000000-0005-0000-0000-0000E43F0000}"/>
    <cellStyle name="Normal 8 3 2 2 2 3 3 3" xfId="11313" xr:uid="{00000000-0005-0000-0000-0000482C0000}"/>
    <cellStyle name="Normal 8 3 2 2 2 3 3 3 3" xfId="26411" xr:uid="{00000000-0005-0000-0000-000045670000}"/>
    <cellStyle name="Normal 8 3 2 2 2 3 3 5" xfId="21398" xr:uid="{00000000-0005-0000-0000-0000B0530000}"/>
    <cellStyle name="Normal 8 3 2 2 2 3 4" xfId="12991" xr:uid="{00000000-0005-0000-0000-0000D6320000}"/>
    <cellStyle name="Normal 8 3 2 2 2 3 4 3" xfId="28086" xr:uid="{00000000-0005-0000-0000-0000D06D0000}"/>
    <cellStyle name="Normal 8 3 2 2 2 3 5" xfId="7970" xr:uid="{00000000-0005-0000-0000-0000391F0000}"/>
    <cellStyle name="Normal 8 3 2 2 2 3 5 3" xfId="23069" xr:uid="{00000000-0005-0000-0000-0000375A0000}"/>
    <cellStyle name="Normal 8 3 2 2 2 3 7" xfId="18056" xr:uid="{00000000-0005-0000-0000-0000A2460000}"/>
    <cellStyle name="Normal 8 3 2 2 2 4" xfId="3753" xr:uid="{00000000-0005-0000-0000-0000BF0E0000}"/>
    <cellStyle name="Normal 8 3 2 2 2 4 2" xfId="13826" xr:uid="{00000000-0005-0000-0000-000019360000}"/>
    <cellStyle name="Normal 8 3 2 2 2 4 2 3" xfId="28921" xr:uid="{00000000-0005-0000-0000-000013710000}"/>
    <cellStyle name="Normal 8 3 2 2 2 4 3" xfId="8806" xr:uid="{00000000-0005-0000-0000-00007D220000}"/>
    <cellStyle name="Normal 8 3 2 2 2 4 3 3" xfId="23904" xr:uid="{00000000-0005-0000-0000-00007A5D0000}"/>
    <cellStyle name="Normal 8 3 2 2 2 4 5" xfId="18891" xr:uid="{00000000-0005-0000-0000-0000E5490000}"/>
    <cellStyle name="Normal 8 3 2 2 2 5" xfId="5445" xr:uid="{00000000-0005-0000-0000-00005C150000}"/>
    <cellStyle name="Normal 8 3 2 2 2 5 2" xfId="15497" xr:uid="{00000000-0005-0000-0000-0000A03C0000}"/>
    <cellStyle name="Normal 8 3 2 2 2 5 2 3" xfId="30592" xr:uid="{00000000-0005-0000-0000-00009A770000}"/>
    <cellStyle name="Normal 8 3 2 2 2 5 3" xfId="10477" xr:uid="{00000000-0005-0000-0000-000004290000}"/>
    <cellStyle name="Normal 8 3 2 2 2 5 3 3" xfId="25575" xr:uid="{00000000-0005-0000-0000-000001640000}"/>
    <cellStyle name="Normal 8 3 2 2 2 5 5" xfId="20562" xr:uid="{00000000-0005-0000-0000-00006C500000}"/>
    <cellStyle name="Normal 8 3 2 2 2 6" xfId="12155" xr:uid="{00000000-0005-0000-0000-0000922F0000}"/>
    <cellStyle name="Normal 8 3 2 2 2 6 3" xfId="27250" xr:uid="{00000000-0005-0000-0000-00008C6A0000}"/>
    <cellStyle name="Normal 8 3 2 2 2 7" xfId="7134" xr:uid="{00000000-0005-0000-0000-0000F51B0000}"/>
    <cellStyle name="Normal 8 3 2 2 2 7 3" xfId="22233" xr:uid="{00000000-0005-0000-0000-0000F3560000}"/>
    <cellStyle name="Normal 8 3 2 2 2 9" xfId="17220" xr:uid="{00000000-0005-0000-0000-00005E430000}"/>
    <cellStyle name="Normal 8 3 2 2 3" xfId="2272" xr:uid="{00000000-0005-0000-0000-0000F5080000}"/>
    <cellStyle name="Normal 8 3 2 2 3 2" xfId="3111" xr:uid="{00000000-0005-0000-0000-00003C0C0000}"/>
    <cellStyle name="Normal 8 3 2 2 3 2 2" xfId="4800" xr:uid="{00000000-0005-0000-0000-0000D6120000}"/>
    <cellStyle name="Normal 8 3 2 2 3 2 2 2" xfId="14872" xr:uid="{00000000-0005-0000-0000-00002F3A0000}"/>
    <cellStyle name="Normal 8 3 2 2 3 2 2 2 3" xfId="29967" xr:uid="{00000000-0005-0000-0000-000029750000}"/>
    <cellStyle name="Normal 8 3 2 2 3 2 2 3" xfId="9852" xr:uid="{00000000-0005-0000-0000-000093260000}"/>
    <cellStyle name="Normal 8 3 2 2 3 2 2 3 3" xfId="24950" xr:uid="{00000000-0005-0000-0000-000090610000}"/>
    <cellStyle name="Normal 8 3 2 2 3 2 2 5" xfId="19937" xr:uid="{00000000-0005-0000-0000-0000FB4D0000}"/>
    <cellStyle name="Normal 8 3 2 2 3 2 3" xfId="6491" xr:uid="{00000000-0005-0000-0000-000072190000}"/>
    <cellStyle name="Normal 8 3 2 2 3 2 3 2" xfId="16543" xr:uid="{00000000-0005-0000-0000-0000B6400000}"/>
    <cellStyle name="Normal 8 3 2 2 3 2 3 3" xfId="11523" xr:uid="{00000000-0005-0000-0000-00001A2D0000}"/>
    <cellStyle name="Normal 8 3 2 2 3 2 3 3 3" xfId="26621" xr:uid="{00000000-0005-0000-0000-000017680000}"/>
    <cellStyle name="Normal 8 3 2 2 3 2 3 5" xfId="21608" xr:uid="{00000000-0005-0000-0000-000082540000}"/>
    <cellStyle name="Normal 8 3 2 2 3 2 4" xfId="13201" xr:uid="{00000000-0005-0000-0000-0000A8330000}"/>
    <cellStyle name="Normal 8 3 2 2 3 2 4 3" xfId="28296" xr:uid="{00000000-0005-0000-0000-0000A26E0000}"/>
    <cellStyle name="Normal 8 3 2 2 3 2 5" xfId="8180" xr:uid="{00000000-0005-0000-0000-00000B200000}"/>
    <cellStyle name="Normal 8 3 2 2 3 2 5 3" xfId="23279" xr:uid="{00000000-0005-0000-0000-0000095B0000}"/>
    <cellStyle name="Normal 8 3 2 2 3 2 7" xfId="18266" xr:uid="{00000000-0005-0000-0000-000074470000}"/>
    <cellStyle name="Normal 8 3 2 2 3 3" xfId="3963" xr:uid="{00000000-0005-0000-0000-0000910F0000}"/>
    <cellStyle name="Normal 8 3 2 2 3 3 2" xfId="14036" xr:uid="{00000000-0005-0000-0000-0000EB360000}"/>
    <cellStyle name="Normal 8 3 2 2 3 3 2 3" xfId="29131" xr:uid="{00000000-0005-0000-0000-0000E5710000}"/>
    <cellStyle name="Normal 8 3 2 2 3 3 3" xfId="9016" xr:uid="{00000000-0005-0000-0000-00004F230000}"/>
    <cellStyle name="Normal 8 3 2 2 3 3 3 3" xfId="24114" xr:uid="{00000000-0005-0000-0000-00004C5E0000}"/>
    <cellStyle name="Normal 8 3 2 2 3 3 5" xfId="19101" xr:uid="{00000000-0005-0000-0000-0000B74A0000}"/>
    <cellStyle name="Normal 8 3 2 2 3 4" xfId="5655" xr:uid="{00000000-0005-0000-0000-00002E160000}"/>
    <cellStyle name="Normal 8 3 2 2 3 4 2" xfId="15707" xr:uid="{00000000-0005-0000-0000-0000723D0000}"/>
    <cellStyle name="Normal 8 3 2 2 3 4 2 3" xfId="30802" xr:uid="{00000000-0005-0000-0000-00006C780000}"/>
    <cellStyle name="Normal 8 3 2 2 3 4 3" xfId="10687" xr:uid="{00000000-0005-0000-0000-0000D6290000}"/>
    <cellStyle name="Normal 8 3 2 2 3 4 3 3" xfId="25785" xr:uid="{00000000-0005-0000-0000-0000D3640000}"/>
    <cellStyle name="Normal 8 3 2 2 3 4 5" xfId="20772" xr:uid="{00000000-0005-0000-0000-00003E510000}"/>
    <cellStyle name="Normal 8 3 2 2 3 5" xfId="12365" xr:uid="{00000000-0005-0000-0000-000064300000}"/>
    <cellStyle name="Normal 8 3 2 2 3 5 3" xfId="27460" xr:uid="{00000000-0005-0000-0000-00005E6B0000}"/>
    <cellStyle name="Normal 8 3 2 2 3 6" xfId="7344" xr:uid="{00000000-0005-0000-0000-0000C71C0000}"/>
    <cellStyle name="Normal 8 3 2 2 3 6 3" xfId="22443" xr:uid="{00000000-0005-0000-0000-0000C5570000}"/>
    <cellStyle name="Normal 8 3 2 2 3 8" xfId="17430" xr:uid="{00000000-0005-0000-0000-000030440000}"/>
    <cellStyle name="Normal 8 3 2 2 4" xfId="2693" xr:uid="{00000000-0005-0000-0000-00009A0A0000}"/>
    <cellStyle name="Normal 8 3 2 2 4 2" xfId="4382" xr:uid="{00000000-0005-0000-0000-000034110000}"/>
    <cellStyle name="Normal 8 3 2 2 4 2 2" xfId="14454" xr:uid="{00000000-0005-0000-0000-00008D380000}"/>
    <cellStyle name="Normal 8 3 2 2 4 2 2 3" xfId="29549" xr:uid="{00000000-0005-0000-0000-000087730000}"/>
    <cellStyle name="Normal 8 3 2 2 4 2 3" xfId="9434" xr:uid="{00000000-0005-0000-0000-0000F1240000}"/>
    <cellStyle name="Normal 8 3 2 2 4 2 3 3" xfId="24532" xr:uid="{00000000-0005-0000-0000-0000EE5F0000}"/>
    <cellStyle name="Normal 8 3 2 2 4 2 5" xfId="19519" xr:uid="{00000000-0005-0000-0000-0000594C0000}"/>
    <cellStyle name="Normal 8 3 2 2 4 3" xfId="6073" xr:uid="{00000000-0005-0000-0000-0000D0170000}"/>
    <cellStyle name="Normal 8 3 2 2 4 3 2" xfId="16125" xr:uid="{00000000-0005-0000-0000-0000143F0000}"/>
    <cellStyle name="Normal 8 3 2 2 4 3 3" xfId="11105" xr:uid="{00000000-0005-0000-0000-0000782B0000}"/>
    <cellStyle name="Normal 8 3 2 2 4 3 3 3" xfId="26203" xr:uid="{00000000-0005-0000-0000-000075660000}"/>
    <cellStyle name="Normal 8 3 2 2 4 3 5" xfId="21190" xr:uid="{00000000-0005-0000-0000-0000E0520000}"/>
    <cellStyle name="Normal 8 3 2 2 4 4" xfId="12783" xr:uid="{00000000-0005-0000-0000-000006320000}"/>
    <cellStyle name="Normal 8 3 2 2 4 4 3" xfId="27878" xr:uid="{00000000-0005-0000-0000-0000006D0000}"/>
    <cellStyle name="Normal 8 3 2 2 4 5" xfId="7762" xr:uid="{00000000-0005-0000-0000-0000691E0000}"/>
    <cellStyle name="Normal 8 3 2 2 4 5 3" xfId="22861" xr:uid="{00000000-0005-0000-0000-000067590000}"/>
    <cellStyle name="Normal 8 3 2 2 4 7" xfId="17848" xr:uid="{00000000-0005-0000-0000-0000D2450000}"/>
    <cellStyle name="Normal 8 3 2 2 5" xfId="3545" xr:uid="{00000000-0005-0000-0000-0000EF0D0000}"/>
    <cellStyle name="Normal 8 3 2 2 5 2" xfId="13618" xr:uid="{00000000-0005-0000-0000-000049350000}"/>
    <cellStyle name="Normal 8 3 2 2 5 2 3" xfId="28713" xr:uid="{00000000-0005-0000-0000-000043700000}"/>
    <cellStyle name="Normal 8 3 2 2 5 3" xfId="8598" xr:uid="{00000000-0005-0000-0000-0000AD210000}"/>
    <cellStyle name="Normal 8 3 2 2 5 3 3" xfId="23696" xr:uid="{00000000-0005-0000-0000-0000AA5C0000}"/>
    <cellStyle name="Normal 8 3 2 2 5 5" xfId="18683" xr:uid="{00000000-0005-0000-0000-000015490000}"/>
    <cellStyle name="Normal 8 3 2 2 6" xfId="5237" xr:uid="{00000000-0005-0000-0000-00008C140000}"/>
    <cellStyle name="Normal 8 3 2 2 6 2" xfId="15289" xr:uid="{00000000-0005-0000-0000-0000D03B0000}"/>
    <cellStyle name="Normal 8 3 2 2 6 2 3" xfId="30384" xr:uid="{00000000-0005-0000-0000-0000CA760000}"/>
    <cellStyle name="Normal 8 3 2 2 6 3" xfId="10269" xr:uid="{00000000-0005-0000-0000-000034280000}"/>
    <cellStyle name="Normal 8 3 2 2 6 3 3" xfId="25367" xr:uid="{00000000-0005-0000-0000-000031630000}"/>
    <cellStyle name="Normal 8 3 2 2 6 5" xfId="20354" xr:uid="{00000000-0005-0000-0000-00009C4F0000}"/>
    <cellStyle name="Normal 8 3 2 2 7" xfId="11947" xr:uid="{00000000-0005-0000-0000-0000C22E0000}"/>
    <cellStyle name="Normal 8 3 2 2 7 3" xfId="27042" xr:uid="{00000000-0005-0000-0000-0000BC690000}"/>
    <cellStyle name="Normal 8 3 2 2 8" xfId="6926" xr:uid="{00000000-0005-0000-0000-0000251B0000}"/>
    <cellStyle name="Normal 8 3 2 2 8 3" xfId="22025" xr:uid="{00000000-0005-0000-0000-000023560000}"/>
    <cellStyle name="Normal 8 3 2 3" xfId="1955" xr:uid="{00000000-0005-0000-0000-0000B8070000}"/>
    <cellStyle name="Normal 8 3 2 3 2" xfId="2376" xr:uid="{00000000-0005-0000-0000-00005D090000}"/>
    <cellStyle name="Normal 8 3 2 3 2 2" xfId="3215" xr:uid="{00000000-0005-0000-0000-0000A40C0000}"/>
    <cellStyle name="Normal 8 3 2 3 2 2 2" xfId="4904" xr:uid="{00000000-0005-0000-0000-00003E130000}"/>
    <cellStyle name="Normal 8 3 2 3 2 2 2 2" xfId="14976" xr:uid="{00000000-0005-0000-0000-0000973A0000}"/>
    <cellStyle name="Normal 8 3 2 3 2 2 2 2 3" xfId="30071" xr:uid="{00000000-0005-0000-0000-000091750000}"/>
    <cellStyle name="Normal 8 3 2 3 2 2 2 3" xfId="9956" xr:uid="{00000000-0005-0000-0000-0000FB260000}"/>
    <cellStyle name="Normal 8 3 2 3 2 2 2 3 3" xfId="25054" xr:uid="{00000000-0005-0000-0000-0000F8610000}"/>
    <cellStyle name="Normal 8 3 2 3 2 2 2 5" xfId="20041" xr:uid="{00000000-0005-0000-0000-0000634E0000}"/>
    <cellStyle name="Normal 8 3 2 3 2 2 3" xfId="6595" xr:uid="{00000000-0005-0000-0000-0000DA190000}"/>
    <cellStyle name="Normal 8 3 2 3 2 2 3 2" xfId="16647" xr:uid="{00000000-0005-0000-0000-00001E410000}"/>
    <cellStyle name="Normal 8 3 2 3 2 2 3 3" xfId="11627" xr:uid="{00000000-0005-0000-0000-0000822D0000}"/>
    <cellStyle name="Normal 8 3 2 3 2 2 3 3 3" xfId="26725" xr:uid="{00000000-0005-0000-0000-00007F680000}"/>
    <cellStyle name="Normal 8 3 2 3 2 2 3 5" xfId="21712" xr:uid="{00000000-0005-0000-0000-0000EA540000}"/>
    <cellStyle name="Normal 8 3 2 3 2 2 4" xfId="13305" xr:uid="{00000000-0005-0000-0000-000010340000}"/>
    <cellStyle name="Normal 8 3 2 3 2 2 4 3" xfId="28400" xr:uid="{00000000-0005-0000-0000-00000A6F0000}"/>
    <cellStyle name="Normal 8 3 2 3 2 2 5" xfId="8284" xr:uid="{00000000-0005-0000-0000-000073200000}"/>
    <cellStyle name="Normal 8 3 2 3 2 2 5 3" xfId="23383" xr:uid="{00000000-0005-0000-0000-0000715B0000}"/>
    <cellStyle name="Normal 8 3 2 3 2 2 7" xfId="18370" xr:uid="{00000000-0005-0000-0000-0000DC470000}"/>
    <cellStyle name="Normal 8 3 2 3 2 3" xfId="4067" xr:uid="{00000000-0005-0000-0000-0000F90F0000}"/>
    <cellStyle name="Normal 8 3 2 3 2 3 2" xfId="14140" xr:uid="{00000000-0005-0000-0000-000053370000}"/>
    <cellStyle name="Normal 8 3 2 3 2 3 2 3" xfId="29235" xr:uid="{00000000-0005-0000-0000-00004D720000}"/>
    <cellStyle name="Normal 8 3 2 3 2 3 3" xfId="9120" xr:uid="{00000000-0005-0000-0000-0000B7230000}"/>
    <cellStyle name="Normal 8 3 2 3 2 3 3 3" xfId="24218" xr:uid="{00000000-0005-0000-0000-0000B45E0000}"/>
    <cellStyle name="Normal 8 3 2 3 2 3 5" xfId="19205" xr:uid="{00000000-0005-0000-0000-00001F4B0000}"/>
    <cellStyle name="Normal 8 3 2 3 2 4" xfId="5759" xr:uid="{00000000-0005-0000-0000-000096160000}"/>
    <cellStyle name="Normal 8 3 2 3 2 4 2" xfId="15811" xr:uid="{00000000-0005-0000-0000-0000DA3D0000}"/>
    <cellStyle name="Normal 8 3 2 3 2 4 2 3" xfId="30906" xr:uid="{00000000-0005-0000-0000-0000D4780000}"/>
    <cellStyle name="Normal 8 3 2 3 2 4 3" xfId="10791" xr:uid="{00000000-0005-0000-0000-00003E2A0000}"/>
    <cellStyle name="Normal 8 3 2 3 2 4 3 3" xfId="25889" xr:uid="{00000000-0005-0000-0000-00003B650000}"/>
    <cellStyle name="Normal 8 3 2 3 2 4 5" xfId="20876" xr:uid="{00000000-0005-0000-0000-0000A6510000}"/>
    <cellStyle name="Normal 8 3 2 3 2 5" xfId="12469" xr:uid="{00000000-0005-0000-0000-0000CC300000}"/>
    <cellStyle name="Normal 8 3 2 3 2 5 3" xfId="27564" xr:uid="{00000000-0005-0000-0000-0000C66B0000}"/>
    <cellStyle name="Normal 8 3 2 3 2 6" xfId="7448" xr:uid="{00000000-0005-0000-0000-00002F1D0000}"/>
    <cellStyle name="Normal 8 3 2 3 2 6 3" xfId="22547" xr:uid="{00000000-0005-0000-0000-00002D580000}"/>
    <cellStyle name="Normal 8 3 2 3 2 8" xfId="17534" xr:uid="{00000000-0005-0000-0000-000098440000}"/>
    <cellStyle name="Normal 8 3 2 3 3" xfId="2797" xr:uid="{00000000-0005-0000-0000-0000020B0000}"/>
    <cellStyle name="Normal 8 3 2 3 3 2" xfId="4486" xr:uid="{00000000-0005-0000-0000-00009C110000}"/>
    <cellStyle name="Normal 8 3 2 3 3 2 2" xfId="14558" xr:uid="{00000000-0005-0000-0000-0000F5380000}"/>
    <cellStyle name="Normal 8 3 2 3 3 2 2 3" xfId="29653" xr:uid="{00000000-0005-0000-0000-0000EF730000}"/>
    <cellStyle name="Normal 8 3 2 3 3 2 3" xfId="9538" xr:uid="{00000000-0005-0000-0000-000059250000}"/>
    <cellStyle name="Normal 8 3 2 3 3 2 3 3" xfId="24636" xr:uid="{00000000-0005-0000-0000-000056600000}"/>
    <cellStyle name="Normal 8 3 2 3 3 2 5" xfId="19623" xr:uid="{00000000-0005-0000-0000-0000C14C0000}"/>
    <cellStyle name="Normal 8 3 2 3 3 3" xfId="6177" xr:uid="{00000000-0005-0000-0000-000038180000}"/>
    <cellStyle name="Normal 8 3 2 3 3 3 2" xfId="16229" xr:uid="{00000000-0005-0000-0000-00007C3F0000}"/>
    <cellStyle name="Normal 8 3 2 3 3 3 3" xfId="11209" xr:uid="{00000000-0005-0000-0000-0000E02B0000}"/>
    <cellStyle name="Normal 8 3 2 3 3 3 3 3" xfId="26307" xr:uid="{00000000-0005-0000-0000-0000DD660000}"/>
    <cellStyle name="Normal 8 3 2 3 3 3 5" xfId="21294" xr:uid="{00000000-0005-0000-0000-000048530000}"/>
    <cellStyle name="Normal 8 3 2 3 3 4" xfId="12887" xr:uid="{00000000-0005-0000-0000-00006E320000}"/>
    <cellStyle name="Normal 8 3 2 3 3 4 3" xfId="27982" xr:uid="{00000000-0005-0000-0000-0000686D0000}"/>
    <cellStyle name="Normal 8 3 2 3 3 5" xfId="7866" xr:uid="{00000000-0005-0000-0000-0000D11E0000}"/>
    <cellStyle name="Normal 8 3 2 3 3 5 3" xfId="22965" xr:uid="{00000000-0005-0000-0000-0000CF590000}"/>
    <cellStyle name="Normal 8 3 2 3 3 7" xfId="17952" xr:uid="{00000000-0005-0000-0000-00003A460000}"/>
    <cellStyle name="Normal 8 3 2 3 4" xfId="3649" xr:uid="{00000000-0005-0000-0000-0000570E0000}"/>
    <cellStyle name="Normal 8 3 2 3 4 2" xfId="13722" xr:uid="{00000000-0005-0000-0000-0000B1350000}"/>
    <cellStyle name="Normal 8 3 2 3 4 2 3" xfId="28817" xr:uid="{00000000-0005-0000-0000-0000AB700000}"/>
    <cellStyle name="Normal 8 3 2 3 4 3" xfId="8702" xr:uid="{00000000-0005-0000-0000-000015220000}"/>
    <cellStyle name="Normal 8 3 2 3 4 3 3" xfId="23800" xr:uid="{00000000-0005-0000-0000-0000125D0000}"/>
    <cellStyle name="Normal 8 3 2 3 4 5" xfId="18787" xr:uid="{00000000-0005-0000-0000-00007D490000}"/>
    <cellStyle name="Normal 8 3 2 3 5" xfId="5341" xr:uid="{00000000-0005-0000-0000-0000F4140000}"/>
    <cellStyle name="Normal 8 3 2 3 5 2" xfId="15393" xr:uid="{00000000-0005-0000-0000-0000383C0000}"/>
    <cellStyle name="Normal 8 3 2 3 5 2 3" xfId="30488" xr:uid="{00000000-0005-0000-0000-000032770000}"/>
    <cellStyle name="Normal 8 3 2 3 5 3" xfId="10373" xr:uid="{00000000-0005-0000-0000-00009C280000}"/>
    <cellStyle name="Normal 8 3 2 3 5 3 3" xfId="25471" xr:uid="{00000000-0005-0000-0000-000099630000}"/>
    <cellStyle name="Normal 8 3 2 3 5 5" xfId="20458" xr:uid="{00000000-0005-0000-0000-000004500000}"/>
    <cellStyle name="Normal 8 3 2 3 6" xfId="12051" xr:uid="{00000000-0005-0000-0000-00002A2F0000}"/>
    <cellStyle name="Normal 8 3 2 3 6 3" xfId="27146" xr:uid="{00000000-0005-0000-0000-0000246A0000}"/>
    <cellStyle name="Normal 8 3 2 3 7" xfId="7030" xr:uid="{00000000-0005-0000-0000-00008D1B0000}"/>
    <cellStyle name="Normal 8 3 2 3 7 3" xfId="22129" xr:uid="{00000000-0005-0000-0000-00008B560000}"/>
    <cellStyle name="Normal 8 3 2 3 9" xfId="17116" xr:uid="{00000000-0005-0000-0000-0000F6420000}"/>
    <cellStyle name="Normal 8 3 2 4" xfId="2168" xr:uid="{00000000-0005-0000-0000-00008D080000}"/>
    <cellStyle name="Normal 8 3 2 4 2" xfId="3007" xr:uid="{00000000-0005-0000-0000-0000D40B0000}"/>
    <cellStyle name="Normal 8 3 2 4 2 2" xfId="4696" xr:uid="{00000000-0005-0000-0000-00006E120000}"/>
    <cellStyle name="Normal 8 3 2 4 2 2 2" xfId="14768" xr:uid="{00000000-0005-0000-0000-0000C7390000}"/>
    <cellStyle name="Normal 8 3 2 4 2 2 2 3" xfId="29863" xr:uid="{00000000-0005-0000-0000-0000C1740000}"/>
    <cellStyle name="Normal 8 3 2 4 2 2 3" xfId="9748" xr:uid="{00000000-0005-0000-0000-00002B260000}"/>
    <cellStyle name="Normal 8 3 2 4 2 2 3 3" xfId="24846" xr:uid="{00000000-0005-0000-0000-000028610000}"/>
    <cellStyle name="Normal 8 3 2 4 2 2 5" xfId="19833" xr:uid="{00000000-0005-0000-0000-0000934D0000}"/>
    <cellStyle name="Normal 8 3 2 4 2 3" xfId="6387" xr:uid="{00000000-0005-0000-0000-00000A190000}"/>
    <cellStyle name="Normal 8 3 2 4 2 3 2" xfId="16439" xr:uid="{00000000-0005-0000-0000-00004E400000}"/>
    <cellStyle name="Normal 8 3 2 4 2 3 3" xfId="11419" xr:uid="{00000000-0005-0000-0000-0000B22C0000}"/>
    <cellStyle name="Normal 8 3 2 4 2 3 3 3" xfId="26517" xr:uid="{00000000-0005-0000-0000-0000AF670000}"/>
    <cellStyle name="Normal 8 3 2 4 2 3 5" xfId="21504" xr:uid="{00000000-0005-0000-0000-00001A540000}"/>
    <cellStyle name="Normal 8 3 2 4 2 4" xfId="13097" xr:uid="{00000000-0005-0000-0000-000040330000}"/>
    <cellStyle name="Normal 8 3 2 4 2 4 3" xfId="28192" xr:uid="{00000000-0005-0000-0000-00003A6E0000}"/>
    <cellStyle name="Normal 8 3 2 4 2 5" xfId="8076" xr:uid="{00000000-0005-0000-0000-0000A31F0000}"/>
    <cellStyle name="Normal 8 3 2 4 2 5 3" xfId="23175" xr:uid="{00000000-0005-0000-0000-0000A15A0000}"/>
    <cellStyle name="Normal 8 3 2 4 2 7" xfId="18162" xr:uid="{00000000-0005-0000-0000-00000C470000}"/>
    <cellStyle name="Normal 8 3 2 4 3" xfId="3859" xr:uid="{00000000-0005-0000-0000-0000290F0000}"/>
    <cellStyle name="Normal 8 3 2 4 3 2" xfId="13932" xr:uid="{00000000-0005-0000-0000-000083360000}"/>
    <cellStyle name="Normal 8 3 2 4 3 2 3" xfId="29027" xr:uid="{00000000-0005-0000-0000-00007D710000}"/>
    <cellStyle name="Normal 8 3 2 4 3 3" xfId="8912" xr:uid="{00000000-0005-0000-0000-0000E7220000}"/>
    <cellStyle name="Normal 8 3 2 4 3 3 3" xfId="24010" xr:uid="{00000000-0005-0000-0000-0000E45D0000}"/>
    <cellStyle name="Normal 8 3 2 4 3 5" xfId="18997" xr:uid="{00000000-0005-0000-0000-00004F4A0000}"/>
    <cellStyle name="Normal 8 3 2 4 4" xfId="5551" xr:uid="{00000000-0005-0000-0000-0000C6150000}"/>
    <cellStyle name="Normal 8 3 2 4 4 2" xfId="15603" xr:uid="{00000000-0005-0000-0000-00000A3D0000}"/>
    <cellStyle name="Normal 8 3 2 4 4 2 3" xfId="30698" xr:uid="{00000000-0005-0000-0000-000004780000}"/>
    <cellStyle name="Normal 8 3 2 4 4 3" xfId="10583" xr:uid="{00000000-0005-0000-0000-00006E290000}"/>
    <cellStyle name="Normal 8 3 2 4 4 3 3" xfId="25681" xr:uid="{00000000-0005-0000-0000-00006B640000}"/>
    <cellStyle name="Normal 8 3 2 4 4 5" xfId="20668" xr:uid="{00000000-0005-0000-0000-0000D6500000}"/>
    <cellStyle name="Normal 8 3 2 4 5" xfId="12261" xr:uid="{00000000-0005-0000-0000-0000FC2F0000}"/>
    <cellStyle name="Normal 8 3 2 4 5 3" xfId="27356" xr:uid="{00000000-0005-0000-0000-0000F66A0000}"/>
    <cellStyle name="Normal 8 3 2 4 6" xfId="7240" xr:uid="{00000000-0005-0000-0000-00005F1C0000}"/>
    <cellStyle name="Normal 8 3 2 4 6 3" xfId="22339" xr:uid="{00000000-0005-0000-0000-00005D570000}"/>
    <cellStyle name="Normal 8 3 2 4 8" xfId="17326" xr:uid="{00000000-0005-0000-0000-0000C8430000}"/>
    <cellStyle name="Normal 8 3 2 5" xfId="2589" xr:uid="{00000000-0005-0000-0000-0000320A0000}"/>
    <cellStyle name="Normal 8 3 2 5 2" xfId="4278" xr:uid="{00000000-0005-0000-0000-0000CC100000}"/>
    <cellStyle name="Normal 8 3 2 5 2 2" xfId="14350" xr:uid="{00000000-0005-0000-0000-000025380000}"/>
    <cellStyle name="Normal 8 3 2 5 2 2 3" xfId="29445" xr:uid="{00000000-0005-0000-0000-00001F730000}"/>
    <cellStyle name="Normal 8 3 2 5 2 3" xfId="9330" xr:uid="{00000000-0005-0000-0000-000089240000}"/>
    <cellStyle name="Normal 8 3 2 5 2 3 3" xfId="24428" xr:uid="{00000000-0005-0000-0000-0000865F0000}"/>
    <cellStyle name="Normal 8 3 2 5 2 5" xfId="19415" xr:uid="{00000000-0005-0000-0000-0000F14B0000}"/>
    <cellStyle name="Normal 8 3 2 5 3" xfId="5969" xr:uid="{00000000-0005-0000-0000-000068170000}"/>
    <cellStyle name="Normal 8 3 2 5 3 2" xfId="16021" xr:uid="{00000000-0005-0000-0000-0000AC3E0000}"/>
    <cellStyle name="Normal 8 3 2 5 3 3" xfId="11001" xr:uid="{00000000-0005-0000-0000-0000102B0000}"/>
    <cellStyle name="Normal 8 3 2 5 3 3 3" xfId="26099" xr:uid="{00000000-0005-0000-0000-00000D660000}"/>
    <cellStyle name="Normal 8 3 2 5 3 5" xfId="21086" xr:uid="{00000000-0005-0000-0000-000078520000}"/>
    <cellStyle name="Normal 8 3 2 5 4" xfId="12679" xr:uid="{00000000-0005-0000-0000-00009E310000}"/>
    <cellStyle name="Normal 8 3 2 5 4 3" xfId="27774" xr:uid="{00000000-0005-0000-0000-0000986C0000}"/>
    <cellStyle name="Normal 8 3 2 5 5" xfId="7658" xr:uid="{00000000-0005-0000-0000-0000011E0000}"/>
    <cellStyle name="Normal 8 3 2 5 5 3" xfId="22757" xr:uid="{00000000-0005-0000-0000-0000FF580000}"/>
    <cellStyle name="Normal 8 3 2 5 7" xfId="17744" xr:uid="{00000000-0005-0000-0000-00006A450000}"/>
    <cellStyle name="Normal 8 3 2 6" xfId="3441" xr:uid="{00000000-0005-0000-0000-0000870D0000}"/>
    <cellStyle name="Normal 8 3 2 6 2" xfId="13514" xr:uid="{00000000-0005-0000-0000-0000E1340000}"/>
    <cellStyle name="Normal 8 3 2 6 2 3" xfId="28609" xr:uid="{00000000-0005-0000-0000-0000DB6F0000}"/>
    <cellStyle name="Normal 8 3 2 6 3" xfId="8494" xr:uid="{00000000-0005-0000-0000-000045210000}"/>
    <cellStyle name="Normal 8 3 2 6 3 3" xfId="23592" xr:uid="{00000000-0005-0000-0000-0000425C0000}"/>
    <cellStyle name="Normal 8 3 2 6 5" xfId="18579" xr:uid="{00000000-0005-0000-0000-0000AD480000}"/>
    <cellStyle name="Normal 8 3 2 7" xfId="5133" xr:uid="{00000000-0005-0000-0000-000024140000}"/>
    <cellStyle name="Normal 8 3 2 7 2" xfId="15185" xr:uid="{00000000-0005-0000-0000-0000683B0000}"/>
    <cellStyle name="Normal 8 3 2 7 2 3" xfId="30280" xr:uid="{00000000-0005-0000-0000-000062760000}"/>
    <cellStyle name="Normal 8 3 2 7 3" xfId="10165" xr:uid="{00000000-0005-0000-0000-0000CC270000}"/>
    <cellStyle name="Normal 8 3 2 7 3 3" xfId="25263" xr:uid="{00000000-0005-0000-0000-0000C9620000}"/>
    <cellStyle name="Normal 8 3 2 7 5" xfId="20250" xr:uid="{00000000-0005-0000-0000-0000344F0000}"/>
    <cellStyle name="Normal 8 3 2 8" xfId="11843" xr:uid="{00000000-0005-0000-0000-00005A2E0000}"/>
    <cellStyle name="Normal 8 3 2 8 3" xfId="26938" xr:uid="{00000000-0005-0000-0000-000054690000}"/>
    <cellStyle name="Normal 8 3 2 9" xfId="6822" xr:uid="{00000000-0005-0000-0000-0000BD1A0000}"/>
    <cellStyle name="Normal 8 3 2 9 3" xfId="21921" xr:uid="{00000000-0005-0000-0000-0000BB550000}"/>
    <cellStyle name="Normal 8 3 3" xfId="1788" xr:uid="{00000000-0005-0000-0000-000011070000}"/>
    <cellStyle name="Normal 8 3 3 10" xfId="16960" xr:uid="{00000000-0005-0000-0000-00005A420000}"/>
    <cellStyle name="Normal 8 3 3 2" xfId="2007" xr:uid="{00000000-0005-0000-0000-0000EC070000}"/>
    <cellStyle name="Normal 8 3 3 2 2" xfId="2428" xr:uid="{00000000-0005-0000-0000-000091090000}"/>
    <cellStyle name="Normal 8 3 3 2 2 2" xfId="3267" xr:uid="{00000000-0005-0000-0000-0000D80C0000}"/>
    <cellStyle name="Normal 8 3 3 2 2 2 2" xfId="4956" xr:uid="{00000000-0005-0000-0000-000072130000}"/>
    <cellStyle name="Normal 8 3 3 2 2 2 2 2" xfId="15028" xr:uid="{00000000-0005-0000-0000-0000CB3A0000}"/>
    <cellStyle name="Normal 8 3 3 2 2 2 2 2 3" xfId="30123" xr:uid="{00000000-0005-0000-0000-0000C5750000}"/>
    <cellStyle name="Normal 8 3 3 2 2 2 2 3" xfId="10008" xr:uid="{00000000-0005-0000-0000-00002F270000}"/>
    <cellStyle name="Normal 8 3 3 2 2 2 2 3 3" xfId="25106" xr:uid="{00000000-0005-0000-0000-00002C620000}"/>
    <cellStyle name="Normal 8 3 3 2 2 2 2 5" xfId="20093" xr:uid="{00000000-0005-0000-0000-0000974E0000}"/>
    <cellStyle name="Normal 8 3 3 2 2 2 3" xfId="6647" xr:uid="{00000000-0005-0000-0000-00000E1A0000}"/>
    <cellStyle name="Normal 8 3 3 2 2 2 3 2" xfId="16699" xr:uid="{00000000-0005-0000-0000-000052410000}"/>
    <cellStyle name="Normal 8 3 3 2 2 2 3 3" xfId="11679" xr:uid="{00000000-0005-0000-0000-0000B62D0000}"/>
    <cellStyle name="Normal 8 3 3 2 2 2 3 3 3" xfId="26777" xr:uid="{00000000-0005-0000-0000-0000B3680000}"/>
    <cellStyle name="Normal 8 3 3 2 2 2 3 5" xfId="21764" xr:uid="{00000000-0005-0000-0000-00001E550000}"/>
    <cellStyle name="Normal 8 3 3 2 2 2 4" xfId="13357" xr:uid="{00000000-0005-0000-0000-000044340000}"/>
    <cellStyle name="Normal 8 3 3 2 2 2 4 3" xfId="28452" xr:uid="{00000000-0005-0000-0000-00003E6F0000}"/>
    <cellStyle name="Normal 8 3 3 2 2 2 5" xfId="8336" xr:uid="{00000000-0005-0000-0000-0000A7200000}"/>
    <cellStyle name="Normal 8 3 3 2 2 2 5 3" xfId="23435" xr:uid="{00000000-0005-0000-0000-0000A55B0000}"/>
    <cellStyle name="Normal 8 3 3 2 2 2 7" xfId="18422" xr:uid="{00000000-0005-0000-0000-000010480000}"/>
    <cellStyle name="Normal 8 3 3 2 2 3" xfId="4119" xr:uid="{00000000-0005-0000-0000-00002D100000}"/>
    <cellStyle name="Normal 8 3 3 2 2 3 2" xfId="14192" xr:uid="{00000000-0005-0000-0000-000087370000}"/>
    <cellStyle name="Normal 8 3 3 2 2 3 2 3" xfId="29287" xr:uid="{00000000-0005-0000-0000-000081720000}"/>
    <cellStyle name="Normal 8 3 3 2 2 3 3" xfId="9172" xr:uid="{00000000-0005-0000-0000-0000EB230000}"/>
    <cellStyle name="Normal 8 3 3 2 2 3 3 3" xfId="24270" xr:uid="{00000000-0005-0000-0000-0000E85E0000}"/>
    <cellStyle name="Normal 8 3 3 2 2 3 5" xfId="19257" xr:uid="{00000000-0005-0000-0000-0000534B0000}"/>
    <cellStyle name="Normal 8 3 3 2 2 4" xfId="5811" xr:uid="{00000000-0005-0000-0000-0000CA160000}"/>
    <cellStyle name="Normal 8 3 3 2 2 4 2" xfId="15863" xr:uid="{00000000-0005-0000-0000-00000E3E0000}"/>
    <cellStyle name="Normal 8 3 3 2 2 4 3" xfId="10843" xr:uid="{00000000-0005-0000-0000-0000722A0000}"/>
    <cellStyle name="Normal 8 3 3 2 2 4 3 3" xfId="25941" xr:uid="{00000000-0005-0000-0000-00006F650000}"/>
    <cellStyle name="Normal 8 3 3 2 2 4 5" xfId="20928" xr:uid="{00000000-0005-0000-0000-0000DA510000}"/>
    <cellStyle name="Normal 8 3 3 2 2 5" xfId="12521" xr:uid="{00000000-0005-0000-0000-000000310000}"/>
    <cellStyle name="Normal 8 3 3 2 2 5 3" xfId="27616" xr:uid="{00000000-0005-0000-0000-0000FA6B0000}"/>
    <cellStyle name="Normal 8 3 3 2 2 6" xfId="7500" xr:uid="{00000000-0005-0000-0000-0000631D0000}"/>
    <cellStyle name="Normal 8 3 3 2 2 6 3" xfId="22599" xr:uid="{00000000-0005-0000-0000-000061580000}"/>
    <cellStyle name="Normal 8 3 3 2 2 8" xfId="17586" xr:uid="{00000000-0005-0000-0000-0000CC440000}"/>
    <cellStyle name="Normal 8 3 3 2 3" xfId="2849" xr:uid="{00000000-0005-0000-0000-0000360B0000}"/>
    <cellStyle name="Normal 8 3 3 2 3 2" xfId="4538" xr:uid="{00000000-0005-0000-0000-0000D0110000}"/>
    <cellStyle name="Normal 8 3 3 2 3 2 2" xfId="14610" xr:uid="{00000000-0005-0000-0000-000029390000}"/>
    <cellStyle name="Normal 8 3 3 2 3 2 2 3" xfId="29705" xr:uid="{00000000-0005-0000-0000-000023740000}"/>
    <cellStyle name="Normal 8 3 3 2 3 2 3" xfId="9590" xr:uid="{00000000-0005-0000-0000-00008D250000}"/>
    <cellStyle name="Normal 8 3 3 2 3 2 3 3" xfId="24688" xr:uid="{00000000-0005-0000-0000-00008A600000}"/>
    <cellStyle name="Normal 8 3 3 2 3 2 5" xfId="19675" xr:uid="{00000000-0005-0000-0000-0000F54C0000}"/>
    <cellStyle name="Normal 8 3 3 2 3 3" xfId="6229" xr:uid="{00000000-0005-0000-0000-00006C180000}"/>
    <cellStyle name="Normal 8 3 3 2 3 3 2" xfId="16281" xr:uid="{00000000-0005-0000-0000-0000B03F0000}"/>
    <cellStyle name="Normal 8 3 3 2 3 3 3" xfId="11261" xr:uid="{00000000-0005-0000-0000-0000142C0000}"/>
    <cellStyle name="Normal 8 3 3 2 3 3 3 3" xfId="26359" xr:uid="{00000000-0005-0000-0000-000011670000}"/>
    <cellStyle name="Normal 8 3 3 2 3 3 5" xfId="21346" xr:uid="{00000000-0005-0000-0000-00007C530000}"/>
    <cellStyle name="Normal 8 3 3 2 3 4" xfId="12939" xr:uid="{00000000-0005-0000-0000-0000A2320000}"/>
    <cellStyle name="Normal 8 3 3 2 3 4 3" xfId="28034" xr:uid="{00000000-0005-0000-0000-00009C6D0000}"/>
    <cellStyle name="Normal 8 3 3 2 3 5" xfId="7918" xr:uid="{00000000-0005-0000-0000-0000051F0000}"/>
    <cellStyle name="Normal 8 3 3 2 3 5 3" xfId="23017" xr:uid="{00000000-0005-0000-0000-0000035A0000}"/>
    <cellStyle name="Normal 8 3 3 2 3 7" xfId="18004" xr:uid="{00000000-0005-0000-0000-00006E460000}"/>
    <cellStyle name="Normal 8 3 3 2 4" xfId="3701" xr:uid="{00000000-0005-0000-0000-00008B0E0000}"/>
    <cellStyle name="Normal 8 3 3 2 4 2" xfId="13774" xr:uid="{00000000-0005-0000-0000-0000E5350000}"/>
    <cellStyle name="Normal 8 3 3 2 4 2 3" xfId="28869" xr:uid="{00000000-0005-0000-0000-0000DF700000}"/>
    <cellStyle name="Normal 8 3 3 2 4 3" xfId="8754" xr:uid="{00000000-0005-0000-0000-000049220000}"/>
    <cellStyle name="Normal 8 3 3 2 4 3 3" xfId="23852" xr:uid="{00000000-0005-0000-0000-0000465D0000}"/>
    <cellStyle name="Normal 8 3 3 2 4 5" xfId="18839" xr:uid="{00000000-0005-0000-0000-0000B1490000}"/>
    <cellStyle name="Normal 8 3 3 2 5" xfId="5393" xr:uid="{00000000-0005-0000-0000-000028150000}"/>
    <cellStyle name="Normal 8 3 3 2 5 2" xfId="15445" xr:uid="{00000000-0005-0000-0000-00006C3C0000}"/>
    <cellStyle name="Normal 8 3 3 2 5 2 3" xfId="30540" xr:uid="{00000000-0005-0000-0000-000066770000}"/>
    <cellStyle name="Normal 8 3 3 2 5 3" xfId="10425" xr:uid="{00000000-0005-0000-0000-0000D0280000}"/>
    <cellStyle name="Normal 8 3 3 2 5 3 3" xfId="25523" xr:uid="{00000000-0005-0000-0000-0000CD630000}"/>
    <cellStyle name="Normal 8 3 3 2 5 5" xfId="20510" xr:uid="{00000000-0005-0000-0000-000038500000}"/>
    <cellStyle name="Normal 8 3 3 2 6" xfId="12103" xr:uid="{00000000-0005-0000-0000-00005E2F0000}"/>
    <cellStyle name="Normal 8 3 3 2 6 3" xfId="27198" xr:uid="{00000000-0005-0000-0000-0000586A0000}"/>
    <cellStyle name="Normal 8 3 3 2 7" xfId="7082" xr:uid="{00000000-0005-0000-0000-0000C11B0000}"/>
    <cellStyle name="Normal 8 3 3 2 7 3" xfId="22181" xr:uid="{00000000-0005-0000-0000-0000BF560000}"/>
    <cellStyle name="Normal 8 3 3 2 9" xfId="17168" xr:uid="{00000000-0005-0000-0000-00002A430000}"/>
    <cellStyle name="Normal 8 3 3 3" xfId="2220" xr:uid="{00000000-0005-0000-0000-0000C1080000}"/>
    <cellStyle name="Normal 8 3 3 3 2" xfId="3059" xr:uid="{00000000-0005-0000-0000-0000080C0000}"/>
    <cellStyle name="Normal 8 3 3 3 2 2" xfId="4748" xr:uid="{00000000-0005-0000-0000-0000A2120000}"/>
    <cellStyle name="Normal 8 3 3 3 2 2 2" xfId="14820" xr:uid="{00000000-0005-0000-0000-0000FB390000}"/>
    <cellStyle name="Normal 8 3 3 3 2 2 2 3" xfId="29915" xr:uid="{00000000-0005-0000-0000-0000F5740000}"/>
    <cellStyle name="Normal 8 3 3 3 2 2 3" xfId="9800" xr:uid="{00000000-0005-0000-0000-00005F260000}"/>
    <cellStyle name="Normal 8 3 3 3 2 2 3 3" xfId="24898" xr:uid="{00000000-0005-0000-0000-00005C610000}"/>
    <cellStyle name="Normal 8 3 3 3 2 2 5" xfId="19885" xr:uid="{00000000-0005-0000-0000-0000C74D0000}"/>
    <cellStyle name="Normal 8 3 3 3 2 3" xfId="6439" xr:uid="{00000000-0005-0000-0000-00003E190000}"/>
    <cellStyle name="Normal 8 3 3 3 2 3 2" xfId="16491" xr:uid="{00000000-0005-0000-0000-000082400000}"/>
    <cellStyle name="Normal 8 3 3 3 2 3 3" xfId="11471" xr:uid="{00000000-0005-0000-0000-0000E62C0000}"/>
    <cellStyle name="Normal 8 3 3 3 2 3 3 3" xfId="26569" xr:uid="{00000000-0005-0000-0000-0000E3670000}"/>
    <cellStyle name="Normal 8 3 3 3 2 3 5" xfId="21556" xr:uid="{00000000-0005-0000-0000-00004E540000}"/>
    <cellStyle name="Normal 8 3 3 3 2 4" xfId="13149" xr:uid="{00000000-0005-0000-0000-000074330000}"/>
    <cellStyle name="Normal 8 3 3 3 2 4 3" xfId="28244" xr:uid="{00000000-0005-0000-0000-00006E6E0000}"/>
    <cellStyle name="Normal 8 3 3 3 2 5" xfId="8128" xr:uid="{00000000-0005-0000-0000-0000D71F0000}"/>
    <cellStyle name="Normal 8 3 3 3 2 5 3" xfId="23227" xr:uid="{00000000-0005-0000-0000-0000D55A0000}"/>
    <cellStyle name="Normal 8 3 3 3 2 7" xfId="18214" xr:uid="{00000000-0005-0000-0000-000040470000}"/>
    <cellStyle name="Normal 8 3 3 3 3" xfId="3911" xr:uid="{00000000-0005-0000-0000-00005D0F0000}"/>
    <cellStyle name="Normal 8 3 3 3 3 2" xfId="13984" xr:uid="{00000000-0005-0000-0000-0000B7360000}"/>
    <cellStyle name="Normal 8 3 3 3 3 2 3" xfId="29079" xr:uid="{00000000-0005-0000-0000-0000B1710000}"/>
    <cellStyle name="Normal 8 3 3 3 3 3" xfId="8964" xr:uid="{00000000-0005-0000-0000-00001B230000}"/>
    <cellStyle name="Normal 8 3 3 3 3 3 3" xfId="24062" xr:uid="{00000000-0005-0000-0000-0000185E0000}"/>
    <cellStyle name="Normal 8 3 3 3 3 5" xfId="19049" xr:uid="{00000000-0005-0000-0000-0000834A0000}"/>
    <cellStyle name="Normal 8 3 3 3 4" xfId="5603" xr:uid="{00000000-0005-0000-0000-0000FA150000}"/>
    <cellStyle name="Normal 8 3 3 3 4 2" xfId="15655" xr:uid="{00000000-0005-0000-0000-00003E3D0000}"/>
    <cellStyle name="Normal 8 3 3 3 4 2 3" xfId="30750" xr:uid="{00000000-0005-0000-0000-000038780000}"/>
    <cellStyle name="Normal 8 3 3 3 4 3" xfId="10635" xr:uid="{00000000-0005-0000-0000-0000A2290000}"/>
    <cellStyle name="Normal 8 3 3 3 4 3 3" xfId="25733" xr:uid="{00000000-0005-0000-0000-00009F640000}"/>
    <cellStyle name="Normal 8 3 3 3 4 5" xfId="20720" xr:uid="{00000000-0005-0000-0000-00000A510000}"/>
    <cellStyle name="Normal 8 3 3 3 5" xfId="12313" xr:uid="{00000000-0005-0000-0000-000030300000}"/>
    <cellStyle name="Normal 8 3 3 3 5 3" xfId="27408" xr:uid="{00000000-0005-0000-0000-00002A6B0000}"/>
    <cellStyle name="Normal 8 3 3 3 6" xfId="7292" xr:uid="{00000000-0005-0000-0000-0000931C0000}"/>
    <cellStyle name="Normal 8 3 3 3 6 3" xfId="22391" xr:uid="{00000000-0005-0000-0000-000091570000}"/>
    <cellStyle name="Normal 8 3 3 3 8" xfId="17378" xr:uid="{00000000-0005-0000-0000-0000FC430000}"/>
    <cellStyle name="Normal 8 3 3 4" xfId="2641" xr:uid="{00000000-0005-0000-0000-0000660A0000}"/>
    <cellStyle name="Normal 8 3 3 4 2" xfId="4330" xr:uid="{00000000-0005-0000-0000-000000110000}"/>
    <cellStyle name="Normal 8 3 3 4 2 2" xfId="14402" xr:uid="{00000000-0005-0000-0000-000059380000}"/>
    <cellStyle name="Normal 8 3 3 4 2 2 3" xfId="29497" xr:uid="{00000000-0005-0000-0000-000053730000}"/>
    <cellStyle name="Normal 8 3 3 4 2 3" xfId="9382" xr:uid="{00000000-0005-0000-0000-0000BD240000}"/>
    <cellStyle name="Normal 8 3 3 4 2 3 3" xfId="24480" xr:uid="{00000000-0005-0000-0000-0000BA5F0000}"/>
    <cellStyle name="Normal 8 3 3 4 2 5" xfId="19467" xr:uid="{00000000-0005-0000-0000-0000254C0000}"/>
    <cellStyle name="Normal 8 3 3 4 3" xfId="6021" xr:uid="{00000000-0005-0000-0000-00009C170000}"/>
    <cellStyle name="Normal 8 3 3 4 3 2" xfId="16073" xr:uid="{00000000-0005-0000-0000-0000E03E0000}"/>
    <cellStyle name="Normal 8 3 3 4 3 3" xfId="11053" xr:uid="{00000000-0005-0000-0000-0000442B0000}"/>
    <cellStyle name="Normal 8 3 3 4 3 3 3" xfId="26151" xr:uid="{00000000-0005-0000-0000-000041660000}"/>
    <cellStyle name="Normal 8 3 3 4 3 5" xfId="21138" xr:uid="{00000000-0005-0000-0000-0000AC520000}"/>
    <cellStyle name="Normal 8 3 3 4 4" xfId="12731" xr:uid="{00000000-0005-0000-0000-0000D2310000}"/>
    <cellStyle name="Normal 8 3 3 4 4 3" xfId="27826" xr:uid="{00000000-0005-0000-0000-0000CC6C0000}"/>
    <cellStyle name="Normal 8 3 3 4 5" xfId="7710" xr:uid="{00000000-0005-0000-0000-0000351E0000}"/>
    <cellStyle name="Normal 8 3 3 4 5 3" xfId="22809" xr:uid="{00000000-0005-0000-0000-000033590000}"/>
    <cellStyle name="Normal 8 3 3 4 7" xfId="17796" xr:uid="{00000000-0005-0000-0000-00009E450000}"/>
    <cellStyle name="Normal 8 3 3 5" xfId="3493" xr:uid="{00000000-0005-0000-0000-0000BB0D0000}"/>
    <cellStyle name="Normal 8 3 3 5 2" xfId="13566" xr:uid="{00000000-0005-0000-0000-000015350000}"/>
    <cellStyle name="Normal 8 3 3 5 2 3" xfId="28661" xr:uid="{00000000-0005-0000-0000-00000F700000}"/>
    <cellStyle name="Normal 8 3 3 5 3" xfId="8546" xr:uid="{00000000-0005-0000-0000-000079210000}"/>
    <cellStyle name="Normal 8 3 3 5 3 3" xfId="23644" xr:uid="{00000000-0005-0000-0000-0000765C0000}"/>
    <cellStyle name="Normal 8 3 3 5 5" xfId="18631" xr:uid="{00000000-0005-0000-0000-0000E1480000}"/>
    <cellStyle name="Normal 8 3 3 6" xfId="5185" xr:uid="{00000000-0005-0000-0000-000058140000}"/>
    <cellStyle name="Normal 8 3 3 6 2" xfId="15237" xr:uid="{00000000-0005-0000-0000-00009C3B0000}"/>
    <cellStyle name="Normal 8 3 3 6 2 3" xfId="30332" xr:uid="{00000000-0005-0000-0000-000096760000}"/>
    <cellStyle name="Normal 8 3 3 6 3" xfId="10217" xr:uid="{00000000-0005-0000-0000-000000280000}"/>
    <cellStyle name="Normal 8 3 3 6 3 3" xfId="25315" xr:uid="{00000000-0005-0000-0000-0000FD620000}"/>
    <cellStyle name="Normal 8 3 3 6 5" xfId="20302" xr:uid="{00000000-0005-0000-0000-0000684F0000}"/>
    <cellStyle name="Normal 8 3 3 7" xfId="11895" xr:uid="{00000000-0005-0000-0000-00008E2E0000}"/>
    <cellStyle name="Normal 8 3 3 7 3" xfId="26990" xr:uid="{00000000-0005-0000-0000-000088690000}"/>
    <cellStyle name="Normal 8 3 3 8" xfId="6874" xr:uid="{00000000-0005-0000-0000-0000F11A0000}"/>
    <cellStyle name="Normal 8 3 3 8 3" xfId="21973" xr:uid="{00000000-0005-0000-0000-0000EF550000}"/>
    <cellStyle name="Normal 8 3 4" xfId="1901" xr:uid="{00000000-0005-0000-0000-000082070000}"/>
    <cellStyle name="Normal 8 3 4 2" xfId="2324" xr:uid="{00000000-0005-0000-0000-000029090000}"/>
    <cellStyle name="Normal 8 3 4 2 2" xfId="3163" xr:uid="{00000000-0005-0000-0000-0000700C0000}"/>
    <cellStyle name="Normal 8 3 4 2 2 2" xfId="4852" xr:uid="{00000000-0005-0000-0000-00000A130000}"/>
    <cellStyle name="Normal 8 3 4 2 2 2 2" xfId="14924" xr:uid="{00000000-0005-0000-0000-0000633A0000}"/>
    <cellStyle name="Normal 8 3 4 2 2 2 2 3" xfId="30019" xr:uid="{00000000-0005-0000-0000-00005D750000}"/>
    <cellStyle name="Normal 8 3 4 2 2 2 3" xfId="9904" xr:uid="{00000000-0005-0000-0000-0000C7260000}"/>
    <cellStyle name="Normal 8 3 4 2 2 2 3 3" xfId="25002" xr:uid="{00000000-0005-0000-0000-0000C4610000}"/>
    <cellStyle name="Normal 8 3 4 2 2 2 5" xfId="19989" xr:uid="{00000000-0005-0000-0000-00002F4E0000}"/>
    <cellStyle name="Normal 8 3 4 2 2 3" xfId="6543" xr:uid="{00000000-0005-0000-0000-0000A6190000}"/>
    <cellStyle name="Normal 8 3 4 2 2 3 2" xfId="16595" xr:uid="{00000000-0005-0000-0000-0000EA400000}"/>
    <cellStyle name="Normal 8 3 4 2 2 3 3" xfId="11575" xr:uid="{00000000-0005-0000-0000-00004E2D0000}"/>
    <cellStyle name="Normal 8 3 4 2 2 3 3 3" xfId="26673" xr:uid="{00000000-0005-0000-0000-00004B680000}"/>
    <cellStyle name="Normal 8 3 4 2 2 3 5" xfId="21660" xr:uid="{00000000-0005-0000-0000-0000B6540000}"/>
    <cellStyle name="Normal 8 3 4 2 2 4" xfId="13253" xr:uid="{00000000-0005-0000-0000-0000DC330000}"/>
    <cellStyle name="Normal 8 3 4 2 2 4 3" xfId="28348" xr:uid="{00000000-0005-0000-0000-0000D66E0000}"/>
    <cellStyle name="Normal 8 3 4 2 2 5" xfId="8232" xr:uid="{00000000-0005-0000-0000-00003F200000}"/>
    <cellStyle name="Normal 8 3 4 2 2 5 3" xfId="23331" xr:uid="{00000000-0005-0000-0000-00003D5B0000}"/>
    <cellStyle name="Normal 8 3 4 2 2 7" xfId="18318" xr:uid="{00000000-0005-0000-0000-0000A8470000}"/>
    <cellStyle name="Normal 8 3 4 2 3" xfId="4015" xr:uid="{00000000-0005-0000-0000-0000C50F0000}"/>
    <cellStyle name="Normal 8 3 4 2 3 2" xfId="14088" xr:uid="{00000000-0005-0000-0000-00001F370000}"/>
    <cellStyle name="Normal 8 3 4 2 3 2 3" xfId="29183" xr:uid="{00000000-0005-0000-0000-000019720000}"/>
    <cellStyle name="Normal 8 3 4 2 3 3" xfId="9068" xr:uid="{00000000-0005-0000-0000-000083230000}"/>
    <cellStyle name="Normal 8 3 4 2 3 3 3" xfId="24166" xr:uid="{00000000-0005-0000-0000-0000805E0000}"/>
    <cellStyle name="Normal 8 3 4 2 3 5" xfId="19153" xr:uid="{00000000-0005-0000-0000-0000EB4A0000}"/>
    <cellStyle name="Normal 8 3 4 2 4" xfId="5707" xr:uid="{00000000-0005-0000-0000-000062160000}"/>
    <cellStyle name="Normal 8 3 4 2 4 2" xfId="15759" xr:uid="{00000000-0005-0000-0000-0000A63D0000}"/>
    <cellStyle name="Normal 8 3 4 2 4 2 3" xfId="30854" xr:uid="{00000000-0005-0000-0000-0000A0780000}"/>
    <cellStyle name="Normal 8 3 4 2 4 3" xfId="10739" xr:uid="{00000000-0005-0000-0000-00000A2A0000}"/>
    <cellStyle name="Normal 8 3 4 2 4 3 3" xfId="25837" xr:uid="{00000000-0005-0000-0000-000007650000}"/>
    <cellStyle name="Normal 8 3 4 2 4 5" xfId="20824" xr:uid="{00000000-0005-0000-0000-000072510000}"/>
    <cellStyle name="Normal 8 3 4 2 5" xfId="12417" xr:uid="{00000000-0005-0000-0000-000098300000}"/>
    <cellStyle name="Normal 8 3 4 2 5 3" xfId="27512" xr:uid="{00000000-0005-0000-0000-0000926B0000}"/>
    <cellStyle name="Normal 8 3 4 2 6" xfId="7396" xr:uid="{00000000-0005-0000-0000-0000FB1C0000}"/>
    <cellStyle name="Normal 8 3 4 2 6 3" xfId="22495" xr:uid="{00000000-0005-0000-0000-0000F9570000}"/>
    <cellStyle name="Normal 8 3 4 2 8" xfId="17482" xr:uid="{00000000-0005-0000-0000-000064440000}"/>
    <cellStyle name="Normal 8 3 4 3" xfId="2745" xr:uid="{00000000-0005-0000-0000-0000CE0A0000}"/>
    <cellStyle name="Normal 8 3 4 3 2" xfId="4434" xr:uid="{00000000-0005-0000-0000-000068110000}"/>
    <cellStyle name="Normal 8 3 4 3 2 2" xfId="14506" xr:uid="{00000000-0005-0000-0000-0000C1380000}"/>
    <cellStyle name="Normal 8 3 4 3 2 2 3" xfId="29601" xr:uid="{00000000-0005-0000-0000-0000BB730000}"/>
    <cellStyle name="Normal 8 3 4 3 2 3" xfId="9486" xr:uid="{00000000-0005-0000-0000-000025250000}"/>
    <cellStyle name="Normal 8 3 4 3 2 3 3" xfId="24584" xr:uid="{00000000-0005-0000-0000-000022600000}"/>
    <cellStyle name="Normal 8 3 4 3 2 5" xfId="19571" xr:uid="{00000000-0005-0000-0000-00008D4C0000}"/>
    <cellStyle name="Normal 8 3 4 3 3" xfId="6125" xr:uid="{00000000-0005-0000-0000-000004180000}"/>
    <cellStyle name="Normal 8 3 4 3 3 2" xfId="16177" xr:uid="{00000000-0005-0000-0000-0000483F0000}"/>
    <cellStyle name="Normal 8 3 4 3 3 3" xfId="11157" xr:uid="{00000000-0005-0000-0000-0000AC2B0000}"/>
    <cellStyle name="Normal 8 3 4 3 3 3 3" xfId="26255" xr:uid="{00000000-0005-0000-0000-0000A9660000}"/>
    <cellStyle name="Normal 8 3 4 3 3 5" xfId="21242" xr:uid="{00000000-0005-0000-0000-000014530000}"/>
    <cellStyle name="Normal 8 3 4 3 4" xfId="12835" xr:uid="{00000000-0005-0000-0000-00003A320000}"/>
    <cellStyle name="Normal 8 3 4 3 4 3" xfId="27930" xr:uid="{00000000-0005-0000-0000-0000346D0000}"/>
    <cellStyle name="Normal 8 3 4 3 5" xfId="7814" xr:uid="{00000000-0005-0000-0000-00009D1E0000}"/>
    <cellStyle name="Normal 8 3 4 3 5 3" xfId="22913" xr:uid="{00000000-0005-0000-0000-00009B590000}"/>
    <cellStyle name="Normal 8 3 4 3 7" xfId="17900" xr:uid="{00000000-0005-0000-0000-000006460000}"/>
    <cellStyle name="Normal 8 3 4 4" xfId="3597" xr:uid="{00000000-0005-0000-0000-0000230E0000}"/>
    <cellStyle name="Normal 8 3 4 4 2" xfId="13670" xr:uid="{00000000-0005-0000-0000-00007D350000}"/>
    <cellStyle name="Normal 8 3 4 4 2 3" xfId="28765" xr:uid="{00000000-0005-0000-0000-000077700000}"/>
    <cellStyle name="Normal 8 3 4 4 3" xfId="8650" xr:uid="{00000000-0005-0000-0000-0000E1210000}"/>
    <cellStyle name="Normal 8 3 4 4 3 3" xfId="23748" xr:uid="{00000000-0005-0000-0000-0000DE5C0000}"/>
    <cellStyle name="Normal 8 3 4 4 5" xfId="18735" xr:uid="{00000000-0005-0000-0000-000049490000}"/>
    <cellStyle name="Normal 8 3 4 5" xfId="5289" xr:uid="{00000000-0005-0000-0000-0000C0140000}"/>
    <cellStyle name="Normal 8 3 4 5 2" xfId="15341" xr:uid="{00000000-0005-0000-0000-0000043C0000}"/>
    <cellStyle name="Normal 8 3 4 5 2 3" xfId="30436" xr:uid="{00000000-0005-0000-0000-0000FE760000}"/>
    <cellStyle name="Normal 8 3 4 5 3" xfId="10321" xr:uid="{00000000-0005-0000-0000-000068280000}"/>
    <cellStyle name="Normal 8 3 4 5 3 3" xfId="25419" xr:uid="{00000000-0005-0000-0000-000065630000}"/>
    <cellStyle name="Normal 8 3 4 5 5" xfId="20406" xr:uid="{00000000-0005-0000-0000-0000D04F0000}"/>
    <cellStyle name="Normal 8 3 4 6" xfId="11999" xr:uid="{00000000-0005-0000-0000-0000F62E0000}"/>
    <cellStyle name="Normal 8 3 4 6 3" xfId="27094" xr:uid="{00000000-0005-0000-0000-0000F0690000}"/>
    <cellStyle name="Normal 8 3 4 7" xfId="6978" xr:uid="{00000000-0005-0000-0000-0000591B0000}"/>
    <cellStyle name="Normal 8 3 4 7 3" xfId="22077" xr:uid="{00000000-0005-0000-0000-000057560000}"/>
    <cellStyle name="Normal 8 3 4 9" xfId="17064" xr:uid="{00000000-0005-0000-0000-0000C2420000}"/>
    <cellStyle name="Normal 8 3 5" xfId="2114" xr:uid="{00000000-0005-0000-0000-000057080000}"/>
    <cellStyle name="Normal 8 3 5 2" xfId="2955" xr:uid="{00000000-0005-0000-0000-0000A00B0000}"/>
    <cellStyle name="Normal 8 3 5 2 2" xfId="4644" xr:uid="{00000000-0005-0000-0000-00003A120000}"/>
    <cellStyle name="Normal 8 3 5 2 2 2" xfId="14716" xr:uid="{00000000-0005-0000-0000-000093390000}"/>
    <cellStyle name="Normal 8 3 5 2 2 2 3" xfId="29811" xr:uid="{00000000-0005-0000-0000-00008D740000}"/>
    <cellStyle name="Normal 8 3 5 2 2 3" xfId="9696" xr:uid="{00000000-0005-0000-0000-0000F7250000}"/>
    <cellStyle name="Normal 8 3 5 2 2 3 3" xfId="24794" xr:uid="{00000000-0005-0000-0000-0000F4600000}"/>
    <cellStyle name="Normal 8 3 5 2 2 5" xfId="19781" xr:uid="{00000000-0005-0000-0000-00005F4D0000}"/>
    <cellStyle name="Normal 8 3 5 2 3" xfId="6335" xr:uid="{00000000-0005-0000-0000-0000D6180000}"/>
    <cellStyle name="Normal 8 3 5 2 3 2" xfId="16387" xr:uid="{00000000-0005-0000-0000-00001A400000}"/>
    <cellStyle name="Normal 8 3 5 2 3 3" xfId="11367" xr:uid="{00000000-0005-0000-0000-00007E2C0000}"/>
    <cellStyle name="Normal 8 3 5 2 3 3 3" xfId="26465" xr:uid="{00000000-0005-0000-0000-00007B670000}"/>
    <cellStyle name="Normal 8 3 5 2 3 5" xfId="21452" xr:uid="{00000000-0005-0000-0000-0000E6530000}"/>
    <cellStyle name="Normal 8 3 5 2 4" xfId="13045" xr:uid="{00000000-0005-0000-0000-00000C330000}"/>
    <cellStyle name="Normal 8 3 5 2 4 3" xfId="28140" xr:uid="{00000000-0005-0000-0000-0000066E0000}"/>
    <cellStyle name="Normal 8 3 5 2 5" xfId="8024" xr:uid="{00000000-0005-0000-0000-00006F1F0000}"/>
    <cellStyle name="Normal 8 3 5 2 5 3" xfId="23123" xr:uid="{00000000-0005-0000-0000-00006D5A0000}"/>
    <cellStyle name="Normal 8 3 5 2 7" xfId="18110" xr:uid="{00000000-0005-0000-0000-0000D8460000}"/>
    <cellStyle name="Normal 8 3 5 3" xfId="3807" xr:uid="{00000000-0005-0000-0000-0000F50E0000}"/>
    <cellStyle name="Normal 8 3 5 3 2" xfId="13880" xr:uid="{00000000-0005-0000-0000-00004F360000}"/>
    <cellStyle name="Normal 8 3 5 3 2 3" xfId="28975" xr:uid="{00000000-0005-0000-0000-000049710000}"/>
    <cellStyle name="Normal 8 3 5 3 3" xfId="8860" xr:uid="{00000000-0005-0000-0000-0000B3220000}"/>
    <cellStyle name="Normal 8 3 5 3 3 3" xfId="23958" xr:uid="{00000000-0005-0000-0000-0000B05D0000}"/>
    <cellStyle name="Normal 8 3 5 3 5" xfId="18945" xr:uid="{00000000-0005-0000-0000-00001B4A0000}"/>
    <cellStyle name="Normal 8 3 5 4" xfId="5499" xr:uid="{00000000-0005-0000-0000-000092150000}"/>
    <cellStyle name="Normal 8 3 5 4 2" xfId="15551" xr:uid="{00000000-0005-0000-0000-0000D63C0000}"/>
    <cellStyle name="Normal 8 3 5 4 2 3" xfId="30646" xr:uid="{00000000-0005-0000-0000-0000D0770000}"/>
    <cellStyle name="Normal 8 3 5 4 3" xfId="10531" xr:uid="{00000000-0005-0000-0000-00003A290000}"/>
    <cellStyle name="Normal 8 3 5 4 3 3" xfId="25629" xr:uid="{00000000-0005-0000-0000-000037640000}"/>
    <cellStyle name="Normal 8 3 5 4 5" xfId="20616" xr:uid="{00000000-0005-0000-0000-0000A2500000}"/>
    <cellStyle name="Normal 8 3 5 5" xfId="12209" xr:uid="{00000000-0005-0000-0000-0000C82F0000}"/>
    <cellStyle name="Normal 8 3 5 5 3" xfId="27304" xr:uid="{00000000-0005-0000-0000-0000C26A0000}"/>
    <cellStyle name="Normal 8 3 5 6" xfId="7188" xr:uid="{00000000-0005-0000-0000-00002B1C0000}"/>
    <cellStyle name="Normal 8 3 5 6 3" xfId="22287" xr:uid="{00000000-0005-0000-0000-000029570000}"/>
    <cellStyle name="Normal 8 3 5 8" xfId="17274" xr:uid="{00000000-0005-0000-0000-000094430000}"/>
    <cellStyle name="Normal 8 3 6" xfId="2535" xr:uid="{00000000-0005-0000-0000-0000FC090000}"/>
    <cellStyle name="Normal 8 3 6 2" xfId="4226" xr:uid="{00000000-0005-0000-0000-000098100000}"/>
    <cellStyle name="Normal 8 3 6 2 2" xfId="14298" xr:uid="{00000000-0005-0000-0000-0000F1370000}"/>
    <cellStyle name="Normal 8 3 6 2 2 3" xfId="29393" xr:uid="{00000000-0005-0000-0000-0000EB720000}"/>
    <cellStyle name="Normal 8 3 6 2 3" xfId="9278" xr:uid="{00000000-0005-0000-0000-000055240000}"/>
    <cellStyle name="Normal 8 3 6 2 3 3" xfId="24376" xr:uid="{00000000-0005-0000-0000-0000525F0000}"/>
    <cellStyle name="Normal 8 3 6 2 5" xfId="19363" xr:uid="{00000000-0005-0000-0000-0000BD4B0000}"/>
    <cellStyle name="Normal 8 3 6 3" xfId="5917" xr:uid="{00000000-0005-0000-0000-000034170000}"/>
    <cellStyle name="Normal 8 3 6 3 2" xfId="15969" xr:uid="{00000000-0005-0000-0000-0000783E0000}"/>
    <cellStyle name="Normal 8 3 6 3 3" xfId="10949" xr:uid="{00000000-0005-0000-0000-0000DC2A0000}"/>
    <cellStyle name="Normal 8 3 6 3 3 3" xfId="26047" xr:uid="{00000000-0005-0000-0000-0000D9650000}"/>
    <cellStyle name="Normal 8 3 6 3 5" xfId="21034" xr:uid="{00000000-0005-0000-0000-000044520000}"/>
    <cellStyle name="Normal 8 3 6 4" xfId="12627" xr:uid="{00000000-0005-0000-0000-00006A310000}"/>
    <cellStyle name="Normal 8 3 6 4 3" xfId="27722" xr:uid="{00000000-0005-0000-0000-0000646C0000}"/>
    <cellStyle name="Normal 8 3 6 5" xfId="7606" xr:uid="{00000000-0005-0000-0000-0000CD1D0000}"/>
    <cellStyle name="Normal 8 3 6 5 3" xfId="22705" xr:uid="{00000000-0005-0000-0000-0000CB580000}"/>
    <cellStyle name="Normal 8 3 6 7" xfId="17692" xr:uid="{00000000-0005-0000-0000-000036450000}"/>
    <cellStyle name="Normal 8 3 7" xfId="3386" xr:uid="{00000000-0005-0000-0000-0000500D0000}"/>
    <cellStyle name="Normal 8 3 7 2" xfId="13462" xr:uid="{00000000-0005-0000-0000-0000AD340000}"/>
    <cellStyle name="Normal 8 3 7 2 3" xfId="28557" xr:uid="{00000000-0005-0000-0000-0000A76F0000}"/>
    <cellStyle name="Normal 8 3 7 3" xfId="8442" xr:uid="{00000000-0005-0000-0000-000011210000}"/>
    <cellStyle name="Normal 8 3 7 3 3" xfId="23540" xr:uid="{00000000-0005-0000-0000-00000E5C0000}"/>
    <cellStyle name="Normal 8 3 7 5" xfId="18527" xr:uid="{00000000-0005-0000-0000-000079480000}"/>
    <cellStyle name="Normal 8 3 8" xfId="5079" xr:uid="{00000000-0005-0000-0000-0000EE130000}"/>
    <cellStyle name="Normal 8 3 8 2" xfId="15133" xr:uid="{00000000-0005-0000-0000-0000343B0000}"/>
    <cellStyle name="Normal 8 3 8 2 3" xfId="30228" xr:uid="{00000000-0005-0000-0000-00002E760000}"/>
    <cellStyle name="Normal 8 3 8 3" xfId="10113" xr:uid="{00000000-0005-0000-0000-000098270000}"/>
    <cellStyle name="Normal 8 3 8 3 3" xfId="25211" xr:uid="{00000000-0005-0000-0000-000095620000}"/>
    <cellStyle name="Normal 8 3 8 5" xfId="20198" xr:uid="{00000000-0005-0000-0000-0000004F0000}"/>
    <cellStyle name="Normal 8 3 9" xfId="11789" xr:uid="{00000000-0005-0000-0000-0000242E0000}"/>
    <cellStyle name="Normal 8 3 9 3" xfId="26886" xr:uid="{00000000-0005-0000-0000-000020690000}"/>
    <cellStyle name="Normal 8 4" xfId="503" xr:uid="{00000000-0005-0000-0000-000003020000}"/>
    <cellStyle name="Normal 8 5" xfId="31007" xr:uid="{F95771BF-163A-4606-ABEC-50F9B0A7D7D3}"/>
    <cellStyle name="Normal 8 6" xfId="957" xr:uid="{00000000-0005-0000-0000-0000CF030000}"/>
    <cellStyle name="Normal 8 7" xfId="403" xr:uid="{00000000-0005-0000-0000-00009E010000}"/>
    <cellStyle name="Normal 80" xfId="1082" xr:uid="{00000000-0005-0000-0000-00004C040000}"/>
    <cellStyle name="Normal 80 10" xfId="6719" xr:uid="{00000000-0005-0000-0000-0000561A0000}"/>
    <cellStyle name="Normal 80 10 3" xfId="21821" xr:uid="{00000000-0005-0000-0000-000057550000}"/>
    <cellStyle name="Normal 80 12" xfId="16806" xr:uid="{00000000-0005-0000-0000-0000C0410000}"/>
    <cellStyle name="Normal 80 2" xfId="1685" xr:uid="{00000000-0005-0000-0000-0000AA060000}"/>
    <cellStyle name="Normal 80 2 11" xfId="16860" xr:uid="{00000000-0005-0000-0000-0000F6410000}"/>
    <cellStyle name="Normal 80 2 2" xfId="1794" xr:uid="{00000000-0005-0000-0000-000017070000}"/>
    <cellStyle name="Normal 80 2 2 10" xfId="16964" xr:uid="{00000000-0005-0000-0000-00005E420000}"/>
    <cellStyle name="Normal 80 2 2 2" xfId="2011" xr:uid="{00000000-0005-0000-0000-0000F0070000}"/>
    <cellStyle name="Normal 80 2 2 2 2" xfId="2432" xr:uid="{00000000-0005-0000-0000-000095090000}"/>
    <cellStyle name="Normal 80 2 2 2 2 2" xfId="3271" xr:uid="{00000000-0005-0000-0000-0000DC0C0000}"/>
    <cellStyle name="Normal 80 2 2 2 2 2 2" xfId="4960" xr:uid="{00000000-0005-0000-0000-000076130000}"/>
    <cellStyle name="Normal 80 2 2 2 2 2 2 2" xfId="15032" xr:uid="{00000000-0005-0000-0000-0000CF3A0000}"/>
    <cellStyle name="Normal 80 2 2 2 2 2 2 2 3" xfId="30127" xr:uid="{00000000-0005-0000-0000-0000C9750000}"/>
    <cellStyle name="Normal 80 2 2 2 2 2 2 3" xfId="10012" xr:uid="{00000000-0005-0000-0000-000033270000}"/>
    <cellStyle name="Normal 80 2 2 2 2 2 2 3 3" xfId="25110" xr:uid="{00000000-0005-0000-0000-000030620000}"/>
    <cellStyle name="Normal 80 2 2 2 2 2 2 5" xfId="20097" xr:uid="{00000000-0005-0000-0000-00009B4E0000}"/>
    <cellStyle name="Normal 80 2 2 2 2 2 3" xfId="6651" xr:uid="{00000000-0005-0000-0000-0000121A0000}"/>
    <cellStyle name="Normal 80 2 2 2 2 2 3 2" xfId="16703" xr:uid="{00000000-0005-0000-0000-000056410000}"/>
    <cellStyle name="Normal 80 2 2 2 2 2 3 3" xfId="11683" xr:uid="{00000000-0005-0000-0000-0000BA2D0000}"/>
    <cellStyle name="Normal 80 2 2 2 2 2 3 3 3" xfId="26781" xr:uid="{00000000-0005-0000-0000-0000B7680000}"/>
    <cellStyle name="Normal 80 2 2 2 2 2 3 5" xfId="21768" xr:uid="{00000000-0005-0000-0000-000022550000}"/>
    <cellStyle name="Normal 80 2 2 2 2 2 4" xfId="13361" xr:uid="{00000000-0005-0000-0000-000048340000}"/>
    <cellStyle name="Normal 80 2 2 2 2 2 4 3" xfId="28456" xr:uid="{00000000-0005-0000-0000-0000426F0000}"/>
    <cellStyle name="Normal 80 2 2 2 2 2 5" xfId="8340" xr:uid="{00000000-0005-0000-0000-0000AB200000}"/>
    <cellStyle name="Normal 80 2 2 2 2 2 5 3" xfId="23439" xr:uid="{00000000-0005-0000-0000-0000A95B0000}"/>
    <cellStyle name="Normal 80 2 2 2 2 2 7" xfId="18426" xr:uid="{00000000-0005-0000-0000-000014480000}"/>
    <cellStyle name="Normal 80 2 2 2 2 3" xfId="4123" xr:uid="{00000000-0005-0000-0000-000031100000}"/>
    <cellStyle name="Normal 80 2 2 2 2 3 2" xfId="14196" xr:uid="{00000000-0005-0000-0000-00008B370000}"/>
    <cellStyle name="Normal 80 2 2 2 2 3 2 3" xfId="29291" xr:uid="{00000000-0005-0000-0000-000085720000}"/>
    <cellStyle name="Normal 80 2 2 2 2 3 3" xfId="9176" xr:uid="{00000000-0005-0000-0000-0000EF230000}"/>
    <cellStyle name="Normal 80 2 2 2 2 3 3 3" xfId="24274" xr:uid="{00000000-0005-0000-0000-0000EC5E0000}"/>
    <cellStyle name="Normal 80 2 2 2 2 3 5" xfId="19261" xr:uid="{00000000-0005-0000-0000-0000574B0000}"/>
    <cellStyle name="Normal 80 2 2 2 2 4" xfId="5815" xr:uid="{00000000-0005-0000-0000-0000CE160000}"/>
    <cellStyle name="Normal 80 2 2 2 2 4 2" xfId="15867" xr:uid="{00000000-0005-0000-0000-0000123E0000}"/>
    <cellStyle name="Normal 80 2 2 2 2 4 3" xfId="10847" xr:uid="{00000000-0005-0000-0000-0000762A0000}"/>
    <cellStyle name="Normal 80 2 2 2 2 4 3 3" xfId="25945" xr:uid="{00000000-0005-0000-0000-000073650000}"/>
    <cellStyle name="Normal 80 2 2 2 2 4 5" xfId="20932" xr:uid="{00000000-0005-0000-0000-0000DE510000}"/>
    <cellStyle name="Normal 80 2 2 2 2 5" xfId="12525" xr:uid="{00000000-0005-0000-0000-000004310000}"/>
    <cellStyle name="Normal 80 2 2 2 2 5 3" xfId="27620" xr:uid="{00000000-0005-0000-0000-0000FE6B0000}"/>
    <cellStyle name="Normal 80 2 2 2 2 6" xfId="7504" xr:uid="{00000000-0005-0000-0000-0000671D0000}"/>
    <cellStyle name="Normal 80 2 2 2 2 6 3" xfId="22603" xr:uid="{00000000-0005-0000-0000-000065580000}"/>
    <cellStyle name="Normal 80 2 2 2 2 8" xfId="17590" xr:uid="{00000000-0005-0000-0000-0000D0440000}"/>
    <cellStyle name="Normal 80 2 2 2 3" xfId="2853" xr:uid="{00000000-0005-0000-0000-00003A0B0000}"/>
    <cellStyle name="Normal 80 2 2 2 3 2" xfId="4542" xr:uid="{00000000-0005-0000-0000-0000D4110000}"/>
    <cellStyle name="Normal 80 2 2 2 3 2 2" xfId="14614" xr:uid="{00000000-0005-0000-0000-00002D390000}"/>
    <cellStyle name="Normal 80 2 2 2 3 2 2 3" xfId="29709" xr:uid="{00000000-0005-0000-0000-000027740000}"/>
    <cellStyle name="Normal 80 2 2 2 3 2 3" xfId="9594" xr:uid="{00000000-0005-0000-0000-000091250000}"/>
    <cellStyle name="Normal 80 2 2 2 3 2 3 3" xfId="24692" xr:uid="{00000000-0005-0000-0000-00008E600000}"/>
    <cellStyle name="Normal 80 2 2 2 3 2 5" xfId="19679" xr:uid="{00000000-0005-0000-0000-0000F94C0000}"/>
    <cellStyle name="Normal 80 2 2 2 3 3" xfId="6233" xr:uid="{00000000-0005-0000-0000-000070180000}"/>
    <cellStyle name="Normal 80 2 2 2 3 3 2" xfId="16285" xr:uid="{00000000-0005-0000-0000-0000B43F0000}"/>
    <cellStyle name="Normal 80 2 2 2 3 3 3" xfId="11265" xr:uid="{00000000-0005-0000-0000-0000182C0000}"/>
    <cellStyle name="Normal 80 2 2 2 3 3 3 3" xfId="26363" xr:uid="{00000000-0005-0000-0000-000015670000}"/>
    <cellStyle name="Normal 80 2 2 2 3 3 5" xfId="21350" xr:uid="{00000000-0005-0000-0000-000080530000}"/>
    <cellStyle name="Normal 80 2 2 2 3 4" xfId="12943" xr:uid="{00000000-0005-0000-0000-0000A6320000}"/>
    <cellStyle name="Normal 80 2 2 2 3 4 3" xfId="28038" xr:uid="{00000000-0005-0000-0000-0000A06D0000}"/>
    <cellStyle name="Normal 80 2 2 2 3 5" xfId="7922" xr:uid="{00000000-0005-0000-0000-0000091F0000}"/>
    <cellStyle name="Normal 80 2 2 2 3 5 3" xfId="23021" xr:uid="{00000000-0005-0000-0000-0000075A0000}"/>
    <cellStyle name="Normal 80 2 2 2 3 7" xfId="18008" xr:uid="{00000000-0005-0000-0000-000072460000}"/>
    <cellStyle name="Normal 80 2 2 2 4" xfId="3705" xr:uid="{00000000-0005-0000-0000-00008F0E0000}"/>
    <cellStyle name="Normal 80 2 2 2 4 2" xfId="13778" xr:uid="{00000000-0005-0000-0000-0000E9350000}"/>
    <cellStyle name="Normal 80 2 2 2 4 2 3" xfId="28873" xr:uid="{00000000-0005-0000-0000-0000E3700000}"/>
    <cellStyle name="Normal 80 2 2 2 4 3" xfId="8758" xr:uid="{00000000-0005-0000-0000-00004D220000}"/>
    <cellStyle name="Normal 80 2 2 2 4 3 3" xfId="23856" xr:uid="{00000000-0005-0000-0000-00004A5D0000}"/>
    <cellStyle name="Normal 80 2 2 2 4 5" xfId="18843" xr:uid="{00000000-0005-0000-0000-0000B5490000}"/>
    <cellStyle name="Normal 80 2 2 2 5" xfId="5397" xr:uid="{00000000-0005-0000-0000-00002C150000}"/>
    <cellStyle name="Normal 80 2 2 2 5 2" xfId="15449" xr:uid="{00000000-0005-0000-0000-0000703C0000}"/>
    <cellStyle name="Normal 80 2 2 2 5 2 3" xfId="30544" xr:uid="{00000000-0005-0000-0000-00006A770000}"/>
    <cellStyle name="Normal 80 2 2 2 5 3" xfId="10429" xr:uid="{00000000-0005-0000-0000-0000D4280000}"/>
    <cellStyle name="Normal 80 2 2 2 5 3 3" xfId="25527" xr:uid="{00000000-0005-0000-0000-0000D1630000}"/>
    <cellStyle name="Normal 80 2 2 2 5 5" xfId="20514" xr:uid="{00000000-0005-0000-0000-00003C500000}"/>
    <cellStyle name="Normal 80 2 2 2 6" xfId="12107" xr:uid="{00000000-0005-0000-0000-0000622F0000}"/>
    <cellStyle name="Normal 80 2 2 2 6 3" xfId="27202" xr:uid="{00000000-0005-0000-0000-00005C6A0000}"/>
    <cellStyle name="Normal 80 2 2 2 7" xfId="7086" xr:uid="{00000000-0005-0000-0000-0000C51B0000}"/>
    <cellStyle name="Normal 80 2 2 2 7 3" xfId="22185" xr:uid="{00000000-0005-0000-0000-0000C3560000}"/>
    <cellStyle name="Normal 80 2 2 2 9" xfId="17172" xr:uid="{00000000-0005-0000-0000-00002E430000}"/>
    <cellStyle name="Normal 80 2 2 3" xfId="2224" xr:uid="{00000000-0005-0000-0000-0000C5080000}"/>
    <cellStyle name="Normal 80 2 2 3 2" xfId="3063" xr:uid="{00000000-0005-0000-0000-00000C0C0000}"/>
    <cellStyle name="Normal 80 2 2 3 2 2" xfId="4752" xr:uid="{00000000-0005-0000-0000-0000A6120000}"/>
    <cellStyle name="Normal 80 2 2 3 2 2 2" xfId="14824" xr:uid="{00000000-0005-0000-0000-0000FF390000}"/>
    <cellStyle name="Normal 80 2 2 3 2 2 2 3" xfId="29919" xr:uid="{00000000-0005-0000-0000-0000F9740000}"/>
    <cellStyle name="Normal 80 2 2 3 2 2 3" xfId="9804" xr:uid="{00000000-0005-0000-0000-000063260000}"/>
    <cellStyle name="Normal 80 2 2 3 2 2 3 3" xfId="24902" xr:uid="{00000000-0005-0000-0000-000060610000}"/>
    <cellStyle name="Normal 80 2 2 3 2 2 5" xfId="19889" xr:uid="{00000000-0005-0000-0000-0000CB4D0000}"/>
    <cellStyle name="Normal 80 2 2 3 2 3" xfId="6443" xr:uid="{00000000-0005-0000-0000-000042190000}"/>
    <cellStyle name="Normal 80 2 2 3 2 3 2" xfId="16495" xr:uid="{00000000-0005-0000-0000-000086400000}"/>
    <cellStyle name="Normal 80 2 2 3 2 3 3" xfId="11475" xr:uid="{00000000-0005-0000-0000-0000EA2C0000}"/>
    <cellStyle name="Normal 80 2 2 3 2 3 3 3" xfId="26573" xr:uid="{00000000-0005-0000-0000-0000E7670000}"/>
    <cellStyle name="Normal 80 2 2 3 2 3 5" xfId="21560" xr:uid="{00000000-0005-0000-0000-000052540000}"/>
    <cellStyle name="Normal 80 2 2 3 2 4" xfId="13153" xr:uid="{00000000-0005-0000-0000-000078330000}"/>
    <cellStyle name="Normal 80 2 2 3 2 4 3" xfId="28248" xr:uid="{00000000-0005-0000-0000-0000726E0000}"/>
    <cellStyle name="Normal 80 2 2 3 2 5" xfId="8132" xr:uid="{00000000-0005-0000-0000-0000DB1F0000}"/>
    <cellStyle name="Normal 80 2 2 3 2 5 3" xfId="23231" xr:uid="{00000000-0005-0000-0000-0000D95A0000}"/>
    <cellStyle name="Normal 80 2 2 3 2 7" xfId="18218" xr:uid="{00000000-0005-0000-0000-000044470000}"/>
    <cellStyle name="Normal 80 2 2 3 3" xfId="3915" xr:uid="{00000000-0005-0000-0000-0000610F0000}"/>
    <cellStyle name="Normal 80 2 2 3 3 2" xfId="13988" xr:uid="{00000000-0005-0000-0000-0000BB360000}"/>
    <cellStyle name="Normal 80 2 2 3 3 2 3" xfId="29083" xr:uid="{00000000-0005-0000-0000-0000B5710000}"/>
    <cellStyle name="Normal 80 2 2 3 3 3" xfId="8968" xr:uid="{00000000-0005-0000-0000-00001F230000}"/>
    <cellStyle name="Normal 80 2 2 3 3 3 3" xfId="24066" xr:uid="{00000000-0005-0000-0000-00001C5E0000}"/>
    <cellStyle name="Normal 80 2 2 3 3 5" xfId="19053" xr:uid="{00000000-0005-0000-0000-0000874A0000}"/>
    <cellStyle name="Normal 80 2 2 3 4" xfId="5607" xr:uid="{00000000-0005-0000-0000-0000FE150000}"/>
    <cellStyle name="Normal 80 2 2 3 4 2" xfId="15659" xr:uid="{00000000-0005-0000-0000-0000423D0000}"/>
    <cellStyle name="Normal 80 2 2 3 4 2 3" xfId="30754" xr:uid="{00000000-0005-0000-0000-00003C780000}"/>
    <cellStyle name="Normal 80 2 2 3 4 3" xfId="10639" xr:uid="{00000000-0005-0000-0000-0000A6290000}"/>
    <cellStyle name="Normal 80 2 2 3 4 3 3" xfId="25737" xr:uid="{00000000-0005-0000-0000-0000A3640000}"/>
    <cellStyle name="Normal 80 2 2 3 4 5" xfId="20724" xr:uid="{00000000-0005-0000-0000-00000E510000}"/>
    <cellStyle name="Normal 80 2 2 3 5" xfId="12317" xr:uid="{00000000-0005-0000-0000-000034300000}"/>
    <cellStyle name="Normal 80 2 2 3 5 3" xfId="27412" xr:uid="{00000000-0005-0000-0000-00002E6B0000}"/>
    <cellStyle name="Normal 80 2 2 3 6" xfId="7296" xr:uid="{00000000-0005-0000-0000-0000971C0000}"/>
    <cellStyle name="Normal 80 2 2 3 6 3" xfId="22395" xr:uid="{00000000-0005-0000-0000-000095570000}"/>
    <cellStyle name="Normal 80 2 2 3 8" xfId="17382" xr:uid="{00000000-0005-0000-0000-000000440000}"/>
    <cellStyle name="Normal 80 2 2 4" xfId="2645" xr:uid="{00000000-0005-0000-0000-00006A0A0000}"/>
    <cellStyle name="Normal 80 2 2 4 2" xfId="4334" xr:uid="{00000000-0005-0000-0000-000004110000}"/>
    <cellStyle name="Normal 80 2 2 4 2 2" xfId="14406" xr:uid="{00000000-0005-0000-0000-00005D380000}"/>
    <cellStyle name="Normal 80 2 2 4 2 2 3" xfId="29501" xr:uid="{00000000-0005-0000-0000-000057730000}"/>
    <cellStyle name="Normal 80 2 2 4 2 3" xfId="9386" xr:uid="{00000000-0005-0000-0000-0000C1240000}"/>
    <cellStyle name="Normal 80 2 2 4 2 3 3" xfId="24484" xr:uid="{00000000-0005-0000-0000-0000BE5F0000}"/>
    <cellStyle name="Normal 80 2 2 4 2 5" xfId="19471" xr:uid="{00000000-0005-0000-0000-0000294C0000}"/>
    <cellStyle name="Normal 80 2 2 4 3" xfId="6025" xr:uid="{00000000-0005-0000-0000-0000A0170000}"/>
    <cellStyle name="Normal 80 2 2 4 3 2" xfId="16077" xr:uid="{00000000-0005-0000-0000-0000E43E0000}"/>
    <cellStyle name="Normal 80 2 2 4 3 3" xfId="11057" xr:uid="{00000000-0005-0000-0000-0000482B0000}"/>
    <cellStyle name="Normal 80 2 2 4 3 3 3" xfId="26155" xr:uid="{00000000-0005-0000-0000-000045660000}"/>
    <cellStyle name="Normal 80 2 2 4 3 5" xfId="21142" xr:uid="{00000000-0005-0000-0000-0000B0520000}"/>
    <cellStyle name="Normal 80 2 2 4 4" xfId="12735" xr:uid="{00000000-0005-0000-0000-0000D6310000}"/>
    <cellStyle name="Normal 80 2 2 4 4 3" xfId="27830" xr:uid="{00000000-0005-0000-0000-0000D06C0000}"/>
    <cellStyle name="Normal 80 2 2 4 5" xfId="7714" xr:uid="{00000000-0005-0000-0000-0000391E0000}"/>
    <cellStyle name="Normal 80 2 2 4 5 3" xfId="22813" xr:uid="{00000000-0005-0000-0000-000037590000}"/>
    <cellStyle name="Normal 80 2 2 4 7" xfId="17800" xr:uid="{00000000-0005-0000-0000-0000A2450000}"/>
    <cellStyle name="Normal 80 2 2 5" xfId="3497" xr:uid="{00000000-0005-0000-0000-0000BF0D0000}"/>
    <cellStyle name="Normal 80 2 2 5 2" xfId="13570" xr:uid="{00000000-0005-0000-0000-000019350000}"/>
    <cellStyle name="Normal 80 2 2 5 2 3" xfId="28665" xr:uid="{00000000-0005-0000-0000-000013700000}"/>
    <cellStyle name="Normal 80 2 2 5 3" xfId="8550" xr:uid="{00000000-0005-0000-0000-00007D210000}"/>
    <cellStyle name="Normal 80 2 2 5 3 3" xfId="23648" xr:uid="{00000000-0005-0000-0000-00007A5C0000}"/>
    <cellStyle name="Normal 80 2 2 5 5" xfId="18635" xr:uid="{00000000-0005-0000-0000-0000E5480000}"/>
    <cellStyle name="Normal 80 2 2 6" xfId="5189" xr:uid="{00000000-0005-0000-0000-00005C140000}"/>
    <cellStyle name="Normal 80 2 2 6 2" xfId="15241" xr:uid="{00000000-0005-0000-0000-0000A03B0000}"/>
    <cellStyle name="Normal 80 2 2 6 2 3" xfId="30336" xr:uid="{00000000-0005-0000-0000-00009A760000}"/>
    <cellStyle name="Normal 80 2 2 6 3" xfId="10221" xr:uid="{00000000-0005-0000-0000-000004280000}"/>
    <cellStyle name="Normal 80 2 2 6 3 3" xfId="25319" xr:uid="{00000000-0005-0000-0000-000001630000}"/>
    <cellStyle name="Normal 80 2 2 6 5" xfId="20306" xr:uid="{00000000-0005-0000-0000-00006C4F0000}"/>
    <cellStyle name="Normal 80 2 2 7" xfId="11899" xr:uid="{00000000-0005-0000-0000-0000922E0000}"/>
    <cellStyle name="Normal 80 2 2 7 3" xfId="26994" xr:uid="{00000000-0005-0000-0000-00008C690000}"/>
    <cellStyle name="Normal 80 2 2 8" xfId="6878" xr:uid="{00000000-0005-0000-0000-0000F51A0000}"/>
    <cellStyle name="Normal 80 2 2 8 3" xfId="21977" xr:uid="{00000000-0005-0000-0000-0000F3550000}"/>
    <cellStyle name="Normal 80 2 3" xfId="1907" xr:uid="{00000000-0005-0000-0000-000088070000}"/>
    <cellStyle name="Normal 80 2 3 2" xfId="2328" xr:uid="{00000000-0005-0000-0000-00002D090000}"/>
    <cellStyle name="Normal 80 2 3 2 2" xfId="3167" xr:uid="{00000000-0005-0000-0000-0000740C0000}"/>
    <cellStyle name="Normal 80 2 3 2 2 2" xfId="4856" xr:uid="{00000000-0005-0000-0000-00000E130000}"/>
    <cellStyle name="Normal 80 2 3 2 2 2 2" xfId="14928" xr:uid="{00000000-0005-0000-0000-0000673A0000}"/>
    <cellStyle name="Normal 80 2 3 2 2 2 2 3" xfId="30023" xr:uid="{00000000-0005-0000-0000-000061750000}"/>
    <cellStyle name="Normal 80 2 3 2 2 2 3" xfId="9908" xr:uid="{00000000-0005-0000-0000-0000CB260000}"/>
    <cellStyle name="Normal 80 2 3 2 2 2 3 3" xfId="25006" xr:uid="{00000000-0005-0000-0000-0000C8610000}"/>
    <cellStyle name="Normal 80 2 3 2 2 2 5" xfId="19993" xr:uid="{00000000-0005-0000-0000-0000334E0000}"/>
    <cellStyle name="Normal 80 2 3 2 2 3" xfId="6547" xr:uid="{00000000-0005-0000-0000-0000AA190000}"/>
    <cellStyle name="Normal 80 2 3 2 2 3 2" xfId="16599" xr:uid="{00000000-0005-0000-0000-0000EE400000}"/>
    <cellStyle name="Normal 80 2 3 2 2 3 3" xfId="11579" xr:uid="{00000000-0005-0000-0000-0000522D0000}"/>
    <cellStyle name="Normal 80 2 3 2 2 3 3 3" xfId="26677" xr:uid="{00000000-0005-0000-0000-00004F680000}"/>
    <cellStyle name="Normal 80 2 3 2 2 3 5" xfId="21664" xr:uid="{00000000-0005-0000-0000-0000BA540000}"/>
    <cellStyle name="Normal 80 2 3 2 2 4" xfId="13257" xr:uid="{00000000-0005-0000-0000-0000E0330000}"/>
    <cellStyle name="Normal 80 2 3 2 2 4 3" xfId="28352" xr:uid="{00000000-0005-0000-0000-0000DA6E0000}"/>
    <cellStyle name="Normal 80 2 3 2 2 5" xfId="8236" xr:uid="{00000000-0005-0000-0000-000043200000}"/>
    <cellStyle name="Normal 80 2 3 2 2 5 3" xfId="23335" xr:uid="{00000000-0005-0000-0000-0000415B0000}"/>
    <cellStyle name="Normal 80 2 3 2 2 7" xfId="18322" xr:uid="{00000000-0005-0000-0000-0000AC470000}"/>
    <cellStyle name="Normal 80 2 3 2 3" xfId="4019" xr:uid="{00000000-0005-0000-0000-0000C90F0000}"/>
    <cellStyle name="Normal 80 2 3 2 3 2" xfId="14092" xr:uid="{00000000-0005-0000-0000-000023370000}"/>
    <cellStyle name="Normal 80 2 3 2 3 2 3" xfId="29187" xr:uid="{00000000-0005-0000-0000-00001D720000}"/>
    <cellStyle name="Normal 80 2 3 2 3 3" xfId="9072" xr:uid="{00000000-0005-0000-0000-000087230000}"/>
    <cellStyle name="Normal 80 2 3 2 3 3 3" xfId="24170" xr:uid="{00000000-0005-0000-0000-0000845E0000}"/>
    <cellStyle name="Normal 80 2 3 2 3 5" xfId="19157" xr:uid="{00000000-0005-0000-0000-0000EF4A0000}"/>
    <cellStyle name="Normal 80 2 3 2 4" xfId="5711" xr:uid="{00000000-0005-0000-0000-000066160000}"/>
    <cellStyle name="Normal 80 2 3 2 4 2" xfId="15763" xr:uid="{00000000-0005-0000-0000-0000AA3D0000}"/>
    <cellStyle name="Normal 80 2 3 2 4 2 3" xfId="30858" xr:uid="{00000000-0005-0000-0000-0000A4780000}"/>
    <cellStyle name="Normal 80 2 3 2 4 3" xfId="10743" xr:uid="{00000000-0005-0000-0000-00000E2A0000}"/>
    <cellStyle name="Normal 80 2 3 2 4 3 3" xfId="25841" xr:uid="{00000000-0005-0000-0000-00000B650000}"/>
    <cellStyle name="Normal 80 2 3 2 4 5" xfId="20828" xr:uid="{00000000-0005-0000-0000-000076510000}"/>
    <cellStyle name="Normal 80 2 3 2 5" xfId="12421" xr:uid="{00000000-0005-0000-0000-00009C300000}"/>
    <cellStyle name="Normal 80 2 3 2 5 3" xfId="27516" xr:uid="{00000000-0005-0000-0000-0000966B0000}"/>
    <cellStyle name="Normal 80 2 3 2 6" xfId="7400" xr:uid="{00000000-0005-0000-0000-0000FF1C0000}"/>
    <cellStyle name="Normal 80 2 3 2 6 3" xfId="22499" xr:uid="{00000000-0005-0000-0000-0000FD570000}"/>
    <cellStyle name="Normal 80 2 3 2 8" xfId="17486" xr:uid="{00000000-0005-0000-0000-000068440000}"/>
    <cellStyle name="Normal 80 2 3 3" xfId="2749" xr:uid="{00000000-0005-0000-0000-0000D20A0000}"/>
    <cellStyle name="Normal 80 2 3 3 2" xfId="4438" xr:uid="{00000000-0005-0000-0000-00006C110000}"/>
    <cellStyle name="Normal 80 2 3 3 2 2" xfId="14510" xr:uid="{00000000-0005-0000-0000-0000C5380000}"/>
    <cellStyle name="Normal 80 2 3 3 2 2 3" xfId="29605" xr:uid="{00000000-0005-0000-0000-0000BF730000}"/>
    <cellStyle name="Normal 80 2 3 3 2 3" xfId="9490" xr:uid="{00000000-0005-0000-0000-000029250000}"/>
    <cellStyle name="Normal 80 2 3 3 2 3 3" xfId="24588" xr:uid="{00000000-0005-0000-0000-000026600000}"/>
    <cellStyle name="Normal 80 2 3 3 2 5" xfId="19575" xr:uid="{00000000-0005-0000-0000-0000914C0000}"/>
    <cellStyle name="Normal 80 2 3 3 3" xfId="6129" xr:uid="{00000000-0005-0000-0000-000008180000}"/>
    <cellStyle name="Normal 80 2 3 3 3 2" xfId="16181" xr:uid="{00000000-0005-0000-0000-00004C3F0000}"/>
    <cellStyle name="Normal 80 2 3 3 3 3" xfId="11161" xr:uid="{00000000-0005-0000-0000-0000B02B0000}"/>
    <cellStyle name="Normal 80 2 3 3 3 3 3" xfId="26259" xr:uid="{00000000-0005-0000-0000-0000AD660000}"/>
    <cellStyle name="Normal 80 2 3 3 3 5" xfId="21246" xr:uid="{00000000-0005-0000-0000-000018530000}"/>
    <cellStyle name="Normal 80 2 3 3 4" xfId="12839" xr:uid="{00000000-0005-0000-0000-00003E320000}"/>
    <cellStyle name="Normal 80 2 3 3 4 3" xfId="27934" xr:uid="{00000000-0005-0000-0000-0000386D0000}"/>
    <cellStyle name="Normal 80 2 3 3 5" xfId="7818" xr:uid="{00000000-0005-0000-0000-0000A11E0000}"/>
    <cellStyle name="Normal 80 2 3 3 5 3" xfId="22917" xr:uid="{00000000-0005-0000-0000-00009F590000}"/>
    <cellStyle name="Normal 80 2 3 3 7" xfId="17904" xr:uid="{00000000-0005-0000-0000-00000A460000}"/>
    <cellStyle name="Normal 80 2 3 4" xfId="3601" xr:uid="{00000000-0005-0000-0000-0000270E0000}"/>
    <cellStyle name="Normal 80 2 3 4 2" xfId="13674" xr:uid="{00000000-0005-0000-0000-000081350000}"/>
    <cellStyle name="Normal 80 2 3 4 2 3" xfId="28769" xr:uid="{00000000-0005-0000-0000-00007B700000}"/>
    <cellStyle name="Normal 80 2 3 4 3" xfId="8654" xr:uid="{00000000-0005-0000-0000-0000E5210000}"/>
    <cellStyle name="Normal 80 2 3 4 3 3" xfId="23752" xr:uid="{00000000-0005-0000-0000-0000E25C0000}"/>
    <cellStyle name="Normal 80 2 3 4 5" xfId="18739" xr:uid="{00000000-0005-0000-0000-00004D490000}"/>
    <cellStyle name="Normal 80 2 3 5" xfId="5293" xr:uid="{00000000-0005-0000-0000-0000C4140000}"/>
    <cellStyle name="Normal 80 2 3 5 2" xfId="15345" xr:uid="{00000000-0005-0000-0000-0000083C0000}"/>
    <cellStyle name="Normal 80 2 3 5 2 3" xfId="30440" xr:uid="{00000000-0005-0000-0000-000002770000}"/>
    <cellStyle name="Normal 80 2 3 5 3" xfId="10325" xr:uid="{00000000-0005-0000-0000-00006C280000}"/>
    <cellStyle name="Normal 80 2 3 5 3 3" xfId="25423" xr:uid="{00000000-0005-0000-0000-000069630000}"/>
    <cellStyle name="Normal 80 2 3 5 5" xfId="20410" xr:uid="{00000000-0005-0000-0000-0000D44F0000}"/>
    <cellStyle name="Normal 80 2 3 6" xfId="12003" xr:uid="{00000000-0005-0000-0000-0000FA2E0000}"/>
    <cellStyle name="Normal 80 2 3 6 3" xfId="27098" xr:uid="{00000000-0005-0000-0000-0000F4690000}"/>
    <cellStyle name="Normal 80 2 3 7" xfId="6982" xr:uid="{00000000-0005-0000-0000-00005D1B0000}"/>
    <cellStyle name="Normal 80 2 3 7 3" xfId="22081" xr:uid="{00000000-0005-0000-0000-00005B560000}"/>
    <cellStyle name="Normal 80 2 3 9" xfId="17068" xr:uid="{00000000-0005-0000-0000-0000C6420000}"/>
    <cellStyle name="Normal 80 2 4" xfId="2120" xr:uid="{00000000-0005-0000-0000-00005D080000}"/>
    <cellStyle name="Normal 80 2 4 2" xfId="2959" xr:uid="{00000000-0005-0000-0000-0000A40B0000}"/>
    <cellStyle name="Normal 80 2 4 2 2" xfId="4648" xr:uid="{00000000-0005-0000-0000-00003E120000}"/>
    <cellStyle name="Normal 80 2 4 2 2 2" xfId="14720" xr:uid="{00000000-0005-0000-0000-000097390000}"/>
    <cellStyle name="Normal 80 2 4 2 2 2 3" xfId="29815" xr:uid="{00000000-0005-0000-0000-000091740000}"/>
    <cellStyle name="Normal 80 2 4 2 2 3" xfId="9700" xr:uid="{00000000-0005-0000-0000-0000FB250000}"/>
    <cellStyle name="Normal 80 2 4 2 2 3 3" xfId="24798" xr:uid="{00000000-0005-0000-0000-0000F8600000}"/>
    <cellStyle name="Normal 80 2 4 2 2 5" xfId="19785" xr:uid="{00000000-0005-0000-0000-0000634D0000}"/>
    <cellStyle name="Normal 80 2 4 2 3" xfId="6339" xr:uid="{00000000-0005-0000-0000-0000DA180000}"/>
    <cellStyle name="Normal 80 2 4 2 3 2" xfId="16391" xr:uid="{00000000-0005-0000-0000-00001E400000}"/>
    <cellStyle name="Normal 80 2 4 2 3 3" xfId="11371" xr:uid="{00000000-0005-0000-0000-0000822C0000}"/>
    <cellStyle name="Normal 80 2 4 2 3 3 3" xfId="26469" xr:uid="{00000000-0005-0000-0000-00007F670000}"/>
    <cellStyle name="Normal 80 2 4 2 3 5" xfId="21456" xr:uid="{00000000-0005-0000-0000-0000EA530000}"/>
    <cellStyle name="Normal 80 2 4 2 4" xfId="13049" xr:uid="{00000000-0005-0000-0000-000010330000}"/>
    <cellStyle name="Normal 80 2 4 2 4 3" xfId="28144" xr:uid="{00000000-0005-0000-0000-00000A6E0000}"/>
    <cellStyle name="Normal 80 2 4 2 5" xfId="8028" xr:uid="{00000000-0005-0000-0000-0000731F0000}"/>
    <cellStyle name="Normal 80 2 4 2 5 3" xfId="23127" xr:uid="{00000000-0005-0000-0000-0000715A0000}"/>
    <cellStyle name="Normal 80 2 4 2 7" xfId="18114" xr:uid="{00000000-0005-0000-0000-0000DC460000}"/>
    <cellStyle name="Normal 80 2 4 3" xfId="3811" xr:uid="{00000000-0005-0000-0000-0000F90E0000}"/>
    <cellStyle name="Normal 80 2 4 3 2" xfId="13884" xr:uid="{00000000-0005-0000-0000-000053360000}"/>
    <cellStyle name="Normal 80 2 4 3 2 3" xfId="28979" xr:uid="{00000000-0005-0000-0000-00004D710000}"/>
    <cellStyle name="Normal 80 2 4 3 3" xfId="8864" xr:uid="{00000000-0005-0000-0000-0000B7220000}"/>
    <cellStyle name="Normal 80 2 4 3 3 3" xfId="23962" xr:uid="{00000000-0005-0000-0000-0000B45D0000}"/>
    <cellStyle name="Normal 80 2 4 3 5" xfId="18949" xr:uid="{00000000-0005-0000-0000-00001F4A0000}"/>
    <cellStyle name="Normal 80 2 4 4" xfId="5503" xr:uid="{00000000-0005-0000-0000-000096150000}"/>
    <cellStyle name="Normal 80 2 4 4 2" xfId="15555" xr:uid="{00000000-0005-0000-0000-0000DA3C0000}"/>
    <cellStyle name="Normal 80 2 4 4 2 3" xfId="30650" xr:uid="{00000000-0005-0000-0000-0000D4770000}"/>
    <cellStyle name="Normal 80 2 4 4 3" xfId="10535" xr:uid="{00000000-0005-0000-0000-00003E290000}"/>
    <cellStyle name="Normal 80 2 4 4 3 3" xfId="25633" xr:uid="{00000000-0005-0000-0000-00003B640000}"/>
    <cellStyle name="Normal 80 2 4 4 5" xfId="20620" xr:uid="{00000000-0005-0000-0000-0000A6500000}"/>
    <cellStyle name="Normal 80 2 4 5" xfId="12213" xr:uid="{00000000-0005-0000-0000-0000CC2F0000}"/>
    <cellStyle name="Normal 80 2 4 5 3" xfId="27308" xr:uid="{00000000-0005-0000-0000-0000C66A0000}"/>
    <cellStyle name="Normal 80 2 4 6" xfId="7192" xr:uid="{00000000-0005-0000-0000-00002F1C0000}"/>
    <cellStyle name="Normal 80 2 4 6 3" xfId="22291" xr:uid="{00000000-0005-0000-0000-00002D570000}"/>
    <cellStyle name="Normal 80 2 4 8" xfId="17278" xr:uid="{00000000-0005-0000-0000-000098430000}"/>
    <cellStyle name="Normal 80 2 5" xfId="2541" xr:uid="{00000000-0005-0000-0000-0000020A0000}"/>
    <cellStyle name="Normal 80 2 5 2" xfId="4230" xr:uid="{00000000-0005-0000-0000-00009C100000}"/>
    <cellStyle name="Normal 80 2 5 2 2" xfId="14302" xr:uid="{00000000-0005-0000-0000-0000F5370000}"/>
    <cellStyle name="Normal 80 2 5 2 2 3" xfId="29397" xr:uid="{00000000-0005-0000-0000-0000EF720000}"/>
    <cellStyle name="Normal 80 2 5 2 3" xfId="9282" xr:uid="{00000000-0005-0000-0000-000059240000}"/>
    <cellStyle name="Normal 80 2 5 2 3 3" xfId="24380" xr:uid="{00000000-0005-0000-0000-0000565F0000}"/>
    <cellStyle name="Normal 80 2 5 2 5" xfId="19367" xr:uid="{00000000-0005-0000-0000-0000C14B0000}"/>
    <cellStyle name="Normal 80 2 5 3" xfId="5921" xr:uid="{00000000-0005-0000-0000-000038170000}"/>
    <cellStyle name="Normal 80 2 5 3 2" xfId="15973" xr:uid="{00000000-0005-0000-0000-00007C3E0000}"/>
    <cellStyle name="Normal 80 2 5 3 3" xfId="10953" xr:uid="{00000000-0005-0000-0000-0000E02A0000}"/>
    <cellStyle name="Normal 80 2 5 3 3 3" xfId="26051" xr:uid="{00000000-0005-0000-0000-0000DD650000}"/>
    <cellStyle name="Normal 80 2 5 3 5" xfId="21038" xr:uid="{00000000-0005-0000-0000-000048520000}"/>
    <cellStyle name="Normal 80 2 5 4" xfId="12631" xr:uid="{00000000-0005-0000-0000-00006E310000}"/>
    <cellStyle name="Normal 80 2 5 4 3" xfId="27726" xr:uid="{00000000-0005-0000-0000-0000686C0000}"/>
    <cellStyle name="Normal 80 2 5 5" xfId="7610" xr:uid="{00000000-0005-0000-0000-0000D11D0000}"/>
    <cellStyle name="Normal 80 2 5 5 3" xfId="22709" xr:uid="{00000000-0005-0000-0000-0000CF580000}"/>
    <cellStyle name="Normal 80 2 5 7" xfId="17696" xr:uid="{00000000-0005-0000-0000-00003A450000}"/>
    <cellStyle name="Normal 80 2 6" xfId="3393" xr:uid="{00000000-0005-0000-0000-0000570D0000}"/>
    <cellStyle name="Normal 80 2 6 2" xfId="13466" xr:uid="{00000000-0005-0000-0000-0000B1340000}"/>
    <cellStyle name="Normal 80 2 6 2 3" xfId="28561" xr:uid="{00000000-0005-0000-0000-0000AB6F0000}"/>
    <cellStyle name="Normal 80 2 6 3" xfId="8446" xr:uid="{00000000-0005-0000-0000-000015210000}"/>
    <cellStyle name="Normal 80 2 6 3 3" xfId="23544" xr:uid="{00000000-0005-0000-0000-0000125C0000}"/>
    <cellStyle name="Normal 80 2 6 5" xfId="18531" xr:uid="{00000000-0005-0000-0000-00007D480000}"/>
    <cellStyle name="Normal 80 2 7" xfId="5085" xr:uid="{00000000-0005-0000-0000-0000F4130000}"/>
    <cellStyle name="Normal 80 2 7 2" xfId="15137" xr:uid="{00000000-0005-0000-0000-0000383B0000}"/>
    <cellStyle name="Normal 80 2 7 2 3" xfId="30232" xr:uid="{00000000-0005-0000-0000-000032760000}"/>
    <cellStyle name="Normal 80 2 7 3" xfId="10117" xr:uid="{00000000-0005-0000-0000-00009C270000}"/>
    <cellStyle name="Normal 80 2 7 3 3" xfId="25215" xr:uid="{00000000-0005-0000-0000-000099620000}"/>
    <cellStyle name="Normal 80 2 7 5" xfId="20202" xr:uid="{00000000-0005-0000-0000-0000044F0000}"/>
    <cellStyle name="Normal 80 2 8" xfId="11795" xr:uid="{00000000-0005-0000-0000-00002A2E0000}"/>
    <cellStyle name="Normal 80 2 8 3" xfId="26890" xr:uid="{00000000-0005-0000-0000-000024690000}"/>
    <cellStyle name="Normal 80 2 9" xfId="6774" xr:uid="{00000000-0005-0000-0000-00008D1A0000}"/>
    <cellStyle name="Normal 80 2 9 3" xfId="21873" xr:uid="{00000000-0005-0000-0000-00008B550000}"/>
    <cellStyle name="Normal 80 3" xfId="1740" xr:uid="{00000000-0005-0000-0000-0000E1060000}"/>
    <cellStyle name="Normal 80 3 10" xfId="16912" xr:uid="{00000000-0005-0000-0000-00002A420000}"/>
    <cellStyle name="Normal 80 3 2" xfId="1959" xr:uid="{00000000-0005-0000-0000-0000BC070000}"/>
    <cellStyle name="Normal 80 3 2 2" xfId="2380" xr:uid="{00000000-0005-0000-0000-000061090000}"/>
    <cellStyle name="Normal 80 3 2 2 2" xfId="3219" xr:uid="{00000000-0005-0000-0000-0000A80C0000}"/>
    <cellStyle name="Normal 80 3 2 2 2 2" xfId="4908" xr:uid="{00000000-0005-0000-0000-000042130000}"/>
    <cellStyle name="Normal 80 3 2 2 2 2 2" xfId="14980" xr:uid="{00000000-0005-0000-0000-00009B3A0000}"/>
    <cellStyle name="Normal 80 3 2 2 2 2 2 3" xfId="30075" xr:uid="{00000000-0005-0000-0000-000095750000}"/>
    <cellStyle name="Normal 80 3 2 2 2 2 3" xfId="9960" xr:uid="{00000000-0005-0000-0000-0000FF260000}"/>
    <cellStyle name="Normal 80 3 2 2 2 2 3 3" xfId="25058" xr:uid="{00000000-0005-0000-0000-0000FC610000}"/>
    <cellStyle name="Normal 80 3 2 2 2 2 5" xfId="20045" xr:uid="{00000000-0005-0000-0000-0000674E0000}"/>
    <cellStyle name="Normal 80 3 2 2 2 3" xfId="6599" xr:uid="{00000000-0005-0000-0000-0000DE190000}"/>
    <cellStyle name="Normal 80 3 2 2 2 3 2" xfId="16651" xr:uid="{00000000-0005-0000-0000-000022410000}"/>
    <cellStyle name="Normal 80 3 2 2 2 3 3" xfId="11631" xr:uid="{00000000-0005-0000-0000-0000862D0000}"/>
    <cellStyle name="Normal 80 3 2 2 2 3 3 3" xfId="26729" xr:uid="{00000000-0005-0000-0000-000083680000}"/>
    <cellStyle name="Normal 80 3 2 2 2 3 5" xfId="21716" xr:uid="{00000000-0005-0000-0000-0000EE540000}"/>
    <cellStyle name="Normal 80 3 2 2 2 4" xfId="13309" xr:uid="{00000000-0005-0000-0000-000014340000}"/>
    <cellStyle name="Normal 80 3 2 2 2 4 3" xfId="28404" xr:uid="{00000000-0005-0000-0000-00000E6F0000}"/>
    <cellStyle name="Normal 80 3 2 2 2 5" xfId="8288" xr:uid="{00000000-0005-0000-0000-000077200000}"/>
    <cellStyle name="Normal 80 3 2 2 2 5 3" xfId="23387" xr:uid="{00000000-0005-0000-0000-0000755B0000}"/>
    <cellStyle name="Normal 80 3 2 2 2 7" xfId="18374" xr:uid="{00000000-0005-0000-0000-0000E0470000}"/>
    <cellStyle name="Normal 80 3 2 2 3" xfId="4071" xr:uid="{00000000-0005-0000-0000-0000FD0F0000}"/>
    <cellStyle name="Normal 80 3 2 2 3 2" xfId="14144" xr:uid="{00000000-0005-0000-0000-000057370000}"/>
    <cellStyle name="Normal 80 3 2 2 3 2 3" xfId="29239" xr:uid="{00000000-0005-0000-0000-000051720000}"/>
    <cellStyle name="Normal 80 3 2 2 3 3" xfId="9124" xr:uid="{00000000-0005-0000-0000-0000BB230000}"/>
    <cellStyle name="Normal 80 3 2 2 3 3 3" xfId="24222" xr:uid="{00000000-0005-0000-0000-0000B85E0000}"/>
    <cellStyle name="Normal 80 3 2 2 3 5" xfId="19209" xr:uid="{00000000-0005-0000-0000-0000234B0000}"/>
    <cellStyle name="Normal 80 3 2 2 4" xfId="5763" xr:uid="{00000000-0005-0000-0000-00009A160000}"/>
    <cellStyle name="Normal 80 3 2 2 4 2" xfId="15815" xr:uid="{00000000-0005-0000-0000-0000DE3D0000}"/>
    <cellStyle name="Normal 80 3 2 2 4 2 3" xfId="30910" xr:uid="{00000000-0005-0000-0000-0000D8780000}"/>
    <cellStyle name="Normal 80 3 2 2 4 3" xfId="10795" xr:uid="{00000000-0005-0000-0000-0000422A0000}"/>
    <cellStyle name="Normal 80 3 2 2 4 3 3" xfId="25893" xr:uid="{00000000-0005-0000-0000-00003F650000}"/>
    <cellStyle name="Normal 80 3 2 2 4 5" xfId="20880" xr:uid="{00000000-0005-0000-0000-0000AA510000}"/>
    <cellStyle name="Normal 80 3 2 2 5" xfId="12473" xr:uid="{00000000-0005-0000-0000-0000D0300000}"/>
    <cellStyle name="Normal 80 3 2 2 5 3" xfId="27568" xr:uid="{00000000-0005-0000-0000-0000CA6B0000}"/>
    <cellStyle name="Normal 80 3 2 2 6" xfId="7452" xr:uid="{00000000-0005-0000-0000-0000331D0000}"/>
    <cellStyle name="Normal 80 3 2 2 6 3" xfId="22551" xr:uid="{00000000-0005-0000-0000-000031580000}"/>
    <cellStyle name="Normal 80 3 2 2 8" xfId="17538" xr:uid="{00000000-0005-0000-0000-00009C440000}"/>
    <cellStyle name="Normal 80 3 2 3" xfId="2801" xr:uid="{00000000-0005-0000-0000-0000060B0000}"/>
    <cellStyle name="Normal 80 3 2 3 2" xfId="4490" xr:uid="{00000000-0005-0000-0000-0000A0110000}"/>
    <cellStyle name="Normal 80 3 2 3 2 2" xfId="14562" xr:uid="{00000000-0005-0000-0000-0000F9380000}"/>
    <cellStyle name="Normal 80 3 2 3 2 2 3" xfId="29657" xr:uid="{00000000-0005-0000-0000-0000F3730000}"/>
    <cellStyle name="Normal 80 3 2 3 2 3" xfId="9542" xr:uid="{00000000-0005-0000-0000-00005D250000}"/>
    <cellStyle name="Normal 80 3 2 3 2 3 3" xfId="24640" xr:uid="{00000000-0005-0000-0000-00005A600000}"/>
    <cellStyle name="Normal 80 3 2 3 2 5" xfId="19627" xr:uid="{00000000-0005-0000-0000-0000C54C0000}"/>
    <cellStyle name="Normal 80 3 2 3 3" xfId="6181" xr:uid="{00000000-0005-0000-0000-00003C180000}"/>
    <cellStyle name="Normal 80 3 2 3 3 2" xfId="16233" xr:uid="{00000000-0005-0000-0000-0000803F0000}"/>
    <cellStyle name="Normal 80 3 2 3 3 3" xfId="11213" xr:uid="{00000000-0005-0000-0000-0000E42B0000}"/>
    <cellStyle name="Normal 80 3 2 3 3 3 3" xfId="26311" xr:uid="{00000000-0005-0000-0000-0000E1660000}"/>
    <cellStyle name="Normal 80 3 2 3 3 5" xfId="21298" xr:uid="{00000000-0005-0000-0000-00004C530000}"/>
    <cellStyle name="Normal 80 3 2 3 4" xfId="12891" xr:uid="{00000000-0005-0000-0000-000072320000}"/>
    <cellStyle name="Normal 80 3 2 3 4 3" xfId="27986" xr:uid="{00000000-0005-0000-0000-00006C6D0000}"/>
    <cellStyle name="Normal 80 3 2 3 5" xfId="7870" xr:uid="{00000000-0005-0000-0000-0000D51E0000}"/>
    <cellStyle name="Normal 80 3 2 3 5 3" xfId="22969" xr:uid="{00000000-0005-0000-0000-0000D3590000}"/>
    <cellStyle name="Normal 80 3 2 3 7" xfId="17956" xr:uid="{00000000-0005-0000-0000-00003E460000}"/>
    <cellStyle name="Normal 80 3 2 4" xfId="3653" xr:uid="{00000000-0005-0000-0000-00005B0E0000}"/>
    <cellStyle name="Normal 80 3 2 4 2" xfId="13726" xr:uid="{00000000-0005-0000-0000-0000B5350000}"/>
    <cellStyle name="Normal 80 3 2 4 2 3" xfId="28821" xr:uid="{00000000-0005-0000-0000-0000AF700000}"/>
    <cellStyle name="Normal 80 3 2 4 3" xfId="8706" xr:uid="{00000000-0005-0000-0000-000019220000}"/>
    <cellStyle name="Normal 80 3 2 4 3 3" xfId="23804" xr:uid="{00000000-0005-0000-0000-0000165D0000}"/>
    <cellStyle name="Normal 80 3 2 4 5" xfId="18791" xr:uid="{00000000-0005-0000-0000-000081490000}"/>
    <cellStyle name="Normal 80 3 2 5" xfId="5345" xr:uid="{00000000-0005-0000-0000-0000F8140000}"/>
    <cellStyle name="Normal 80 3 2 5 2" xfId="15397" xr:uid="{00000000-0005-0000-0000-00003C3C0000}"/>
    <cellStyle name="Normal 80 3 2 5 2 3" xfId="30492" xr:uid="{00000000-0005-0000-0000-000036770000}"/>
    <cellStyle name="Normal 80 3 2 5 3" xfId="10377" xr:uid="{00000000-0005-0000-0000-0000A0280000}"/>
    <cellStyle name="Normal 80 3 2 5 3 3" xfId="25475" xr:uid="{00000000-0005-0000-0000-00009D630000}"/>
    <cellStyle name="Normal 80 3 2 5 5" xfId="20462" xr:uid="{00000000-0005-0000-0000-000008500000}"/>
    <cellStyle name="Normal 80 3 2 6" xfId="12055" xr:uid="{00000000-0005-0000-0000-00002E2F0000}"/>
    <cellStyle name="Normal 80 3 2 6 3" xfId="27150" xr:uid="{00000000-0005-0000-0000-0000286A0000}"/>
    <cellStyle name="Normal 80 3 2 7" xfId="7034" xr:uid="{00000000-0005-0000-0000-0000911B0000}"/>
    <cellStyle name="Normal 80 3 2 7 3" xfId="22133" xr:uid="{00000000-0005-0000-0000-00008F560000}"/>
    <cellStyle name="Normal 80 3 2 9" xfId="17120" xr:uid="{00000000-0005-0000-0000-0000FA420000}"/>
    <cellStyle name="Normal 80 3 3" xfId="2172" xr:uid="{00000000-0005-0000-0000-000091080000}"/>
    <cellStyle name="Normal 80 3 3 2" xfId="3011" xr:uid="{00000000-0005-0000-0000-0000D80B0000}"/>
    <cellStyle name="Normal 80 3 3 2 2" xfId="4700" xr:uid="{00000000-0005-0000-0000-000072120000}"/>
    <cellStyle name="Normal 80 3 3 2 2 2" xfId="14772" xr:uid="{00000000-0005-0000-0000-0000CB390000}"/>
    <cellStyle name="Normal 80 3 3 2 2 2 3" xfId="29867" xr:uid="{00000000-0005-0000-0000-0000C5740000}"/>
    <cellStyle name="Normal 80 3 3 2 2 3" xfId="9752" xr:uid="{00000000-0005-0000-0000-00002F260000}"/>
    <cellStyle name="Normal 80 3 3 2 2 3 3" xfId="24850" xr:uid="{00000000-0005-0000-0000-00002C610000}"/>
    <cellStyle name="Normal 80 3 3 2 2 5" xfId="19837" xr:uid="{00000000-0005-0000-0000-0000974D0000}"/>
    <cellStyle name="Normal 80 3 3 2 3" xfId="6391" xr:uid="{00000000-0005-0000-0000-00000E190000}"/>
    <cellStyle name="Normal 80 3 3 2 3 2" xfId="16443" xr:uid="{00000000-0005-0000-0000-000052400000}"/>
    <cellStyle name="Normal 80 3 3 2 3 3" xfId="11423" xr:uid="{00000000-0005-0000-0000-0000B62C0000}"/>
    <cellStyle name="Normal 80 3 3 2 3 3 3" xfId="26521" xr:uid="{00000000-0005-0000-0000-0000B3670000}"/>
    <cellStyle name="Normal 80 3 3 2 3 5" xfId="21508" xr:uid="{00000000-0005-0000-0000-00001E540000}"/>
    <cellStyle name="Normal 80 3 3 2 4" xfId="13101" xr:uid="{00000000-0005-0000-0000-000044330000}"/>
    <cellStyle name="Normal 80 3 3 2 4 3" xfId="28196" xr:uid="{00000000-0005-0000-0000-00003E6E0000}"/>
    <cellStyle name="Normal 80 3 3 2 5" xfId="8080" xr:uid="{00000000-0005-0000-0000-0000A71F0000}"/>
    <cellStyle name="Normal 80 3 3 2 5 3" xfId="23179" xr:uid="{00000000-0005-0000-0000-0000A55A0000}"/>
    <cellStyle name="Normal 80 3 3 2 7" xfId="18166" xr:uid="{00000000-0005-0000-0000-000010470000}"/>
    <cellStyle name="Normal 80 3 3 3" xfId="3863" xr:uid="{00000000-0005-0000-0000-00002D0F0000}"/>
    <cellStyle name="Normal 80 3 3 3 2" xfId="13936" xr:uid="{00000000-0005-0000-0000-000087360000}"/>
    <cellStyle name="Normal 80 3 3 3 2 3" xfId="29031" xr:uid="{00000000-0005-0000-0000-000081710000}"/>
    <cellStyle name="Normal 80 3 3 3 3" xfId="8916" xr:uid="{00000000-0005-0000-0000-0000EB220000}"/>
    <cellStyle name="Normal 80 3 3 3 3 3" xfId="24014" xr:uid="{00000000-0005-0000-0000-0000E85D0000}"/>
    <cellStyle name="Normal 80 3 3 3 5" xfId="19001" xr:uid="{00000000-0005-0000-0000-0000534A0000}"/>
    <cellStyle name="Normal 80 3 3 4" xfId="5555" xr:uid="{00000000-0005-0000-0000-0000CA150000}"/>
    <cellStyle name="Normal 80 3 3 4 2" xfId="15607" xr:uid="{00000000-0005-0000-0000-00000E3D0000}"/>
    <cellStyle name="Normal 80 3 3 4 2 3" xfId="30702" xr:uid="{00000000-0005-0000-0000-000008780000}"/>
    <cellStyle name="Normal 80 3 3 4 3" xfId="10587" xr:uid="{00000000-0005-0000-0000-000072290000}"/>
    <cellStyle name="Normal 80 3 3 4 3 3" xfId="25685" xr:uid="{00000000-0005-0000-0000-00006F640000}"/>
    <cellStyle name="Normal 80 3 3 4 5" xfId="20672" xr:uid="{00000000-0005-0000-0000-0000DA500000}"/>
    <cellStyle name="Normal 80 3 3 5" xfId="12265" xr:uid="{00000000-0005-0000-0000-000000300000}"/>
    <cellStyle name="Normal 80 3 3 5 3" xfId="27360" xr:uid="{00000000-0005-0000-0000-0000FA6A0000}"/>
    <cellStyle name="Normal 80 3 3 6" xfId="7244" xr:uid="{00000000-0005-0000-0000-0000631C0000}"/>
    <cellStyle name="Normal 80 3 3 6 3" xfId="22343" xr:uid="{00000000-0005-0000-0000-000061570000}"/>
    <cellStyle name="Normal 80 3 3 8" xfId="17330" xr:uid="{00000000-0005-0000-0000-0000CC430000}"/>
    <cellStyle name="Normal 80 3 4" xfId="2593" xr:uid="{00000000-0005-0000-0000-0000360A0000}"/>
    <cellStyle name="Normal 80 3 4 2" xfId="4282" xr:uid="{00000000-0005-0000-0000-0000D0100000}"/>
    <cellStyle name="Normal 80 3 4 2 2" xfId="14354" xr:uid="{00000000-0005-0000-0000-000029380000}"/>
    <cellStyle name="Normal 80 3 4 2 2 3" xfId="29449" xr:uid="{00000000-0005-0000-0000-000023730000}"/>
    <cellStyle name="Normal 80 3 4 2 3" xfId="9334" xr:uid="{00000000-0005-0000-0000-00008D240000}"/>
    <cellStyle name="Normal 80 3 4 2 3 3" xfId="24432" xr:uid="{00000000-0005-0000-0000-00008A5F0000}"/>
    <cellStyle name="Normal 80 3 4 2 5" xfId="19419" xr:uid="{00000000-0005-0000-0000-0000F54B0000}"/>
    <cellStyle name="Normal 80 3 4 3" xfId="5973" xr:uid="{00000000-0005-0000-0000-00006C170000}"/>
    <cellStyle name="Normal 80 3 4 3 2" xfId="16025" xr:uid="{00000000-0005-0000-0000-0000B03E0000}"/>
    <cellStyle name="Normal 80 3 4 3 3" xfId="11005" xr:uid="{00000000-0005-0000-0000-0000142B0000}"/>
    <cellStyle name="Normal 80 3 4 3 3 3" xfId="26103" xr:uid="{00000000-0005-0000-0000-000011660000}"/>
    <cellStyle name="Normal 80 3 4 3 5" xfId="21090" xr:uid="{00000000-0005-0000-0000-00007C520000}"/>
    <cellStyle name="Normal 80 3 4 4" xfId="12683" xr:uid="{00000000-0005-0000-0000-0000A2310000}"/>
    <cellStyle name="Normal 80 3 4 4 3" xfId="27778" xr:uid="{00000000-0005-0000-0000-00009C6C0000}"/>
    <cellStyle name="Normal 80 3 4 5" xfId="7662" xr:uid="{00000000-0005-0000-0000-0000051E0000}"/>
    <cellStyle name="Normal 80 3 4 5 3" xfId="22761" xr:uid="{00000000-0005-0000-0000-000003590000}"/>
    <cellStyle name="Normal 80 3 4 7" xfId="17748" xr:uid="{00000000-0005-0000-0000-00006E450000}"/>
    <cellStyle name="Normal 80 3 5" xfId="3445" xr:uid="{00000000-0005-0000-0000-00008B0D0000}"/>
    <cellStyle name="Normal 80 3 5 2" xfId="13518" xr:uid="{00000000-0005-0000-0000-0000E5340000}"/>
    <cellStyle name="Normal 80 3 5 2 3" xfId="28613" xr:uid="{00000000-0005-0000-0000-0000DF6F0000}"/>
    <cellStyle name="Normal 80 3 5 3" xfId="8498" xr:uid="{00000000-0005-0000-0000-000049210000}"/>
    <cellStyle name="Normal 80 3 5 3 3" xfId="23596" xr:uid="{00000000-0005-0000-0000-0000465C0000}"/>
    <cellStyle name="Normal 80 3 5 5" xfId="18583" xr:uid="{00000000-0005-0000-0000-0000B1480000}"/>
    <cellStyle name="Normal 80 3 6" xfId="5137" xr:uid="{00000000-0005-0000-0000-000028140000}"/>
    <cellStyle name="Normal 80 3 6 2" xfId="15189" xr:uid="{00000000-0005-0000-0000-00006C3B0000}"/>
    <cellStyle name="Normal 80 3 6 2 3" xfId="30284" xr:uid="{00000000-0005-0000-0000-000066760000}"/>
    <cellStyle name="Normal 80 3 6 3" xfId="10169" xr:uid="{00000000-0005-0000-0000-0000D0270000}"/>
    <cellStyle name="Normal 80 3 6 3 3" xfId="25267" xr:uid="{00000000-0005-0000-0000-0000CD620000}"/>
    <cellStyle name="Normal 80 3 6 5" xfId="20254" xr:uid="{00000000-0005-0000-0000-0000384F0000}"/>
    <cellStyle name="Normal 80 3 7" xfId="11847" xr:uid="{00000000-0005-0000-0000-00005E2E0000}"/>
    <cellStyle name="Normal 80 3 7 3" xfId="26942" xr:uid="{00000000-0005-0000-0000-000058690000}"/>
    <cellStyle name="Normal 80 3 8" xfId="6826" xr:uid="{00000000-0005-0000-0000-0000C11A0000}"/>
    <cellStyle name="Normal 80 3 8 3" xfId="21925" xr:uid="{00000000-0005-0000-0000-0000BF550000}"/>
    <cellStyle name="Normal 80 4" xfId="1853" xr:uid="{00000000-0005-0000-0000-000052070000}"/>
    <cellStyle name="Normal 80 4 2" xfId="2276" xr:uid="{00000000-0005-0000-0000-0000F9080000}"/>
    <cellStyle name="Normal 80 4 2 2" xfId="3115" xr:uid="{00000000-0005-0000-0000-0000400C0000}"/>
    <cellStyle name="Normal 80 4 2 2 2" xfId="4804" xr:uid="{00000000-0005-0000-0000-0000DA120000}"/>
    <cellStyle name="Normal 80 4 2 2 2 2" xfId="14876" xr:uid="{00000000-0005-0000-0000-0000333A0000}"/>
    <cellStyle name="Normal 80 4 2 2 2 2 3" xfId="29971" xr:uid="{00000000-0005-0000-0000-00002D750000}"/>
    <cellStyle name="Normal 80 4 2 2 2 3" xfId="9856" xr:uid="{00000000-0005-0000-0000-000097260000}"/>
    <cellStyle name="Normal 80 4 2 2 2 3 3" xfId="24954" xr:uid="{00000000-0005-0000-0000-000094610000}"/>
    <cellStyle name="Normal 80 4 2 2 2 5" xfId="19941" xr:uid="{00000000-0005-0000-0000-0000FF4D0000}"/>
    <cellStyle name="Normal 80 4 2 2 3" xfId="6495" xr:uid="{00000000-0005-0000-0000-000076190000}"/>
    <cellStyle name="Normal 80 4 2 2 3 2" xfId="16547" xr:uid="{00000000-0005-0000-0000-0000BA400000}"/>
    <cellStyle name="Normal 80 4 2 2 3 3" xfId="11527" xr:uid="{00000000-0005-0000-0000-00001E2D0000}"/>
    <cellStyle name="Normal 80 4 2 2 3 3 3" xfId="26625" xr:uid="{00000000-0005-0000-0000-00001B680000}"/>
    <cellStyle name="Normal 80 4 2 2 3 5" xfId="21612" xr:uid="{00000000-0005-0000-0000-000086540000}"/>
    <cellStyle name="Normal 80 4 2 2 4" xfId="13205" xr:uid="{00000000-0005-0000-0000-0000AC330000}"/>
    <cellStyle name="Normal 80 4 2 2 4 3" xfId="28300" xr:uid="{00000000-0005-0000-0000-0000A66E0000}"/>
    <cellStyle name="Normal 80 4 2 2 5" xfId="8184" xr:uid="{00000000-0005-0000-0000-00000F200000}"/>
    <cellStyle name="Normal 80 4 2 2 5 3" xfId="23283" xr:uid="{00000000-0005-0000-0000-00000D5B0000}"/>
    <cellStyle name="Normal 80 4 2 2 7" xfId="18270" xr:uid="{00000000-0005-0000-0000-000078470000}"/>
    <cellStyle name="Normal 80 4 2 3" xfId="3967" xr:uid="{00000000-0005-0000-0000-0000950F0000}"/>
    <cellStyle name="Normal 80 4 2 3 2" xfId="14040" xr:uid="{00000000-0005-0000-0000-0000EF360000}"/>
    <cellStyle name="Normal 80 4 2 3 2 3" xfId="29135" xr:uid="{00000000-0005-0000-0000-0000E9710000}"/>
    <cellStyle name="Normal 80 4 2 3 3" xfId="9020" xr:uid="{00000000-0005-0000-0000-000053230000}"/>
    <cellStyle name="Normal 80 4 2 3 3 3" xfId="24118" xr:uid="{00000000-0005-0000-0000-0000505E0000}"/>
    <cellStyle name="Normal 80 4 2 3 5" xfId="19105" xr:uid="{00000000-0005-0000-0000-0000BB4A0000}"/>
    <cellStyle name="Normal 80 4 2 4" xfId="5659" xr:uid="{00000000-0005-0000-0000-000032160000}"/>
    <cellStyle name="Normal 80 4 2 4 2" xfId="15711" xr:uid="{00000000-0005-0000-0000-0000763D0000}"/>
    <cellStyle name="Normal 80 4 2 4 2 3" xfId="30806" xr:uid="{00000000-0005-0000-0000-000070780000}"/>
    <cellStyle name="Normal 80 4 2 4 3" xfId="10691" xr:uid="{00000000-0005-0000-0000-0000DA290000}"/>
    <cellStyle name="Normal 80 4 2 4 3 3" xfId="25789" xr:uid="{00000000-0005-0000-0000-0000D7640000}"/>
    <cellStyle name="Normal 80 4 2 4 5" xfId="20776" xr:uid="{00000000-0005-0000-0000-000042510000}"/>
    <cellStyle name="Normal 80 4 2 5" xfId="12369" xr:uid="{00000000-0005-0000-0000-000068300000}"/>
    <cellStyle name="Normal 80 4 2 5 3" xfId="27464" xr:uid="{00000000-0005-0000-0000-0000626B0000}"/>
    <cellStyle name="Normal 80 4 2 6" xfId="7348" xr:uid="{00000000-0005-0000-0000-0000CB1C0000}"/>
    <cellStyle name="Normal 80 4 2 6 3" xfId="22447" xr:uid="{00000000-0005-0000-0000-0000C9570000}"/>
    <cellStyle name="Normal 80 4 2 8" xfId="17434" xr:uid="{00000000-0005-0000-0000-000034440000}"/>
    <cellStyle name="Normal 80 4 3" xfId="2697" xr:uid="{00000000-0005-0000-0000-00009E0A0000}"/>
    <cellStyle name="Normal 80 4 3 2" xfId="4386" xr:uid="{00000000-0005-0000-0000-000038110000}"/>
    <cellStyle name="Normal 80 4 3 2 2" xfId="14458" xr:uid="{00000000-0005-0000-0000-000091380000}"/>
    <cellStyle name="Normal 80 4 3 2 2 3" xfId="29553" xr:uid="{00000000-0005-0000-0000-00008B730000}"/>
    <cellStyle name="Normal 80 4 3 2 3" xfId="9438" xr:uid="{00000000-0005-0000-0000-0000F5240000}"/>
    <cellStyle name="Normal 80 4 3 2 3 3" xfId="24536" xr:uid="{00000000-0005-0000-0000-0000F25F0000}"/>
    <cellStyle name="Normal 80 4 3 2 5" xfId="19523" xr:uid="{00000000-0005-0000-0000-00005D4C0000}"/>
    <cellStyle name="Normal 80 4 3 3" xfId="6077" xr:uid="{00000000-0005-0000-0000-0000D4170000}"/>
    <cellStyle name="Normal 80 4 3 3 2" xfId="16129" xr:uid="{00000000-0005-0000-0000-0000183F0000}"/>
    <cellStyle name="Normal 80 4 3 3 3" xfId="11109" xr:uid="{00000000-0005-0000-0000-00007C2B0000}"/>
    <cellStyle name="Normal 80 4 3 3 3 3" xfId="26207" xr:uid="{00000000-0005-0000-0000-000079660000}"/>
    <cellStyle name="Normal 80 4 3 3 5" xfId="21194" xr:uid="{00000000-0005-0000-0000-0000E4520000}"/>
    <cellStyle name="Normal 80 4 3 4" xfId="12787" xr:uid="{00000000-0005-0000-0000-00000A320000}"/>
    <cellStyle name="Normal 80 4 3 4 3" xfId="27882" xr:uid="{00000000-0005-0000-0000-0000046D0000}"/>
    <cellStyle name="Normal 80 4 3 5" xfId="7766" xr:uid="{00000000-0005-0000-0000-00006D1E0000}"/>
    <cellStyle name="Normal 80 4 3 5 3" xfId="22865" xr:uid="{00000000-0005-0000-0000-00006B590000}"/>
    <cellStyle name="Normal 80 4 3 7" xfId="17852" xr:uid="{00000000-0005-0000-0000-0000D6450000}"/>
    <cellStyle name="Normal 80 4 4" xfId="3549" xr:uid="{00000000-0005-0000-0000-0000F30D0000}"/>
    <cellStyle name="Normal 80 4 4 2" xfId="13622" xr:uid="{00000000-0005-0000-0000-00004D350000}"/>
    <cellStyle name="Normal 80 4 4 2 3" xfId="28717" xr:uid="{00000000-0005-0000-0000-000047700000}"/>
    <cellStyle name="Normal 80 4 4 3" xfId="8602" xr:uid="{00000000-0005-0000-0000-0000B1210000}"/>
    <cellStyle name="Normal 80 4 4 3 3" xfId="23700" xr:uid="{00000000-0005-0000-0000-0000AE5C0000}"/>
    <cellStyle name="Normal 80 4 4 5" xfId="18687" xr:uid="{00000000-0005-0000-0000-000019490000}"/>
    <cellStyle name="Normal 80 4 5" xfId="5241" xr:uid="{00000000-0005-0000-0000-000090140000}"/>
    <cellStyle name="Normal 80 4 5 2" xfId="15293" xr:uid="{00000000-0005-0000-0000-0000D43B0000}"/>
    <cellStyle name="Normal 80 4 5 2 3" xfId="30388" xr:uid="{00000000-0005-0000-0000-0000CE760000}"/>
    <cellStyle name="Normal 80 4 5 3" xfId="10273" xr:uid="{00000000-0005-0000-0000-000038280000}"/>
    <cellStyle name="Normal 80 4 5 3 3" xfId="25371" xr:uid="{00000000-0005-0000-0000-000035630000}"/>
    <cellStyle name="Normal 80 4 5 5" xfId="20358" xr:uid="{00000000-0005-0000-0000-0000A04F0000}"/>
    <cellStyle name="Normal 80 4 6" xfId="11951" xr:uid="{00000000-0005-0000-0000-0000C62E0000}"/>
    <cellStyle name="Normal 80 4 6 3" xfId="27046" xr:uid="{00000000-0005-0000-0000-0000C0690000}"/>
    <cellStyle name="Normal 80 4 7" xfId="6930" xr:uid="{00000000-0005-0000-0000-0000291B0000}"/>
    <cellStyle name="Normal 80 4 7 3" xfId="22029" xr:uid="{00000000-0005-0000-0000-000027560000}"/>
    <cellStyle name="Normal 80 4 9" xfId="17016" xr:uid="{00000000-0005-0000-0000-000092420000}"/>
    <cellStyle name="Normal 80 5" xfId="2066" xr:uid="{00000000-0005-0000-0000-000027080000}"/>
    <cellStyle name="Normal 80 5 2" xfId="2907" xr:uid="{00000000-0005-0000-0000-0000700B0000}"/>
    <cellStyle name="Normal 80 5 2 2" xfId="4596" xr:uid="{00000000-0005-0000-0000-00000A120000}"/>
    <cellStyle name="Normal 80 5 2 2 2" xfId="14668" xr:uid="{00000000-0005-0000-0000-000063390000}"/>
    <cellStyle name="Normal 80 5 2 2 2 3" xfId="29763" xr:uid="{00000000-0005-0000-0000-00005D740000}"/>
    <cellStyle name="Normal 80 5 2 2 3" xfId="9648" xr:uid="{00000000-0005-0000-0000-0000C7250000}"/>
    <cellStyle name="Normal 80 5 2 2 3 3" xfId="24746" xr:uid="{00000000-0005-0000-0000-0000C4600000}"/>
    <cellStyle name="Normal 80 5 2 2 5" xfId="19733" xr:uid="{00000000-0005-0000-0000-00002F4D0000}"/>
    <cellStyle name="Normal 80 5 2 3" xfId="6287" xr:uid="{00000000-0005-0000-0000-0000A6180000}"/>
    <cellStyle name="Normal 80 5 2 3 2" xfId="16339" xr:uid="{00000000-0005-0000-0000-0000EA3F0000}"/>
    <cellStyle name="Normal 80 5 2 3 3" xfId="11319" xr:uid="{00000000-0005-0000-0000-00004E2C0000}"/>
    <cellStyle name="Normal 80 5 2 3 3 3" xfId="26417" xr:uid="{00000000-0005-0000-0000-00004B670000}"/>
    <cellStyle name="Normal 80 5 2 3 5" xfId="21404" xr:uid="{00000000-0005-0000-0000-0000B6530000}"/>
    <cellStyle name="Normal 80 5 2 4" xfId="12997" xr:uid="{00000000-0005-0000-0000-0000DC320000}"/>
    <cellStyle name="Normal 80 5 2 4 3" xfId="28092" xr:uid="{00000000-0005-0000-0000-0000D66D0000}"/>
    <cellStyle name="Normal 80 5 2 5" xfId="7976" xr:uid="{00000000-0005-0000-0000-00003F1F0000}"/>
    <cellStyle name="Normal 80 5 2 5 3" xfId="23075" xr:uid="{00000000-0005-0000-0000-00003D5A0000}"/>
    <cellStyle name="Normal 80 5 2 7" xfId="18062" xr:uid="{00000000-0005-0000-0000-0000A8460000}"/>
    <cellStyle name="Normal 80 5 3" xfId="3759" xr:uid="{00000000-0005-0000-0000-0000C50E0000}"/>
    <cellStyle name="Normal 80 5 3 2" xfId="13832" xr:uid="{00000000-0005-0000-0000-00001F360000}"/>
    <cellStyle name="Normal 80 5 3 2 3" xfId="28927" xr:uid="{00000000-0005-0000-0000-000019710000}"/>
    <cellStyle name="Normal 80 5 3 3" xfId="8812" xr:uid="{00000000-0005-0000-0000-000083220000}"/>
    <cellStyle name="Normal 80 5 3 3 3" xfId="23910" xr:uid="{00000000-0005-0000-0000-0000805D0000}"/>
    <cellStyle name="Normal 80 5 3 5" xfId="18897" xr:uid="{00000000-0005-0000-0000-0000EB490000}"/>
    <cellStyle name="Normal 80 5 4" xfId="5451" xr:uid="{00000000-0005-0000-0000-000062150000}"/>
    <cellStyle name="Normal 80 5 4 2" xfId="15503" xr:uid="{00000000-0005-0000-0000-0000A63C0000}"/>
    <cellStyle name="Normal 80 5 4 2 3" xfId="30598" xr:uid="{00000000-0005-0000-0000-0000A0770000}"/>
    <cellStyle name="Normal 80 5 4 3" xfId="10483" xr:uid="{00000000-0005-0000-0000-00000A290000}"/>
    <cellStyle name="Normal 80 5 4 3 3" xfId="25581" xr:uid="{00000000-0005-0000-0000-000007640000}"/>
    <cellStyle name="Normal 80 5 4 5" xfId="20568" xr:uid="{00000000-0005-0000-0000-000072500000}"/>
    <cellStyle name="Normal 80 5 5" xfId="12161" xr:uid="{00000000-0005-0000-0000-0000982F0000}"/>
    <cellStyle name="Normal 80 5 5 3" xfId="27256" xr:uid="{00000000-0005-0000-0000-0000926A0000}"/>
    <cellStyle name="Normal 80 5 6" xfId="7140" xr:uid="{00000000-0005-0000-0000-0000FB1B0000}"/>
    <cellStyle name="Normal 80 5 6 3" xfId="22239" xr:uid="{00000000-0005-0000-0000-0000F9560000}"/>
    <cellStyle name="Normal 80 5 8" xfId="17226" xr:uid="{00000000-0005-0000-0000-000064430000}"/>
    <cellStyle name="Normal 80 6" xfId="2487" xr:uid="{00000000-0005-0000-0000-0000CC090000}"/>
    <cellStyle name="Normal 80 6 2" xfId="4178" xr:uid="{00000000-0005-0000-0000-000068100000}"/>
    <cellStyle name="Normal 80 6 2 2" xfId="14250" xr:uid="{00000000-0005-0000-0000-0000C1370000}"/>
    <cellStyle name="Normal 80 6 2 2 3" xfId="29345" xr:uid="{00000000-0005-0000-0000-0000BB720000}"/>
    <cellStyle name="Normal 80 6 2 3" xfId="9230" xr:uid="{00000000-0005-0000-0000-000025240000}"/>
    <cellStyle name="Normal 80 6 2 3 3" xfId="24328" xr:uid="{00000000-0005-0000-0000-0000225F0000}"/>
    <cellStyle name="Normal 80 6 2 5" xfId="19315" xr:uid="{00000000-0005-0000-0000-00008D4B0000}"/>
    <cellStyle name="Normal 80 6 3" xfId="5869" xr:uid="{00000000-0005-0000-0000-000004170000}"/>
    <cellStyle name="Normal 80 6 3 2" xfId="15921" xr:uid="{00000000-0005-0000-0000-0000483E0000}"/>
    <cellStyle name="Normal 80 6 3 3" xfId="10901" xr:uid="{00000000-0005-0000-0000-0000AC2A0000}"/>
    <cellStyle name="Normal 80 6 3 3 3" xfId="25999" xr:uid="{00000000-0005-0000-0000-0000A9650000}"/>
    <cellStyle name="Normal 80 6 3 5" xfId="20986" xr:uid="{00000000-0005-0000-0000-000014520000}"/>
    <cellStyle name="Normal 80 6 4" xfId="12579" xr:uid="{00000000-0005-0000-0000-00003A310000}"/>
    <cellStyle name="Normal 80 6 4 3" xfId="27674" xr:uid="{00000000-0005-0000-0000-0000346C0000}"/>
    <cellStyle name="Normal 80 6 5" xfId="7558" xr:uid="{00000000-0005-0000-0000-00009D1D0000}"/>
    <cellStyle name="Normal 80 6 5 3" xfId="22657" xr:uid="{00000000-0005-0000-0000-00009B580000}"/>
    <cellStyle name="Normal 80 6 7" xfId="17644" xr:uid="{00000000-0005-0000-0000-000006450000}"/>
    <cellStyle name="Normal 80 7" xfId="3332" xr:uid="{00000000-0005-0000-0000-00001A0D0000}"/>
    <cellStyle name="Normal 80 7 2" xfId="13414" xr:uid="{00000000-0005-0000-0000-00007D340000}"/>
    <cellStyle name="Normal 80 7 2 3" xfId="28509" xr:uid="{00000000-0005-0000-0000-0000776F0000}"/>
    <cellStyle name="Normal 80 7 3" xfId="8393" xr:uid="{00000000-0005-0000-0000-0000E0200000}"/>
    <cellStyle name="Normal 80 7 3 3" xfId="23492" xr:uid="{00000000-0005-0000-0000-0000DE5B0000}"/>
    <cellStyle name="Normal 80 7 5" xfId="18479" xr:uid="{00000000-0005-0000-0000-000049480000}"/>
    <cellStyle name="Normal 80 8" xfId="5029" xr:uid="{00000000-0005-0000-0000-0000BC130000}"/>
    <cellStyle name="Normal 80 8 2" xfId="15085" xr:uid="{00000000-0005-0000-0000-0000043B0000}"/>
    <cellStyle name="Normal 80 8 2 3" xfId="30180" xr:uid="{00000000-0005-0000-0000-0000FE750000}"/>
    <cellStyle name="Normal 80 8 3" xfId="10065" xr:uid="{00000000-0005-0000-0000-000068270000}"/>
    <cellStyle name="Normal 80 8 3 3" xfId="25163" xr:uid="{00000000-0005-0000-0000-000065620000}"/>
    <cellStyle name="Normal 80 8 5" xfId="20150" xr:uid="{00000000-0005-0000-0000-0000D04E0000}"/>
    <cellStyle name="Normal 80 9" xfId="11741" xr:uid="{00000000-0005-0000-0000-0000F42D0000}"/>
    <cellStyle name="Normal 80 9 3" xfId="26838" xr:uid="{00000000-0005-0000-0000-0000F0680000}"/>
    <cellStyle name="Normal 81" xfId="1682" xr:uid="{00000000-0005-0000-0000-0000A6060000}"/>
    <cellStyle name="Normal 81 10" xfId="6769" xr:uid="{00000000-0005-0000-0000-0000881A0000}"/>
    <cellStyle name="Normal 81 10 3" xfId="21870" xr:uid="{00000000-0005-0000-0000-000088550000}"/>
    <cellStyle name="Normal 81 12" xfId="16855" xr:uid="{00000000-0005-0000-0000-0000F1410000}"/>
    <cellStyle name="Normal 81 2" xfId="1735" xr:uid="{00000000-0005-0000-0000-0000DC060000}"/>
    <cellStyle name="Normal 81 2 11" xfId="16909" xr:uid="{00000000-0005-0000-0000-000027420000}"/>
    <cellStyle name="Normal 81 2 2" xfId="1843" xr:uid="{00000000-0005-0000-0000-000048070000}"/>
    <cellStyle name="Normal 81 2 2 10" xfId="17013" xr:uid="{00000000-0005-0000-0000-00008F420000}"/>
    <cellStyle name="Normal 81 2 2 2" xfId="2060" xr:uid="{00000000-0005-0000-0000-000021080000}"/>
    <cellStyle name="Normal 81 2 2 2 2" xfId="2481" xr:uid="{00000000-0005-0000-0000-0000C6090000}"/>
    <cellStyle name="Normal 81 2 2 2 2 2" xfId="3320" xr:uid="{00000000-0005-0000-0000-00000D0D0000}"/>
    <cellStyle name="Normal 81 2 2 2 2 2 2" xfId="5009" xr:uid="{00000000-0005-0000-0000-0000A7130000}"/>
    <cellStyle name="Normal 81 2 2 2 2 2 2 2" xfId="15081" xr:uid="{00000000-0005-0000-0000-0000003B0000}"/>
    <cellStyle name="Normal 81 2 2 2 2 2 2 2 3" xfId="30176" xr:uid="{00000000-0005-0000-0000-0000FA750000}"/>
    <cellStyle name="Normal 81 2 2 2 2 2 2 3" xfId="10061" xr:uid="{00000000-0005-0000-0000-000064270000}"/>
    <cellStyle name="Normal 81 2 2 2 2 2 2 3 3" xfId="25159" xr:uid="{00000000-0005-0000-0000-000061620000}"/>
    <cellStyle name="Normal 81 2 2 2 2 2 2 5" xfId="20146" xr:uid="{00000000-0005-0000-0000-0000CC4E0000}"/>
    <cellStyle name="Normal 81 2 2 2 2 2 3" xfId="6700" xr:uid="{00000000-0005-0000-0000-0000431A0000}"/>
    <cellStyle name="Normal 81 2 2 2 2 2 3 2" xfId="16752" xr:uid="{00000000-0005-0000-0000-000087410000}"/>
    <cellStyle name="Normal 81 2 2 2 2 2 3 3" xfId="11732" xr:uid="{00000000-0005-0000-0000-0000EB2D0000}"/>
    <cellStyle name="Normal 81 2 2 2 2 2 3 3 3" xfId="26830" xr:uid="{00000000-0005-0000-0000-0000E8680000}"/>
    <cellStyle name="Normal 81 2 2 2 2 2 3 5" xfId="21817" xr:uid="{00000000-0005-0000-0000-000053550000}"/>
    <cellStyle name="Normal 81 2 2 2 2 2 4" xfId="13410" xr:uid="{00000000-0005-0000-0000-000079340000}"/>
    <cellStyle name="Normal 81 2 2 2 2 2 4 3" xfId="28505" xr:uid="{00000000-0005-0000-0000-0000736F0000}"/>
    <cellStyle name="Normal 81 2 2 2 2 2 5" xfId="8389" xr:uid="{00000000-0005-0000-0000-0000DC200000}"/>
    <cellStyle name="Normal 81 2 2 2 2 2 5 3" xfId="23488" xr:uid="{00000000-0005-0000-0000-0000DA5B0000}"/>
    <cellStyle name="Normal 81 2 2 2 2 2 7" xfId="18475" xr:uid="{00000000-0005-0000-0000-000045480000}"/>
    <cellStyle name="Normal 81 2 2 2 2 3" xfId="4172" xr:uid="{00000000-0005-0000-0000-000062100000}"/>
    <cellStyle name="Normal 81 2 2 2 2 3 2" xfId="14245" xr:uid="{00000000-0005-0000-0000-0000BC370000}"/>
    <cellStyle name="Normal 81 2 2 2 2 3 2 3" xfId="29340" xr:uid="{00000000-0005-0000-0000-0000B6720000}"/>
    <cellStyle name="Normal 81 2 2 2 2 3 3" xfId="9225" xr:uid="{00000000-0005-0000-0000-000020240000}"/>
    <cellStyle name="Normal 81 2 2 2 2 3 3 3" xfId="24323" xr:uid="{00000000-0005-0000-0000-00001D5F0000}"/>
    <cellStyle name="Normal 81 2 2 2 2 3 5" xfId="19310" xr:uid="{00000000-0005-0000-0000-0000884B0000}"/>
    <cellStyle name="Normal 81 2 2 2 2 4" xfId="5864" xr:uid="{00000000-0005-0000-0000-0000FF160000}"/>
    <cellStyle name="Normal 81 2 2 2 2 4 2" xfId="15916" xr:uid="{00000000-0005-0000-0000-0000433E0000}"/>
    <cellStyle name="Normal 81 2 2 2 2 4 3" xfId="10896" xr:uid="{00000000-0005-0000-0000-0000A72A0000}"/>
    <cellStyle name="Normal 81 2 2 2 2 4 3 3" xfId="25994" xr:uid="{00000000-0005-0000-0000-0000A4650000}"/>
    <cellStyle name="Normal 81 2 2 2 2 4 5" xfId="20981" xr:uid="{00000000-0005-0000-0000-00000F520000}"/>
    <cellStyle name="Normal 81 2 2 2 2 5" xfId="12574" xr:uid="{00000000-0005-0000-0000-000035310000}"/>
    <cellStyle name="Normal 81 2 2 2 2 5 3" xfId="27669" xr:uid="{00000000-0005-0000-0000-00002F6C0000}"/>
    <cellStyle name="Normal 81 2 2 2 2 6" xfId="7553" xr:uid="{00000000-0005-0000-0000-0000981D0000}"/>
    <cellStyle name="Normal 81 2 2 2 2 6 3" xfId="22652" xr:uid="{00000000-0005-0000-0000-000096580000}"/>
    <cellStyle name="Normal 81 2 2 2 2 8" xfId="17639" xr:uid="{00000000-0005-0000-0000-000001450000}"/>
    <cellStyle name="Normal 81 2 2 2 3" xfId="2902" xr:uid="{00000000-0005-0000-0000-00006B0B0000}"/>
    <cellStyle name="Normal 81 2 2 2 3 2" xfId="4591" xr:uid="{00000000-0005-0000-0000-000005120000}"/>
    <cellStyle name="Normal 81 2 2 2 3 2 2" xfId="14663" xr:uid="{00000000-0005-0000-0000-00005E390000}"/>
    <cellStyle name="Normal 81 2 2 2 3 2 2 3" xfId="29758" xr:uid="{00000000-0005-0000-0000-000058740000}"/>
    <cellStyle name="Normal 81 2 2 2 3 2 3" xfId="9643" xr:uid="{00000000-0005-0000-0000-0000C2250000}"/>
    <cellStyle name="Normal 81 2 2 2 3 2 3 3" xfId="24741" xr:uid="{00000000-0005-0000-0000-0000BF600000}"/>
    <cellStyle name="Normal 81 2 2 2 3 2 5" xfId="19728" xr:uid="{00000000-0005-0000-0000-00002A4D0000}"/>
    <cellStyle name="Normal 81 2 2 2 3 3" xfId="6282" xr:uid="{00000000-0005-0000-0000-0000A1180000}"/>
    <cellStyle name="Normal 81 2 2 2 3 3 2" xfId="16334" xr:uid="{00000000-0005-0000-0000-0000E53F0000}"/>
    <cellStyle name="Normal 81 2 2 2 3 3 3" xfId="11314" xr:uid="{00000000-0005-0000-0000-0000492C0000}"/>
    <cellStyle name="Normal 81 2 2 2 3 3 3 3" xfId="26412" xr:uid="{00000000-0005-0000-0000-000046670000}"/>
    <cellStyle name="Normal 81 2 2 2 3 3 5" xfId="21399" xr:uid="{00000000-0005-0000-0000-0000B1530000}"/>
    <cellStyle name="Normal 81 2 2 2 3 4" xfId="12992" xr:uid="{00000000-0005-0000-0000-0000D7320000}"/>
    <cellStyle name="Normal 81 2 2 2 3 4 3" xfId="28087" xr:uid="{00000000-0005-0000-0000-0000D16D0000}"/>
    <cellStyle name="Normal 81 2 2 2 3 5" xfId="7971" xr:uid="{00000000-0005-0000-0000-00003A1F0000}"/>
    <cellStyle name="Normal 81 2 2 2 3 5 3" xfId="23070" xr:uid="{00000000-0005-0000-0000-0000385A0000}"/>
    <cellStyle name="Normal 81 2 2 2 3 7" xfId="18057" xr:uid="{00000000-0005-0000-0000-0000A3460000}"/>
    <cellStyle name="Normal 81 2 2 2 4" xfId="3754" xr:uid="{00000000-0005-0000-0000-0000C00E0000}"/>
    <cellStyle name="Normal 81 2 2 2 4 2" xfId="13827" xr:uid="{00000000-0005-0000-0000-00001A360000}"/>
    <cellStyle name="Normal 81 2 2 2 4 2 3" xfId="28922" xr:uid="{00000000-0005-0000-0000-000014710000}"/>
    <cellStyle name="Normal 81 2 2 2 4 3" xfId="8807" xr:uid="{00000000-0005-0000-0000-00007E220000}"/>
    <cellStyle name="Normal 81 2 2 2 4 3 3" xfId="23905" xr:uid="{00000000-0005-0000-0000-00007B5D0000}"/>
    <cellStyle name="Normal 81 2 2 2 4 5" xfId="18892" xr:uid="{00000000-0005-0000-0000-0000E6490000}"/>
    <cellStyle name="Normal 81 2 2 2 5" xfId="5446" xr:uid="{00000000-0005-0000-0000-00005D150000}"/>
    <cellStyle name="Normal 81 2 2 2 5 2" xfId="15498" xr:uid="{00000000-0005-0000-0000-0000A13C0000}"/>
    <cellStyle name="Normal 81 2 2 2 5 2 3" xfId="30593" xr:uid="{00000000-0005-0000-0000-00009B770000}"/>
    <cellStyle name="Normal 81 2 2 2 5 3" xfId="10478" xr:uid="{00000000-0005-0000-0000-000005290000}"/>
    <cellStyle name="Normal 81 2 2 2 5 3 3" xfId="25576" xr:uid="{00000000-0005-0000-0000-000002640000}"/>
    <cellStyle name="Normal 81 2 2 2 5 5" xfId="20563" xr:uid="{00000000-0005-0000-0000-00006D500000}"/>
    <cellStyle name="Normal 81 2 2 2 6" xfId="12156" xr:uid="{00000000-0005-0000-0000-0000932F0000}"/>
    <cellStyle name="Normal 81 2 2 2 6 3" xfId="27251" xr:uid="{00000000-0005-0000-0000-00008D6A0000}"/>
    <cellStyle name="Normal 81 2 2 2 7" xfId="7135" xr:uid="{00000000-0005-0000-0000-0000F61B0000}"/>
    <cellStyle name="Normal 81 2 2 2 7 3" xfId="22234" xr:uid="{00000000-0005-0000-0000-0000F4560000}"/>
    <cellStyle name="Normal 81 2 2 2 9" xfId="17221" xr:uid="{00000000-0005-0000-0000-00005F430000}"/>
    <cellStyle name="Normal 81 2 2 3" xfId="2273" xr:uid="{00000000-0005-0000-0000-0000F6080000}"/>
    <cellStyle name="Normal 81 2 2 3 2" xfId="3112" xr:uid="{00000000-0005-0000-0000-00003D0C0000}"/>
    <cellStyle name="Normal 81 2 2 3 2 2" xfId="4801" xr:uid="{00000000-0005-0000-0000-0000D7120000}"/>
    <cellStyle name="Normal 81 2 2 3 2 2 2" xfId="14873" xr:uid="{00000000-0005-0000-0000-0000303A0000}"/>
    <cellStyle name="Normal 81 2 2 3 2 2 2 3" xfId="29968" xr:uid="{00000000-0005-0000-0000-00002A750000}"/>
    <cellStyle name="Normal 81 2 2 3 2 2 3" xfId="9853" xr:uid="{00000000-0005-0000-0000-000094260000}"/>
    <cellStyle name="Normal 81 2 2 3 2 2 3 3" xfId="24951" xr:uid="{00000000-0005-0000-0000-000091610000}"/>
    <cellStyle name="Normal 81 2 2 3 2 2 5" xfId="19938" xr:uid="{00000000-0005-0000-0000-0000FC4D0000}"/>
    <cellStyle name="Normal 81 2 2 3 2 3" xfId="6492" xr:uid="{00000000-0005-0000-0000-000073190000}"/>
    <cellStyle name="Normal 81 2 2 3 2 3 2" xfId="16544" xr:uid="{00000000-0005-0000-0000-0000B7400000}"/>
    <cellStyle name="Normal 81 2 2 3 2 3 3" xfId="11524" xr:uid="{00000000-0005-0000-0000-00001B2D0000}"/>
    <cellStyle name="Normal 81 2 2 3 2 3 3 3" xfId="26622" xr:uid="{00000000-0005-0000-0000-000018680000}"/>
    <cellStyle name="Normal 81 2 2 3 2 3 5" xfId="21609" xr:uid="{00000000-0005-0000-0000-000083540000}"/>
    <cellStyle name="Normal 81 2 2 3 2 4" xfId="13202" xr:uid="{00000000-0005-0000-0000-0000A9330000}"/>
    <cellStyle name="Normal 81 2 2 3 2 4 3" xfId="28297" xr:uid="{00000000-0005-0000-0000-0000A36E0000}"/>
    <cellStyle name="Normal 81 2 2 3 2 5" xfId="8181" xr:uid="{00000000-0005-0000-0000-00000C200000}"/>
    <cellStyle name="Normal 81 2 2 3 2 5 3" xfId="23280" xr:uid="{00000000-0005-0000-0000-00000A5B0000}"/>
    <cellStyle name="Normal 81 2 2 3 2 7" xfId="18267" xr:uid="{00000000-0005-0000-0000-000075470000}"/>
    <cellStyle name="Normal 81 2 2 3 3" xfId="3964" xr:uid="{00000000-0005-0000-0000-0000920F0000}"/>
    <cellStyle name="Normal 81 2 2 3 3 2" xfId="14037" xr:uid="{00000000-0005-0000-0000-0000EC360000}"/>
    <cellStyle name="Normal 81 2 2 3 3 2 3" xfId="29132" xr:uid="{00000000-0005-0000-0000-0000E6710000}"/>
    <cellStyle name="Normal 81 2 2 3 3 3" xfId="9017" xr:uid="{00000000-0005-0000-0000-000050230000}"/>
    <cellStyle name="Normal 81 2 2 3 3 3 3" xfId="24115" xr:uid="{00000000-0005-0000-0000-00004D5E0000}"/>
    <cellStyle name="Normal 81 2 2 3 3 5" xfId="19102" xr:uid="{00000000-0005-0000-0000-0000B84A0000}"/>
    <cellStyle name="Normal 81 2 2 3 4" xfId="5656" xr:uid="{00000000-0005-0000-0000-00002F160000}"/>
    <cellStyle name="Normal 81 2 2 3 4 2" xfId="15708" xr:uid="{00000000-0005-0000-0000-0000733D0000}"/>
    <cellStyle name="Normal 81 2 2 3 4 2 3" xfId="30803" xr:uid="{00000000-0005-0000-0000-00006D780000}"/>
    <cellStyle name="Normal 81 2 2 3 4 3" xfId="10688" xr:uid="{00000000-0005-0000-0000-0000D7290000}"/>
    <cellStyle name="Normal 81 2 2 3 4 3 3" xfId="25786" xr:uid="{00000000-0005-0000-0000-0000D4640000}"/>
    <cellStyle name="Normal 81 2 2 3 4 5" xfId="20773" xr:uid="{00000000-0005-0000-0000-00003F510000}"/>
    <cellStyle name="Normal 81 2 2 3 5" xfId="12366" xr:uid="{00000000-0005-0000-0000-000065300000}"/>
    <cellStyle name="Normal 81 2 2 3 5 3" xfId="27461" xr:uid="{00000000-0005-0000-0000-00005F6B0000}"/>
    <cellStyle name="Normal 81 2 2 3 6" xfId="7345" xr:uid="{00000000-0005-0000-0000-0000C81C0000}"/>
    <cellStyle name="Normal 81 2 2 3 6 3" xfId="22444" xr:uid="{00000000-0005-0000-0000-0000C6570000}"/>
    <cellStyle name="Normal 81 2 2 3 8" xfId="17431" xr:uid="{00000000-0005-0000-0000-000031440000}"/>
    <cellStyle name="Normal 81 2 2 4" xfId="2694" xr:uid="{00000000-0005-0000-0000-00009B0A0000}"/>
    <cellStyle name="Normal 81 2 2 4 2" xfId="4383" xr:uid="{00000000-0005-0000-0000-000035110000}"/>
    <cellStyle name="Normal 81 2 2 4 2 2" xfId="14455" xr:uid="{00000000-0005-0000-0000-00008E380000}"/>
    <cellStyle name="Normal 81 2 2 4 2 2 3" xfId="29550" xr:uid="{00000000-0005-0000-0000-000088730000}"/>
    <cellStyle name="Normal 81 2 2 4 2 3" xfId="9435" xr:uid="{00000000-0005-0000-0000-0000F2240000}"/>
    <cellStyle name="Normal 81 2 2 4 2 3 3" xfId="24533" xr:uid="{00000000-0005-0000-0000-0000EF5F0000}"/>
    <cellStyle name="Normal 81 2 2 4 2 5" xfId="19520" xr:uid="{00000000-0005-0000-0000-00005A4C0000}"/>
    <cellStyle name="Normal 81 2 2 4 3" xfId="6074" xr:uid="{00000000-0005-0000-0000-0000D1170000}"/>
    <cellStyle name="Normal 81 2 2 4 3 2" xfId="16126" xr:uid="{00000000-0005-0000-0000-0000153F0000}"/>
    <cellStyle name="Normal 81 2 2 4 3 3" xfId="11106" xr:uid="{00000000-0005-0000-0000-0000792B0000}"/>
    <cellStyle name="Normal 81 2 2 4 3 3 3" xfId="26204" xr:uid="{00000000-0005-0000-0000-000076660000}"/>
    <cellStyle name="Normal 81 2 2 4 3 5" xfId="21191" xr:uid="{00000000-0005-0000-0000-0000E1520000}"/>
    <cellStyle name="Normal 81 2 2 4 4" xfId="12784" xr:uid="{00000000-0005-0000-0000-000007320000}"/>
    <cellStyle name="Normal 81 2 2 4 4 3" xfId="27879" xr:uid="{00000000-0005-0000-0000-0000016D0000}"/>
    <cellStyle name="Normal 81 2 2 4 5" xfId="7763" xr:uid="{00000000-0005-0000-0000-00006A1E0000}"/>
    <cellStyle name="Normal 81 2 2 4 5 3" xfId="22862" xr:uid="{00000000-0005-0000-0000-000068590000}"/>
    <cellStyle name="Normal 81 2 2 4 7" xfId="17849" xr:uid="{00000000-0005-0000-0000-0000D3450000}"/>
    <cellStyle name="Normal 81 2 2 5" xfId="3546" xr:uid="{00000000-0005-0000-0000-0000F00D0000}"/>
    <cellStyle name="Normal 81 2 2 5 2" xfId="13619" xr:uid="{00000000-0005-0000-0000-00004A350000}"/>
    <cellStyle name="Normal 81 2 2 5 2 3" xfId="28714" xr:uid="{00000000-0005-0000-0000-000044700000}"/>
    <cellStyle name="Normal 81 2 2 5 3" xfId="8599" xr:uid="{00000000-0005-0000-0000-0000AE210000}"/>
    <cellStyle name="Normal 81 2 2 5 3 3" xfId="23697" xr:uid="{00000000-0005-0000-0000-0000AB5C0000}"/>
    <cellStyle name="Normal 81 2 2 5 5" xfId="18684" xr:uid="{00000000-0005-0000-0000-000016490000}"/>
    <cellStyle name="Normal 81 2 2 6" xfId="5238" xr:uid="{00000000-0005-0000-0000-00008D140000}"/>
    <cellStyle name="Normal 81 2 2 6 2" xfId="15290" xr:uid="{00000000-0005-0000-0000-0000D13B0000}"/>
    <cellStyle name="Normal 81 2 2 6 2 3" xfId="30385" xr:uid="{00000000-0005-0000-0000-0000CB760000}"/>
    <cellStyle name="Normal 81 2 2 6 3" xfId="10270" xr:uid="{00000000-0005-0000-0000-000035280000}"/>
    <cellStyle name="Normal 81 2 2 6 3 3" xfId="25368" xr:uid="{00000000-0005-0000-0000-000032630000}"/>
    <cellStyle name="Normal 81 2 2 6 5" xfId="20355" xr:uid="{00000000-0005-0000-0000-00009D4F0000}"/>
    <cellStyle name="Normal 81 2 2 7" xfId="11948" xr:uid="{00000000-0005-0000-0000-0000C32E0000}"/>
    <cellStyle name="Normal 81 2 2 7 3" xfId="27043" xr:uid="{00000000-0005-0000-0000-0000BD690000}"/>
    <cellStyle name="Normal 81 2 2 8" xfId="6927" xr:uid="{00000000-0005-0000-0000-0000261B0000}"/>
    <cellStyle name="Normal 81 2 2 8 3" xfId="22026" xr:uid="{00000000-0005-0000-0000-000024560000}"/>
    <cellStyle name="Normal 81 2 3" xfId="1956" xr:uid="{00000000-0005-0000-0000-0000B9070000}"/>
    <cellStyle name="Normal 81 2 3 2" xfId="2377" xr:uid="{00000000-0005-0000-0000-00005E090000}"/>
    <cellStyle name="Normal 81 2 3 2 2" xfId="3216" xr:uid="{00000000-0005-0000-0000-0000A50C0000}"/>
    <cellStyle name="Normal 81 2 3 2 2 2" xfId="4905" xr:uid="{00000000-0005-0000-0000-00003F130000}"/>
    <cellStyle name="Normal 81 2 3 2 2 2 2" xfId="14977" xr:uid="{00000000-0005-0000-0000-0000983A0000}"/>
    <cellStyle name="Normal 81 2 3 2 2 2 2 3" xfId="30072" xr:uid="{00000000-0005-0000-0000-000092750000}"/>
    <cellStyle name="Normal 81 2 3 2 2 2 3" xfId="9957" xr:uid="{00000000-0005-0000-0000-0000FC260000}"/>
    <cellStyle name="Normal 81 2 3 2 2 2 3 3" xfId="25055" xr:uid="{00000000-0005-0000-0000-0000F9610000}"/>
    <cellStyle name="Normal 81 2 3 2 2 2 5" xfId="20042" xr:uid="{00000000-0005-0000-0000-0000644E0000}"/>
    <cellStyle name="Normal 81 2 3 2 2 3" xfId="6596" xr:uid="{00000000-0005-0000-0000-0000DB190000}"/>
    <cellStyle name="Normal 81 2 3 2 2 3 2" xfId="16648" xr:uid="{00000000-0005-0000-0000-00001F410000}"/>
    <cellStyle name="Normal 81 2 3 2 2 3 3" xfId="11628" xr:uid="{00000000-0005-0000-0000-0000832D0000}"/>
    <cellStyle name="Normal 81 2 3 2 2 3 3 3" xfId="26726" xr:uid="{00000000-0005-0000-0000-000080680000}"/>
    <cellStyle name="Normal 81 2 3 2 2 3 5" xfId="21713" xr:uid="{00000000-0005-0000-0000-0000EB540000}"/>
    <cellStyle name="Normal 81 2 3 2 2 4" xfId="13306" xr:uid="{00000000-0005-0000-0000-000011340000}"/>
    <cellStyle name="Normal 81 2 3 2 2 4 3" xfId="28401" xr:uid="{00000000-0005-0000-0000-00000B6F0000}"/>
    <cellStyle name="Normal 81 2 3 2 2 5" xfId="8285" xr:uid="{00000000-0005-0000-0000-000074200000}"/>
    <cellStyle name="Normal 81 2 3 2 2 5 3" xfId="23384" xr:uid="{00000000-0005-0000-0000-0000725B0000}"/>
    <cellStyle name="Normal 81 2 3 2 2 7" xfId="18371" xr:uid="{00000000-0005-0000-0000-0000DD470000}"/>
    <cellStyle name="Normal 81 2 3 2 3" xfId="4068" xr:uid="{00000000-0005-0000-0000-0000FA0F0000}"/>
    <cellStyle name="Normal 81 2 3 2 3 2" xfId="14141" xr:uid="{00000000-0005-0000-0000-000054370000}"/>
    <cellStyle name="Normal 81 2 3 2 3 2 3" xfId="29236" xr:uid="{00000000-0005-0000-0000-00004E720000}"/>
    <cellStyle name="Normal 81 2 3 2 3 3" xfId="9121" xr:uid="{00000000-0005-0000-0000-0000B8230000}"/>
    <cellStyle name="Normal 81 2 3 2 3 3 3" xfId="24219" xr:uid="{00000000-0005-0000-0000-0000B55E0000}"/>
    <cellStyle name="Normal 81 2 3 2 3 5" xfId="19206" xr:uid="{00000000-0005-0000-0000-0000204B0000}"/>
    <cellStyle name="Normal 81 2 3 2 4" xfId="5760" xr:uid="{00000000-0005-0000-0000-000097160000}"/>
    <cellStyle name="Normal 81 2 3 2 4 2" xfId="15812" xr:uid="{00000000-0005-0000-0000-0000DB3D0000}"/>
    <cellStyle name="Normal 81 2 3 2 4 2 3" xfId="30907" xr:uid="{00000000-0005-0000-0000-0000D5780000}"/>
    <cellStyle name="Normal 81 2 3 2 4 3" xfId="10792" xr:uid="{00000000-0005-0000-0000-00003F2A0000}"/>
    <cellStyle name="Normal 81 2 3 2 4 3 3" xfId="25890" xr:uid="{00000000-0005-0000-0000-00003C650000}"/>
    <cellStyle name="Normal 81 2 3 2 4 5" xfId="20877" xr:uid="{00000000-0005-0000-0000-0000A7510000}"/>
    <cellStyle name="Normal 81 2 3 2 5" xfId="12470" xr:uid="{00000000-0005-0000-0000-0000CD300000}"/>
    <cellStyle name="Normal 81 2 3 2 5 3" xfId="27565" xr:uid="{00000000-0005-0000-0000-0000C76B0000}"/>
    <cellStyle name="Normal 81 2 3 2 6" xfId="7449" xr:uid="{00000000-0005-0000-0000-0000301D0000}"/>
    <cellStyle name="Normal 81 2 3 2 6 3" xfId="22548" xr:uid="{00000000-0005-0000-0000-00002E580000}"/>
    <cellStyle name="Normal 81 2 3 2 8" xfId="17535" xr:uid="{00000000-0005-0000-0000-000099440000}"/>
    <cellStyle name="Normal 81 2 3 3" xfId="2798" xr:uid="{00000000-0005-0000-0000-0000030B0000}"/>
    <cellStyle name="Normal 81 2 3 3 2" xfId="4487" xr:uid="{00000000-0005-0000-0000-00009D110000}"/>
    <cellStyle name="Normal 81 2 3 3 2 2" xfId="14559" xr:uid="{00000000-0005-0000-0000-0000F6380000}"/>
    <cellStyle name="Normal 81 2 3 3 2 2 3" xfId="29654" xr:uid="{00000000-0005-0000-0000-0000F0730000}"/>
    <cellStyle name="Normal 81 2 3 3 2 3" xfId="9539" xr:uid="{00000000-0005-0000-0000-00005A250000}"/>
    <cellStyle name="Normal 81 2 3 3 2 3 3" xfId="24637" xr:uid="{00000000-0005-0000-0000-000057600000}"/>
    <cellStyle name="Normal 81 2 3 3 2 5" xfId="19624" xr:uid="{00000000-0005-0000-0000-0000C24C0000}"/>
    <cellStyle name="Normal 81 2 3 3 3" xfId="6178" xr:uid="{00000000-0005-0000-0000-000039180000}"/>
    <cellStyle name="Normal 81 2 3 3 3 2" xfId="16230" xr:uid="{00000000-0005-0000-0000-00007D3F0000}"/>
    <cellStyle name="Normal 81 2 3 3 3 3" xfId="11210" xr:uid="{00000000-0005-0000-0000-0000E12B0000}"/>
    <cellStyle name="Normal 81 2 3 3 3 3 3" xfId="26308" xr:uid="{00000000-0005-0000-0000-0000DE660000}"/>
    <cellStyle name="Normal 81 2 3 3 3 5" xfId="21295" xr:uid="{00000000-0005-0000-0000-000049530000}"/>
    <cellStyle name="Normal 81 2 3 3 4" xfId="12888" xr:uid="{00000000-0005-0000-0000-00006F320000}"/>
    <cellStyle name="Normal 81 2 3 3 4 3" xfId="27983" xr:uid="{00000000-0005-0000-0000-0000696D0000}"/>
    <cellStyle name="Normal 81 2 3 3 5" xfId="7867" xr:uid="{00000000-0005-0000-0000-0000D21E0000}"/>
    <cellStyle name="Normal 81 2 3 3 5 3" xfId="22966" xr:uid="{00000000-0005-0000-0000-0000D0590000}"/>
    <cellStyle name="Normal 81 2 3 3 7" xfId="17953" xr:uid="{00000000-0005-0000-0000-00003B460000}"/>
    <cellStyle name="Normal 81 2 3 4" xfId="3650" xr:uid="{00000000-0005-0000-0000-0000580E0000}"/>
    <cellStyle name="Normal 81 2 3 4 2" xfId="13723" xr:uid="{00000000-0005-0000-0000-0000B2350000}"/>
    <cellStyle name="Normal 81 2 3 4 2 3" xfId="28818" xr:uid="{00000000-0005-0000-0000-0000AC700000}"/>
    <cellStyle name="Normal 81 2 3 4 3" xfId="8703" xr:uid="{00000000-0005-0000-0000-000016220000}"/>
    <cellStyle name="Normal 81 2 3 4 3 3" xfId="23801" xr:uid="{00000000-0005-0000-0000-0000135D0000}"/>
    <cellStyle name="Normal 81 2 3 4 5" xfId="18788" xr:uid="{00000000-0005-0000-0000-00007E490000}"/>
    <cellStyle name="Normal 81 2 3 5" xfId="5342" xr:uid="{00000000-0005-0000-0000-0000F5140000}"/>
    <cellStyle name="Normal 81 2 3 5 2" xfId="15394" xr:uid="{00000000-0005-0000-0000-0000393C0000}"/>
    <cellStyle name="Normal 81 2 3 5 2 3" xfId="30489" xr:uid="{00000000-0005-0000-0000-000033770000}"/>
    <cellStyle name="Normal 81 2 3 5 3" xfId="10374" xr:uid="{00000000-0005-0000-0000-00009D280000}"/>
    <cellStyle name="Normal 81 2 3 5 3 3" xfId="25472" xr:uid="{00000000-0005-0000-0000-00009A630000}"/>
    <cellStyle name="Normal 81 2 3 5 5" xfId="20459" xr:uid="{00000000-0005-0000-0000-000005500000}"/>
    <cellStyle name="Normal 81 2 3 6" xfId="12052" xr:uid="{00000000-0005-0000-0000-00002B2F0000}"/>
    <cellStyle name="Normal 81 2 3 6 3" xfId="27147" xr:uid="{00000000-0005-0000-0000-0000256A0000}"/>
    <cellStyle name="Normal 81 2 3 7" xfId="7031" xr:uid="{00000000-0005-0000-0000-00008E1B0000}"/>
    <cellStyle name="Normal 81 2 3 7 3" xfId="22130" xr:uid="{00000000-0005-0000-0000-00008C560000}"/>
    <cellStyle name="Normal 81 2 3 9" xfId="17117" xr:uid="{00000000-0005-0000-0000-0000F7420000}"/>
    <cellStyle name="Normal 81 2 4" xfId="2169" xr:uid="{00000000-0005-0000-0000-00008E080000}"/>
    <cellStyle name="Normal 81 2 4 2" xfId="3008" xr:uid="{00000000-0005-0000-0000-0000D50B0000}"/>
    <cellStyle name="Normal 81 2 4 2 2" xfId="4697" xr:uid="{00000000-0005-0000-0000-00006F120000}"/>
    <cellStyle name="Normal 81 2 4 2 2 2" xfId="14769" xr:uid="{00000000-0005-0000-0000-0000C8390000}"/>
    <cellStyle name="Normal 81 2 4 2 2 2 3" xfId="29864" xr:uid="{00000000-0005-0000-0000-0000C2740000}"/>
    <cellStyle name="Normal 81 2 4 2 2 3" xfId="9749" xr:uid="{00000000-0005-0000-0000-00002C260000}"/>
    <cellStyle name="Normal 81 2 4 2 2 3 3" xfId="24847" xr:uid="{00000000-0005-0000-0000-000029610000}"/>
    <cellStyle name="Normal 81 2 4 2 2 5" xfId="19834" xr:uid="{00000000-0005-0000-0000-0000944D0000}"/>
    <cellStyle name="Normal 81 2 4 2 3" xfId="6388" xr:uid="{00000000-0005-0000-0000-00000B190000}"/>
    <cellStyle name="Normal 81 2 4 2 3 2" xfId="16440" xr:uid="{00000000-0005-0000-0000-00004F400000}"/>
    <cellStyle name="Normal 81 2 4 2 3 3" xfId="11420" xr:uid="{00000000-0005-0000-0000-0000B32C0000}"/>
    <cellStyle name="Normal 81 2 4 2 3 3 3" xfId="26518" xr:uid="{00000000-0005-0000-0000-0000B0670000}"/>
    <cellStyle name="Normal 81 2 4 2 3 5" xfId="21505" xr:uid="{00000000-0005-0000-0000-00001B540000}"/>
    <cellStyle name="Normal 81 2 4 2 4" xfId="13098" xr:uid="{00000000-0005-0000-0000-000041330000}"/>
    <cellStyle name="Normal 81 2 4 2 4 3" xfId="28193" xr:uid="{00000000-0005-0000-0000-00003B6E0000}"/>
    <cellStyle name="Normal 81 2 4 2 5" xfId="8077" xr:uid="{00000000-0005-0000-0000-0000A41F0000}"/>
    <cellStyle name="Normal 81 2 4 2 5 3" xfId="23176" xr:uid="{00000000-0005-0000-0000-0000A25A0000}"/>
    <cellStyle name="Normal 81 2 4 2 7" xfId="18163" xr:uid="{00000000-0005-0000-0000-00000D470000}"/>
    <cellStyle name="Normal 81 2 4 3" xfId="3860" xr:uid="{00000000-0005-0000-0000-00002A0F0000}"/>
    <cellStyle name="Normal 81 2 4 3 2" xfId="13933" xr:uid="{00000000-0005-0000-0000-000084360000}"/>
    <cellStyle name="Normal 81 2 4 3 2 3" xfId="29028" xr:uid="{00000000-0005-0000-0000-00007E710000}"/>
    <cellStyle name="Normal 81 2 4 3 3" xfId="8913" xr:uid="{00000000-0005-0000-0000-0000E8220000}"/>
    <cellStyle name="Normal 81 2 4 3 3 3" xfId="24011" xr:uid="{00000000-0005-0000-0000-0000E55D0000}"/>
    <cellStyle name="Normal 81 2 4 3 5" xfId="18998" xr:uid="{00000000-0005-0000-0000-0000504A0000}"/>
    <cellStyle name="Normal 81 2 4 4" xfId="5552" xr:uid="{00000000-0005-0000-0000-0000C7150000}"/>
    <cellStyle name="Normal 81 2 4 4 2" xfId="15604" xr:uid="{00000000-0005-0000-0000-00000B3D0000}"/>
    <cellStyle name="Normal 81 2 4 4 2 3" xfId="30699" xr:uid="{00000000-0005-0000-0000-000005780000}"/>
    <cellStyle name="Normal 81 2 4 4 3" xfId="10584" xr:uid="{00000000-0005-0000-0000-00006F290000}"/>
    <cellStyle name="Normal 81 2 4 4 3 3" xfId="25682" xr:uid="{00000000-0005-0000-0000-00006C640000}"/>
    <cellStyle name="Normal 81 2 4 4 5" xfId="20669" xr:uid="{00000000-0005-0000-0000-0000D7500000}"/>
    <cellStyle name="Normal 81 2 4 5" xfId="12262" xr:uid="{00000000-0005-0000-0000-0000FD2F0000}"/>
    <cellStyle name="Normal 81 2 4 5 3" xfId="27357" xr:uid="{00000000-0005-0000-0000-0000F76A0000}"/>
    <cellStyle name="Normal 81 2 4 6" xfId="7241" xr:uid="{00000000-0005-0000-0000-0000601C0000}"/>
    <cellStyle name="Normal 81 2 4 6 3" xfId="22340" xr:uid="{00000000-0005-0000-0000-00005E570000}"/>
    <cellStyle name="Normal 81 2 4 8" xfId="17327" xr:uid="{00000000-0005-0000-0000-0000C9430000}"/>
    <cellStyle name="Normal 81 2 5" xfId="2590" xr:uid="{00000000-0005-0000-0000-0000330A0000}"/>
    <cellStyle name="Normal 81 2 5 2" xfId="4279" xr:uid="{00000000-0005-0000-0000-0000CD100000}"/>
    <cellStyle name="Normal 81 2 5 2 2" xfId="14351" xr:uid="{00000000-0005-0000-0000-000026380000}"/>
    <cellStyle name="Normal 81 2 5 2 2 3" xfId="29446" xr:uid="{00000000-0005-0000-0000-000020730000}"/>
    <cellStyle name="Normal 81 2 5 2 3" xfId="9331" xr:uid="{00000000-0005-0000-0000-00008A240000}"/>
    <cellStyle name="Normal 81 2 5 2 3 3" xfId="24429" xr:uid="{00000000-0005-0000-0000-0000875F0000}"/>
    <cellStyle name="Normal 81 2 5 2 5" xfId="19416" xr:uid="{00000000-0005-0000-0000-0000F24B0000}"/>
    <cellStyle name="Normal 81 2 5 3" xfId="5970" xr:uid="{00000000-0005-0000-0000-000069170000}"/>
    <cellStyle name="Normal 81 2 5 3 2" xfId="16022" xr:uid="{00000000-0005-0000-0000-0000AD3E0000}"/>
    <cellStyle name="Normal 81 2 5 3 3" xfId="11002" xr:uid="{00000000-0005-0000-0000-0000112B0000}"/>
    <cellStyle name="Normal 81 2 5 3 3 3" xfId="26100" xr:uid="{00000000-0005-0000-0000-00000E660000}"/>
    <cellStyle name="Normal 81 2 5 3 5" xfId="21087" xr:uid="{00000000-0005-0000-0000-000079520000}"/>
    <cellStyle name="Normal 81 2 5 4" xfId="12680" xr:uid="{00000000-0005-0000-0000-00009F310000}"/>
    <cellStyle name="Normal 81 2 5 4 3" xfId="27775" xr:uid="{00000000-0005-0000-0000-0000996C0000}"/>
    <cellStyle name="Normal 81 2 5 5" xfId="7659" xr:uid="{00000000-0005-0000-0000-0000021E0000}"/>
    <cellStyle name="Normal 81 2 5 5 3" xfId="22758" xr:uid="{00000000-0005-0000-0000-000000590000}"/>
    <cellStyle name="Normal 81 2 5 7" xfId="17745" xr:uid="{00000000-0005-0000-0000-00006B450000}"/>
    <cellStyle name="Normal 81 2 6" xfId="3442" xr:uid="{00000000-0005-0000-0000-0000880D0000}"/>
    <cellStyle name="Normal 81 2 6 2" xfId="13515" xr:uid="{00000000-0005-0000-0000-0000E2340000}"/>
    <cellStyle name="Normal 81 2 6 2 3" xfId="28610" xr:uid="{00000000-0005-0000-0000-0000DC6F0000}"/>
    <cellStyle name="Normal 81 2 6 3" xfId="8495" xr:uid="{00000000-0005-0000-0000-000046210000}"/>
    <cellStyle name="Normal 81 2 6 3 3" xfId="23593" xr:uid="{00000000-0005-0000-0000-0000435C0000}"/>
    <cellStyle name="Normal 81 2 6 5" xfId="18580" xr:uid="{00000000-0005-0000-0000-0000AE480000}"/>
    <cellStyle name="Normal 81 2 7" xfId="5134" xr:uid="{00000000-0005-0000-0000-000025140000}"/>
    <cellStyle name="Normal 81 2 7 2" xfId="15186" xr:uid="{00000000-0005-0000-0000-0000693B0000}"/>
    <cellStyle name="Normal 81 2 7 2 3" xfId="30281" xr:uid="{00000000-0005-0000-0000-000063760000}"/>
    <cellStyle name="Normal 81 2 7 3" xfId="10166" xr:uid="{00000000-0005-0000-0000-0000CD270000}"/>
    <cellStyle name="Normal 81 2 7 3 3" xfId="25264" xr:uid="{00000000-0005-0000-0000-0000CA620000}"/>
    <cellStyle name="Normal 81 2 7 5" xfId="20251" xr:uid="{00000000-0005-0000-0000-0000354F0000}"/>
    <cellStyle name="Normal 81 2 8" xfId="11844" xr:uid="{00000000-0005-0000-0000-00005B2E0000}"/>
    <cellStyle name="Normal 81 2 8 3" xfId="26939" xr:uid="{00000000-0005-0000-0000-000055690000}"/>
    <cellStyle name="Normal 81 2 9" xfId="6823" xr:uid="{00000000-0005-0000-0000-0000BE1A0000}"/>
    <cellStyle name="Normal 81 2 9 3" xfId="21922" xr:uid="{00000000-0005-0000-0000-0000BC550000}"/>
    <cellStyle name="Normal 81 3" xfId="1789" xr:uid="{00000000-0005-0000-0000-000012070000}"/>
    <cellStyle name="Normal 81 3 10" xfId="16961" xr:uid="{00000000-0005-0000-0000-00005B420000}"/>
    <cellStyle name="Normal 81 3 2" xfId="2008" xr:uid="{00000000-0005-0000-0000-0000ED070000}"/>
    <cellStyle name="Normal 81 3 2 2" xfId="2429" xr:uid="{00000000-0005-0000-0000-000092090000}"/>
    <cellStyle name="Normal 81 3 2 2 2" xfId="3268" xr:uid="{00000000-0005-0000-0000-0000D90C0000}"/>
    <cellStyle name="Normal 81 3 2 2 2 2" xfId="4957" xr:uid="{00000000-0005-0000-0000-000073130000}"/>
    <cellStyle name="Normal 81 3 2 2 2 2 2" xfId="15029" xr:uid="{00000000-0005-0000-0000-0000CC3A0000}"/>
    <cellStyle name="Normal 81 3 2 2 2 2 2 3" xfId="30124" xr:uid="{00000000-0005-0000-0000-0000C6750000}"/>
    <cellStyle name="Normal 81 3 2 2 2 2 3" xfId="10009" xr:uid="{00000000-0005-0000-0000-000030270000}"/>
    <cellStyle name="Normal 81 3 2 2 2 2 3 3" xfId="25107" xr:uid="{00000000-0005-0000-0000-00002D620000}"/>
    <cellStyle name="Normal 81 3 2 2 2 2 5" xfId="20094" xr:uid="{00000000-0005-0000-0000-0000984E0000}"/>
    <cellStyle name="Normal 81 3 2 2 2 3" xfId="6648" xr:uid="{00000000-0005-0000-0000-00000F1A0000}"/>
    <cellStyle name="Normal 81 3 2 2 2 3 2" xfId="16700" xr:uid="{00000000-0005-0000-0000-000053410000}"/>
    <cellStyle name="Normal 81 3 2 2 2 3 3" xfId="11680" xr:uid="{00000000-0005-0000-0000-0000B72D0000}"/>
    <cellStyle name="Normal 81 3 2 2 2 3 3 3" xfId="26778" xr:uid="{00000000-0005-0000-0000-0000B4680000}"/>
    <cellStyle name="Normal 81 3 2 2 2 3 5" xfId="21765" xr:uid="{00000000-0005-0000-0000-00001F550000}"/>
    <cellStyle name="Normal 81 3 2 2 2 4" xfId="13358" xr:uid="{00000000-0005-0000-0000-000045340000}"/>
    <cellStyle name="Normal 81 3 2 2 2 4 3" xfId="28453" xr:uid="{00000000-0005-0000-0000-00003F6F0000}"/>
    <cellStyle name="Normal 81 3 2 2 2 5" xfId="8337" xr:uid="{00000000-0005-0000-0000-0000A8200000}"/>
    <cellStyle name="Normal 81 3 2 2 2 5 3" xfId="23436" xr:uid="{00000000-0005-0000-0000-0000A65B0000}"/>
    <cellStyle name="Normal 81 3 2 2 2 7" xfId="18423" xr:uid="{00000000-0005-0000-0000-000011480000}"/>
    <cellStyle name="Normal 81 3 2 2 3" xfId="4120" xr:uid="{00000000-0005-0000-0000-00002E100000}"/>
    <cellStyle name="Normal 81 3 2 2 3 2" xfId="14193" xr:uid="{00000000-0005-0000-0000-000088370000}"/>
    <cellStyle name="Normal 81 3 2 2 3 2 3" xfId="29288" xr:uid="{00000000-0005-0000-0000-000082720000}"/>
    <cellStyle name="Normal 81 3 2 2 3 3" xfId="9173" xr:uid="{00000000-0005-0000-0000-0000EC230000}"/>
    <cellStyle name="Normal 81 3 2 2 3 3 3" xfId="24271" xr:uid="{00000000-0005-0000-0000-0000E95E0000}"/>
    <cellStyle name="Normal 81 3 2 2 3 5" xfId="19258" xr:uid="{00000000-0005-0000-0000-0000544B0000}"/>
    <cellStyle name="Normal 81 3 2 2 4" xfId="5812" xr:uid="{00000000-0005-0000-0000-0000CB160000}"/>
    <cellStyle name="Normal 81 3 2 2 4 2" xfId="15864" xr:uid="{00000000-0005-0000-0000-00000F3E0000}"/>
    <cellStyle name="Normal 81 3 2 2 4 3" xfId="10844" xr:uid="{00000000-0005-0000-0000-0000732A0000}"/>
    <cellStyle name="Normal 81 3 2 2 4 3 3" xfId="25942" xr:uid="{00000000-0005-0000-0000-000070650000}"/>
    <cellStyle name="Normal 81 3 2 2 4 5" xfId="20929" xr:uid="{00000000-0005-0000-0000-0000DB510000}"/>
    <cellStyle name="Normal 81 3 2 2 5" xfId="12522" xr:uid="{00000000-0005-0000-0000-000001310000}"/>
    <cellStyle name="Normal 81 3 2 2 5 3" xfId="27617" xr:uid="{00000000-0005-0000-0000-0000FB6B0000}"/>
    <cellStyle name="Normal 81 3 2 2 6" xfId="7501" xr:uid="{00000000-0005-0000-0000-0000641D0000}"/>
    <cellStyle name="Normal 81 3 2 2 6 3" xfId="22600" xr:uid="{00000000-0005-0000-0000-000062580000}"/>
    <cellStyle name="Normal 81 3 2 2 8" xfId="17587" xr:uid="{00000000-0005-0000-0000-0000CD440000}"/>
    <cellStyle name="Normal 81 3 2 3" xfId="2850" xr:uid="{00000000-0005-0000-0000-0000370B0000}"/>
    <cellStyle name="Normal 81 3 2 3 2" xfId="4539" xr:uid="{00000000-0005-0000-0000-0000D1110000}"/>
    <cellStyle name="Normal 81 3 2 3 2 2" xfId="14611" xr:uid="{00000000-0005-0000-0000-00002A390000}"/>
    <cellStyle name="Normal 81 3 2 3 2 2 3" xfId="29706" xr:uid="{00000000-0005-0000-0000-000024740000}"/>
    <cellStyle name="Normal 81 3 2 3 2 3" xfId="9591" xr:uid="{00000000-0005-0000-0000-00008E250000}"/>
    <cellStyle name="Normal 81 3 2 3 2 3 3" xfId="24689" xr:uid="{00000000-0005-0000-0000-00008B600000}"/>
    <cellStyle name="Normal 81 3 2 3 2 5" xfId="19676" xr:uid="{00000000-0005-0000-0000-0000F64C0000}"/>
    <cellStyle name="Normal 81 3 2 3 3" xfId="6230" xr:uid="{00000000-0005-0000-0000-00006D180000}"/>
    <cellStyle name="Normal 81 3 2 3 3 2" xfId="16282" xr:uid="{00000000-0005-0000-0000-0000B13F0000}"/>
    <cellStyle name="Normal 81 3 2 3 3 3" xfId="11262" xr:uid="{00000000-0005-0000-0000-0000152C0000}"/>
    <cellStyle name="Normal 81 3 2 3 3 3 3" xfId="26360" xr:uid="{00000000-0005-0000-0000-000012670000}"/>
    <cellStyle name="Normal 81 3 2 3 3 5" xfId="21347" xr:uid="{00000000-0005-0000-0000-00007D530000}"/>
    <cellStyle name="Normal 81 3 2 3 4" xfId="12940" xr:uid="{00000000-0005-0000-0000-0000A3320000}"/>
    <cellStyle name="Normal 81 3 2 3 4 3" xfId="28035" xr:uid="{00000000-0005-0000-0000-00009D6D0000}"/>
    <cellStyle name="Normal 81 3 2 3 5" xfId="7919" xr:uid="{00000000-0005-0000-0000-0000061F0000}"/>
    <cellStyle name="Normal 81 3 2 3 5 3" xfId="23018" xr:uid="{00000000-0005-0000-0000-0000045A0000}"/>
    <cellStyle name="Normal 81 3 2 3 7" xfId="18005" xr:uid="{00000000-0005-0000-0000-00006F460000}"/>
    <cellStyle name="Normal 81 3 2 4" xfId="3702" xr:uid="{00000000-0005-0000-0000-00008C0E0000}"/>
    <cellStyle name="Normal 81 3 2 4 2" xfId="13775" xr:uid="{00000000-0005-0000-0000-0000E6350000}"/>
    <cellStyle name="Normal 81 3 2 4 2 3" xfId="28870" xr:uid="{00000000-0005-0000-0000-0000E0700000}"/>
    <cellStyle name="Normal 81 3 2 4 3" xfId="8755" xr:uid="{00000000-0005-0000-0000-00004A220000}"/>
    <cellStyle name="Normal 81 3 2 4 3 3" xfId="23853" xr:uid="{00000000-0005-0000-0000-0000475D0000}"/>
    <cellStyle name="Normal 81 3 2 4 5" xfId="18840" xr:uid="{00000000-0005-0000-0000-0000B2490000}"/>
    <cellStyle name="Normal 81 3 2 5" xfId="5394" xr:uid="{00000000-0005-0000-0000-000029150000}"/>
    <cellStyle name="Normal 81 3 2 5 2" xfId="15446" xr:uid="{00000000-0005-0000-0000-00006D3C0000}"/>
    <cellStyle name="Normal 81 3 2 5 2 3" xfId="30541" xr:uid="{00000000-0005-0000-0000-000067770000}"/>
    <cellStyle name="Normal 81 3 2 5 3" xfId="10426" xr:uid="{00000000-0005-0000-0000-0000D1280000}"/>
    <cellStyle name="Normal 81 3 2 5 3 3" xfId="25524" xr:uid="{00000000-0005-0000-0000-0000CE630000}"/>
    <cellStyle name="Normal 81 3 2 5 5" xfId="20511" xr:uid="{00000000-0005-0000-0000-000039500000}"/>
    <cellStyle name="Normal 81 3 2 6" xfId="12104" xr:uid="{00000000-0005-0000-0000-00005F2F0000}"/>
    <cellStyle name="Normal 81 3 2 6 3" xfId="27199" xr:uid="{00000000-0005-0000-0000-0000596A0000}"/>
    <cellStyle name="Normal 81 3 2 7" xfId="7083" xr:uid="{00000000-0005-0000-0000-0000C21B0000}"/>
    <cellStyle name="Normal 81 3 2 7 3" xfId="22182" xr:uid="{00000000-0005-0000-0000-0000C0560000}"/>
    <cellStyle name="Normal 81 3 2 9" xfId="17169" xr:uid="{00000000-0005-0000-0000-00002B430000}"/>
    <cellStyle name="Normal 81 3 3" xfId="2221" xr:uid="{00000000-0005-0000-0000-0000C2080000}"/>
    <cellStyle name="Normal 81 3 3 2" xfId="3060" xr:uid="{00000000-0005-0000-0000-0000090C0000}"/>
    <cellStyle name="Normal 81 3 3 2 2" xfId="4749" xr:uid="{00000000-0005-0000-0000-0000A3120000}"/>
    <cellStyle name="Normal 81 3 3 2 2 2" xfId="14821" xr:uid="{00000000-0005-0000-0000-0000FC390000}"/>
    <cellStyle name="Normal 81 3 3 2 2 2 3" xfId="29916" xr:uid="{00000000-0005-0000-0000-0000F6740000}"/>
    <cellStyle name="Normal 81 3 3 2 2 3" xfId="9801" xr:uid="{00000000-0005-0000-0000-000060260000}"/>
    <cellStyle name="Normal 81 3 3 2 2 3 3" xfId="24899" xr:uid="{00000000-0005-0000-0000-00005D610000}"/>
    <cellStyle name="Normal 81 3 3 2 2 5" xfId="19886" xr:uid="{00000000-0005-0000-0000-0000C84D0000}"/>
    <cellStyle name="Normal 81 3 3 2 3" xfId="6440" xr:uid="{00000000-0005-0000-0000-00003F190000}"/>
    <cellStyle name="Normal 81 3 3 2 3 2" xfId="16492" xr:uid="{00000000-0005-0000-0000-000083400000}"/>
    <cellStyle name="Normal 81 3 3 2 3 3" xfId="11472" xr:uid="{00000000-0005-0000-0000-0000E72C0000}"/>
    <cellStyle name="Normal 81 3 3 2 3 3 3" xfId="26570" xr:uid="{00000000-0005-0000-0000-0000E4670000}"/>
    <cellStyle name="Normal 81 3 3 2 3 5" xfId="21557" xr:uid="{00000000-0005-0000-0000-00004F540000}"/>
    <cellStyle name="Normal 81 3 3 2 4" xfId="13150" xr:uid="{00000000-0005-0000-0000-000075330000}"/>
    <cellStyle name="Normal 81 3 3 2 4 3" xfId="28245" xr:uid="{00000000-0005-0000-0000-00006F6E0000}"/>
    <cellStyle name="Normal 81 3 3 2 5" xfId="8129" xr:uid="{00000000-0005-0000-0000-0000D81F0000}"/>
    <cellStyle name="Normal 81 3 3 2 5 3" xfId="23228" xr:uid="{00000000-0005-0000-0000-0000D65A0000}"/>
    <cellStyle name="Normal 81 3 3 2 7" xfId="18215" xr:uid="{00000000-0005-0000-0000-000041470000}"/>
    <cellStyle name="Normal 81 3 3 3" xfId="3912" xr:uid="{00000000-0005-0000-0000-00005E0F0000}"/>
    <cellStyle name="Normal 81 3 3 3 2" xfId="13985" xr:uid="{00000000-0005-0000-0000-0000B8360000}"/>
    <cellStyle name="Normal 81 3 3 3 2 3" xfId="29080" xr:uid="{00000000-0005-0000-0000-0000B2710000}"/>
    <cellStyle name="Normal 81 3 3 3 3" xfId="8965" xr:uid="{00000000-0005-0000-0000-00001C230000}"/>
    <cellStyle name="Normal 81 3 3 3 3 3" xfId="24063" xr:uid="{00000000-0005-0000-0000-0000195E0000}"/>
    <cellStyle name="Normal 81 3 3 3 5" xfId="19050" xr:uid="{00000000-0005-0000-0000-0000844A0000}"/>
    <cellStyle name="Normal 81 3 3 4" xfId="5604" xr:uid="{00000000-0005-0000-0000-0000FB150000}"/>
    <cellStyle name="Normal 81 3 3 4 2" xfId="15656" xr:uid="{00000000-0005-0000-0000-00003F3D0000}"/>
    <cellStyle name="Normal 81 3 3 4 2 3" xfId="30751" xr:uid="{00000000-0005-0000-0000-000039780000}"/>
    <cellStyle name="Normal 81 3 3 4 3" xfId="10636" xr:uid="{00000000-0005-0000-0000-0000A3290000}"/>
    <cellStyle name="Normal 81 3 3 4 3 3" xfId="25734" xr:uid="{00000000-0005-0000-0000-0000A0640000}"/>
    <cellStyle name="Normal 81 3 3 4 5" xfId="20721" xr:uid="{00000000-0005-0000-0000-00000B510000}"/>
    <cellStyle name="Normal 81 3 3 5" xfId="12314" xr:uid="{00000000-0005-0000-0000-000031300000}"/>
    <cellStyle name="Normal 81 3 3 5 3" xfId="27409" xr:uid="{00000000-0005-0000-0000-00002B6B0000}"/>
    <cellStyle name="Normal 81 3 3 6" xfId="7293" xr:uid="{00000000-0005-0000-0000-0000941C0000}"/>
    <cellStyle name="Normal 81 3 3 6 3" xfId="22392" xr:uid="{00000000-0005-0000-0000-000092570000}"/>
    <cellStyle name="Normal 81 3 3 8" xfId="17379" xr:uid="{00000000-0005-0000-0000-0000FD430000}"/>
    <cellStyle name="Normal 81 3 4" xfId="2642" xr:uid="{00000000-0005-0000-0000-0000670A0000}"/>
    <cellStyle name="Normal 81 3 4 2" xfId="4331" xr:uid="{00000000-0005-0000-0000-000001110000}"/>
    <cellStyle name="Normal 81 3 4 2 2" xfId="14403" xr:uid="{00000000-0005-0000-0000-00005A380000}"/>
    <cellStyle name="Normal 81 3 4 2 2 3" xfId="29498" xr:uid="{00000000-0005-0000-0000-000054730000}"/>
    <cellStyle name="Normal 81 3 4 2 3" xfId="9383" xr:uid="{00000000-0005-0000-0000-0000BE240000}"/>
    <cellStyle name="Normal 81 3 4 2 3 3" xfId="24481" xr:uid="{00000000-0005-0000-0000-0000BB5F0000}"/>
    <cellStyle name="Normal 81 3 4 2 5" xfId="19468" xr:uid="{00000000-0005-0000-0000-0000264C0000}"/>
    <cellStyle name="Normal 81 3 4 3" xfId="6022" xr:uid="{00000000-0005-0000-0000-00009D170000}"/>
    <cellStyle name="Normal 81 3 4 3 2" xfId="16074" xr:uid="{00000000-0005-0000-0000-0000E13E0000}"/>
    <cellStyle name="Normal 81 3 4 3 3" xfId="11054" xr:uid="{00000000-0005-0000-0000-0000452B0000}"/>
    <cellStyle name="Normal 81 3 4 3 3 3" xfId="26152" xr:uid="{00000000-0005-0000-0000-000042660000}"/>
    <cellStyle name="Normal 81 3 4 3 5" xfId="21139" xr:uid="{00000000-0005-0000-0000-0000AD520000}"/>
    <cellStyle name="Normal 81 3 4 4" xfId="12732" xr:uid="{00000000-0005-0000-0000-0000D3310000}"/>
    <cellStyle name="Normal 81 3 4 4 3" xfId="27827" xr:uid="{00000000-0005-0000-0000-0000CD6C0000}"/>
    <cellStyle name="Normal 81 3 4 5" xfId="7711" xr:uid="{00000000-0005-0000-0000-0000361E0000}"/>
    <cellStyle name="Normal 81 3 4 5 3" xfId="22810" xr:uid="{00000000-0005-0000-0000-000034590000}"/>
    <cellStyle name="Normal 81 3 4 7" xfId="17797" xr:uid="{00000000-0005-0000-0000-00009F450000}"/>
    <cellStyle name="Normal 81 3 5" xfId="3494" xr:uid="{00000000-0005-0000-0000-0000BC0D0000}"/>
    <cellStyle name="Normal 81 3 5 2" xfId="13567" xr:uid="{00000000-0005-0000-0000-000016350000}"/>
    <cellStyle name="Normal 81 3 5 2 3" xfId="28662" xr:uid="{00000000-0005-0000-0000-000010700000}"/>
    <cellStyle name="Normal 81 3 5 3" xfId="8547" xr:uid="{00000000-0005-0000-0000-00007A210000}"/>
    <cellStyle name="Normal 81 3 5 3 3" xfId="23645" xr:uid="{00000000-0005-0000-0000-0000775C0000}"/>
    <cellStyle name="Normal 81 3 5 5" xfId="18632" xr:uid="{00000000-0005-0000-0000-0000E2480000}"/>
    <cellStyle name="Normal 81 3 6" xfId="5186" xr:uid="{00000000-0005-0000-0000-000059140000}"/>
    <cellStyle name="Normal 81 3 6 2" xfId="15238" xr:uid="{00000000-0005-0000-0000-00009D3B0000}"/>
    <cellStyle name="Normal 81 3 6 2 3" xfId="30333" xr:uid="{00000000-0005-0000-0000-000097760000}"/>
    <cellStyle name="Normal 81 3 6 3" xfId="10218" xr:uid="{00000000-0005-0000-0000-000001280000}"/>
    <cellStyle name="Normal 81 3 6 3 3" xfId="25316" xr:uid="{00000000-0005-0000-0000-0000FE620000}"/>
    <cellStyle name="Normal 81 3 6 5" xfId="20303" xr:uid="{00000000-0005-0000-0000-0000694F0000}"/>
    <cellStyle name="Normal 81 3 7" xfId="11896" xr:uid="{00000000-0005-0000-0000-00008F2E0000}"/>
    <cellStyle name="Normal 81 3 7 3" xfId="26991" xr:uid="{00000000-0005-0000-0000-000089690000}"/>
    <cellStyle name="Normal 81 3 8" xfId="6875" xr:uid="{00000000-0005-0000-0000-0000F21A0000}"/>
    <cellStyle name="Normal 81 3 8 3" xfId="21974" xr:uid="{00000000-0005-0000-0000-0000F0550000}"/>
    <cellStyle name="Normal 81 4" xfId="1902" xr:uid="{00000000-0005-0000-0000-000083070000}"/>
    <cellStyle name="Normal 81 4 2" xfId="2325" xr:uid="{00000000-0005-0000-0000-00002A090000}"/>
    <cellStyle name="Normal 81 4 2 2" xfId="3164" xr:uid="{00000000-0005-0000-0000-0000710C0000}"/>
    <cellStyle name="Normal 81 4 2 2 2" xfId="4853" xr:uid="{00000000-0005-0000-0000-00000B130000}"/>
    <cellStyle name="Normal 81 4 2 2 2 2" xfId="14925" xr:uid="{00000000-0005-0000-0000-0000643A0000}"/>
    <cellStyle name="Normal 81 4 2 2 2 2 3" xfId="30020" xr:uid="{00000000-0005-0000-0000-00005E750000}"/>
    <cellStyle name="Normal 81 4 2 2 2 3" xfId="9905" xr:uid="{00000000-0005-0000-0000-0000C8260000}"/>
    <cellStyle name="Normal 81 4 2 2 2 3 3" xfId="25003" xr:uid="{00000000-0005-0000-0000-0000C5610000}"/>
    <cellStyle name="Normal 81 4 2 2 2 5" xfId="19990" xr:uid="{00000000-0005-0000-0000-0000304E0000}"/>
    <cellStyle name="Normal 81 4 2 2 3" xfId="6544" xr:uid="{00000000-0005-0000-0000-0000A7190000}"/>
    <cellStyle name="Normal 81 4 2 2 3 2" xfId="16596" xr:uid="{00000000-0005-0000-0000-0000EB400000}"/>
    <cellStyle name="Normal 81 4 2 2 3 3" xfId="11576" xr:uid="{00000000-0005-0000-0000-00004F2D0000}"/>
    <cellStyle name="Normal 81 4 2 2 3 3 3" xfId="26674" xr:uid="{00000000-0005-0000-0000-00004C680000}"/>
    <cellStyle name="Normal 81 4 2 2 3 5" xfId="21661" xr:uid="{00000000-0005-0000-0000-0000B7540000}"/>
    <cellStyle name="Normal 81 4 2 2 4" xfId="13254" xr:uid="{00000000-0005-0000-0000-0000DD330000}"/>
    <cellStyle name="Normal 81 4 2 2 4 3" xfId="28349" xr:uid="{00000000-0005-0000-0000-0000D76E0000}"/>
    <cellStyle name="Normal 81 4 2 2 5" xfId="8233" xr:uid="{00000000-0005-0000-0000-000040200000}"/>
    <cellStyle name="Normal 81 4 2 2 5 3" xfId="23332" xr:uid="{00000000-0005-0000-0000-00003E5B0000}"/>
    <cellStyle name="Normal 81 4 2 2 7" xfId="18319" xr:uid="{00000000-0005-0000-0000-0000A9470000}"/>
    <cellStyle name="Normal 81 4 2 3" xfId="4016" xr:uid="{00000000-0005-0000-0000-0000C60F0000}"/>
    <cellStyle name="Normal 81 4 2 3 2" xfId="14089" xr:uid="{00000000-0005-0000-0000-000020370000}"/>
    <cellStyle name="Normal 81 4 2 3 2 3" xfId="29184" xr:uid="{00000000-0005-0000-0000-00001A720000}"/>
    <cellStyle name="Normal 81 4 2 3 3" xfId="9069" xr:uid="{00000000-0005-0000-0000-000084230000}"/>
    <cellStyle name="Normal 81 4 2 3 3 3" xfId="24167" xr:uid="{00000000-0005-0000-0000-0000815E0000}"/>
    <cellStyle name="Normal 81 4 2 3 5" xfId="19154" xr:uid="{00000000-0005-0000-0000-0000EC4A0000}"/>
    <cellStyle name="Normal 81 4 2 4" xfId="5708" xr:uid="{00000000-0005-0000-0000-000063160000}"/>
    <cellStyle name="Normal 81 4 2 4 2" xfId="15760" xr:uid="{00000000-0005-0000-0000-0000A73D0000}"/>
    <cellStyle name="Normal 81 4 2 4 2 3" xfId="30855" xr:uid="{00000000-0005-0000-0000-0000A1780000}"/>
    <cellStyle name="Normal 81 4 2 4 3" xfId="10740" xr:uid="{00000000-0005-0000-0000-00000B2A0000}"/>
    <cellStyle name="Normal 81 4 2 4 3 3" xfId="25838" xr:uid="{00000000-0005-0000-0000-000008650000}"/>
    <cellStyle name="Normal 81 4 2 4 5" xfId="20825" xr:uid="{00000000-0005-0000-0000-000073510000}"/>
    <cellStyle name="Normal 81 4 2 5" xfId="12418" xr:uid="{00000000-0005-0000-0000-000099300000}"/>
    <cellStyle name="Normal 81 4 2 5 3" xfId="27513" xr:uid="{00000000-0005-0000-0000-0000936B0000}"/>
    <cellStyle name="Normal 81 4 2 6" xfId="7397" xr:uid="{00000000-0005-0000-0000-0000FC1C0000}"/>
    <cellStyle name="Normal 81 4 2 6 3" xfId="22496" xr:uid="{00000000-0005-0000-0000-0000FA570000}"/>
    <cellStyle name="Normal 81 4 2 8" xfId="17483" xr:uid="{00000000-0005-0000-0000-000065440000}"/>
    <cellStyle name="Normal 81 4 3" xfId="2746" xr:uid="{00000000-0005-0000-0000-0000CF0A0000}"/>
    <cellStyle name="Normal 81 4 3 2" xfId="4435" xr:uid="{00000000-0005-0000-0000-000069110000}"/>
    <cellStyle name="Normal 81 4 3 2 2" xfId="14507" xr:uid="{00000000-0005-0000-0000-0000C2380000}"/>
    <cellStyle name="Normal 81 4 3 2 2 3" xfId="29602" xr:uid="{00000000-0005-0000-0000-0000BC730000}"/>
    <cellStyle name="Normal 81 4 3 2 3" xfId="9487" xr:uid="{00000000-0005-0000-0000-000026250000}"/>
    <cellStyle name="Normal 81 4 3 2 3 3" xfId="24585" xr:uid="{00000000-0005-0000-0000-000023600000}"/>
    <cellStyle name="Normal 81 4 3 2 5" xfId="19572" xr:uid="{00000000-0005-0000-0000-00008E4C0000}"/>
    <cellStyle name="Normal 81 4 3 3" xfId="6126" xr:uid="{00000000-0005-0000-0000-000005180000}"/>
    <cellStyle name="Normal 81 4 3 3 2" xfId="16178" xr:uid="{00000000-0005-0000-0000-0000493F0000}"/>
    <cellStyle name="Normal 81 4 3 3 3" xfId="11158" xr:uid="{00000000-0005-0000-0000-0000AD2B0000}"/>
    <cellStyle name="Normal 81 4 3 3 3 3" xfId="26256" xr:uid="{00000000-0005-0000-0000-0000AA660000}"/>
    <cellStyle name="Normal 81 4 3 3 5" xfId="21243" xr:uid="{00000000-0005-0000-0000-000015530000}"/>
    <cellStyle name="Normal 81 4 3 4" xfId="12836" xr:uid="{00000000-0005-0000-0000-00003B320000}"/>
    <cellStyle name="Normal 81 4 3 4 3" xfId="27931" xr:uid="{00000000-0005-0000-0000-0000356D0000}"/>
    <cellStyle name="Normal 81 4 3 5" xfId="7815" xr:uid="{00000000-0005-0000-0000-00009E1E0000}"/>
    <cellStyle name="Normal 81 4 3 5 3" xfId="22914" xr:uid="{00000000-0005-0000-0000-00009C590000}"/>
    <cellStyle name="Normal 81 4 3 7" xfId="17901" xr:uid="{00000000-0005-0000-0000-000007460000}"/>
    <cellStyle name="Normal 81 4 4" xfId="3598" xr:uid="{00000000-0005-0000-0000-0000240E0000}"/>
    <cellStyle name="Normal 81 4 4 2" xfId="13671" xr:uid="{00000000-0005-0000-0000-00007E350000}"/>
    <cellStyle name="Normal 81 4 4 2 3" xfId="28766" xr:uid="{00000000-0005-0000-0000-000078700000}"/>
    <cellStyle name="Normal 81 4 4 3" xfId="8651" xr:uid="{00000000-0005-0000-0000-0000E2210000}"/>
    <cellStyle name="Normal 81 4 4 3 3" xfId="23749" xr:uid="{00000000-0005-0000-0000-0000DF5C0000}"/>
    <cellStyle name="Normal 81 4 4 5" xfId="18736" xr:uid="{00000000-0005-0000-0000-00004A490000}"/>
    <cellStyle name="Normal 81 4 5" xfId="5290" xr:uid="{00000000-0005-0000-0000-0000C1140000}"/>
    <cellStyle name="Normal 81 4 5 2" xfId="15342" xr:uid="{00000000-0005-0000-0000-0000053C0000}"/>
    <cellStyle name="Normal 81 4 5 2 3" xfId="30437" xr:uid="{00000000-0005-0000-0000-0000FF760000}"/>
    <cellStyle name="Normal 81 4 5 3" xfId="10322" xr:uid="{00000000-0005-0000-0000-000069280000}"/>
    <cellStyle name="Normal 81 4 5 3 3" xfId="25420" xr:uid="{00000000-0005-0000-0000-000066630000}"/>
    <cellStyle name="Normal 81 4 5 5" xfId="20407" xr:uid="{00000000-0005-0000-0000-0000D14F0000}"/>
    <cellStyle name="Normal 81 4 6" xfId="12000" xr:uid="{00000000-0005-0000-0000-0000F72E0000}"/>
    <cellStyle name="Normal 81 4 6 3" xfId="27095" xr:uid="{00000000-0005-0000-0000-0000F1690000}"/>
    <cellStyle name="Normal 81 4 7" xfId="6979" xr:uid="{00000000-0005-0000-0000-00005A1B0000}"/>
    <cellStyle name="Normal 81 4 7 3" xfId="22078" xr:uid="{00000000-0005-0000-0000-000058560000}"/>
    <cellStyle name="Normal 81 4 9" xfId="17065" xr:uid="{00000000-0005-0000-0000-0000C3420000}"/>
    <cellStyle name="Normal 81 5" xfId="2115" xr:uid="{00000000-0005-0000-0000-000058080000}"/>
    <cellStyle name="Normal 81 5 2" xfId="2956" xr:uid="{00000000-0005-0000-0000-0000A10B0000}"/>
    <cellStyle name="Normal 81 5 2 2" xfId="4645" xr:uid="{00000000-0005-0000-0000-00003B120000}"/>
    <cellStyle name="Normal 81 5 2 2 2" xfId="14717" xr:uid="{00000000-0005-0000-0000-000094390000}"/>
    <cellStyle name="Normal 81 5 2 2 2 3" xfId="29812" xr:uid="{00000000-0005-0000-0000-00008E740000}"/>
    <cellStyle name="Normal 81 5 2 2 3" xfId="9697" xr:uid="{00000000-0005-0000-0000-0000F8250000}"/>
    <cellStyle name="Normal 81 5 2 2 3 3" xfId="24795" xr:uid="{00000000-0005-0000-0000-0000F5600000}"/>
    <cellStyle name="Normal 81 5 2 2 5" xfId="19782" xr:uid="{00000000-0005-0000-0000-0000604D0000}"/>
    <cellStyle name="Normal 81 5 2 3" xfId="6336" xr:uid="{00000000-0005-0000-0000-0000D7180000}"/>
    <cellStyle name="Normal 81 5 2 3 2" xfId="16388" xr:uid="{00000000-0005-0000-0000-00001B400000}"/>
    <cellStyle name="Normal 81 5 2 3 3" xfId="11368" xr:uid="{00000000-0005-0000-0000-00007F2C0000}"/>
    <cellStyle name="Normal 81 5 2 3 3 3" xfId="26466" xr:uid="{00000000-0005-0000-0000-00007C670000}"/>
    <cellStyle name="Normal 81 5 2 3 5" xfId="21453" xr:uid="{00000000-0005-0000-0000-0000E7530000}"/>
    <cellStyle name="Normal 81 5 2 4" xfId="13046" xr:uid="{00000000-0005-0000-0000-00000D330000}"/>
    <cellStyle name="Normal 81 5 2 4 3" xfId="28141" xr:uid="{00000000-0005-0000-0000-0000076E0000}"/>
    <cellStyle name="Normal 81 5 2 5" xfId="8025" xr:uid="{00000000-0005-0000-0000-0000701F0000}"/>
    <cellStyle name="Normal 81 5 2 5 3" xfId="23124" xr:uid="{00000000-0005-0000-0000-00006E5A0000}"/>
    <cellStyle name="Normal 81 5 2 7" xfId="18111" xr:uid="{00000000-0005-0000-0000-0000D9460000}"/>
    <cellStyle name="Normal 81 5 3" xfId="3808" xr:uid="{00000000-0005-0000-0000-0000F60E0000}"/>
    <cellStyle name="Normal 81 5 3 2" xfId="13881" xr:uid="{00000000-0005-0000-0000-000050360000}"/>
    <cellStyle name="Normal 81 5 3 2 3" xfId="28976" xr:uid="{00000000-0005-0000-0000-00004A710000}"/>
    <cellStyle name="Normal 81 5 3 3" xfId="8861" xr:uid="{00000000-0005-0000-0000-0000B4220000}"/>
    <cellStyle name="Normal 81 5 3 3 3" xfId="23959" xr:uid="{00000000-0005-0000-0000-0000B15D0000}"/>
    <cellStyle name="Normal 81 5 3 5" xfId="18946" xr:uid="{00000000-0005-0000-0000-00001C4A0000}"/>
    <cellStyle name="Normal 81 5 4" xfId="5500" xr:uid="{00000000-0005-0000-0000-000093150000}"/>
    <cellStyle name="Normal 81 5 4 2" xfId="15552" xr:uid="{00000000-0005-0000-0000-0000D73C0000}"/>
    <cellStyle name="Normal 81 5 4 2 3" xfId="30647" xr:uid="{00000000-0005-0000-0000-0000D1770000}"/>
    <cellStyle name="Normal 81 5 4 3" xfId="10532" xr:uid="{00000000-0005-0000-0000-00003B290000}"/>
    <cellStyle name="Normal 81 5 4 3 3" xfId="25630" xr:uid="{00000000-0005-0000-0000-000038640000}"/>
    <cellStyle name="Normal 81 5 4 5" xfId="20617" xr:uid="{00000000-0005-0000-0000-0000A3500000}"/>
    <cellStyle name="Normal 81 5 5" xfId="12210" xr:uid="{00000000-0005-0000-0000-0000C92F0000}"/>
    <cellStyle name="Normal 81 5 5 3" xfId="27305" xr:uid="{00000000-0005-0000-0000-0000C36A0000}"/>
    <cellStyle name="Normal 81 5 6" xfId="7189" xr:uid="{00000000-0005-0000-0000-00002C1C0000}"/>
    <cellStyle name="Normal 81 5 6 3" xfId="22288" xr:uid="{00000000-0005-0000-0000-00002A570000}"/>
    <cellStyle name="Normal 81 5 8" xfId="17275" xr:uid="{00000000-0005-0000-0000-000095430000}"/>
    <cellStyle name="Normal 81 6" xfId="2536" xr:uid="{00000000-0005-0000-0000-0000FD090000}"/>
    <cellStyle name="Normal 81 6 2" xfId="4227" xr:uid="{00000000-0005-0000-0000-000099100000}"/>
    <cellStyle name="Normal 81 6 2 2" xfId="14299" xr:uid="{00000000-0005-0000-0000-0000F2370000}"/>
    <cellStyle name="Normal 81 6 2 2 3" xfId="29394" xr:uid="{00000000-0005-0000-0000-0000EC720000}"/>
    <cellStyle name="Normal 81 6 2 3" xfId="9279" xr:uid="{00000000-0005-0000-0000-000056240000}"/>
    <cellStyle name="Normal 81 6 2 3 3" xfId="24377" xr:uid="{00000000-0005-0000-0000-0000535F0000}"/>
    <cellStyle name="Normal 81 6 2 5" xfId="19364" xr:uid="{00000000-0005-0000-0000-0000BE4B0000}"/>
    <cellStyle name="Normal 81 6 3" xfId="5918" xr:uid="{00000000-0005-0000-0000-000035170000}"/>
    <cellStyle name="Normal 81 6 3 2" xfId="15970" xr:uid="{00000000-0005-0000-0000-0000793E0000}"/>
    <cellStyle name="Normal 81 6 3 3" xfId="10950" xr:uid="{00000000-0005-0000-0000-0000DD2A0000}"/>
    <cellStyle name="Normal 81 6 3 3 3" xfId="26048" xr:uid="{00000000-0005-0000-0000-0000DA650000}"/>
    <cellStyle name="Normal 81 6 3 5" xfId="21035" xr:uid="{00000000-0005-0000-0000-000045520000}"/>
    <cellStyle name="Normal 81 6 4" xfId="12628" xr:uid="{00000000-0005-0000-0000-00006B310000}"/>
    <cellStyle name="Normal 81 6 4 3" xfId="27723" xr:uid="{00000000-0005-0000-0000-0000656C0000}"/>
    <cellStyle name="Normal 81 6 5" xfId="7607" xr:uid="{00000000-0005-0000-0000-0000CE1D0000}"/>
    <cellStyle name="Normal 81 6 5 3" xfId="22706" xr:uid="{00000000-0005-0000-0000-0000CC580000}"/>
    <cellStyle name="Normal 81 6 7" xfId="17693" xr:uid="{00000000-0005-0000-0000-000037450000}"/>
    <cellStyle name="Normal 81 7" xfId="3388" xr:uid="{00000000-0005-0000-0000-0000520D0000}"/>
    <cellStyle name="Normal 81 7 2" xfId="13463" xr:uid="{00000000-0005-0000-0000-0000AE340000}"/>
    <cellStyle name="Normal 81 7 2 3" xfId="28558" xr:uid="{00000000-0005-0000-0000-0000A86F0000}"/>
    <cellStyle name="Normal 81 7 3" xfId="8443" xr:uid="{00000000-0005-0000-0000-000012210000}"/>
    <cellStyle name="Normal 81 7 3 3" xfId="23541" xr:uid="{00000000-0005-0000-0000-00000F5C0000}"/>
    <cellStyle name="Normal 81 7 5" xfId="18528" xr:uid="{00000000-0005-0000-0000-00007A480000}"/>
    <cellStyle name="Normal 81 8" xfId="5080" xr:uid="{00000000-0005-0000-0000-0000EF130000}"/>
    <cellStyle name="Normal 81 8 2" xfId="15134" xr:uid="{00000000-0005-0000-0000-0000353B0000}"/>
    <cellStyle name="Normal 81 8 2 3" xfId="30229" xr:uid="{00000000-0005-0000-0000-00002F760000}"/>
    <cellStyle name="Normal 81 8 3" xfId="10114" xr:uid="{00000000-0005-0000-0000-000099270000}"/>
    <cellStyle name="Normal 81 8 3 3" xfId="25212" xr:uid="{00000000-0005-0000-0000-000096620000}"/>
    <cellStyle name="Normal 81 8 5" xfId="20199" xr:uid="{00000000-0005-0000-0000-0000014F0000}"/>
    <cellStyle name="Normal 81 9" xfId="11790" xr:uid="{00000000-0005-0000-0000-0000252E0000}"/>
    <cellStyle name="Normal 81 9 3" xfId="26887" xr:uid="{00000000-0005-0000-0000-000021690000}"/>
    <cellStyle name="Normal 83" xfId="1689" xr:uid="{00000000-0005-0000-0000-0000AE060000}"/>
    <cellStyle name="Normal 84" xfId="1737" xr:uid="{00000000-0005-0000-0000-0000DE060000}"/>
    <cellStyle name="Normal 85" xfId="1736" xr:uid="{00000000-0005-0000-0000-0000DD060000}"/>
    <cellStyle name="Normal 86" xfId="1844" xr:uid="{00000000-0005-0000-0000-000049070000}"/>
    <cellStyle name="Normal 87" xfId="1846" xr:uid="{00000000-0005-0000-0000-00004B070000}"/>
    <cellStyle name="Normal 88" xfId="1845" xr:uid="{00000000-0005-0000-0000-00004A070000}"/>
    <cellStyle name="Normal 89" xfId="2062" xr:uid="{00000000-0005-0000-0000-000023080000}"/>
    <cellStyle name="Normal 9" xfId="132" xr:uid="{00000000-0005-0000-0000-000087000000}"/>
    <cellStyle name="Normal 9 2" xfId="713" xr:uid="{00000000-0005-0000-0000-0000D8020000}"/>
    <cellStyle name="Normal 9 2 2" xfId="1476" xr:uid="{00000000-0005-0000-0000-0000D8050000}"/>
    <cellStyle name="Normal 9 2 3" xfId="31014" xr:uid="{ABA90D47-6640-4D56-900B-EDC341359D13}"/>
    <cellStyle name="Normal 9 3" xfId="734" xr:uid="{00000000-0005-0000-0000-0000ED020000}"/>
    <cellStyle name="Normal 9 3 2" xfId="1477" xr:uid="{00000000-0005-0000-0000-0000D9050000}"/>
    <cellStyle name="Normal 9 4" xfId="769" xr:uid="{00000000-0005-0000-0000-000011030000}"/>
    <cellStyle name="Normal 9 4 2" xfId="1478" xr:uid="{00000000-0005-0000-0000-0000DA050000}"/>
    <cellStyle name="Normal 9 5" xfId="648" xr:uid="{00000000-0005-0000-0000-000097020000}"/>
    <cellStyle name="Normal 9 6" xfId="31012" xr:uid="{28B7AC59-B79F-4EDD-87ED-5A10D7FCF2CB}"/>
    <cellStyle name="Normal 9 7" xfId="958" xr:uid="{00000000-0005-0000-0000-0000D0030000}"/>
    <cellStyle name="Normal 9 8" xfId="404" xr:uid="{00000000-0005-0000-0000-00009F010000}"/>
    <cellStyle name="Normal 90" xfId="2061" xr:uid="{00000000-0005-0000-0000-000022080000}"/>
    <cellStyle name="Normal 90 2" xfId="2903" xr:uid="{00000000-0005-0000-0000-00006C0B0000}"/>
    <cellStyle name="Normal 90 2 2" xfId="4592" xr:uid="{00000000-0005-0000-0000-000006120000}"/>
    <cellStyle name="Normal 90 2 2 2" xfId="14664" xr:uid="{00000000-0005-0000-0000-00005F390000}"/>
    <cellStyle name="Normal 90 2 2 2 3" xfId="29759" xr:uid="{00000000-0005-0000-0000-000059740000}"/>
    <cellStyle name="Normal 90 2 2 3" xfId="9644" xr:uid="{00000000-0005-0000-0000-0000C3250000}"/>
    <cellStyle name="Normal 90 2 2 3 3" xfId="24742" xr:uid="{00000000-0005-0000-0000-0000C0600000}"/>
    <cellStyle name="Normal 90 2 2 5" xfId="19729" xr:uid="{00000000-0005-0000-0000-00002B4D0000}"/>
    <cellStyle name="Normal 90 2 3" xfId="6283" xr:uid="{00000000-0005-0000-0000-0000A2180000}"/>
    <cellStyle name="Normal 90 2 3 2" xfId="16335" xr:uid="{00000000-0005-0000-0000-0000E63F0000}"/>
    <cellStyle name="Normal 90 2 3 3" xfId="11315" xr:uid="{00000000-0005-0000-0000-00004A2C0000}"/>
    <cellStyle name="Normal 90 2 3 3 3" xfId="26413" xr:uid="{00000000-0005-0000-0000-000047670000}"/>
    <cellStyle name="Normal 90 2 3 5" xfId="21400" xr:uid="{00000000-0005-0000-0000-0000B2530000}"/>
    <cellStyle name="Normal 90 2 4" xfId="12993" xr:uid="{00000000-0005-0000-0000-0000D8320000}"/>
    <cellStyle name="Normal 90 2 4 3" xfId="28088" xr:uid="{00000000-0005-0000-0000-0000D26D0000}"/>
    <cellStyle name="Normal 90 2 5" xfId="7972" xr:uid="{00000000-0005-0000-0000-00003B1F0000}"/>
    <cellStyle name="Normal 90 2 5 3" xfId="23071" xr:uid="{00000000-0005-0000-0000-0000395A0000}"/>
    <cellStyle name="Normal 90 2 7" xfId="18058" xr:uid="{00000000-0005-0000-0000-0000A4460000}"/>
    <cellStyle name="Normal 90 3" xfId="3755" xr:uid="{00000000-0005-0000-0000-0000C10E0000}"/>
    <cellStyle name="Normal 90 3 2" xfId="13828" xr:uid="{00000000-0005-0000-0000-00001B360000}"/>
    <cellStyle name="Normal 90 3 2 3" xfId="28923" xr:uid="{00000000-0005-0000-0000-000015710000}"/>
    <cellStyle name="Normal 90 3 3" xfId="8808" xr:uid="{00000000-0005-0000-0000-00007F220000}"/>
    <cellStyle name="Normal 90 3 3 3" xfId="23906" xr:uid="{00000000-0005-0000-0000-00007C5D0000}"/>
    <cellStyle name="Normal 90 3 5" xfId="18893" xr:uid="{00000000-0005-0000-0000-0000E7490000}"/>
    <cellStyle name="Normal 90 4" xfId="5447" xr:uid="{00000000-0005-0000-0000-00005E150000}"/>
    <cellStyle name="Normal 90 4 2" xfId="15499" xr:uid="{00000000-0005-0000-0000-0000A23C0000}"/>
    <cellStyle name="Normal 90 4 2 3" xfId="30594" xr:uid="{00000000-0005-0000-0000-00009C770000}"/>
    <cellStyle name="Normal 90 4 3" xfId="10479" xr:uid="{00000000-0005-0000-0000-000006290000}"/>
    <cellStyle name="Normal 90 4 3 3" xfId="25577" xr:uid="{00000000-0005-0000-0000-000003640000}"/>
    <cellStyle name="Normal 90 4 5" xfId="20564" xr:uid="{00000000-0005-0000-0000-00006E500000}"/>
    <cellStyle name="Normal 90 5" xfId="12157" xr:uid="{00000000-0005-0000-0000-0000942F0000}"/>
    <cellStyle name="Normal 90 5 3" xfId="27252" xr:uid="{00000000-0005-0000-0000-00008E6A0000}"/>
    <cellStyle name="Normal 90 6" xfId="7136" xr:uid="{00000000-0005-0000-0000-0000F71B0000}"/>
    <cellStyle name="Normal 90 6 3" xfId="22235" xr:uid="{00000000-0005-0000-0000-0000F5560000}"/>
    <cellStyle name="Normal 90 8" xfId="17222" xr:uid="{00000000-0005-0000-0000-000060430000}"/>
    <cellStyle name="Normal 91" xfId="2064" xr:uid="{00000000-0005-0000-0000-000025080000}"/>
    <cellStyle name="Normal 91 2" xfId="2905" xr:uid="{00000000-0005-0000-0000-00006E0B0000}"/>
    <cellStyle name="Normal 91 2 2" xfId="4594" xr:uid="{00000000-0005-0000-0000-000008120000}"/>
    <cellStyle name="Normal 91 2 2 2" xfId="14666" xr:uid="{00000000-0005-0000-0000-000061390000}"/>
    <cellStyle name="Normal 91 2 2 2 3" xfId="29761" xr:uid="{00000000-0005-0000-0000-00005B740000}"/>
    <cellStyle name="Normal 91 2 2 3" xfId="9646" xr:uid="{00000000-0005-0000-0000-0000C5250000}"/>
    <cellStyle name="Normal 91 2 2 3 3" xfId="24744" xr:uid="{00000000-0005-0000-0000-0000C2600000}"/>
    <cellStyle name="Normal 91 2 2 5" xfId="19731" xr:uid="{00000000-0005-0000-0000-00002D4D0000}"/>
    <cellStyle name="Normal 91 2 3" xfId="6285" xr:uid="{00000000-0005-0000-0000-0000A4180000}"/>
    <cellStyle name="Normal 91 2 3 2" xfId="16337" xr:uid="{00000000-0005-0000-0000-0000E83F0000}"/>
    <cellStyle name="Normal 91 2 3 3" xfId="11317" xr:uid="{00000000-0005-0000-0000-00004C2C0000}"/>
    <cellStyle name="Normal 91 2 3 3 3" xfId="26415" xr:uid="{00000000-0005-0000-0000-000049670000}"/>
    <cellStyle name="Normal 91 2 3 5" xfId="21402" xr:uid="{00000000-0005-0000-0000-0000B4530000}"/>
    <cellStyle name="Normal 91 2 4" xfId="12995" xr:uid="{00000000-0005-0000-0000-0000DA320000}"/>
    <cellStyle name="Normal 91 2 4 3" xfId="28090" xr:uid="{00000000-0005-0000-0000-0000D46D0000}"/>
    <cellStyle name="Normal 91 2 5" xfId="7974" xr:uid="{00000000-0005-0000-0000-00003D1F0000}"/>
    <cellStyle name="Normal 91 2 5 3" xfId="23073" xr:uid="{00000000-0005-0000-0000-00003B5A0000}"/>
    <cellStyle name="Normal 91 2 7" xfId="18060" xr:uid="{00000000-0005-0000-0000-0000A6460000}"/>
    <cellStyle name="Normal 91 3" xfId="3757" xr:uid="{00000000-0005-0000-0000-0000C30E0000}"/>
    <cellStyle name="Normal 91 3 2" xfId="13830" xr:uid="{00000000-0005-0000-0000-00001D360000}"/>
    <cellStyle name="Normal 91 3 2 3" xfId="28925" xr:uid="{00000000-0005-0000-0000-000017710000}"/>
    <cellStyle name="Normal 91 3 3" xfId="8810" xr:uid="{00000000-0005-0000-0000-000081220000}"/>
    <cellStyle name="Normal 91 3 3 3" xfId="23908" xr:uid="{00000000-0005-0000-0000-00007E5D0000}"/>
    <cellStyle name="Normal 91 3 5" xfId="18895" xr:uid="{00000000-0005-0000-0000-0000E9490000}"/>
    <cellStyle name="Normal 91 4" xfId="5449" xr:uid="{00000000-0005-0000-0000-000060150000}"/>
    <cellStyle name="Normal 91 4 2" xfId="15501" xr:uid="{00000000-0005-0000-0000-0000A43C0000}"/>
    <cellStyle name="Normal 91 4 2 3" xfId="30596" xr:uid="{00000000-0005-0000-0000-00009E770000}"/>
    <cellStyle name="Normal 91 4 3" xfId="10481" xr:uid="{00000000-0005-0000-0000-000008290000}"/>
    <cellStyle name="Normal 91 4 3 3" xfId="25579" xr:uid="{00000000-0005-0000-0000-000005640000}"/>
    <cellStyle name="Normal 91 4 5" xfId="20566" xr:uid="{00000000-0005-0000-0000-000070500000}"/>
    <cellStyle name="Normal 91 5" xfId="12159" xr:uid="{00000000-0005-0000-0000-0000962F0000}"/>
    <cellStyle name="Normal 91 5 3" xfId="27254" xr:uid="{00000000-0005-0000-0000-0000906A0000}"/>
    <cellStyle name="Normal 91 6" xfId="7138" xr:uid="{00000000-0005-0000-0000-0000F91B0000}"/>
    <cellStyle name="Normal 91 6 3" xfId="22237" xr:uid="{00000000-0005-0000-0000-0000F7560000}"/>
    <cellStyle name="Normal 91 8" xfId="17224" xr:uid="{00000000-0005-0000-0000-000062430000}"/>
    <cellStyle name="Normal 92" xfId="2483" xr:uid="{00000000-0005-0000-0000-0000C8090000}"/>
    <cellStyle name="Normal 92 2" xfId="4174" xr:uid="{00000000-0005-0000-0000-000064100000}"/>
    <cellStyle name="Normal 93" xfId="3321" xr:uid="{00000000-0005-0000-0000-00000E0D0000}"/>
    <cellStyle name="Normal 93 2" xfId="5010" xr:uid="{00000000-0005-0000-0000-0000A8130000}"/>
    <cellStyle name="Normal 94" xfId="3326" xr:uid="{00000000-0005-0000-0000-0000130D0000}"/>
    <cellStyle name="Normal 95" xfId="2482" xr:uid="{00000000-0005-0000-0000-0000C7090000}"/>
    <cellStyle name="Normal 95 2" xfId="4173" xr:uid="{00000000-0005-0000-0000-000063100000}"/>
    <cellStyle name="Normal 95 2 2" xfId="14246" xr:uid="{00000000-0005-0000-0000-0000BD370000}"/>
    <cellStyle name="Normal 95 2 2 3" xfId="29341" xr:uid="{00000000-0005-0000-0000-0000B7720000}"/>
    <cellStyle name="Normal 95 2 3" xfId="9226" xr:uid="{00000000-0005-0000-0000-000021240000}"/>
    <cellStyle name="Normal 95 2 3 3" xfId="24324" xr:uid="{00000000-0005-0000-0000-00001E5F0000}"/>
    <cellStyle name="Normal 95 2 5" xfId="19311" xr:uid="{00000000-0005-0000-0000-0000894B0000}"/>
    <cellStyle name="Normal 95 3" xfId="5865" xr:uid="{00000000-0005-0000-0000-000000170000}"/>
    <cellStyle name="Normal 95 3 2" xfId="15917" xr:uid="{00000000-0005-0000-0000-0000443E0000}"/>
    <cellStyle name="Normal 95 3 3" xfId="10897" xr:uid="{00000000-0005-0000-0000-0000A82A0000}"/>
    <cellStyle name="Normal 95 3 3 3" xfId="25995" xr:uid="{00000000-0005-0000-0000-0000A5650000}"/>
    <cellStyle name="Normal 95 3 5" xfId="20982" xr:uid="{00000000-0005-0000-0000-000010520000}"/>
    <cellStyle name="Normal 95 4" xfId="12575" xr:uid="{00000000-0005-0000-0000-000036310000}"/>
    <cellStyle name="Normal 95 4 3" xfId="27670" xr:uid="{00000000-0005-0000-0000-0000306C0000}"/>
    <cellStyle name="Normal 95 5" xfId="7554" xr:uid="{00000000-0005-0000-0000-0000991D0000}"/>
    <cellStyle name="Normal 95 5 3" xfId="22653" xr:uid="{00000000-0005-0000-0000-000097580000}"/>
    <cellStyle name="Normal 95 7" xfId="17640" xr:uid="{00000000-0005-0000-0000-000002450000}"/>
    <cellStyle name="Normal 96" xfId="2485" xr:uid="{00000000-0005-0000-0000-0000CA090000}"/>
    <cellStyle name="Normal 96 2" xfId="4176" xr:uid="{00000000-0005-0000-0000-000066100000}"/>
    <cellStyle name="Normal 96 2 2" xfId="14248" xr:uid="{00000000-0005-0000-0000-0000BF370000}"/>
    <cellStyle name="Normal 96 2 2 3" xfId="29343" xr:uid="{00000000-0005-0000-0000-0000B9720000}"/>
    <cellStyle name="Normal 96 2 3" xfId="9228" xr:uid="{00000000-0005-0000-0000-000023240000}"/>
    <cellStyle name="Normal 96 2 3 3" xfId="24326" xr:uid="{00000000-0005-0000-0000-0000205F0000}"/>
    <cellStyle name="Normal 96 2 5" xfId="19313" xr:uid="{00000000-0005-0000-0000-00008B4B0000}"/>
    <cellStyle name="Normal 96 3" xfId="5867" xr:uid="{00000000-0005-0000-0000-000002170000}"/>
    <cellStyle name="Normal 96 3 2" xfId="15919" xr:uid="{00000000-0005-0000-0000-0000463E0000}"/>
    <cellStyle name="Normal 96 3 3" xfId="10899" xr:uid="{00000000-0005-0000-0000-0000AA2A0000}"/>
    <cellStyle name="Normal 96 3 3 3" xfId="25997" xr:uid="{00000000-0005-0000-0000-0000A7650000}"/>
    <cellStyle name="Normal 96 3 5" xfId="20984" xr:uid="{00000000-0005-0000-0000-000012520000}"/>
    <cellStyle name="Normal 96 4" xfId="12577" xr:uid="{00000000-0005-0000-0000-000038310000}"/>
    <cellStyle name="Normal 96 4 3" xfId="27672" xr:uid="{00000000-0005-0000-0000-0000326C0000}"/>
    <cellStyle name="Normal 96 5" xfId="7556" xr:uid="{00000000-0005-0000-0000-00009B1D0000}"/>
    <cellStyle name="Normal 96 5 3" xfId="22655" xr:uid="{00000000-0005-0000-0000-000099580000}"/>
    <cellStyle name="Normal 96 7" xfId="17642" xr:uid="{00000000-0005-0000-0000-000004450000}"/>
    <cellStyle name="Normal 97" xfId="11735" xr:uid="{00000000-0005-0000-0000-0000EE2D0000}"/>
    <cellStyle name="Normal 98" xfId="16754" xr:uid="{00000000-0005-0000-0000-000089410000}"/>
    <cellStyle name="Normal_Revised CARE Table 5C_033107" xfId="323" xr:uid="{00000000-0005-0000-0000-000049010000}"/>
    <cellStyle name="Normal_Sheet1 2" xfId="30946" xr:uid="{645FC569-179A-49AC-8267-CC1FCD534C54}"/>
    <cellStyle name="Note" xfId="133" xr:uid="{00000000-0005-0000-0000-000088000000}"/>
    <cellStyle name="Note 2" xfId="134" xr:uid="{00000000-0005-0000-0000-000089000000}"/>
    <cellStyle name="Note 2 10" xfId="959" xr:uid="{00000000-0005-0000-0000-0000D1030000}"/>
    <cellStyle name="Note 2 11" xfId="405" xr:uid="{00000000-0005-0000-0000-0000A0010000}"/>
    <cellStyle name="Note 2 2" xfId="771" xr:uid="{00000000-0005-0000-0000-000013030000}"/>
    <cellStyle name="Note 2 3" xfId="687" xr:uid="{00000000-0005-0000-0000-0000BE020000}"/>
    <cellStyle name="Note 2 4" xfId="1480" xr:uid="{00000000-0005-0000-0000-0000DC050000}"/>
    <cellStyle name="Note 2 5" xfId="1481" xr:uid="{00000000-0005-0000-0000-0000DD050000}"/>
    <cellStyle name="Note 2 6" xfId="1482" xr:uid="{00000000-0005-0000-0000-0000DE050000}"/>
    <cellStyle name="Note 2 7" xfId="1479" xr:uid="{00000000-0005-0000-0000-0000DB050000}"/>
    <cellStyle name="Note 2 8" xfId="1074" xr:uid="{00000000-0005-0000-0000-000044040000}"/>
    <cellStyle name="Note 3" xfId="770" xr:uid="{00000000-0005-0000-0000-000012030000}"/>
    <cellStyle name="Note 4" xfId="474" xr:uid="{00000000-0005-0000-0000-0000E5010000}"/>
    <cellStyle name="Output" xfId="135" xr:uid="{00000000-0005-0000-0000-00008A000000}"/>
    <cellStyle name="Output 2" xfId="688" xr:uid="{00000000-0005-0000-0000-0000BF020000}"/>
    <cellStyle name="Output 2 10" xfId="960" xr:uid="{00000000-0005-0000-0000-0000D2030000}"/>
    <cellStyle name="Output 2 2" xfId="1484" xr:uid="{00000000-0005-0000-0000-0000E0050000}"/>
    <cellStyle name="Output 2 3" xfId="1485" xr:uid="{00000000-0005-0000-0000-0000E1050000}"/>
    <cellStyle name="Output 2 4" xfId="1486" xr:uid="{00000000-0005-0000-0000-0000E2050000}"/>
    <cellStyle name="Output 2 5" xfId="1487" xr:uid="{00000000-0005-0000-0000-0000E3050000}"/>
    <cellStyle name="Output 2 6" xfId="1488" xr:uid="{00000000-0005-0000-0000-0000E4050000}"/>
    <cellStyle name="Output 2 7" xfId="1483" xr:uid="{00000000-0005-0000-0000-0000DF050000}"/>
    <cellStyle name="Output 2 8" xfId="1075" xr:uid="{00000000-0005-0000-0000-000045040000}"/>
    <cellStyle name="Percent" xfId="1" xr:uid="{00000000-0005-0000-0000-000001000000}"/>
    <cellStyle name="Percent [2]" xfId="136" xr:uid="{00000000-0005-0000-0000-00008B000000}"/>
    <cellStyle name="Percent [2] 10" xfId="1490" xr:uid="{00000000-0005-0000-0000-0000E6050000}"/>
    <cellStyle name="Percent [2] 10 2" xfId="1491" xr:uid="{00000000-0005-0000-0000-0000E7050000}"/>
    <cellStyle name="Percent [2] 11" xfId="1489" xr:uid="{00000000-0005-0000-0000-0000E5050000}"/>
    <cellStyle name="Percent [2] 2" xfId="137" xr:uid="{00000000-0005-0000-0000-00008C000000}"/>
    <cellStyle name="Percent [2] 2 2" xfId="138" xr:uid="{00000000-0005-0000-0000-00008D000000}"/>
    <cellStyle name="Percent [2] 2 2 2" xfId="608" xr:uid="{00000000-0005-0000-0000-00006D020000}"/>
    <cellStyle name="Percent [2] 2 2 3" xfId="506" xr:uid="{00000000-0005-0000-0000-000006020000}"/>
    <cellStyle name="Percent [2] 2 2 4" xfId="407" xr:uid="{00000000-0005-0000-0000-0000A2010000}"/>
    <cellStyle name="Percent [2] 2 3" xfId="139" xr:uid="{00000000-0005-0000-0000-00008E000000}"/>
    <cellStyle name="Percent [2] 2 3 2" xfId="607" xr:uid="{00000000-0005-0000-0000-00006C020000}"/>
    <cellStyle name="Percent [2] 2 3 3" xfId="408" xr:uid="{00000000-0005-0000-0000-0000A3010000}"/>
    <cellStyle name="Percent [2] 2 4" xfId="505" xr:uid="{00000000-0005-0000-0000-000005020000}"/>
    <cellStyle name="Percent [2] 2 5" xfId="406" xr:uid="{00000000-0005-0000-0000-0000A1010000}"/>
    <cellStyle name="Percent [2] 3" xfId="140" xr:uid="{00000000-0005-0000-0000-00008F000000}"/>
    <cellStyle name="Percent [2] 3 2" xfId="141" xr:uid="{00000000-0005-0000-0000-000090000000}"/>
    <cellStyle name="Percent [2] 3 2 2" xfId="609" xr:uid="{00000000-0005-0000-0000-00006E020000}"/>
    <cellStyle name="Percent [2] 3 2 3" xfId="410" xr:uid="{00000000-0005-0000-0000-0000A5010000}"/>
    <cellStyle name="Percent [2] 3 3" xfId="507" xr:uid="{00000000-0005-0000-0000-000007020000}"/>
    <cellStyle name="Percent [2] 3 4" xfId="409" xr:uid="{00000000-0005-0000-0000-0000A4010000}"/>
    <cellStyle name="Percent [2] 4" xfId="142" xr:uid="{00000000-0005-0000-0000-000091000000}"/>
    <cellStyle name="Percent [2] 4 2" xfId="773" xr:uid="{00000000-0005-0000-0000-000015030000}"/>
    <cellStyle name="Percent [2] 4 3" xfId="411" xr:uid="{00000000-0005-0000-0000-0000A6010000}"/>
    <cellStyle name="Percent [2] 5" xfId="1492" xr:uid="{00000000-0005-0000-0000-0000E8050000}"/>
    <cellStyle name="Percent [2] 5 2" xfId="1493" xr:uid="{00000000-0005-0000-0000-0000E9050000}"/>
    <cellStyle name="Percent [2] 5 3" xfId="1494" xr:uid="{00000000-0005-0000-0000-0000EA050000}"/>
    <cellStyle name="Percent [2] 6" xfId="1495" xr:uid="{00000000-0005-0000-0000-0000EB050000}"/>
    <cellStyle name="Percent [2] 6 2" xfId="1496" xr:uid="{00000000-0005-0000-0000-0000EC050000}"/>
    <cellStyle name="Percent [2] 7" xfId="1497" xr:uid="{00000000-0005-0000-0000-0000ED050000}"/>
    <cellStyle name="Percent [2] 7 2" xfId="1498" xr:uid="{00000000-0005-0000-0000-0000EE050000}"/>
    <cellStyle name="Percent [2] 8" xfId="1499" xr:uid="{00000000-0005-0000-0000-0000EF050000}"/>
    <cellStyle name="Percent [2] 9" xfId="1500" xr:uid="{00000000-0005-0000-0000-0000F0050000}"/>
    <cellStyle name="Percent [2] 9 2" xfId="1501" xr:uid="{00000000-0005-0000-0000-0000F1050000}"/>
    <cellStyle name="Percent 10 3" xfId="508" xr:uid="{00000000-0005-0000-0000-000008020000}"/>
    <cellStyle name="Percent 10 4" xfId="412" xr:uid="{00000000-0005-0000-0000-0000A7010000}"/>
    <cellStyle name="Percent 100" xfId="16784" xr:uid="{00000000-0005-0000-0000-0000A8410000}"/>
    <cellStyle name="Percent 101" xfId="16769" xr:uid="{00000000-0005-0000-0000-000098410000}"/>
    <cellStyle name="Percent 102" xfId="16774" xr:uid="{00000000-0005-0000-0000-00009D410000}"/>
    <cellStyle name="Percent 103" xfId="16767" xr:uid="{00000000-0005-0000-0000-000096410000}"/>
    <cellStyle name="Percent 104" xfId="16785" xr:uid="{00000000-0005-0000-0000-0000AA410000}"/>
    <cellStyle name="Percent 105" xfId="16797" xr:uid="{00000000-0005-0000-0000-0000B7410000}"/>
    <cellStyle name="Percent 106" xfId="16765" xr:uid="{00000000-0005-0000-0000-000094410000}"/>
    <cellStyle name="Percent 107" xfId="16773" xr:uid="{00000000-0005-0000-0000-00009C410000}"/>
    <cellStyle name="Percent 108" xfId="16794" xr:uid="{00000000-0005-0000-0000-0000B4410000}"/>
    <cellStyle name="Percent 109" xfId="6715" xr:uid="{00000000-0005-0000-0000-0000521A0000}"/>
    <cellStyle name="Percent 11" xfId="772" xr:uid="{00000000-0005-0000-0000-000014030000}"/>
    <cellStyle name="Percent 110" xfId="16801" xr:uid="{00000000-0005-0000-0000-0000BB410000}"/>
    <cellStyle name="Percent 111" xfId="30955" xr:uid="{F00D5137-ED5F-403B-A81B-825387E9CEF3}"/>
    <cellStyle name="Percent 112" xfId="30959" xr:uid="{AC5C3520-528E-4233-AF11-7A32BE90E541}"/>
    <cellStyle name="Percent 113" xfId="30976" xr:uid="{D1E3EF1B-53BF-4497-8018-5998320A3FAE}"/>
    <cellStyle name="Percent 117" xfId="16857" xr:uid="{00000000-0005-0000-0000-0000F3410000}"/>
    <cellStyle name="Percent 12" xfId="475" xr:uid="{00000000-0005-0000-0000-0000E6010000}"/>
    <cellStyle name="Percent 12 2" xfId="961" xr:uid="{00000000-0005-0000-0000-0000D3030000}"/>
    <cellStyle name="Percent 13" xfId="778" xr:uid="{00000000-0005-0000-0000-00001A030000}"/>
    <cellStyle name="Percent 13 2" xfId="962" xr:uid="{00000000-0005-0000-0000-0000D4030000}"/>
    <cellStyle name="Percent 14" xfId="838" xr:uid="{00000000-0005-0000-0000-000057030000}"/>
    <cellStyle name="Percent 14 2" xfId="963" xr:uid="{00000000-0005-0000-0000-0000D5030000}"/>
    <cellStyle name="Percent 15" xfId="964" xr:uid="{00000000-0005-0000-0000-0000D6030000}"/>
    <cellStyle name="Percent 16" xfId="965" xr:uid="{00000000-0005-0000-0000-0000D7030000}"/>
    <cellStyle name="Percent 17" xfId="1502" xr:uid="{00000000-0005-0000-0000-0000F2050000}"/>
    <cellStyle name="Percent 18" xfId="1503" xr:uid="{00000000-0005-0000-0000-0000F3050000}"/>
    <cellStyle name="Percent 19" xfId="1504" xr:uid="{00000000-0005-0000-0000-0000F4050000}"/>
    <cellStyle name="Percent 19 2" xfId="1505" xr:uid="{00000000-0005-0000-0000-0000F5050000}"/>
    <cellStyle name="Percent 19 3" xfId="1506" xr:uid="{00000000-0005-0000-0000-0000F6050000}"/>
    <cellStyle name="Percent 2" xfId="143" xr:uid="{00000000-0005-0000-0000-000093000000}"/>
    <cellStyle name="Percent 2 2" xfId="144" xr:uid="{00000000-0005-0000-0000-000094000000}"/>
    <cellStyle name="Percent 2 2 3" xfId="510" xr:uid="{00000000-0005-0000-0000-00000A020000}"/>
    <cellStyle name="Percent 2 2 4" xfId="414" xr:uid="{00000000-0005-0000-0000-0000A9010000}"/>
    <cellStyle name="Percent 2 3" xfId="145" xr:uid="{00000000-0005-0000-0000-000095000000}"/>
    <cellStyle name="Percent 2 3 2" xfId="610" xr:uid="{00000000-0005-0000-0000-000070020000}"/>
    <cellStyle name="Percent 2 3 3" xfId="415" xr:uid="{00000000-0005-0000-0000-0000AA010000}"/>
    <cellStyle name="Percent 2 4" xfId="509" xr:uid="{00000000-0005-0000-0000-000009020000}"/>
    <cellStyle name="Percent 2 5" xfId="413" xr:uid="{00000000-0005-0000-0000-0000A8010000}"/>
    <cellStyle name="Percent 20" xfId="1507" xr:uid="{00000000-0005-0000-0000-0000F7050000}"/>
    <cellStyle name="Percent 21" xfId="1508" xr:uid="{00000000-0005-0000-0000-0000F8050000}"/>
    <cellStyle name="Percent 22" xfId="1509" xr:uid="{00000000-0005-0000-0000-0000F9050000}"/>
    <cellStyle name="Percent 23" xfId="1510" xr:uid="{00000000-0005-0000-0000-0000FA050000}"/>
    <cellStyle name="Percent 24" xfId="1511" xr:uid="{00000000-0005-0000-0000-0000FB050000}"/>
    <cellStyle name="Percent 25" xfId="1512" xr:uid="{00000000-0005-0000-0000-0000FC050000}"/>
    <cellStyle name="Percent 26" xfId="1513" xr:uid="{00000000-0005-0000-0000-0000FD050000}"/>
    <cellStyle name="Percent 27" xfId="1514" xr:uid="{00000000-0005-0000-0000-0000FE050000}"/>
    <cellStyle name="Percent 28" xfId="1515" xr:uid="{00000000-0005-0000-0000-0000FF050000}"/>
    <cellStyle name="Percent 28 2" xfId="1516" xr:uid="{00000000-0005-0000-0000-000000060000}"/>
    <cellStyle name="Percent 29" xfId="1517" xr:uid="{00000000-0005-0000-0000-000001060000}"/>
    <cellStyle name="Percent 3 2" xfId="146" xr:uid="{00000000-0005-0000-0000-000097000000}"/>
    <cellStyle name="Percent 3 2 2" xfId="612" xr:uid="{00000000-0005-0000-0000-000073020000}"/>
    <cellStyle name="Percent 3 2 3" xfId="512" xr:uid="{00000000-0005-0000-0000-00000C020000}"/>
    <cellStyle name="Percent 3 2 4" xfId="417" xr:uid="{00000000-0005-0000-0000-0000AC010000}"/>
    <cellStyle name="Percent 3 3" xfId="147" xr:uid="{00000000-0005-0000-0000-000098000000}"/>
    <cellStyle name="Percent 3 3 2" xfId="611" xr:uid="{00000000-0005-0000-0000-000072020000}"/>
    <cellStyle name="Percent 3 3 3" xfId="418" xr:uid="{00000000-0005-0000-0000-0000AD010000}"/>
    <cellStyle name="Percent 3 4" xfId="511" xr:uid="{00000000-0005-0000-0000-00000B020000}"/>
    <cellStyle name="Percent 3 5" xfId="416" xr:uid="{00000000-0005-0000-0000-0000AB010000}"/>
    <cellStyle name="Percent 30" xfId="1518" xr:uid="{00000000-0005-0000-0000-000002060000}"/>
    <cellStyle name="Percent 31" xfId="1519" xr:uid="{00000000-0005-0000-0000-000003060000}"/>
    <cellStyle name="Percent 32" xfId="1520" xr:uid="{00000000-0005-0000-0000-000004060000}"/>
    <cellStyle name="Percent 33" xfId="1521" xr:uid="{00000000-0005-0000-0000-000005060000}"/>
    <cellStyle name="Percent 34" xfId="1522" xr:uid="{00000000-0005-0000-0000-000006060000}"/>
    <cellStyle name="Percent 35" xfId="1523" xr:uid="{00000000-0005-0000-0000-000007060000}"/>
    <cellStyle name="Percent 36" xfId="1524" xr:uid="{00000000-0005-0000-0000-000008060000}"/>
    <cellStyle name="Percent 37" xfId="1525" xr:uid="{00000000-0005-0000-0000-000009060000}"/>
    <cellStyle name="Percent 38" xfId="1526" xr:uid="{00000000-0005-0000-0000-00000A060000}"/>
    <cellStyle name="Percent 38 2" xfId="1527" xr:uid="{00000000-0005-0000-0000-00000B060000}"/>
    <cellStyle name="Percent 39" xfId="1528" xr:uid="{00000000-0005-0000-0000-00000C060000}"/>
    <cellStyle name="Percent 39 2" xfId="1529" xr:uid="{00000000-0005-0000-0000-00000D060000}"/>
    <cellStyle name="Percent 4" xfId="148" xr:uid="{00000000-0005-0000-0000-000099000000}"/>
    <cellStyle name="Percent 4 2" xfId="514" xr:uid="{00000000-0005-0000-0000-00000E020000}"/>
    <cellStyle name="Percent 4 2 2" xfId="614" xr:uid="{00000000-0005-0000-0000-000075020000}"/>
    <cellStyle name="Percent 4 3" xfId="613" xr:uid="{00000000-0005-0000-0000-000074020000}"/>
    <cellStyle name="Percent 4 4" xfId="513" xr:uid="{00000000-0005-0000-0000-00000D020000}"/>
    <cellStyle name="Percent 4 5" xfId="419" xr:uid="{00000000-0005-0000-0000-0000AE010000}"/>
    <cellStyle name="Percent 40" xfId="1530" xr:uid="{00000000-0005-0000-0000-00000E060000}"/>
    <cellStyle name="Percent 40 2" xfId="1531" xr:uid="{00000000-0005-0000-0000-00000F060000}"/>
    <cellStyle name="Percent 41" xfId="1532" xr:uid="{00000000-0005-0000-0000-000010060000}"/>
    <cellStyle name="Percent 41 2" xfId="1533" xr:uid="{00000000-0005-0000-0000-000011060000}"/>
    <cellStyle name="Percent 42" xfId="1534" xr:uid="{00000000-0005-0000-0000-000012060000}"/>
    <cellStyle name="Percent 42 2" xfId="1535" xr:uid="{00000000-0005-0000-0000-000013060000}"/>
    <cellStyle name="Percent 43" xfId="1536" xr:uid="{00000000-0005-0000-0000-000014060000}"/>
    <cellStyle name="Percent 43 2" xfId="1537" xr:uid="{00000000-0005-0000-0000-000015060000}"/>
    <cellStyle name="Percent 44" xfId="1538" xr:uid="{00000000-0005-0000-0000-000016060000}"/>
    <cellStyle name="Percent 44 2" xfId="1539" xr:uid="{00000000-0005-0000-0000-000017060000}"/>
    <cellStyle name="Percent 45" xfId="1540" xr:uid="{00000000-0005-0000-0000-000018060000}"/>
    <cellStyle name="Percent 45 2" xfId="1541" xr:uid="{00000000-0005-0000-0000-000019060000}"/>
    <cellStyle name="Percent 46" xfId="1542" xr:uid="{00000000-0005-0000-0000-00001A060000}"/>
    <cellStyle name="Percent 47" xfId="1543" xr:uid="{00000000-0005-0000-0000-00001B060000}"/>
    <cellStyle name="Percent 48" xfId="1544" xr:uid="{00000000-0005-0000-0000-00001C060000}"/>
    <cellStyle name="Percent 49" xfId="1545" xr:uid="{00000000-0005-0000-0000-00001D060000}"/>
    <cellStyle name="Percent 49 2" xfId="1546" xr:uid="{00000000-0005-0000-0000-00001E060000}"/>
    <cellStyle name="Percent 5" xfId="149" xr:uid="{00000000-0005-0000-0000-00009A000000}"/>
    <cellStyle name="Percent 5 2" xfId="615" xr:uid="{00000000-0005-0000-0000-000076020000}"/>
    <cellStyle name="Percent 5 3" xfId="515" xr:uid="{00000000-0005-0000-0000-00000F020000}"/>
    <cellStyle name="Percent 5 4" xfId="420" xr:uid="{00000000-0005-0000-0000-0000AF010000}"/>
    <cellStyle name="Percent 50" xfId="1547" xr:uid="{00000000-0005-0000-0000-00001F060000}"/>
    <cellStyle name="Percent 51" xfId="1548" xr:uid="{00000000-0005-0000-0000-000020060000}"/>
    <cellStyle name="Percent 52" xfId="1549" xr:uid="{00000000-0005-0000-0000-000021060000}"/>
    <cellStyle name="Percent 53" xfId="1550" xr:uid="{00000000-0005-0000-0000-000022060000}"/>
    <cellStyle name="Percent 53 2" xfId="1551" xr:uid="{00000000-0005-0000-0000-000023060000}"/>
    <cellStyle name="Percent 54" xfId="1552" xr:uid="{00000000-0005-0000-0000-000024060000}"/>
    <cellStyle name="Percent 54 2" xfId="1553" xr:uid="{00000000-0005-0000-0000-000025060000}"/>
    <cellStyle name="Percent 55" xfId="1554" xr:uid="{00000000-0005-0000-0000-000026060000}"/>
    <cellStyle name="Percent 55 2" xfId="1555" xr:uid="{00000000-0005-0000-0000-000027060000}"/>
    <cellStyle name="Percent 56" xfId="1556" xr:uid="{00000000-0005-0000-0000-000028060000}"/>
    <cellStyle name="Percent 56 2" xfId="1557" xr:uid="{00000000-0005-0000-0000-000029060000}"/>
    <cellStyle name="Percent 57" xfId="1558" xr:uid="{00000000-0005-0000-0000-00002A060000}"/>
    <cellStyle name="Percent 58" xfId="1559" xr:uid="{00000000-0005-0000-0000-00002B060000}"/>
    <cellStyle name="Percent 59" xfId="1560" xr:uid="{00000000-0005-0000-0000-00002C060000}"/>
    <cellStyle name="Percent 6" xfId="150" xr:uid="{00000000-0005-0000-0000-00009B000000}"/>
    <cellStyle name="Percent 6 2" xfId="504" xr:uid="{00000000-0005-0000-0000-000004020000}"/>
    <cellStyle name="Percent 6 3" xfId="421" xr:uid="{00000000-0005-0000-0000-0000B0010000}"/>
    <cellStyle name="Percent 60" xfId="1561" xr:uid="{00000000-0005-0000-0000-00002D060000}"/>
    <cellStyle name="Percent 61" xfId="324" xr:uid="{00000000-0005-0000-0000-00004C010000}"/>
    <cellStyle name="Percent 62" xfId="1791" xr:uid="{00000000-0005-0000-0000-000014070000}"/>
    <cellStyle name="Percent 63" xfId="1848" xr:uid="{00000000-0005-0000-0000-00004D070000}"/>
    <cellStyle name="Percent 64" xfId="1850" xr:uid="{00000000-0005-0000-0000-00004F070000}"/>
    <cellStyle name="Percent 65" xfId="1904" xr:uid="{00000000-0005-0000-0000-000085070000}"/>
    <cellStyle name="Percent 66" xfId="2117" xr:uid="{00000000-0005-0000-0000-00005A080000}"/>
    <cellStyle name="Percent 67" xfId="2538" xr:uid="{00000000-0005-0000-0000-0000FF090000}"/>
    <cellStyle name="Percent 68" xfId="3328" xr:uid="{00000000-0005-0000-0000-0000150D0000}"/>
    <cellStyle name="Percent 69" xfId="3323" xr:uid="{00000000-0005-0000-0000-0000100D0000}"/>
    <cellStyle name="Percent 7" xfId="151" xr:uid="{00000000-0005-0000-0000-00009C000000}"/>
    <cellStyle name="Percent 7 10" xfId="422" xr:uid="{00000000-0005-0000-0000-0000B1010000}"/>
    <cellStyle name="Percent 7 2" xfId="774" xr:uid="{00000000-0005-0000-0000-000016030000}"/>
    <cellStyle name="Percent 7 3" xfId="689" xr:uid="{00000000-0005-0000-0000-0000C0020000}"/>
    <cellStyle name="Percent 7 4" xfId="1563" xr:uid="{00000000-0005-0000-0000-00002F060000}"/>
    <cellStyle name="Percent 7 5" xfId="1564" xr:uid="{00000000-0005-0000-0000-000030060000}"/>
    <cellStyle name="Percent 7 6" xfId="1565" xr:uid="{00000000-0005-0000-0000-000031060000}"/>
    <cellStyle name="Percent 7 7" xfId="1562" xr:uid="{00000000-0005-0000-0000-00002E060000}"/>
    <cellStyle name="Percent 7 8" xfId="1076" xr:uid="{00000000-0005-0000-0000-000046040000}"/>
    <cellStyle name="Percent 70" xfId="3390" xr:uid="{00000000-0005-0000-0000-0000540D0000}"/>
    <cellStyle name="Percent 71" xfId="5013" xr:uid="{00000000-0005-0000-0000-0000AB130000}"/>
    <cellStyle name="Percent 72" xfId="5015" xr:uid="{00000000-0005-0000-0000-0000AE130000}"/>
    <cellStyle name="Percent 73" xfId="5023" xr:uid="{00000000-0005-0000-0000-0000B6130000}"/>
    <cellStyle name="Percent 74" xfId="3342" xr:uid="{00000000-0005-0000-0000-0000240D0000}"/>
    <cellStyle name="Percent 75" xfId="5026" xr:uid="{00000000-0005-0000-0000-0000B9130000}"/>
    <cellStyle name="Percent 76" xfId="3375" xr:uid="{00000000-0005-0000-0000-0000450D0000}"/>
    <cellStyle name="Percent 77" xfId="5025" xr:uid="{00000000-0005-0000-0000-0000B8130000}"/>
    <cellStyle name="Percent 78" xfId="3334" xr:uid="{00000000-0005-0000-0000-00001C0D0000}"/>
    <cellStyle name="Percent 79" xfId="3338" xr:uid="{00000000-0005-0000-0000-0000200D0000}"/>
    <cellStyle name="Percent 8" xfId="152" xr:uid="{00000000-0005-0000-0000-00009D000000}"/>
    <cellStyle name="Percent 8 2" xfId="775" xr:uid="{00000000-0005-0000-0000-000017030000}"/>
    <cellStyle name="Percent 8 3" xfId="1566" xr:uid="{00000000-0005-0000-0000-000032060000}"/>
    <cellStyle name="Percent 8 4" xfId="1567" xr:uid="{00000000-0005-0000-0000-000033060000}"/>
    <cellStyle name="Percent 8 6" xfId="423" xr:uid="{00000000-0005-0000-0000-0000B2010000}"/>
    <cellStyle name="Percent 80" xfId="3329" xr:uid="{00000000-0005-0000-0000-0000170D0000}"/>
    <cellStyle name="Percent 81" xfId="3335" xr:uid="{00000000-0005-0000-0000-00001D0D0000}"/>
    <cellStyle name="Percent 82" xfId="3387" xr:uid="{00000000-0005-0000-0000-0000510D0000}"/>
    <cellStyle name="Percent 83" xfId="5082" xr:uid="{00000000-0005-0000-0000-0000F1130000}"/>
    <cellStyle name="Percent 84" xfId="6703" xr:uid="{00000000-0005-0000-0000-0000461A0000}"/>
    <cellStyle name="Percent 85" xfId="6704" xr:uid="{00000000-0005-0000-0000-0000471A0000}"/>
    <cellStyle name="Percent 86" xfId="6710" xr:uid="{00000000-0005-0000-0000-00004D1A0000}"/>
    <cellStyle name="Percent 87" xfId="5036" xr:uid="{00000000-0005-0000-0000-0000C3130000}"/>
    <cellStyle name="Percent 88" xfId="6711" xr:uid="{00000000-0005-0000-0000-00004E1A0000}"/>
    <cellStyle name="Percent 89" xfId="5068" xr:uid="{00000000-0005-0000-0000-0000E3130000}"/>
    <cellStyle name="Percent 9" xfId="153" xr:uid="{00000000-0005-0000-0000-00009E000000}"/>
    <cellStyle name="Percent 9 2" xfId="776" xr:uid="{00000000-0005-0000-0000-000018030000}"/>
    <cellStyle name="Percent 9 3" xfId="1568" xr:uid="{00000000-0005-0000-0000-000034060000}"/>
    <cellStyle name="Percent 9 5" xfId="424" xr:uid="{00000000-0005-0000-0000-0000B3010000}"/>
    <cellStyle name="Percent 90" xfId="11792" xr:uid="{00000000-0005-0000-0000-0000272E0000}"/>
    <cellStyle name="Percent 91" xfId="16764" xr:uid="{00000000-0005-0000-0000-000093410000}"/>
    <cellStyle name="Percent 92" xfId="16758" xr:uid="{00000000-0005-0000-0000-00008D410000}"/>
    <cellStyle name="Percent 93" xfId="16755" xr:uid="{00000000-0005-0000-0000-00008A410000}"/>
    <cellStyle name="Percent 94" xfId="6771" xr:uid="{00000000-0005-0000-0000-00008A1A0000}"/>
    <cellStyle name="Percent 95" xfId="6713" xr:uid="{00000000-0005-0000-0000-0000501A0000}"/>
    <cellStyle name="Percent 96" xfId="16798" xr:uid="{00000000-0005-0000-0000-0000B8410000}"/>
    <cellStyle name="Percent 97" xfId="16775" xr:uid="{00000000-0005-0000-0000-00009E410000}"/>
    <cellStyle name="Percent 98" xfId="16802" xr:uid="{00000000-0005-0000-0000-0000BC410000}"/>
    <cellStyle name="Percent 99" xfId="16771" xr:uid="{00000000-0005-0000-0000-00009A410000}"/>
    <cellStyle name="Percent Complete" xfId="30990" xr:uid="{D1272E86-0FC6-4413-BF72-6BEFF97F2A8B}"/>
    <cellStyle name="Period Headers" xfId="30988" xr:uid="{778EE1FF-71DE-4590-A194-176C5F259482}"/>
    <cellStyle name="Period Highlight Control" xfId="30981" xr:uid="{8BDA156A-F148-4115-99E0-6AD8BF8435C2}"/>
    <cellStyle name="Period Value" xfId="30982" xr:uid="{420958F8-9D72-429F-BD0B-4171A3954E8C}"/>
    <cellStyle name="Plan legend" xfId="30983" xr:uid="{ED615E95-8366-4065-A183-E481AB033D35}"/>
    <cellStyle name="Project Headers" xfId="30987" xr:uid="{0F7354C7-B4CD-449C-912F-87D9279881B1}"/>
    <cellStyle name="SAPBEXaggData" xfId="154" xr:uid="{00000000-0005-0000-0000-00009F000000}"/>
    <cellStyle name="SAPBEXaggData 2" xfId="155" xr:uid="{00000000-0005-0000-0000-0000A0000000}"/>
    <cellStyle name="SAPBEXaggData 2 2" xfId="156" xr:uid="{00000000-0005-0000-0000-0000A1000000}"/>
    <cellStyle name="SAPBEXaggData 3" xfId="157" xr:uid="{00000000-0005-0000-0000-0000A2000000}"/>
    <cellStyle name="SAPBEXaggData 4" xfId="158" xr:uid="{00000000-0005-0000-0000-0000A3000000}"/>
    <cellStyle name="SAPBEXaggData 4 3" xfId="1093" xr:uid="{00000000-0005-0000-0000-000057040000}"/>
    <cellStyle name="SAPBEXaggData 5" xfId="777" xr:uid="{00000000-0005-0000-0000-000019030000}"/>
    <cellStyle name="SAPBEXaggData 6" xfId="516" xr:uid="{00000000-0005-0000-0000-000010020000}"/>
    <cellStyle name="SAPBEXaggData_Sept 2011 Total BW Data" xfId="159" xr:uid="{00000000-0005-0000-0000-0000A4000000}"/>
    <cellStyle name="SAPBEXaggDataEmph" xfId="160" xr:uid="{00000000-0005-0000-0000-0000A5000000}"/>
    <cellStyle name="SAPBEXaggDataEmph 2" xfId="779" xr:uid="{00000000-0005-0000-0000-00001B030000}"/>
    <cellStyle name="SAPBEXaggDataEmph 2 3" xfId="1094" xr:uid="{00000000-0005-0000-0000-000058040000}"/>
    <cellStyle name="SAPBEXaggDataEmph 3" xfId="517" xr:uid="{00000000-0005-0000-0000-000011020000}"/>
    <cellStyle name="SAPBEXaggExc1" xfId="161" xr:uid="{00000000-0005-0000-0000-0000A6000000}"/>
    <cellStyle name="SAPBEXaggExc1Emph" xfId="162" xr:uid="{00000000-0005-0000-0000-0000A7000000}"/>
    <cellStyle name="SAPBEXaggExc2" xfId="163" xr:uid="{00000000-0005-0000-0000-0000A8000000}"/>
    <cellStyle name="SAPBEXaggExc2Emph" xfId="164" xr:uid="{00000000-0005-0000-0000-0000A9000000}"/>
    <cellStyle name="SAPBEXaggItem" xfId="165" xr:uid="{00000000-0005-0000-0000-0000AA000000}"/>
    <cellStyle name="SAPBEXaggItem 2" xfId="166" xr:uid="{00000000-0005-0000-0000-0000AB000000}"/>
    <cellStyle name="SAPBEXaggItem 2 2" xfId="167" xr:uid="{00000000-0005-0000-0000-0000AC000000}"/>
    <cellStyle name="SAPBEXaggItem 3" xfId="168" xr:uid="{00000000-0005-0000-0000-0000AD000000}"/>
    <cellStyle name="SAPBEXaggItem 4" xfId="169" xr:uid="{00000000-0005-0000-0000-0000AE000000}"/>
    <cellStyle name="SAPBEXaggItem 4 3" xfId="1095" xr:uid="{00000000-0005-0000-0000-000059040000}"/>
    <cellStyle name="SAPBEXaggItem 5" xfId="780" xr:uid="{00000000-0005-0000-0000-00001C030000}"/>
    <cellStyle name="SAPBEXaggItem 6" xfId="518" xr:uid="{00000000-0005-0000-0000-000012020000}"/>
    <cellStyle name="SAPBEXaggItem_Sept 2011 Total BW Data" xfId="170" xr:uid="{00000000-0005-0000-0000-0000AF000000}"/>
    <cellStyle name="SAPBEXaggItemX" xfId="171" xr:uid="{00000000-0005-0000-0000-0000B0000000}"/>
    <cellStyle name="SAPBEXaggItemX 2" xfId="1096" xr:uid="{00000000-0005-0000-0000-00005A040000}"/>
    <cellStyle name="SAPBEXaggItemX 4" xfId="966" xr:uid="{00000000-0005-0000-0000-0000D8030000}"/>
    <cellStyle name="SAPBEXchaText" xfId="172" xr:uid="{00000000-0005-0000-0000-0000B1000000}"/>
    <cellStyle name="SAPBEXchaText 2" xfId="173" xr:uid="{00000000-0005-0000-0000-0000B2000000}"/>
    <cellStyle name="SAPBEXchaText 2 3" xfId="1097" xr:uid="{00000000-0005-0000-0000-00005B040000}"/>
    <cellStyle name="SAPBEXchaText 3" xfId="781" xr:uid="{00000000-0005-0000-0000-00001D030000}"/>
    <cellStyle name="SAPBEXchaText 4" xfId="519" xr:uid="{00000000-0005-0000-0000-000013020000}"/>
    <cellStyle name="SAPBEXColoum_Header_SA" xfId="174" xr:uid="{00000000-0005-0000-0000-0000B3000000}"/>
    <cellStyle name="SAPBEXexcBad" xfId="520" xr:uid="{00000000-0005-0000-0000-000014020000}"/>
    <cellStyle name="SAPBEXexcBad7" xfId="175" xr:uid="{00000000-0005-0000-0000-0000B4000000}"/>
    <cellStyle name="SAPBEXexcBad7 2" xfId="176" xr:uid="{00000000-0005-0000-0000-0000B5000000}"/>
    <cellStyle name="SAPBEXexcBad8" xfId="177" xr:uid="{00000000-0005-0000-0000-0000B6000000}"/>
    <cellStyle name="SAPBEXexcBad8 2" xfId="178" xr:uid="{00000000-0005-0000-0000-0000B7000000}"/>
    <cellStyle name="SAPBEXexcBad9" xfId="179" xr:uid="{00000000-0005-0000-0000-0000B8000000}"/>
    <cellStyle name="SAPBEXexcBad9 2" xfId="180" xr:uid="{00000000-0005-0000-0000-0000B9000000}"/>
    <cellStyle name="SAPBEXexcCritical" xfId="521" xr:uid="{00000000-0005-0000-0000-000015020000}"/>
    <cellStyle name="SAPBEXexcCritical4" xfId="181" xr:uid="{00000000-0005-0000-0000-0000BA000000}"/>
    <cellStyle name="SAPBEXexcCritical4 2" xfId="182" xr:uid="{00000000-0005-0000-0000-0000BB000000}"/>
    <cellStyle name="SAPBEXexcCritical5" xfId="183" xr:uid="{00000000-0005-0000-0000-0000BC000000}"/>
    <cellStyle name="SAPBEXexcCritical5 2" xfId="184" xr:uid="{00000000-0005-0000-0000-0000BD000000}"/>
    <cellStyle name="SAPBEXexcCritical6" xfId="185" xr:uid="{00000000-0005-0000-0000-0000BE000000}"/>
    <cellStyle name="SAPBEXexcCritical6 2" xfId="186" xr:uid="{00000000-0005-0000-0000-0000BF000000}"/>
    <cellStyle name="SAPBEXexcGood" xfId="522" xr:uid="{00000000-0005-0000-0000-000016020000}"/>
    <cellStyle name="SAPBEXexcGood1" xfId="187" xr:uid="{00000000-0005-0000-0000-0000C0000000}"/>
    <cellStyle name="SAPBEXexcGood1 2" xfId="188" xr:uid="{00000000-0005-0000-0000-0000C1000000}"/>
    <cellStyle name="SAPBEXexcGood2" xfId="189" xr:uid="{00000000-0005-0000-0000-0000C2000000}"/>
    <cellStyle name="SAPBEXexcGood2 2" xfId="190" xr:uid="{00000000-0005-0000-0000-0000C3000000}"/>
    <cellStyle name="SAPBEXexcGood3" xfId="191" xr:uid="{00000000-0005-0000-0000-0000C4000000}"/>
    <cellStyle name="SAPBEXexcGood3 2" xfId="192" xr:uid="{00000000-0005-0000-0000-0000C5000000}"/>
    <cellStyle name="SAPBEXexcVeryBad" xfId="523" xr:uid="{00000000-0005-0000-0000-000017020000}"/>
    <cellStyle name="SAPBEXfilterDrill" xfId="193" xr:uid="{00000000-0005-0000-0000-0000C6000000}"/>
    <cellStyle name="SAPBEXfilterDrill 2" xfId="194" xr:uid="{00000000-0005-0000-0000-0000C7000000}"/>
    <cellStyle name="SAPBEXfilterDrill 2 3" xfId="1098" xr:uid="{00000000-0005-0000-0000-00005C040000}"/>
    <cellStyle name="SAPBEXfilterDrill 3" xfId="783" xr:uid="{00000000-0005-0000-0000-00001F030000}"/>
    <cellStyle name="SAPBEXfilterDrill 4" xfId="524" xr:uid="{00000000-0005-0000-0000-000018020000}"/>
    <cellStyle name="SAPBEXfilterItem" xfId="195" xr:uid="{00000000-0005-0000-0000-0000C8000000}"/>
    <cellStyle name="SAPBEXfilterItem 2" xfId="196" xr:uid="{00000000-0005-0000-0000-0000C9000000}"/>
    <cellStyle name="SAPBEXfilterItem 3" xfId="197" xr:uid="{00000000-0005-0000-0000-0000CA000000}"/>
    <cellStyle name="SAPBEXfilterItem 3 3" xfId="1099" xr:uid="{00000000-0005-0000-0000-00005D040000}"/>
    <cellStyle name="SAPBEXfilterItem 4" xfId="784" xr:uid="{00000000-0005-0000-0000-000020030000}"/>
    <cellStyle name="SAPBEXfilterItem 5" xfId="525" xr:uid="{00000000-0005-0000-0000-000019020000}"/>
    <cellStyle name="SAPBEXfilterItem_2011-10 LIEE Table 6 (2)" xfId="198" xr:uid="{00000000-0005-0000-0000-0000CB000000}"/>
    <cellStyle name="SAPBEXfilterText" xfId="199" xr:uid="{00000000-0005-0000-0000-0000CC000000}"/>
    <cellStyle name="SAPBEXfilterText 2" xfId="200" xr:uid="{00000000-0005-0000-0000-0000CD000000}"/>
    <cellStyle name="SAPBEXfilterText 2 2" xfId="967" xr:uid="{00000000-0005-0000-0000-0000D9030000}"/>
    <cellStyle name="SAPBEXfilterText 3" xfId="201" xr:uid="{00000000-0005-0000-0000-0000CE000000}"/>
    <cellStyle name="SAPBEXfilterText 3 2" xfId="786" xr:uid="{00000000-0005-0000-0000-000022030000}"/>
    <cellStyle name="SAPBEXfilterText 3 3" xfId="1100" xr:uid="{00000000-0005-0000-0000-00005E040000}"/>
    <cellStyle name="SAPBEXfilterText 3 4" xfId="425" xr:uid="{00000000-0005-0000-0000-0000B4010000}"/>
    <cellStyle name="SAPBEXfilterText 4" xfId="785" xr:uid="{00000000-0005-0000-0000-000021030000}"/>
    <cellStyle name="SAPBEXfilterText 5" xfId="526" xr:uid="{00000000-0005-0000-0000-00001A020000}"/>
    <cellStyle name="SAPBEXfilterText_2011-12 LIEE Table 1 Updated budget" xfId="202" xr:uid="{00000000-0005-0000-0000-0000CF000000}"/>
    <cellStyle name="SAPBEXformats" xfId="203" xr:uid="{00000000-0005-0000-0000-0000D0000000}"/>
    <cellStyle name="SAPBEXformats 2" xfId="204" xr:uid="{00000000-0005-0000-0000-0000D1000000}"/>
    <cellStyle name="SAPBEXformats 2 3" xfId="1101" xr:uid="{00000000-0005-0000-0000-00005F040000}"/>
    <cellStyle name="SAPBEXformats 3" xfId="787" xr:uid="{00000000-0005-0000-0000-000023030000}"/>
    <cellStyle name="SAPBEXformats 4" xfId="527" xr:uid="{00000000-0005-0000-0000-00001B020000}"/>
    <cellStyle name="SAPBEXheaderData" xfId="205" xr:uid="{00000000-0005-0000-0000-0000D2000000}"/>
    <cellStyle name="SAPBEXheaderData 2" xfId="788" xr:uid="{00000000-0005-0000-0000-000024030000}"/>
    <cellStyle name="SAPBEXheaderData 2 2" xfId="1102" xr:uid="{00000000-0005-0000-0000-000060040000}"/>
    <cellStyle name="SAPBEXheaderData 3" xfId="528" xr:uid="{00000000-0005-0000-0000-00001C020000}"/>
    <cellStyle name="SAPBEXheaderItem" xfId="206" xr:uid="{00000000-0005-0000-0000-0000D3000000}"/>
    <cellStyle name="SAPBEXheaderItem 2" xfId="207" xr:uid="{00000000-0005-0000-0000-0000D4000000}"/>
    <cellStyle name="SAPBEXheaderItem 2 2" xfId="208" xr:uid="{00000000-0005-0000-0000-0000D5000000}"/>
    <cellStyle name="SAPBEXheaderItem 3" xfId="209" xr:uid="{00000000-0005-0000-0000-0000D6000000}"/>
    <cellStyle name="SAPBEXheaderItem 3 2" xfId="791" xr:uid="{00000000-0005-0000-0000-000027030000}"/>
    <cellStyle name="SAPBEXheaderItem 3 3" xfId="1103" xr:uid="{00000000-0005-0000-0000-000061040000}"/>
    <cellStyle name="SAPBEXheaderItem 3 4" xfId="426" xr:uid="{00000000-0005-0000-0000-0000B5010000}"/>
    <cellStyle name="SAPBEXheaderItem 4" xfId="789" xr:uid="{00000000-0005-0000-0000-000025030000}"/>
    <cellStyle name="SAPBEXheaderItem 5" xfId="529" xr:uid="{00000000-0005-0000-0000-00001D020000}"/>
    <cellStyle name="SAPBEXheaderItem_2011-10 LIEE Table 6 (2)" xfId="210" xr:uid="{00000000-0005-0000-0000-0000D7000000}"/>
    <cellStyle name="SAPBEXheaderText" xfId="211" xr:uid="{00000000-0005-0000-0000-0000D8000000}"/>
    <cellStyle name="SAPBEXheaderText 2" xfId="212" xr:uid="{00000000-0005-0000-0000-0000D9000000}"/>
    <cellStyle name="SAPBEXheaderText 2 2" xfId="213" xr:uid="{00000000-0005-0000-0000-0000DA000000}"/>
    <cellStyle name="SAPBEXheaderText 3" xfId="214" xr:uid="{00000000-0005-0000-0000-0000DB000000}"/>
    <cellStyle name="SAPBEXheaderText 3 2" xfId="793" xr:uid="{00000000-0005-0000-0000-000029030000}"/>
    <cellStyle name="SAPBEXheaderText 3 3" xfId="1104" xr:uid="{00000000-0005-0000-0000-000062040000}"/>
    <cellStyle name="SAPBEXheaderText 3 4" xfId="427" xr:uid="{00000000-0005-0000-0000-0000B6010000}"/>
    <cellStyle name="SAPBEXheaderText 4" xfId="792" xr:uid="{00000000-0005-0000-0000-000028030000}"/>
    <cellStyle name="SAPBEXheaderText 5" xfId="530" xr:uid="{00000000-0005-0000-0000-00001E020000}"/>
    <cellStyle name="SAPBEXheaderText_2011-10 LIEE Table 6 (2)" xfId="215" xr:uid="{00000000-0005-0000-0000-0000DC000000}"/>
    <cellStyle name="SAPBEXHLevel0" xfId="216" xr:uid="{00000000-0005-0000-0000-0000DD000000}"/>
    <cellStyle name="SAPBEXHLevel0 10" xfId="1570" xr:uid="{00000000-0005-0000-0000-000036060000}"/>
    <cellStyle name="SAPBEXHLevel0 10 2" xfId="1571" xr:uid="{00000000-0005-0000-0000-000037060000}"/>
    <cellStyle name="SAPBEXHLevel0 11" xfId="1569" xr:uid="{00000000-0005-0000-0000-000035060000}"/>
    <cellStyle name="SAPBEXHLevel0 12" xfId="1105" xr:uid="{00000000-0005-0000-0000-000063040000}"/>
    <cellStyle name="SAPBEXHLevel0 14" xfId="968" xr:uid="{00000000-0005-0000-0000-0000DA030000}"/>
    <cellStyle name="SAPBEXHLevel0 2" xfId="217" xr:uid="{00000000-0005-0000-0000-0000DE000000}"/>
    <cellStyle name="SAPBEXHLevel0 2 2" xfId="218" xr:uid="{00000000-0005-0000-0000-0000DF000000}"/>
    <cellStyle name="SAPBEXHLevel0 2 2 2" xfId="617" xr:uid="{00000000-0005-0000-0000-000078020000}"/>
    <cellStyle name="SAPBEXHLevel0 2 2 3" xfId="796" xr:uid="{00000000-0005-0000-0000-00002C030000}"/>
    <cellStyle name="SAPBEXHLevel0 2 2 3 2" xfId="1107" xr:uid="{00000000-0005-0000-0000-000065040000}"/>
    <cellStyle name="SAPBEXHLevel0 2 2 4" xfId="533" xr:uid="{00000000-0005-0000-0000-000021020000}"/>
    <cellStyle name="SAPBEXHLevel0 2 2 5" xfId="970" xr:uid="{00000000-0005-0000-0000-0000DC030000}"/>
    <cellStyle name="SAPBEXHLevel0 2 3" xfId="616" xr:uid="{00000000-0005-0000-0000-000077020000}"/>
    <cellStyle name="SAPBEXHLevel0 2 4" xfId="795" xr:uid="{00000000-0005-0000-0000-00002B030000}"/>
    <cellStyle name="SAPBEXHLevel0 2 4 2" xfId="1106" xr:uid="{00000000-0005-0000-0000-000064040000}"/>
    <cellStyle name="SAPBEXHLevel0 2 5" xfId="532" xr:uid="{00000000-0005-0000-0000-000020020000}"/>
    <cellStyle name="SAPBEXHLevel0 2 6" xfId="969" xr:uid="{00000000-0005-0000-0000-0000DB030000}"/>
    <cellStyle name="SAPBEXHLevel0 3" xfId="219" xr:uid="{00000000-0005-0000-0000-0000E0000000}"/>
    <cellStyle name="SAPBEXHLevel0 3 2" xfId="618" xr:uid="{00000000-0005-0000-0000-000079020000}"/>
    <cellStyle name="SAPBEXHLevel0 3 3" xfId="797" xr:uid="{00000000-0005-0000-0000-00002D030000}"/>
    <cellStyle name="SAPBEXHLevel0 3 4" xfId="534" xr:uid="{00000000-0005-0000-0000-000022020000}"/>
    <cellStyle name="SAPBEXHLevel0 3 5" xfId="428" xr:uid="{00000000-0005-0000-0000-0000B7010000}"/>
    <cellStyle name="SAPBEXHLevel0 4" xfId="794" xr:uid="{00000000-0005-0000-0000-00002A030000}"/>
    <cellStyle name="SAPBEXHLevel0 4 2" xfId="1572" xr:uid="{00000000-0005-0000-0000-000038060000}"/>
    <cellStyle name="SAPBEXHLevel0 5" xfId="531" xr:uid="{00000000-0005-0000-0000-00001F020000}"/>
    <cellStyle name="SAPBEXHLevel0 5 2" xfId="1573" xr:uid="{00000000-0005-0000-0000-000039060000}"/>
    <cellStyle name="SAPBEXHLevel0 5 3" xfId="1574" xr:uid="{00000000-0005-0000-0000-00003A060000}"/>
    <cellStyle name="SAPBEXHLevel0 6" xfId="1575" xr:uid="{00000000-0005-0000-0000-00003B060000}"/>
    <cellStyle name="SAPBEXHLevel0 6 2" xfId="1576" xr:uid="{00000000-0005-0000-0000-00003C060000}"/>
    <cellStyle name="SAPBEXHLevel0 7" xfId="1577" xr:uid="{00000000-0005-0000-0000-00003D060000}"/>
    <cellStyle name="SAPBEXHLevel0 7 2" xfId="1578" xr:uid="{00000000-0005-0000-0000-00003E060000}"/>
    <cellStyle name="SAPBEXHLevel0 8" xfId="1579" xr:uid="{00000000-0005-0000-0000-00003F060000}"/>
    <cellStyle name="SAPBEXHLevel0 9" xfId="1580" xr:uid="{00000000-0005-0000-0000-000040060000}"/>
    <cellStyle name="SAPBEXHLevel0 9 2" xfId="1581" xr:uid="{00000000-0005-0000-0000-000041060000}"/>
    <cellStyle name="SAPBEXHLevel0_2011-10 LIEE Table 6 (2)" xfId="220" xr:uid="{00000000-0005-0000-0000-0000E1000000}"/>
    <cellStyle name="SAPBEXHLevel0X" xfId="221" xr:uid="{00000000-0005-0000-0000-0000E2000000}"/>
    <cellStyle name="SAPBEXHLevel0X 10" xfId="1583" xr:uid="{00000000-0005-0000-0000-000043060000}"/>
    <cellStyle name="SAPBEXHLevel0X 10 2" xfId="1584" xr:uid="{00000000-0005-0000-0000-000044060000}"/>
    <cellStyle name="SAPBEXHLevel0X 11" xfId="1582" xr:uid="{00000000-0005-0000-0000-000042060000}"/>
    <cellStyle name="SAPBEXHLevel0X 12" xfId="1108" xr:uid="{00000000-0005-0000-0000-000066040000}"/>
    <cellStyle name="SAPBEXHLevel0X 14" xfId="971" xr:uid="{00000000-0005-0000-0000-0000DD030000}"/>
    <cellStyle name="SAPBEXHLevel0X 15" xfId="429" xr:uid="{00000000-0005-0000-0000-0000B8010000}"/>
    <cellStyle name="SAPBEXHLevel0X 2" xfId="222" xr:uid="{00000000-0005-0000-0000-0000E3000000}"/>
    <cellStyle name="SAPBEXHLevel0X 2 2" xfId="223" xr:uid="{00000000-0005-0000-0000-0000E4000000}"/>
    <cellStyle name="SAPBEXHLevel0X 2 2 2" xfId="620" xr:uid="{00000000-0005-0000-0000-00007B020000}"/>
    <cellStyle name="SAPBEXHLevel0X 2 2 3" xfId="537" xr:uid="{00000000-0005-0000-0000-000025020000}"/>
    <cellStyle name="SAPBEXHLevel0X 2 2 5" xfId="973" xr:uid="{00000000-0005-0000-0000-0000DF030000}"/>
    <cellStyle name="SAPBEXHLevel0X 2 2 6" xfId="431" xr:uid="{00000000-0005-0000-0000-0000BA010000}"/>
    <cellStyle name="SAPBEXHLevel0X 2 3" xfId="619" xr:uid="{00000000-0005-0000-0000-00007A020000}"/>
    <cellStyle name="SAPBEXHLevel0X 2 4" xfId="536" xr:uid="{00000000-0005-0000-0000-000024020000}"/>
    <cellStyle name="SAPBEXHLevel0X 2 6" xfId="972" xr:uid="{00000000-0005-0000-0000-0000DE030000}"/>
    <cellStyle name="SAPBEXHLevel0X 2 7" xfId="430" xr:uid="{00000000-0005-0000-0000-0000B9010000}"/>
    <cellStyle name="SAPBEXHLevel0X 3" xfId="224" xr:uid="{00000000-0005-0000-0000-0000E5000000}"/>
    <cellStyle name="SAPBEXHLevel0X 3 2" xfId="621" xr:uid="{00000000-0005-0000-0000-00007C020000}"/>
    <cellStyle name="SAPBEXHLevel0X 3 2 2" xfId="1140" xr:uid="{00000000-0005-0000-0000-000086040000}"/>
    <cellStyle name="SAPBEXHLevel0X 3 2 4" xfId="975" xr:uid="{00000000-0005-0000-0000-0000E1030000}"/>
    <cellStyle name="SAPBEXHLevel0X 3 3" xfId="538" xr:uid="{00000000-0005-0000-0000-000026020000}"/>
    <cellStyle name="SAPBEXHLevel0X 3 5" xfId="974" xr:uid="{00000000-0005-0000-0000-0000E0030000}"/>
    <cellStyle name="SAPBEXHLevel0X 3 6" xfId="432" xr:uid="{00000000-0005-0000-0000-0000BB010000}"/>
    <cellStyle name="SAPBEXHLevel0X 4" xfId="225" xr:uid="{00000000-0005-0000-0000-0000E6000000}"/>
    <cellStyle name="SAPBEXHLevel0X 4 2" xfId="798" xr:uid="{00000000-0005-0000-0000-00002E030000}"/>
    <cellStyle name="SAPBEXHLevel0X 4 3" xfId="976" xr:uid="{00000000-0005-0000-0000-0000E2030000}"/>
    <cellStyle name="SAPBEXHLevel0X 4 4" xfId="433" xr:uid="{00000000-0005-0000-0000-0000BC010000}"/>
    <cellStyle name="SAPBEXHLevel0X 5" xfId="226" xr:uid="{00000000-0005-0000-0000-0000E7000000}"/>
    <cellStyle name="SAPBEXHLevel0X 5 2" xfId="799" xr:uid="{00000000-0005-0000-0000-00002F030000}"/>
    <cellStyle name="SAPBEXHLevel0X 5 3" xfId="1585" xr:uid="{00000000-0005-0000-0000-000045060000}"/>
    <cellStyle name="SAPBEXHLevel0X 5 5" xfId="434" xr:uid="{00000000-0005-0000-0000-0000BD010000}"/>
    <cellStyle name="SAPBEXHLevel0X 6" xfId="227" xr:uid="{00000000-0005-0000-0000-0000E8000000}"/>
    <cellStyle name="SAPBEXHLevel0X 6 2" xfId="800" xr:uid="{00000000-0005-0000-0000-000030030000}"/>
    <cellStyle name="SAPBEXHLevel0X 6 3" xfId="435" xr:uid="{00000000-0005-0000-0000-0000BE010000}"/>
    <cellStyle name="SAPBEXHLevel0X 7" xfId="535" xr:uid="{00000000-0005-0000-0000-000023020000}"/>
    <cellStyle name="SAPBEXHLevel0X 7 2" xfId="1586" xr:uid="{00000000-0005-0000-0000-000046060000}"/>
    <cellStyle name="SAPBEXHLevel0X 8" xfId="1587" xr:uid="{00000000-0005-0000-0000-000047060000}"/>
    <cellStyle name="SAPBEXHLevel0X 9" xfId="1588" xr:uid="{00000000-0005-0000-0000-000048060000}"/>
    <cellStyle name="SAPBEXHLevel0X 9 2" xfId="1589" xr:uid="{00000000-0005-0000-0000-000049060000}"/>
    <cellStyle name="SAPBEXHLevel1" xfId="228" xr:uid="{00000000-0005-0000-0000-0000E9000000}"/>
    <cellStyle name="SAPBEXHLevel1 10" xfId="1591" xr:uid="{00000000-0005-0000-0000-00004B060000}"/>
    <cellStyle name="SAPBEXHLevel1 10 2" xfId="1592" xr:uid="{00000000-0005-0000-0000-00004C060000}"/>
    <cellStyle name="SAPBEXHLevel1 11" xfId="1590" xr:uid="{00000000-0005-0000-0000-00004A060000}"/>
    <cellStyle name="SAPBEXHLevel1 12" xfId="1109" xr:uid="{00000000-0005-0000-0000-000067040000}"/>
    <cellStyle name="SAPBEXHLevel1 14" xfId="977" xr:uid="{00000000-0005-0000-0000-0000E3030000}"/>
    <cellStyle name="SAPBEXHLevel1 2" xfId="229" xr:uid="{00000000-0005-0000-0000-0000EA000000}"/>
    <cellStyle name="SAPBEXHLevel1 2 2" xfId="541" xr:uid="{00000000-0005-0000-0000-000029020000}"/>
    <cellStyle name="SAPBEXHLevel1 2 2 2" xfId="623" xr:uid="{00000000-0005-0000-0000-00007E020000}"/>
    <cellStyle name="SAPBEXHLevel1 2 2 3" xfId="1111" xr:uid="{00000000-0005-0000-0000-000069040000}"/>
    <cellStyle name="SAPBEXHLevel1 2 2 5" xfId="979" xr:uid="{00000000-0005-0000-0000-0000E5030000}"/>
    <cellStyle name="SAPBEXHLevel1 2 3" xfId="622" xr:uid="{00000000-0005-0000-0000-00007D020000}"/>
    <cellStyle name="SAPBEXHLevel1 2 4" xfId="802" xr:uid="{00000000-0005-0000-0000-000032030000}"/>
    <cellStyle name="SAPBEXHLevel1 2 4 2" xfId="1110" xr:uid="{00000000-0005-0000-0000-000068040000}"/>
    <cellStyle name="SAPBEXHLevel1 2 5" xfId="540" xr:uid="{00000000-0005-0000-0000-000028020000}"/>
    <cellStyle name="SAPBEXHLevel1 2 6" xfId="978" xr:uid="{00000000-0005-0000-0000-0000E4030000}"/>
    <cellStyle name="SAPBEXHLevel1 3" xfId="230" xr:uid="{00000000-0005-0000-0000-0000EB000000}"/>
    <cellStyle name="SAPBEXHLevel1 3 2" xfId="624" xr:uid="{00000000-0005-0000-0000-00007F020000}"/>
    <cellStyle name="SAPBEXHLevel1 3 3" xfId="803" xr:uid="{00000000-0005-0000-0000-000033030000}"/>
    <cellStyle name="SAPBEXHLevel1 3 4" xfId="542" xr:uid="{00000000-0005-0000-0000-00002A020000}"/>
    <cellStyle name="SAPBEXHLevel1 3 5" xfId="436" xr:uid="{00000000-0005-0000-0000-0000BF010000}"/>
    <cellStyle name="SAPBEXHLevel1 4" xfId="801" xr:uid="{00000000-0005-0000-0000-000031030000}"/>
    <cellStyle name="SAPBEXHLevel1 4 2" xfId="1593" xr:uid="{00000000-0005-0000-0000-00004D060000}"/>
    <cellStyle name="SAPBEXHLevel1 5" xfId="539" xr:uid="{00000000-0005-0000-0000-000027020000}"/>
    <cellStyle name="SAPBEXHLevel1 5 2" xfId="1594" xr:uid="{00000000-0005-0000-0000-00004E060000}"/>
    <cellStyle name="SAPBEXHLevel1 5 3" xfId="1595" xr:uid="{00000000-0005-0000-0000-00004F060000}"/>
    <cellStyle name="SAPBEXHLevel1 6" xfId="1596" xr:uid="{00000000-0005-0000-0000-000050060000}"/>
    <cellStyle name="SAPBEXHLevel1 6 2" xfId="1597" xr:uid="{00000000-0005-0000-0000-000051060000}"/>
    <cellStyle name="SAPBEXHLevel1 7" xfId="1598" xr:uid="{00000000-0005-0000-0000-000052060000}"/>
    <cellStyle name="SAPBEXHLevel1 7 2" xfId="1599" xr:uid="{00000000-0005-0000-0000-000053060000}"/>
    <cellStyle name="SAPBEXHLevel1 8" xfId="1600" xr:uid="{00000000-0005-0000-0000-000054060000}"/>
    <cellStyle name="SAPBEXHLevel1 9" xfId="1601" xr:uid="{00000000-0005-0000-0000-000055060000}"/>
    <cellStyle name="SAPBEXHLevel1 9 2" xfId="1602" xr:uid="{00000000-0005-0000-0000-000056060000}"/>
    <cellStyle name="SAPBEXHLevel1_2011-12 LIEE Table 1 Updated budget" xfId="231" xr:uid="{00000000-0005-0000-0000-0000EC000000}"/>
    <cellStyle name="SAPBEXHLevel1X" xfId="232" xr:uid="{00000000-0005-0000-0000-0000ED000000}"/>
    <cellStyle name="SAPBEXHLevel1X 10" xfId="1604" xr:uid="{00000000-0005-0000-0000-000058060000}"/>
    <cellStyle name="SAPBEXHLevel1X 10 2" xfId="1605" xr:uid="{00000000-0005-0000-0000-000059060000}"/>
    <cellStyle name="SAPBEXHLevel1X 11" xfId="1603" xr:uid="{00000000-0005-0000-0000-000057060000}"/>
    <cellStyle name="SAPBEXHLevel1X 12" xfId="1112" xr:uid="{00000000-0005-0000-0000-00006A040000}"/>
    <cellStyle name="SAPBEXHLevel1X 14" xfId="980" xr:uid="{00000000-0005-0000-0000-0000E6030000}"/>
    <cellStyle name="SAPBEXHLevel1X 15" xfId="437" xr:uid="{00000000-0005-0000-0000-0000C0010000}"/>
    <cellStyle name="SAPBEXHLevel1X 2" xfId="233" xr:uid="{00000000-0005-0000-0000-0000EE000000}"/>
    <cellStyle name="SAPBEXHLevel1X 2 2" xfId="234" xr:uid="{00000000-0005-0000-0000-0000EF000000}"/>
    <cellStyle name="SAPBEXHLevel1X 2 2 2" xfId="626" xr:uid="{00000000-0005-0000-0000-000081020000}"/>
    <cellStyle name="SAPBEXHLevel1X 2 2 3" xfId="545" xr:uid="{00000000-0005-0000-0000-00002D020000}"/>
    <cellStyle name="SAPBEXHLevel1X 2 2 5" xfId="982" xr:uid="{00000000-0005-0000-0000-0000E8030000}"/>
    <cellStyle name="SAPBEXHLevel1X 2 2 6" xfId="439" xr:uid="{00000000-0005-0000-0000-0000C2010000}"/>
    <cellStyle name="SAPBEXHLevel1X 2 3" xfId="625" xr:uid="{00000000-0005-0000-0000-000080020000}"/>
    <cellStyle name="SAPBEXHLevel1X 2 4" xfId="544" xr:uid="{00000000-0005-0000-0000-00002C020000}"/>
    <cellStyle name="SAPBEXHLevel1X 2 6" xfId="981" xr:uid="{00000000-0005-0000-0000-0000E7030000}"/>
    <cellStyle name="SAPBEXHLevel1X 2 7" xfId="438" xr:uid="{00000000-0005-0000-0000-0000C1010000}"/>
    <cellStyle name="SAPBEXHLevel1X 3" xfId="235" xr:uid="{00000000-0005-0000-0000-0000F0000000}"/>
    <cellStyle name="SAPBEXHLevel1X 3 2" xfId="627" xr:uid="{00000000-0005-0000-0000-000082020000}"/>
    <cellStyle name="SAPBEXHLevel1X 3 2 2" xfId="1141" xr:uid="{00000000-0005-0000-0000-000087040000}"/>
    <cellStyle name="SAPBEXHLevel1X 3 2 4" xfId="984" xr:uid="{00000000-0005-0000-0000-0000EA030000}"/>
    <cellStyle name="SAPBEXHLevel1X 3 3" xfId="546" xr:uid="{00000000-0005-0000-0000-00002E020000}"/>
    <cellStyle name="SAPBEXHLevel1X 3 5" xfId="983" xr:uid="{00000000-0005-0000-0000-0000E9030000}"/>
    <cellStyle name="SAPBEXHLevel1X 3 6" xfId="440" xr:uid="{00000000-0005-0000-0000-0000C3010000}"/>
    <cellStyle name="SAPBEXHLevel1X 4" xfId="236" xr:uid="{00000000-0005-0000-0000-0000F1000000}"/>
    <cellStyle name="SAPBEXHLevel1X 4 2" xfId="804" xr:uid="{00000000-0005-0000-0000-000034030000}"/>
    <cellStyle name="SAPBEXHLevel1X 4 3" xfId="985" xr:uid="{00000000-0005-0000-0000-0000EB030000}"/>
    <cellStyle name="SAPBEXHLevel1X 4 4" xfId="441" xr:uid="{00000000-0005-0000-0000-0000C4010000}"/>
    <cellStyle name="SAPBEXHLevel1X 5" xfId="237" xr:uid="{00000000-0005-0000-0000-0000F2000000}"/>
    <cellStyle name="SAPBEXHLevel1X 5 2" xfId="805" xr:uid="{00000000-0005-0000-0000-000035030000}"/>
    <cellStyle name="SAPBEXHLevel1X 5 3" xfId="1606" xr:uid="{00000000-0005-0000-0000-00005A060000}"/>
    <cellStyle name="SAPBEXHLevel1X 5 5" xfId="442" xr:uid="{00000000-0005-0000-0000-0000C5010000}"/>
    <cellStyle name="SAPBEXHLevel1X 6" xfId="238" xr:uid="{00000000-0005-0000-0000-0000F3000000}"/>
    <cellStyle name="SAPBEXHLevel1X 6 2" xfId="806" xr:uid="{00000000-0005-0000-0000-000036030000}"/>
    <cellStyle name="SAPBEXHLevel1X 6 3" xfId="443" xr:uid="{00000000-0005-0000-0000-0000C6010000}"/>
    <cellStyle name="SAPBEXHLevel1X 7" xfId="543" xr:uid="{00000000-0005-0000-0000-00002B020000}"/>
    <cellStyle name="SAPBEXHLevel1X 7 2" xfId="1607" xr:uid="{00000000-0005-0000-0000-00005B060000}"/>
    <cellStyle name="SAPBEXHLevel1X 8" xfId="1608" xr:uid="{00000000-0005-0000-0000-00005C060000}"/>
    <cellStyle name="SAPBEXHLevel1X 9" xfId="1609" xr:uid="{00000000-0005-0000-0000-00005D060000}"/>
    <cellStyle name="SAPBEXHLevel1X 9 2" xfId="1610" xr:uid="{00000000-0005-0000-0000-00005E060000}"/>
    <cellStyle name="SAPBEXHLevel2" xfId="239" xr:uid="{00000000-0005-0000-0000-0000F4000000}"/>
    <cellStyle name="SAPBEXHLevel2 10" xfId="1612" xr:uid="{00000000-0005-0000-0000-000060060000}"/>
    <cellStyle name="SAPBEXHLevel2 10 2" xfId="1613" xr:uid="{00000000-0005-0000-0000-000061060000}"/>
    <cellStyle name="SAPBEXHLevel2 11" xfId="1611" xr:uid="{00000000-0005-0000-0000-00005F060000}"/>
    <cellStyle name="SAPBEXHLevel2 12" xfId="1113" xr:uid="{00000000-0005-0000-0000-00006B040000}"/>
    <cellStyle name="SAPBEXHLevel2 14" xfId="986" xr:uid="{00000000-0005-0000-0000-0000EC030000}"/>
    <cellStyle name="SAPBEXHLevel2 2" xfId="240" xr:uid="{00000000-0005-0000-0000-0000F5000000}"/>
    <cellStyle name="SAPBEXHLevel2 2 2" xfId="549" xr:uid="{00000000-0005-0000-0000-000031020000}"/>
    <cellStyle name="SAPBEXHLevel2 2 2 2" xfId="629" xr:uid="{00000000-0005-0000-0000-000084020000}"/>
    <cellStyle name="SAPBEXHLevel2 2 2 3" xfId="1115" xr:uid="{00000000-0005-0000-0000-00006D040000}"/>
    <cellStyle name="SAPBEXHLevel2 2 2 5" xfId="988" xr:uid="{00000000-0005-0000-0000-0000EE030000}"/>
    <cellStyle name="SAPBEXHLevel2 2 3" xfId="628" xr:uid="{00000000-0005-0000-0000-000083020000}"/>
    <cellStyle name="SAPBEXHLevel2 2 4" xfId="808" xr:uid="{00000000-0005-0000-0000-000038030000}"/>
    <cellStyle name="SAPBEXHLevel2 2 4 2" xfId="1114" xr:uid="{00000000-0005-0000-0000-00006C040000}"/>
    <cellStyle name="SAPBEXHLevel2 2 5" xfId="548" xr:uid="{00000000-0005-0000-0000-000030020000}"/>
    <cellStyle name="SAPBEXHLevel2 2 6" xfId="987" xr:uid="{00000000-0005-0000-0000-0000ED030000}"/>
    <cellStyle name="SAPBEXHLevel2 3" xfId="241" xr:uid="{00000000-0005-0000-0000-0000F6000000}"/>
    <cellStyle name="SAPBEXHLevel2 3 2" xfId="630" xr:uid="{00000000-0005-0000-0000-000085020000}"/>
    <cellStyle name="SAPBEXHLevel2 3 3" xfId="809" xr:uid="{00000000-0005-0000-0000-000039030000}"/>
    <cellStyle name="SAPBEXHLevel2 3 4" xfId="550" xr:uid="{00000000-0005-0000-0000-000032020000}"/>
    <cellStyle name="SAPBEXHLevel2 3 5" xfId="444" xr:uid="{00000000-0005-0000-0000-0000C7010000}"/>
    <cellStyle name="SAPBEXHLevel2 4" xfId="807" xr:uid="{00000000-0005-0000-0000-000037030000}"/>
    <cellStyle name="SAPBEXHLevel2 4 2" xfId="1614" xr:uid="{00000000-0005-0000-0000-000062060000}"/>
    <cellStyle name="SAPBEXHLevel2 5" xfId="547" xr:uid="{00000000-0005-0000-0000-00002F020000}"/>
    <cellStyle name="SAPBEXHLevel2 5 2" xfId="1615" xr:uid="{00000000-0005-0000-0000-000063060000}"/>
    <cellStyle name="SAPBEXHLevel2 5 3" xfId="1616" xr:uid="{00000000-0005-0000-0000-000064060000}"/>
    <cellStyle name="SAPBEXHLevel2 6" xfId="1617" xr:uid="{00000000-0005-0000-0000-000065060000}"/>
    <cellStyle name="SAPBEXHLevel2 6 2" xfId="1618" xr:uid="{00000000-0005-0000-0000-000066060000}"/>
    <cellStyle name="SAPBEXHLevel2 7" xfId="1619" xr:uid="{00000000-0005-0000-0000-000067060000}"/>
    <cellStyle name="SAPBEXHLevel2 7 2" xfId="1620" xr:uid="{00000000-0005-0000-0000-000068060000}"/>
    <cellStyle name="SAPBEXHLevel2 8" xfId="1621" xr:uid="{00000000-0005-0000-0000-000069060000}"/>
    <cellStyle name="SAPBEXHLevel2 9" xfId="1622" xr:uid="{00000000-0005-0000-0000-00006A060000}"/>
    <cellStyle name="SAPBEXHLevel2 9 2" xfId="1623" xr:uid="{00000000-0005-0000-0000-00006B060000}"/>
    <cellStyle name="SAPBEXHLevel2_2011-12 LIEE Table 1 Updated budget" xfId="242" xr:uid="{00000000-0005-0000-0000-0000F7000000}"/>
    <cellStyle name="SAPBEXHLevel2X" xfId="243" xr:uid="{00000000-0005-0000-0000-0000F8000000}"/>
    <cellStyle name="SAPBEXHLevel2X 10" xfId="1625" xr:uid="{00000000-0005-0000-0000-00006D060000}"/>
    <cellStyle name="SAPBEXHLevel2X 10 2" xfId="1626" xr:uid="{00000000-0005-0000-0000-00006E060000}"/>
    <cellStyle name="SAPBEXHLevel2X 11" xfId="1624" xr:uid="{00000000-0005-0000-0000-00006C060000}"/>
    <cellStyle name="SAPBEXHLevel2X 12" xfId="1116" xr:uid="{00000000-0005-0000-0000-00006E040000}"/>
    <cellStyle name="SAPBEXHLevel2X 14" xfId="989" xr:uid="{00000000-0005-0000-0000-0000EF030000}"/>
    <cellStyle name="SAPBEXHLevel2X 15" xfId="445" xr:uid="{00000000-0005-0000-0000-0000C8010000}"/>
    <cellStyle name="SAPBEXHLevel2X 2" xfId="244" xr:uid="{00000000-0005-0000-0000-0000F9000000}"/>
    <cellStyle name="SAPBEXHLevel2X 2 2" xfId="245" xr:uid="{00000000-0005-0000-0000-0000FA000000}"/>
    <cellStyle name="SAPBEXHLevel2X 2 2 2" xfId="632" xr:uid="{00000000-0005-0000-0000-000087020000}"/>
    <cellStyle name="SAPBEXHLevel2X 2 2 3" xfId="553" xr:uid="{00000000-0005-0000-0000-000035020000}"/>
    <cellStyle name="SAPBEXHLevel2X 2 2 5" xfId="991" xr:uid="{00000000-0005-0000-0000-0000F1030000}"/>
    <cellStyle name="SAPBEXHLevel2X 2 2 6" xfId="447" xr:uid="{00000000-0005-0000-0000-0000CA010000}"/>
    <cellStyle name="SAPBEXHLevel2X 2 3" xfId="631" xr:uid="{00000000-0005-0000-0000-000086020000}"/>
    <cellStyle name="SAPBEXHLevel2X 2 4" xfId="552" xr:uid="{00000000-0005-0000-0000-000034020000}"/>
    <cellStyle name="SAPBEXHLevel2X 2 6" xfId="990" xr:uid="{00000000-0005-0000-0000-0000F0030000}"/>
    <cellStyle name="SAPBEXHLevel2X 2 7" xfId="446" xr:uid="{00000000-0005-0000-0000-0000C9010000}"/>
    <cellStyle name="SAPBEXHLevel2X 3" xfId="246" xr:uid="{00000000-0005-0000-0000-0000FB000000}"/>
    <cellStyle name="SAPBEXHLevel2X 3 2" xfId="633" xr:uid="{00000000-0005-0000-0000-000088020000}"/>
    <cellStyle name="SAPBEXHLevel2X 3 2 2" xfId="1142" xr:uid="{00000000-0005-0000-0000-000088040000}"/>
    <cellStyle name="SAPBEXHLevel2X 3 2 4" xfId="993" xr:uid="{00000000-0005-0000-0000-0000F3030000}"/>
    <cellStyle name="SAPBEXHLevel2X 3 3" xfId="554" xr:uid="{00000000-0005-0000-0000-000036020000}"/>
    <cellStyle name="SAPBEXHLevel2X 3 5" xfId="992" xr:uid="{00000000-0005-0000-0000-0000F2030000}"/>
    <cellStyle name="SAPBEXHLevel2X 3 6" xfId="448" xr:uid="{00000000-0005-0000-0000-0000CB010000}"/>
    <cellStyle name="SAPBEXHLevel2X 4" xfId="247" xr:uid="{00000000-0005-0000-0000-0000FC000000}"/>
    <cellStyle name="SAPBEXHLevel2X 4 2" xfId="810" xr:uid="{00000000-0005-0000-0000-00003A030000}"/>
    <cellStyle name="SAPBEXHLevel2X 4 3" xfId="994" xr:uid="{00000000-0005-0000-0000-0000F4030000}"/>
    <cellStyle name="SAPBEXHLevel2X 4 4" xfId="449" xr:uid="{00000000-0005-0000-0000-0000CC010000}"/>
    <cellStyle name="SAPBEXHLevel2X 5" xfId="248" xr:uid="{00000000-0005-0000-0000-0000FD000000}"/>
    <cellStyle name="SAPBEXHLevel2X 5 2" xfId="811" xr:uid="{00000000-0005-0000-0000-00003B030000}"/>
    <cellStyle name="SAPBEXHLevel2X 5 3" xfId="1627" xr:uid="{00000000-0005-0000-0000-00006F060000}"/>
    <cellStyle name="SAPBEXHLevel2X 5 5" xfId="450" xr:uid="{00000000-0005-0000-0000-0000CD010000}"/>
    <cellStyle name="SAPBEXHLevel2X 6" xfId="249" xr:uid="{00000000-0005-0000-0000-0000FE000000}"/>
    <cellStyle name="SAPBEXHLevel2X 6 2" xfId="812" xr:uid="{00000000-0005-0000-0000-00003C030000}"/>
    <cellStyle name="SAPBEXHLevel2X 6 3" xfId="451" xr:uid="{00000000-0005-0000-0000-0000CE010000}"/>
    <cellStyle name="SAPBEXHLevel2X 7" xfId="551" xr:uid="{00000000-0005-0000-0000-000033020000}"/>
    <cellStyle name="SAPBEXHLevel2X 7 2" xfId="1628" xr:uid="{00000000-0005-0000-0000-000070060000}"/>
    <cellStyle name="SAPBEXHLevel2X 8" xfId="1629" xr:uid="{00000000-0005-0000-0000-000071060000}"/>
    <cellStyle name="SAPBEXHLevel2X 9" xfId="1630" xr:uid="{00000000-0005-0000-0000-000072060000}"/>
    <cellStyle name="SAPBEXHLevel2X 9 2" xfId="1631" xr:uid="{00000000-0005-0000-0000-000073060000}"/>
    <cellStyle name="SAPBEXHLevel3" xfId="250" xr:uid="{00000000-0005-0000-0000-0000FF000000}"/>
    <cellStyle name="SAPBEXHLevel3 10" xfId="1633" xr:uid="{00000000-0005-0000-0000-000075060000}"/>
    <cellStyle name="SAPBEXHLevel3 10 2" xfId="1634" xr:uid="{00000000-0005-0000-0000-000076060000}"/>
    <cellStyle name="SAPBEXHLevel3 11" xfId="1632" xr:uid="{00000000-0005-0000-0000-000074060000}"/>
    <cellStyle name="SAPBEXHLevel3 12" xfId="1117" xr:uid="{00000000-0005-0000-0000-00006F040000}"/>
    <cellStyle name="SAPBEXHLevel3 14" xfId="995" xr:uid="{00000000-0005-0000-0000-0000F5030000}"/>
    <cellStyle name="SAPBEXHLevel3 2" xfId="251" xr:uid="{00000000-0005-0000-0000-000000010000}"/>
    <cellStyle name="SAPBEXHLevel3 2 2" xfId="557" xr:uid="{00000000-0005-0000-0000-000039020000}"/>
    <cellStyle name="SAPBEXHLevel3 2 2 2" xfId="635" xr:uid="{00000000-0005-0000-0000-00008A020000}"/>
    <cellStyle name="SAPBEXHLevel3 2 2 3" xfId="1119" xr:uid="{00000000-0005-0000-0000-000071040000}"/>
    <cellStyle name="SAPBEXHLevel3 2 2 5" xfId="997" xr:uid="{00000000-0005-0000-0000-0000F7030000}"/>
    <cellStyle name="SAPBEXHLevel3 2 3" xfId="634" xr:uid="{00000000-0005-0000-0000-000089020000}"/>
    <cellStyle name="SAPBEXHLevel3 2 4" xfId="814" xr:uid="{00000000-0005-0000-0000-00003E030000}"/>
    <cellStyle name="SAPBEXHLevel3 2 4 2" xfId="1118" xr:uid="{00000000-0005-0000-0000-000070040000}"/>
    <cellStyle name="SAPBEXHLevel3 2 5" xfId="556" xr:uid="{00000000-0005-0000-0000-000038020000}"/>
    <cellStyle name="SAPBEXHLevel3 2 6" xfId="996" xr:uid="{00000000-0005-0000-0000-0000F6030000}"/>
    <cellStyle name="SAPBEXHLevel3 3" xfId="252" xr:uid="{00000000-0005-0000-0000-000001010000}"/>
    <cellStyle name="SAPBEXHLevel3 3 2" xfId="636" xr:uid="{00000000-0005-0000-0000-00008B020000}"/>
    <cellStyle name="SAPBEXHLevel3 3 3" xfId="815" xr:uid="{00000000-0005-0000-0000-00003F030000}"/>
    <cellStyle name="SAPBEXHLevel3 3 4" xfId="558" xr:uid="{00000000-0005-0000-0000-00003A020000}"/>
    <cellStyle name="SAPBEXHLevel3 3 5" xfId="452" xr:uid="{00000000-0005-0000-0000-0000CF010000}"/>
    <cellStyle name="SAPBEXHLevel3 4" xfId="813" xr:uid="{00000000-0005-0000-0000-00003D030000}"/>
    <cellStyle name="SAPBEXHLevel3 4 2" xfId="1635" xr:uid="{00000000-0005-0000-0000-000077060000}"/>
    <cellStyle name="SAPBEXHLevel3 5" xfId="555" xr:uid="{00000000-0005-0000-0000-000037020000}"/>
    <cellStyle name="SAPBEXHLevel3 5 2" xfId="1636" xr:uid="{00000000-0005-0000-0000-000078060000}"/>
    <cellStyle name="SAPBEXHLevel3 5 3" xfId="1637" xr:uid="{00000000-0005-0000-0000-000079060000}"/>
    <cellStyle name="SAPBEXHLevel3 6" xfId="1638" xr:uid="{00000000-0005-0000-0000-00007A060000}"/>
    <cellStyle name="SAPBEXHLevel3 6 2" xfId="1639" xr:uid="{00000000-0005-0000-0000-00007B060000}"/>
    <cellStyle name="SAPBEXHLevel3 7" xfId="1640" xr:uid="{00000000-0005-0000-0000-00007C060000}"/>
    <cellStyle name="SAPBEXHLevel3 7 2" xfId="1641" xr:uid="{00000000-0005-0000-0000-00007D060000}"/>
    <cellStyle name="SAPBEXHLevel3 8" xfId="1642" xr:uid="{00000000-0005-0000-0000-00007E060000}"/>
    <cellStyle name="SAPBEXHLevel3 9" xfId="1643" xr:uid="{00000000-0005-0000-0000-00007F060000}"/>
    <cellStyle name="SAPBEXHLevel3 9 2" xfId="1644" xr:uid="{00000000-0005-0000-0000-000080060000}"/>
    <cellStyle name="SAPBEXHLevel3_2011-12 LIEE Table 1 Updated budget" xfId="253" xr:uid="{00000000-0005-0000-0000-000002010000}"/>
    <cellStyle name="SAPBEXHLevel3X" xfId="254" xr:uid="{00000000-0005-0000-0000-000003010000}"/>
    <cellStyle name="SAPBEXHLevel3X 10" xfId="1646" xr:uid="{00000000-0005-0000-0000-000082060000}"/>
    <cellStyle name="SAPBEXHLevel3X 10 2" xfId="1647" xr:uid="{00000000-0005-0000-0000-000083060000}"/>
    <cellStyle name="SAPBEXHLevel3X 11" xfId="1645" xr:uid="{00000000-0005-0000-0000-000081060000}"/>
    <cellStyle name="SAPBEXHLevel3X 12" xfId="1120" xr:uid="{00000000-0005-0000-0000-000072040000}"/>
    <cellStyle name="SAPBEXHLevel3X 14" xfId="998" xr:uid="{00000000-0005-0000-0000-0000F8030000}"/>
    <cellStyle name="SAPBEXHLevel3X 15" xfId="453" xr:uid="{00000000-0005-0000-0000-0000D0010000}"/>
    <cellStyle name="SAPBEXHLevel3X 2" xfId="255" xr:uid="{00000000-0005-0000-0000-000004010000}"/>
    <cellStyle name="SAPBEXHLevel3X 2 2" xfId="256" xr:uid="{00000000-0005-0000-0000-000005010000}"/>
    <cellStyle name="SAPBEXHLevel3X 2 2 2" xfId="638" xr:uid="{00000000-0005-0000-0000-00008D020000}"/>
    <cellStyle name="SAPBEXHLevel3X 2 2 3" xfId="561" xr:uid="{00000000-0005-0000-0000-00003D020000}"/>
    <cellStyle name="SAPBEXHLevel3X 2 2 5" xfId="1000" xr:uid="{00000000-0005-0000-0000-0000FA030000}"/>
    <cellStyle name="SAPBEXHLevel3X 2 2 6" xfId="455" xr:uid="{00000000-0005-0000-0000-0000D2010000}"/>
    <cellStyle name="SAPBEXHLevel3X 2 3" xfId="637" xr:uid="{00000000-0005-0000-0000-00008C020000}"/>
    <cellStyle name="SAPBEXHLevel3X 2 4" xfId="560" xr:uid="{00000000-0005-0000-0000-00003C020000}"/>
    <cellStyle name="SAPBEXHLevel3X 2 6" xfId="999" xr:uid="{00000000-0005-0000-0000-0000F9030000}"/>
    <cellStyle name="SAPBEXHLevel3X 2 7" xfId="454" xr:uid="{00000000-0005-0000-0000-0000D1010000}"/>
    <cellStyle name="SAPBEXHLevel3X 3" xfId="257" xr:uid="{00000000-0005-0000-0000-000006010000}"/>
    <cellStyle name="SAPBEXHLevel3X 3 2" xfId="639" xr:uid="{00000000-0005-0000-0000-00008E020000}"/>
    <cellStyle name="SAPBEXHLevel3X 3 2 2" xfId="1143" xr:uid="{00000000-0005-0000-0000-000089040000}"/>
    <cellStyle name="SAPBEXHLevel3X 3 2 4" xfId="1002" xr:uid="{00000000-0005-0000-0000-0000FC030000}"/>
    <cellStyle name="SAPBEXHLevel3X 3 3" xfId="562" xr:uid="{00000000-0005-0000-0000-00003E020000}"/>
    <cellStyle name="SAPBEXHLevel3X 3 5" xfId="1001" xr:uid="{00000000-0005-0000-0000-0000FB030000}"/>
    <cellStyle name="SAPBEXHLevel3X 3 6" xfId="456" xr:uid="{00000000-0005-0000-0000-0000D3010000}"/>
    <cellStyle name="SAPBEXHLevel3X 4" xfId="258" xr:uid="{00000000-0005-0000-0000-000007010000}"/>
    <cellStyle name="SAPBEXHLevel3X 4 2" xfId="816" xr:uid="{00000000-0005-0000-0000-000040030000}"/>
    <cellStyle name="SAPBEXHLevel3X 4 3" xfId="1003" xr:uid="{00000000-0005-0000-0000-0000FD030000}"/>
    <cellStyle name="SAPBEXHLevel3X 4 4" xfId="457" xr:uid="{00000000-0005-0000-0000-0000D4010000}"/>
    <cellStyle name="SAPBEXHLevel3X 5" xfId="259" xr:uid="{00000000-0005-0000-0000-000008010000}"/>
    <cellStyle name="SAPBEXHLevel3X 5 2" xfId="817" xr:uid="{00000000-0005-0000-0000-000041030000}"/>
    <cellStyle name="SAPBEXHLevel3X 5 3" xfId="1648" xr:uid="{00000000-0005-0000-0000-000084060000}"/>
    <cellStyle name="SAPBEXHLevel3X 5 5" xfId="458" xr:uid="{00000000-0005-0000-0000-0000D5010000}"/>
    <cellStyle name="SAPBEXHLevel3X 6" xfId="260" xr:uid="{00000000-0005-0000-0000-000009010000}"/>
    <cellStyle name="SAPBEXHLevel3X 6 2" xfId="818" xr:uid="{00000000-0005-0000-0000-000042030000}"/>
    <cellStyle name="SAPBEXHLevel3X 6 3" xfId="459" xr:uid="{00000000-0005-0000-0000-0000D6010000}"/>
    <cellStyle name="SAPBEXHLevel3X 7" xfId="559" xr:uid="{00000000-0005-0000-0000-00003B020000}"/>
    <cellStyle name="SAPBEXHLevel3X 7 2" xfId="1649" xr:uid="{00000000-0005-0000-0000-000085060000}"/>
    <cellStyle name="SAPBEXHLevel3X 8" xfId="1650" xr:uid="{00000000-0005-0000-0000-000086060000}"/>
    <cellStyle name="SAPBEXHLevel3X 9" xfId="1651" xr:uid="{00000000-0005-0000-0000-000087060000}"/>
    <cellStyle name="SAPBEXHLevel3X 9 2" xfId="1652" xr:uid="{00000000-0005-0000-0000-000088060000}"/>
    <cellStyle name="SAPBEXinputData" xfId="346" xr:uid="{00000000-0005-0000-0000-000065010000}"/>
    <cellStyle name="SAPBEXresData" xfId="261" xr:uid="{00000000-0005-0000-0000-00000A010000}"/>
    <cellStyle name="SAPBEXresData 2" xfId="262" xr:uid="{00000000-0005-0000-0000-00000B010000}"/>
    <cellStyle name="SAPBEXresData 3" xfId="819" xr:uid="{00000000-0005-0000-0000-000043030000}"/>
    <cellStyle name="SAPBEXresData 3 3" xfId="1121" xr:uid="{00000000-0005-0000-0000-000073040000}"/>
    <cellStyle name="SAPBEXresData 4" xfId="563" xr:uid="{00000000-0005-0000-0000-00003F020000}"/>
    <cellStyle name="SAPBEXresDataEmph" xfId="263" xr:uid="{00000000-0005-0000-0000-00000C010000}"/>
    <cellStyle name="SAPBEXresDataEmph 2" xfId="820" xr:uid="{00000000-0005-0000-0000-000044030000}"/>
    <cellStyle name="SAPBEXresDataEmph 2 3" xfId="1122" xr:uid="{00000000-0005-0000-0000-000074040000}"/>
    <cellStyle name="SAPBEXresDataEmph 3" xfId="564" xr:uid="{00000000-0005-0000-0000-000040020000}"/>
    <cellStyle name="SAPBEXresExc1" xfId="264" xr:uid="{00000000-0005-0000-0000-00000D010000}"/>
    <cellStyle name="SAPBEXresExc1Emph" xfId="265" xr:uid="{00000000-0005-0000-0000-00000E010000}"/>
    <cellStyle name="SAPBEXresExc2" xfId="266" xr:uid="{00000000-0005-0000-0000-00000F010000}"/>
    <cellStyle name="SAPBEXresExc2Emph" xfId="267" xr:uid="{00000000-0005-0000-0000-000010010000}"/>
    <cellStyle name="SAPBEXresItem" xfId="268" xr:uid="{00000000-0005-0000-0000-000011010000}"/>
    <cellStyle name="SAPBEXresItem 2" xfId="821" xr:uid="{00000000-0005-0000-0000-000045030000}"/>
    <cellStyle name="SAPBEXresItem 2 3" xfId="1123" xr:uid="{00000000-0005-0000-0000-000075040000}"/>
    <cellStyle name="SAPBEXresItem 3" xfId="565" xr:uid="{00000000-0005-0000-0000-000041020000}"/>
    <cellStyle name="SAPBEXresItemX" xfId="269" xr:uid="{00000000-0005-0000-0000-000012010000}"/>
    <cellStyle name="SAPBEXresItemX 2" xfId="270" xr:uid="{00000000-0005-0000-0000-000013010000}"/>
    <cellStyle name="SAPBEXresItemX 2 2" xfId="1125" xr:uid="{00000000-0005-0000-0000-000077040000}"/>
    <cellStyle name="SAPBEXresItemX 2 4" xfId="1005" xr:uid="{00000000-0005-0000-0000-0000FF030000}"/>
    <cellStyle name="SAPBEXresItemX 3" xfId="1124" xr:uid="{00000000-0005-0000-0000-000076040000}"/>
    <cellStyle name="SAPBEXresItemX 5" xfId="1004" xr:uid="{00000000-0005-0000-0000-0000FE030000}"/>
    <cellStyle name="SAPBEXRow_Headings_SA" xfId="271" xr:uid="{00000000-0005-0000-0000-000014010000}"/>
    <cellStyle name="SAPBEXRowResults_SA" xfId="272" xr:uid="{00000000-0005-0000-0000-000015010000}"/>
    <cellStyle name="SAPBEXstdData" xfId="273" xr:uid="{00000000-0005-0000-0000-000016010000}"/>
    <cellStyle name="SAPBEXstdData 2" xfId="274" xr:uid="{00000000-0005-0000-0000-000017010000}"/>
    <cellStyle name="SAPBEXstdData 2 2" xfId="275" xr:uid="{00000000-0005-0000-0000-000018010000}"/>
    <cellStyle name="SAPBEXstdData 3" xfId="276" xr:uid="{00000000-0005-0000-0000-000019010000}"/>
    <cellStyle name="SAPBEXstdData 4" xfId="822" xr:uid="{00000000-0005-0000-0000-000046030000}"/>
    <cellStyle name="SAPBEXstdData 4 3" xfId="1126" xr:uid="{00000000-0005-0000-0000-000078040000}"/>
    <cellStyle name="SAPBEXstdData 5" xfId="566" xr:uid="{00000000-0005-0000-0000-000042020000}"/>
    <cellStyle name="SAPBEXstdData_Sept 2011 Total BW Data" xfId="277" xr:uid="{00000000-0005-0000-0000-00001A010000}"/>
    <cellStyle name="SAPBEXstdDataEmph" xfId="278" xr:uid="{00000000-0005-0000-0000-00001B010000}"/>
    <cellStyle name="SAPBEXstdDataEmph 2" xfId="823" xr:uid="{00000000-0005-0000-0000-000047030000}"/>
    <cellStyle name="SAPBEXstdDataEmph 2 2" xfId="1127" xr:uid="{00000000-0005-0000-0000-000079040000}"/>
    <cellStyle name="SAPBEXstdDataEmph 3" xfId="567" xr:uid="{00000000-0005-0000-0000-000043020000}"/>
    <cellStyle name="SAPBEXstdExc1" xfId="279" xr:uid="{00000000-0005-0000-0000-00001C010000}"/>
    <cellStyle name="SAPBEXstdExc1Emph" xfId="280" xr:uid="{00000000-0005-0000-0000-00001D010000}"/>
    <cellStyle name="SAPBEXstdExc2" xfId="281" xr:uid="{00000000-0005-0000-0000-00001E010000}"/>
    <cellStyle name="SAPBEXstdExc2Emph" xfId="282" xr:uid="{00000000-0005-0000-0000-00001F010000}"/>
    <cellStyle name="SAPBEXstdItem" xfId="283" xr:uid="{00000000-0005-0000-0000-000020010000}"/>
    <cellStyle name="SAPBEXstdItem 2" xfId="284" xr:uid="{00000000-0005-0000-0000-000021010000}"/>
    <cellStyle name="SAPBEXstdItem 2 2" xfId="285" xr:uid="{00000000-0005-0000-0000-000022010000}"/>
    <cellStyle name="SAPBEXstdItem 2 3" xfId="825" xr:uid="{00000000-0005-0000-0000-000049030000}"/>
    <cellStyle name="SAPBEXstdItem 2 4" xfId="1007" xr:uid="{00000000-0005-0000-0000-000001040000}"/>
    <cellStyle name="SAPBEXstdItem 2 5" xfId="461" xr:uid="{00000000-0005-0000-0000-0000D8010000}"/>
    <cellStyle name="SAPBEXstdItem 3" xfId="286" xr:uid="{00000000-0005-0000-0000-000023010000}"/>
    <cellStyle name="SAPBEXstdItem 3 2" xfId="826" xr:uid="{00000000-0005-0000-0000-00004A030000}"/>
    <cellStyle name="SAPBEXstdItem 3 2 2" xfId="1009" xr:uid="{00000000-0005-0000-0000-000003040000}"/>
    <cellStyle name="SAPBEXstdItem 3 3" xfId="1008" xr:uid="{00000000-0005-0000-0000-000002040000}"/>
    <cellStyle name="SAPBEXstdItem 3 4" xfId="462" xr:uid="{00000000-0005-0000-0000-0000D9010000}"/>
    <cellStyle name="SAPBEXstdItem 4" xfId="287" xr:uid="{00000000-0005-0000-0000-000024010000}"/>
    <cellStyle name="SAPBEXstdItem 4 2" xfId="827" xr:uid="{00000000-0005-0000-0000-00004B030000}"/>
    <cellStyle name="SAPBEXstdItem 4 3" xfId="1010" xr:uid="{00000000-0005-0000-0000-000004040000}"/>
    <cellStyle name="SAPBEXstdItem 4 4" xfId="463" xr:uid="{00000000-0005-0000-0000-0000DA010000}"/>
    <cellStyle name="SAPBEXstdItem 5" xfId="288" xr:uid="{00000000-0005-0000-0000-000025010000}"/>
    <cellStyle name="SAPBEXstdItem 5 2" xfId="828" xr:uid="{00000000-0005-0000-0000-00004C030000}"/>
    <cellStyle name="SAPBEXstdItem 5 3" xfId="1128" xr:uid="{00000000-0005-0000-0000-00007A040000}"/>
    <cellStyle name="SAPBEXstdItem 5 4" xfId="464" xr:uid="{00000000-0005-0000-0000-0000DB010000}"/>
    <cellStyle name="SAPBEXstdItem 6" xfId="824" xr:uid="{00000000-0005-0000-0000-000048030000}"/>
    <cellStyle name="SAPBEXstdItem 7" xfId="568" xr:uid="{00000000-0005-0000-0000-000044020000}"/>
    <cellStyle name="SAPBEXstdItem 8" xfId="1006" xr:uid="{00000000-0005-0000-0000-000000040000}"/>
    <cellStyle name="SAPBEXstdItem 9" xfId="460" xr:uid="{00000000-0005-0000-0000-0000D7010000}"/>
    <cellStyle name="SAPBEXstdItem_Sept 2011 Total BW Data" xfId="289" xr:uid="{00000000-0005-0000-0000-000026010000}"/>
    <cellStyle name="SAPBEXstdItemX" xfId="290" xr:uid="{00000000-0005-0000-0000-000027010000}"/>
    <cellStyle name="SAPBEXstdItemX 2" xfId="291" xr:uid="{00000000-0005-0000-0000-000028010000}"/>
    <cellStyle name="SAPBEXstdItemX 2 2" xfId="830" xr:uid="{00000000-0005-0000-0000-00004E030000}"/>
    <cellStyle name="SAPBEXstdItemX 2 3" xfId="570" xr:uid="{00000000-0005-0000-0000-000046020000}"/>
    <cellStyle name="SAPBEXstdItemX 3" xfId="829" xr:uid="{00000000-0005-0000-0000-00004D030000}"/>
    <cellStyle name="SAPBEXstdItemX 3 2" xfId="1129" xr:uid="{00000000-0005-0000-0000-00007B040000}"/>
    <cellStyle name="SAPBEXstdItemX 4" xfId="569" xr:uid="{00000000-0005-0000-0000-000045020000}"/>
    <cellStyle name="SAPBEXstdItemX 5" xfId="1011" xr:uid="{00000000-0005-0000-0000-000005040000}"/>
    <cellStyle name="SAPBEXsubData" xfId="292" xr:uid="{00000000-0005-0000-0000-000029010000}"/>
    <cellStyle name="SAPBEXsubData 2" xfId="831" xr:uid="{00000000-0005-0000-0000-00004F030000}"/>
    <cellStyle name="SAPBEXsubData 2 2" xfId="1130" xr:uid="{00000000-0005-0000-0000-00007C040000}"/>
    <cellStyle name="SAPBEXsubData 3" xfId="571" xr:uid="{00000000-0005-0000-0000-000047020000}"/>
    <cellStyle name="SAPBEXsubDataEmph" xfId="293" xr:uid="{00000000-0005-0000-0000-00002A010000}"/>
    <cellStyle name="SAPBEXsubDataEmph 2" xfId="832" xr:uid="{00000000-0005-0000-0000-000050030000}"/>
    <cellStyle name="SAPBEXsubDataEmph 2 2" xfId="1131" xr:uid="{00000000-0005-0000-0000-00007D040000}"/>
    <cellStyle name="SAPBEXsubDataEmph 3" xfId="572" xr:uid="{00000000-0005-0000-0000-000048020000}"/>
    <cellStyle name="SAPBEXsubExc1" xfId="294" xr:uid="{00000000-0005-0000-0000-00002B010000}"/>
    <cellStyle name="SAPBEXsubExc1Emph" xfId="295" xr:uid="{00000000-0005-0000-0000-00002C010000}"/>
    <cellStyle name="SAPBEXsubExc2" xfId="296" xr:uid="{00000000-0005-0000-0000-00002D010000}"/>
    <cellStyle name="SAPBEXsubExc2Emph" xfId="297" xr:uid="{00000000-0005-0000-0000-00002E010000}"/>
    <cellStyle name="SAPBEXsubItem" xfId="298" xr:uid="{00000000-0005-0000-0000-00002F010000}"/>
    <cellStyle name="SAPBEXsubItem 2" xfId="833" xr:uid="{00000000-0005-0000-0000-000051030000}"/>
    <cellStyle name="SAPBEXsubItem 2 2" xfId="1132" xr:uid="{00000000-0005-0000-0000-00007E040000}"/>
    <cellStyle name="SAPBEXsubItem 3" xfId="573" xr:uid="{00000000-0005-0000-0000-000049020000}"/>
    <cellStyle name="SAPBEXtitle" xfId="299" xr:uid="{00000000-0005-0000-0000-000030010000}"/>
    <cellStyle name="SAPBEXtitle 2" xfId="834" xr:uid="{00000000-0005-0000-0000-000052030000}"/>
    <cellStyle name="SAPBEXtitle 2 3" xfId="1133" xr:uid="{00000000-0005-0000-0000-00007F040000}"/>
    <cellStyle name="SAPBEXtitle 3" xfId="574" xr:uid="{00000000-0005-0000-0000-00004A020000}"/>
    <cellStyle name="SAPBEXundefined" xfId="300" xr:uid="{00000000-0005-0000-0000-000031010000}"/>
    <cellStyle name="SAPBEXundefined 2" xfId="301" xr:uid="{00000000-0005-0000-0000-000032010000}"/>
    <cellStyle name="SAPBEXundefined 2 2" xfId="1012" xr:uid="{00000000-0005-0000-0000-000006040000}"/>
    <cellStyle name="SAPBEXundefined 3" xfId="835" xr:uid="{00000000-0005-0000-0000-000053030000}"/>
    <cellStyle name="SAPBEXundefined 3 3" xfId="1134" xr:uid="{00000000-0005-0000-0000-000080040000}"/>
    <cellStyle name="SAPBEXundefined 4" xfId="575" xr:uid="{00000000-0005-0000-0000-00004B020000}"/>
    <cellStyle name="SAPBEXundefined_Sheet2" xfId="1027" xr:uid="{00000000-0005-0000-0000-000015040000}"/>
    <cellStyle name="SEM-BPS-input-on" xfId="302" xr:uid="{00000000-0005-0000-0000-000033010000}"/>
    <cellStyle name="SEM-BPS-input-on 2" xfId="1013" xr:uid="{00000000-0005-0000-0000-000007040000}"/>
    <cellStyle name="SEM-BPS-key" xfId="303" xr:uid="{00000000-0005-0000-0000-000034010000}"/>
    <cellStyle name="SEM-BPS-key 2" xfId="1014" xr:uid="{00000000-0005-0000-0000-000008040000}"/>
    <cellStyle name="Sheet Title" xfId="347" xr:uid="{00000000-0005-0000-0000-000066010000}"/>
    <cellStyle name="Style 1" xfId="304" xr:uid="{00000000-0005-0000-0000-000035010000}"/>
    <cellStyle name="Style 1 2" xfId="1015" xr:uid="{00000000-0005-0000-0000-000009040000}"/>
    <cellStyle name="Style 26" xfId="305" xr:uid="{00000000-0005-0000-0000-000036010000}"/>
    <cellStyle name="Style 26 2" xfId="306" xr:uid="{00000000-0005-0000-0000-000037010000}"/>
    <cellStyle name="Style 26 2 2" xfId="1018" xr:uid="{00000000-0005-0000-0000-00000C040000}"/>
    <cellStyle name="Style 26 2 3" xfId="1017" xr:uid="{00000000-0005-0000-0000-00000B040000}"/>
    <cellStyle name="Style 26 3" xfId="1135" xr:uid="{00000000-0005-0000-0000-000081040000}"/>
    <cellStyle name="Style 26 5" xfId="1016" xr:uid="{00000000-0005-0000-0000-00000A040000}"/>
    <cellStyle name="Title" xfId="307" xr:uid="{00000000-0005-0000-0000-000038010000}"/>
    <cellStyle name="Title 2" xfId="690" xr:uid="{00000000-0005-0000-0000-0000C1020000}"/>
    <cellStyle name="Title 2 10" xfId="1019" xr:uid="{00000000-0005-0000-0000-00000D040000}"/>
    <cellStyle name="Title 2 2" xfId="1654" xr:uid="{00000000-0005-0000-0000-00008A060000}"/>
    <cellStyle name="Title 2 3" xfId="1655" xr:uid="{00000000-0005-0000-0000-00008B060000}"/>
    <cellStyle name="Title 2 4" xfId="1656" xr:uid="{00000000-0005-0000-0000-00008C060000}"/>
    <cellStyle name="Title 2 5" xfId="1657" xr:uid="{00000000-0005-0000-0000-00008D060000}"/>
    <cellStyle name="Title 2 6" xfId="1658" xr:uid="{00000000-0005-0000-0000-00008E060000}"/>
    <cellStyle name="Title 2 7" xfId="1653" xr:uid="{00000000-0005-0000-0000-000089060000}"/>
    <cellStyle name="Title 2 8" xfId="1077" xr:uid="{00000000-0005-0000-0000-000047040000}"/>
    <cellStyle name="Title 2 9" xfId="30992" xr:uid="{C3DCA940-0CC6-4E2B-A481-691D133BA0B1}"/>
    <cellStyle name="Total" xfId="308" xr:uid="{00000000-0005-0000-0000-000039010000}"/>
    <cellStyle name="Total 10" xfId="1660" xr:uid="{00000000-0005-0000-0000-000090060000}"/>
    <cellStyle name="Total 11" xfId="1661" xr:uid="{00000000-0005-0000-0000-000091060000}"/>
    <cellStyle name="Total 11 2" xfId="1662" xr:uid="{00000000-0005-0000-0000-000092060000}"/>
    <cellStyle name="Total 12" xfId="1663" xr:uid="{00000000-0005-0000-0000-000093060000}"/>
    <cellStyle name="Total 12 2" xfId="1664" xr:uid="{00000000-0005-0000-0000-000094060000}"/>
    <cellStyle name="Total 13" xfId="1665" xr:uid="{00000000-0005-0000-0000-000095060000}"/>
    <cellStyle name="Total 14" xfId="1666" xr:uid="{00000000-0005-0000-0000-000096060000}"/>
    <cellStyle name="Total 15" xfId="1659" xr:uid="{00000000-0005-0000-0000-00008F060000}"/>
    <cellStyle name="Total 2" xfId="309" xr:uid="{00000000-0005-0000-0000-00003A010000}"/>
    <cellStyle name="Total 2 2" xfId="310" xr:uid="{00000000-0005-0000-0000-00003B010000}"/>
    <cellStyle name="Total 2 2 2" xfId="641" xr:uid="{00000000-0005-0000-0000-000090020000}"/>
    <cellStyle name="Total 2 2 3" xfId="578" xr:uid="{00000000-0005-0000-0000-00004E020000}"/>
    <cellStyle name="Total 2 2 5" xfId="1021" xr:uid="{00000000-0005-0000-0000-00000F040000}"/>
    <cellStyle name="Total 2 2 6" xfId="466" xr:uid="{00000000-0005-0000-0000-0000DD010000}"/>
    <cellStyle name="Total 2 3" xfId="311" xr:uid="{00000000-0005-0000-0000-00003C010000}"/>
    <cellStyle name="Total 2 3 2" xfId="640" xr:uid="{00000000-0005-0000-0000-00008F020000}"/>
    <cellStyle name="Total 2 3 3" xfId="467" xr:uid="{00000000-0005-0000-0000-0000DE010000}"/>
    <cellStyle name="Total 2 4" xfId="577" xr:uid="{00000000-0005-0000-0000-00004D020000}"/>
    <cellStyle name="Total 2 6" xfId="1020" xr:uid="{00000000-0005-0000-0000-00000E040000}"/>
    <cellStyle name="Total 2 7" xfId="465" xr:uid="{00000000-0005-0000-0000-0000DC010000}"/>
    <cellStyle name="Total 3" xfId="312" xr:uid="{00000000-0005-0000-0000-00003D010000}"/>
    <cellStyle name="Total 3 2" xfId="313" xr:uid="{00000000-0005-0000-0000-00003E010000}"/>
    <cellStyle name="Total 3 2 2" xfId="642" xr:uid="{00000000-0005-0000-0000-000091020000}"/>
    <cellStyle name="Total 3 2 3" xfId="469" xr:uid="{00000000-0005-0000-0000-0000E0010000}"/>
    <cellStyle name="Total 3 3" xfId="579" xr:uid="{00000000-0005-0000-0000-00004F020000}"/>
    <cellStyle name="Total 3 5" xfId="1022" xr:uid="{00000000-0005-0000-0000-000010040000}"/>
    <cellStyle name="Total 3 6" xfId="468" xr:uid="{00000000-0005-0000-0000-0000DF010000}"/>
    <cellStyle name="Total 4" xfId="576" xr:uid="{00000000-0005-0000-0000-00004C020000}"/>
    <cellStyle name="Total 4 2" xfId="1136" xr:uid="{00000000-0005-0000-0000-000082040000}"/>
    <cellStyle name="Total 4 4" xfId="1023" xr:uid="{00000000-0005-0000-0000-000011040000}"/>
    <cellStyle name="Total 5" xfId="691" xr:uid="{00000000-0005-0000-0000-0000C2020000}"/>
    <cellStyle name="Total 5 2" xfId="1668" xr:uid="{00000000-0005-0000-0000-000098060000}"/>
    <cellStyle name="Total 5 3" xfId="1669" xr:uid="{00000000-0005-0000-0000-000099060000}"/>
    <cellStyle name="Total 5 4" xfId="1670" xr:uid="{00000000-0005-0000-0000-00009A060000}"/>
    <cellStyle name="Total 5 5" xfId="1671" xr:uid="{00000000-0005-0000-0000-00009B060000}"/>
    <cellStyle name="Total 5 6" xfId="1672" xr:uid="{00000000-0005-0000-0000-00009C060000}"/>
    <cellStyle name="Total 5 7" xfId="1667" xr:uid="{00000000-0005-0000-0000-000097060000}"/>
    <cellStyle name="Total 6" xfId="476" xr:uid="{00000000-0005-0000-0000-0000E7010000}"/>
    <cellStyle name="Total 6 2" xfId="1674" xr:uid="{00000000-0005-0000-0000-00009E060000}"/>
    <cellStyle name="Total 6 3" xfId="1675" xr:uid="{00000000-0005-0000-0000-00009F060000}"/>
    <cellStyle name="Total 6 6" xfId="1673" xr:uid="{00000000-0005-0000-0000-00009D060000}"/>
    <cellStyle name="Total 7" xfId="1676" xr:uid="{00000000-0005-0000-0000-0000A0060000}"/>
    <cellStyle name="Total 7 2" xfId="1677" xr:uid="{00000000-0005-0000-0000-0000A1060000}"/>
    <cellStyle name="Total 8" xfId="1678" xr:uid="{00000000-0005-0000-0000-0000A2060000}"/>
    <cellStyle name="Total 8 2" xfId="1679" xr:uid="{00000000-0005-0000-0000-0000A3060000}"/>
    <cellStyle name="Total 9" xfId="1680" xr:uid="{00000000-0005-0000-0000-0000A4060000}"/>
    <cellStyle name="Total 9 2" xfId="1681" xr:uid="{00000000-0005-0000-0000-0000A5060000}"/>
    <cellStyle name="Unprot" xfId="314" xr:uid="{00000000-0005-0000-0000-00003F010000}"/>
    <cellStyle name="Unprot 2" xfId="315" xr:uid="{00000000-0005-0000-0000-000040010000}"/>
    <cellStyle name="Unprot 3" xfId="316" xr:uid="{00000000-0005-0000-0000-000041010000}"/>
    <cellStyle name="Unprot$" xfId="317" xr:uid="{00000000-0005-0000-0000-000042010000}"/>
    <cellStyle name="Unprot$ 2" xfId="318" xr:uid="{00000000-0005-0000-0000-000043010000}"/>
    <cellStyle name="Unprot$ 2 2" xfId="319" xr:uid="{00000000-0005-0000-0000-000044010000}"/>
    <cellStyle name="Unprot$_2011-10 LIEE Table 6 (2)" xfId="320" xr:uid="{00000000-0005-0000-0000-000045010000}"/>
    <cellStyle name="Unprotect" xfId="321" xr:uid="{00000000-0005-0000-0000-000046010000}"/>
    <cellStyle name="Warning Text" xfId="322" xr:uid="{00000000-0005-0000-0000-000047010000}"/>
    <cellStyle name="Warning Text 2" xfId="692" xr:uid="{00000000-0005-0000-0000-0000C3020000}"/>
    <cellStyle name="Warning Text 2 2" xfId="1078" xr:uid="{00000000-0005-0000-0000-000048040000}"/>
    <cellStyle name="Warning Text 2 4" xfId="1024" xr:uid="{00000000-0005-0000-0000-000012040000}"/>
    <cellStyle name="wr_0" xfId="30998" xr:uid="{D7E1A7C3-1766-4D99-8AF3-0E558A734475}"/>
  </cellStyles>
  <dxfs count="1">
    <dxf>
      <fill>
        <patternFill>
          <bgColor theme="9" tint="0.79998168889431442"/>
        </patternFill>
      </fill>
    </dxf>
  </dxfs>
  <tableStyles count="0" defaultTableStyle="TableStyleMedium2" defaultPivotStyle="PivotStyleLight16"/>
  <colors>
    <mruColors>
      <color rgb="FFBDD9F1"/>
      <color rgb="FFABE1FA"/>
      <color rgb="FFC5D9F1"/>
      <color rgb="FF0089C4"/>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33" Type="http://schemas.openxmlformats.org/officeDocument/2006/relationships/styles" Target="styles.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externalLink" Target="externalLinks/externalLink5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23" Type="http://schemas.openxmlformats.org/officeDocument/2006/relationships/externalLink" Target="externalLinks/externalLink69.xml"/><Relationship Id="rId128" Type="http://schemas.openxmlformats.org/officeDocument/2006/relationships/externalLink" Target="externalLinks/externalLink74.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externalLink" Target="externalLinks/externalLink4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113" Type="http://schemas.openxmlformats.org/officeDocument/2006/relationships/externalLink" Target="externalLinks/externalLink59.xml"/><Relationship Id="rId118" Type="http://schemas.openxmlformats.org/officeDocument/2006/relationships/externalLink" Target="externalLinks/externalLink64.xml"/><Relationship Id="rId134" Type="http://schemas.openxmlformats.org/officeDocument/2006/relationships/sharedStrings" Target="sharedStrings.xml"/><Relationship Id="rId13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93" Type="http://schemas.openxmlformats.org/officeDocument/2006/relationships/externalLink" Target="externalLinks/externalLink39.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103" Type="http://schemas.openxmlformats.org/officeDocument/2006/relationships/externalLink" Target="externalLinks/externalLink49.xml"/><Relationship Id="rId108" Type="http://schemas.openxmlformats.org/officeDocument/2006/relationships/externalLink" Target="externalLinks/externalLink54.xml"/><Relationship Id="rId116" Type="http://schemas.openxmlformats.org/officeDocument/2006/relationships/externalLink" Target="externalLinks/externalLink62.xml"/><Relationship Id="rId124" Type="http://schemas.openxmlformats.org/officeDocument/2006/relationships/externalLink" Target="externalLinks/externalLink70.xml"/><Relationship Id="rId129" Type="http://schemas.openxmlformats.org/officeDocument/2006/relationships/externalLink" Target="externalLinks/externalLink75.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91" Type="http://schemas.openxmlformats.org/officeDocument/2006/relationships/externalLink" Target="externalLinks/externalLink37.xml"/><Relationship Id="rId96" Type="http://schemas.openxmlformats.org/officeDocument/2006/relationships/externalLink" Target="externalLinks/externalLink42.xml"/><Relationship Id="rId111" Type="http://schemas.openxmlformats.org/officeDocument/2006/relationships/externalLink" Target="externalLinks/externalLink57.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6" Type="http://schemas.openxmlformats.org/officeDocument/2006/relationships/externalLink" Target="externalLinks/externalLink52.xml"/><Relationship Id="rId114" Type="http://schemas.openxmlformats.org/officeDocument/2006/relationships/externalLink" Target="externalLinks/externalLink60.xml"/><Relationship Id="rId119" Type="http://schemas.openxmlformats.org/officeDocument/2006/relationships/externalLink" Target="externalLinks/externalLink65.xml"/><Relationship Id="rId127"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94" Type="http://schemas.openxmlformats.org/officeDocument/2006/relationships/externalLink" Target="externalLinks/externalLink40.xml"/><Relationship Id="rId99" Type="http://schemas.openxmlformats.org/officeDocument/2006/relationships/externalLink" Target="externalLinks/externalLink45.xml"/><Relationship Id="rId101" Type="http://schemas.openxmlformats.org/officeDocument/2006/relationships/externalLink" Target="externalLinks/externalLink47.xml"/><Relationship Id="rId122" Type="http://schemas.openxmlformats.org/officeDocument/2006/relationships/externalLink" Target="externalLinks/externalLink68.xml"/><Relationship Id="rId130" Type="http://schemas.openxmlformats.org/officeDocument/2006/relationships/externalLink" Target="externalLinks/externalLink76.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externalLink" Target="externalLinks/externalLink43.xml"/><Relationship Id="rId104" Type="http://schemas.openxmlformats.org/officeDocument/2006/relationships/externalLink" Target="externalLinks/externalLink50.xml"/><Relationship Id="rId120" Type="http://schemas.openxmlformats.org/officeDocument/2006/relationships/externalLink" Target="externalLinks/externalLink66.xml"/><Relationship Id="rId125"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115" Type="http://schemas.openxmlformats.org/officeDocument/2006/relationships/externalLink" Target="externalLinks/externalLink61.xml"/><Relationship Id="rId131" Type="http://schemas.openxmlformats.org/officeDocument/2006/relationships/externalLink" Target="externalLinks/externalLink77.xml"/><Relationship Id="rId136" Type="http://schemas.openxmlformats.org/officeDocument/2006/relationships/customXml" Target="../customXml/item1.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105" Type="http://schemas.openxmlformats.org/officeDocument/2006/relationships/externalLink" Target="externalLinks/externalLink51.xml"/><Relationship Id="rId126" Type="http://schemas.openxmlformats.org/officeDocument/2006/relationships/externalLink" Target="externalLinks/externalLink72.xml"/></Relationships>
</file>

<file path=xl/drawings/drawing1.xml><?xml version="1.0" encoding="utf-8"?>
<xdr:wsDr xmlns:xdr="http://schemas.openxmlformats.org/drawingml/2006/spreadsheetDrawing" xmlns:a="http://schemas.openxmlformats.org/drawingml/2006/main">
  <xdr:twoCellAnchor>
    <xdr:from>
      <xdr:col>10</xdr:col>
      <xdr:colOff>669324</xdr:colOff>
      <xdr:row>1</xdr:row>
      <xdr:rowOff>162079</xdr:rowOff>
    </xdr:from>
    <xdr:to>
      <xdr:col>13</xdr:col>
      <xdr:colOff>797972</xdr:colOff>
      <xdr:row>17</xdr:row>
      <xdr:rowOff>115810</xdr:rowOff>
    </xdr:to>
    <xdr:sp macro="" textlink="">
      <xdr:nvSpPr>
        <xdr:cNvPr id="2" name="TextBox 1">
          <a:extLst>
            <a:ext uri="{FF2B5EF4-FFF2-40B4-BE49-F238E27FC236}">
              <a16:creationId xmlns:a16="http://schemas.microsoft.com/office/drawing/2014/main" id="{308D1A85-EA0D-44D9-9CD1-99E7F8D8CD13}"/>
            </a:ext>
          </a:extLst>
        </xdr:cNvPr>
        <xdr:cNvSpPr txBox="1"/>
      </xdr:nvSpPr>
      <xdr:spPr>
        <a:xfrm>
          <a:off x="12194574" y="358929"/>
          <a:ext cx="3586223" cy="40812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a:solidFill>
                <a:srgbClr val="FF0000"/>
              </a:solidFill>
              <a:effectLst/>
              <a:latin typeface="+mn-lt"/>
              <a:ea typeface="+mn-ea"/>
              <a:cs typeface="+mn-cs"/>
            </a:rPr>
            <a:t>FERA Table 3</a:t>
          </a:r>
        </a:p>
        <a:p>
          <a:pPr lvl="1"/>
          <a:r>
            <a:rPr lang="en-US" sz="1100">
              <a:solidFill>
                <a:srgbClr val="FF0000"/>
              </a:solidFill>
              <a:effectLst/>
              <a:latin typeface="+mn-lt"/>
              <a:ea typeface="+mn-ea"/>
              <a:cs typeface="+mn-cs"/>
            </a:rPr>
            <a:t>ED staff would also like to see the same four columns noted above added to the FERA PEV table to show columns E, F, G, H from CARE Table 3. This will help show FERA PEV reasons for de-enrollment and if customers re-enroll later, noting the same question above regarding how to improve the way columns G and H are calculated.</a:t>
          </a:r>
        </a:p>
        <a:p>
          <a:endParaRPr lang="en-US" sz="1100">
            <a:solidFill>
              <a:srgbClr val="FF0000"/>
            </a:solidFill>
          </a:endParaRPr>
        </a:p>
        <a:p>
          <a:r>
            <a:rPr lang="en-US" sz="1100">
              <a:solidFill>
                <a:srgbClr val="FF0000"/>
              </a:solidFill>
            </a:rPr>
            <a:t>For</a:t>
          </a:r>
          <a:r>
            <a:rPr lang="en-US" sz="1100" baseline="0">
              <a:solidFill>
                <a:srgbClr val="FF0000"/>
              </a:solidFill>
            </a:rPr>
            <a:t> IOU discussion:</a:t>
          </a:r>
        </a:p>
        <a:p>
          <a:r>
            <a:rPr lang="en-US" sz="1100" baseline="0">
              <a:solidFill>
                <a:srgbClr val="FF0000"/>
              </a:solidFill>
            </a:rPr>
            <a:t>- propose to remove columns G and H and create a new table on PEV re-enrollment</a:t>
          </a:r>
          <a:endParaRPr lang="en-US" sz="1100">
            <a:solidFill>
              <a:srgbClr val="FF0000"/>
            </a:solidFill>
          </a:endParaRPr>
        </a:p>
        <a:p>
          <a:endParaRPr lang="en-US" sz="1100">
            <a:solidFill>
              <a:srgbClr val="FF0000"/>
            </a:solidFill>
          </a:endParaRPr>
        </a:p>
        <a:p>
          <a:r>
            <a:rPr lang="en-US" sz="1100">
              <a:solidFill>
                <a:srgbClr val="FF0000"/>
              </a:solidFill>
            </a:rPr>
            <a:t>Note: </a:t>
          </a:r>
        </a:p>
        <a:p>
          <a:pPr marL="171450" indent="-171450">
            <a:buFont typeface="Arial" panose="020B0604020202020204" pitchFamily="34" charset="0"/>
            <a:buChar char="•"/>
          </a:pPr>
          <a:r>
            <a:rPr lang="en-US" sz="1100">
              <a:solidFill>
                <a:srgbClr val="FF0000"/>
              </a:solidFill>
            </a:rPr>
            <a:t>Minor text change</a:t>
          </a:r>
          <a:r>
            <a:rPr lang="en-US" sz="1100" baseline="0">
              <a:solidFill>
                <a:srgbClr val="FF0000"/>
              </a:solidFill>
            </a:rPr>
            <a:t> (e.g. reporting year)</a:t>
          </a:r>
        </a:p>
        <a:p>
          <a:pPr marL="171450" indent="-171450">
            <a:buFont typeface="Arial" panose="020B0604020202020204" pitchFamily="34" charset="0"/>
            <a:buChar char="•"/>
          </a:pPr>
          <a:r>
            <a:rPr lang="en-US" sz="1100" baseline="0">
              <a:solidFill>
                <a:srgbClr val="FF0000"/>
              </a:solidFill>
            </a:rPr>
            <a:t>Each IOU is responsible for updating footnotes to reflect individual reporting needs.</a:t>
          </a:r>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sdge.com/Documents%20and%20Settings/pardor/My%20Documents/Data/PRR's/2008/04-01-2008/FINAL%20-%202008-ERRA-RATEDESIGN%20(3-25-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Documents%20and%20Settings\Owner\Local%20Settings\Temporary%20Internet%20Files\Content.IE5\OTUBC9QR\SD_LRMC_124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sdge.com/Data/CPP/LargePower_2003/AG_Accoun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MyDocs\Finance\Athens_Model\Athens%20Model%2009-13-00%20Jan%202003%20CO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rp.se.sempra.com\CorpData\Documents%20and%20Settings\Owner\Local%20Settings\Temporary%20Internet%20Files\Content.IE5\OTUBC9QR\SD_LRMC_124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tijsegecyx01\reportestjn\Consolidation%20Files\2003\0302\Cash%20Flow%2003-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s.sdge.com/TEMP/BillSavingsSep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s.sdge.com/Documents%20and%20Settings/edw9/Desktop/Annual%20LIEE_CARE%20Reports%20and%20Tables_09-11%20(04-21-09)_Final%20TEMPLAT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capuc.sharepoint.com/Users/rramos/AppData/Local/Microsoft/Windows/INetCache/Content.Outlook/1274YXK2/CARE%20PPP%20Exemption%20(June%2017).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SIBA_09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apuc.sharepoint.com/Users/DYThomas/Desktop/JEs/2016/2016-08/TIMP/TIMP%20-%202016%20GRC%20-%20Post%202015%20Activity_07-1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learesult5.sharepoint.com/SDGE/ROR/2002/6-02/RB060212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s-hypfm-p05\Templates\BUDPERF\RateCase\Final%20Testimony%20&amp;%20Workpapers\Workpapers\Allocation%20Support\Support%20and%20Blank%20Sheets\2003%20AS%20Plan%20Original%200101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ACTG/DATA/CORPACCT/DPLUCIEN/ACCTREC/SCG%20Acct%20Rec%20Listing.xls" TargetMode="External"/><Relationship Id="rId1" Type="http://schemas.openxmlformats.org/officeDocument/2006/relationships/externalLinkPath" Target="/ACTG/DATA/CORPACCT/DPLUCIEN/ACCTREC/SCG%20Acct%20Rec%20List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s-hypfm-p05\Templates\windows\TEMP\Financials%20Base%20Cas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sps.sdge.com/October%202002/windows/TEMP/Tables%204%20&amp;%205%20Updated%20for%20Octob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o301\RAS\TEMP\BillSavingsSep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sdge.com/DOCUME~1/vjw3/LOCALS~1/Temp/BillSavingsJuly01.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Ajaz%20Projections%203-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MyDocs\Plan\Master%20Pro%20Formas\Midwest\MW_POD_Double\MWPOD_2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sps.sdge.com/DOCUME~1/pardor/LOCALS~1/Temp/notesFFF692/~535519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ras\DOCUME~1\vjw3\LOCALS~1\Temp\BillSavingsJuly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sps.sdge.com/Documents%20and%20Settings/lpc2/Local%20Settings/Temporary%20Internet%20Files/OLK83/BillSavingsSep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WINDOWS\DESKTOP\Eco%20Unit%20to%20Integ%20Team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s-hypfm-p05\Templates\CES%20Plans\CESWay%20Plan%201998%20Rev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s-hypfm-p05\Templates\Allegro\DPR4-23-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Q:\04048\03RET\FAS132\fastoolTP%20summary%20Sempra%20Corp%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cp1b\data\ACTG\DATA\CORPACCT\Fin%20Acctg\Reg%20Asset%20(SCG%20JE%20298%20&amp;%20SDGE%20JE%2093)\SDGE%20Reg%20Asset\SDGE%20Hyperion%20Analysis\06-2003%20SDGE%20Balance%20Sheet%20Review.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sps.sdge.com/DOCUME~1/vjw3/LOCALS~1/Temp/BillSavingsJune01.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QTR105ALLOC_SDG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personal/rom9_pge_com/Documents/DESKTOP/2023_AR/SE%20Provision%202001%204th%20Qtr%20-%20FINAL.xls" TargetMode="External"/><Relationship Id="rId1" Type="http://schemas.openxmlformats.org/officeDocument/2006/relationships/externalLinkPath" Target="/personal/rom9_pge_com/Documents/DESKTOP/2023_AR/SE%20Provision%202001%204th%20Qtr%20-%20FINAL.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NEW_PPP%20SUR%202nd%20Qtr%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windows\TEMP\Athens%20Model%2009-13-00%20Jan%202003%20CO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My%20Documents\MSM_INC\Piggy\Pro_Formas\Consolidation_1\Consolidator.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CTG\DATA\CORPACCT\EDALEY\ELECT%20MARGIN\ELECMARGIN199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MyDocs\Peakers\Colorado\Finance\Pro_Forma\PSCO_3_2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TEMP\BillSavingsSe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RB030212BU.XLS"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personal/rom9_pge_com/Documents/DESKTOP/2023_AR/Provision%202002%204th%20Qtr_SETOP%20II_Final.xls" TargetMode="External"/><Relationship Id="rId1" Type="http://schemas.openxmlformats.org/officeDocument/2006/relationships/externalLinkPath" Target="/personal/rom9_pge_com/Documents/DESKTOP/2023_AR/Provision%202002%204th%20Qtr_SETOP%20II_Final.xls" TargetMode="External"/></Relationships>
</file>

<file path=xl/externalLinks/_rels/externalLink71.xml.rels><?xml version="1.0" encoding="UTF-8" standalone="yes"?>
<Relationships xmlns="http://schemas.openxmlformats.org/package/2006/relationships"><Relationship Id="rId2" Type="http://schemas.openxmlformats.org/officeDocument/2006/relationships/externalLinkPath" Target="../../../../../../../../personal/hyc3_pge_com/Documents/ESA/Past%20AR%20and%20Monthly%20Reports/Worksheet%20in%205500%20PAGOS%20ANTICIPADOS%20%20Leadsheet" TargetMode="External"/><Relationship Id="rId1" Type="http://schemas.openxmlformats.org/officeDocument/2006/relationships/externalLinkPath" Target="/personal/hyc3_pge_com/Documents/ESA/Past%20AR%20and%20Monthly%20Reports/Worksheet%20in%205500%20PAGOS%20ANTICIPADOS%20%20Leadsheet"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5300%20Cuentas%20por%20Cobrar%20Combined%20Leadsheet"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5635%20Papel%20de%20Trabajo%20de%20Activo%20Fijo" TargetMode="External"/></Relationships>
</file>

<file path=xl/externalLinks/_rels/externalLink74.xml.rels><?xml version="1.0" encoding="UTF-8" standalone="yes"?>
<Relationships xmlns="http://schemas.openxmlformats.org/package/2006/relationships"><Relationship Id="rId2" Type="http://schemas.openxmlformats.org/officeDocument/2006/relationships/externalLinkPath" Target="../../../../../../../../personal/hyc3_pge_com/Documents/ESA/Past%20AR%20and%20Monthly%20Reports/Worksheet%20in%208715%20Concliaci&#243;n%20Contable-Fiscal%20%20%20PPC%20" TargetMode="External"/><Relationship Id="rId1" Type="http://schemas.openxmlformats.org/officeDocument/2006/relationships/externalLinkPath" Target="/personal/hyc3_pge_com/Documents/ESA/Past%20AR%20and%20Monthly%20Reports/Worksheet%20in%208715%20Concliaci&#243;n%20Contable-Fiscal%20%20%20PPC%2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sps.sdge.com/WINDOWS/TEMP/BillSavingsAug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Stomayko\SEI%20Standardized%20Model\Bangor\Bangor_FAS142ValuationModel_Simple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ACTG/DATA/CORPACCT/EDALEY/ELECT%20MARGIN/ELECMARGIN1998.XLS" TargetMode="External"/><Relationship Id="rId1" Type="http://schemas.openxmlformats.org/officeDocument/2006/relationships/externalLinkPath" Target="/ACTG/DATA/CORPACCT/EDALEY/ELECT%20MARGIN/ELECMARGIN19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s-cp1b\data\DATA\EXCEL\93CAPAD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 val=" MI 04"/>
      <sheetName val="Costs 2004"/>
    </sheetNames>
    <sheetDataSet>
      <sheetData sheetId="0" refreshError="1"/>
      <sheetData sheetId="1" refreshError="1"/>
      <sheetData sheetId="2">
        <row r="7">
          <cell r="V7">
            <v>1</v>
          </cell>
          <cell r="W7">
            <v>0.13800000000000001</v>
          </cell>
          <cell r="X7">
            <v>0.85599999999999998</v>
          </cell>
        </row>
        <row r="8">
          <cell r="V8">
            <v>2</v>
          </cell>
          <cell r="W8">
            <v>0.26942857142857146</v>
          </cell>
          <cell r="X8">
            <v>1.6712380952380954</v>
          </cell>
        </row>
        <row r="9">
          <cell r="V9">
            <v>3</v>
          </cell>
          <cell r="W9">
            <v>0.39459863945578239</v>
          </cell>
          <cell r="X9">
            <v>2.4476553287981861</v>
          </cell>
        </row>
        <row r="10">
          <cell r="V10">
            <v>4</v>
          </cell>
          <cell r="W10">
            <v>0.5138082280531262</v>
          </cell>
          <cell r="X10">
            <v>3.18710031314113</v>
          </cell>
        </row>
        <row r="11">
          <cell r="V11">
            <v>5</v>
          </cell>
          <cell r="W11">
            <v>0.62734116957440578</v>
          </cell>
          <cell r="X11">
            <v>3.891333631562981</v>
          </cell>
        </row>
        <row r="12">
          <cell r="V12">
            <v>6</v>
          </cell>
          <cell r="W12">
            <v>0.7354677805470532</v>
          </cell>
          <cell r="X12">
            <v>4.5620320300599824</v>
          </cell>
        </row>
        <row r="13">
          <cell r="V13">
            <v>7</v>
          </cell>
          <cell r="W13">
            <v>0.83844550528290784</v>
          </cell>
          <cell r="X13">
            <v>5.2007924095809361</v>
          </cell>
        </row>
        <row r="14">
          <cell r="V14">
            <v>8</v>
          </cell>
          <cell r="W14">
            <v>0.93651952884086476</v>
          </cell>
          <cell r="X14">
            <v>5.8091356281723208</v>
          </cell>
        </row>
        <row r="15">
          <cell r="V15">
            <v>9</v>
          </cell>
          <cell r="W15">
            <v>1.0299233608008236</v>
          </cell>
          <cell r="X15">
            <v>6.3885101220688769</v>
          </cell>
        </row>
        <row r="16">
          <cell r="V16">
            <v>10</v>
          </cell>
          <cell r="W16">
            <v>1.1188793912388797</v>
          </cell>
          <cell r="X16">
            <v>6.9402953543513117</v>
          </cell>
        </row>
        <row r="17">
          <cell r="V17">
            <v>11</v>
          </cell>
          <cell r="W17">
            <v>1.2035994202275049</v>
          </cell>
          <cell r="X17">
            <v>7.4658050993822016</v>
          </cell>
        </row>
        <row r="18">
          <cell r="V18">
            <v>12</v>
          </cell>
          <cell r="W18">
            <v>1.2842851621214333</v>
          </cell>
          <cell r="X18">
            <v>7.9662905708401928</v>
          </cell>
        </row>
        <row r="19">
          <cell r="V19">
            <v>13</v>
          </cell>
          <cell r="W19">
            <v>1.3611287258299365</v>
          </cell>
          <cell r="X19">
            <v>8.4429434008001838</v>
          </cell>
        </row>
        <row r="20">
          <cell r="V20">
            <v>14</v>
          </cell>
          <cell r="W20">
            <v>1.4343130722189872</v>
          </cell>
          <cell r="X20">
            <v>8.8968984769525559</v>
          </cell>
        </row>
        <row r="21">
          <cell r="V21">
            <v>15</v>
          </cell>
          <cell r="W21">
            <v>1.504012449732369</v>
          </cell>
          <cell r="X21">
            <v>9.3292366447167208</v>
          </cell>
        </row>
        <row r="22">
          <cell r="V22">
            <v>16</v>
          </cell>
          <cell r="W22">
            <v>1.570392809268923</v>
          </cell>
          <cell r="X22">
            <v>9.7409872806825923</v>
          </cell>
        </row>
        <row r="23">
          <cell r="V23">
            <v>17</v>
          </cell>
          <cell r="W23">
            <v>1.6336121993037365</v>
          </cell>
          <cell r="X23">
            <v>10.133130743507232</v>
          </cell>
        </row>
        <row r="24">
          <cell r="V24">
            <v>18</v>
          </cell>
          <cell r="W24">
            <v>1.693821142194035</v>
          </cell>
          <cell r="X24">
            <v>10.506600708102127</v>
          </cell>
        </row>
        <row r="25">
          <cell r="V25">
            <v>19</v>
          </cell>
          <cell r="W25">
            <v>1.7511629925657477</v>
          </cell>
          <cell r="X25">
            <v>10.862286388668695</v>
          </cell>
        </row>
        <row r="26">
          <cell r="V26">
            <v>20</v>
          </cell>
          <cell r="W26">
            <v>1.8057742786340456</v>
          </cell>
          <cell r="X26">
            <v>11.201034655874947</v>
          </cell>
        </row>
        <row r="27">
          <cell r="V27">
            <v>21</v>
          </cell>
          <cell r="W27">
            <v>1.8577850272705199</v>
          </cell>
          <cell r="X27">
            <v>11.523652053214237</v>
          </cell>
        </row>
        <row r="28">
          <cell r="V28">
            <v>22</v>
          </cell>
          <cell r="W28">
            <v>1.9073190735909713</v>
          </cell>
          <cell r="X28">
            <v>11.830906717346894</v>
          </cell>
        </row>
        <row r="29">
          <cell r="V29">
            <v>23</v>
          </cell>
          <cell r="W29">
            <v>1.9544943558009256</v>
          </cell>
          <cell r="X29">
            <v>12.123530206997042</v>
          </cell>
        </row>
        <row r="30">
          <cell r="V30">
            <v>24</v>
          </cell>
          <cell r="W30">
            <v>1.9994231960008815</v>
          </cell>
          <cell r="X30">
            <v>12.40221924475909</v>
          </cell>
        </row>
        <row r="31">
          <cell r="V31">
            <v>25</v>
          </cell>
          <cell r="W31">
            <v>2.0422125676198872</v>
          </cell>
          <cell r="X31">
            <v>12.667637375961039</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row r="450">
          <cell r="B450">
            <v>0.4</v>
          </cell>
        </row>
        <row r="451">
          <cell r="B451">
            <v>0.56999999999999995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2008 Rev Req"/>
      <sheetName val="CRS 08 (ERRA)"/>
      <sheetName val="Adjustments"/>
      <sheetName val="URG SAPC"/>
      <sheetName val="TTA Revenue"/>
      <sheetName val="Distrbn SAPC"/>
      <sheetName val="Other SAPC"/>
      <sheetName val="Unit_Charge_Current"/>
      <sheetName val="Billing-Proposed"/>
      <sheetName val="AB1x-D-DCARE"/>
      <sheetName val="Proposed_Unit_Charge"/>
      <sheetName val="Tariffs-Old"/>
      <sheetName val="Billings-Proposed"/>
      <sheetName val="Tariffs-New"/>
      <sheetName val="Tariffs-Proposed"/>
      <sheetName val="ERRA Rates"/>
      <sheetName val="Rate-Comparison"/>
      <sheetName val="PRR-Current-Bundled"/>
      <sheetName val="PRR-Current-DA"/>
      <sheetName val="PRR-Proposed-Bdl"/>
      <sheetName val="PRR-Proposed-DA"/>
      <sheetName val="Medical BL-Energy"/>
      <sheetName val="CARE-Billing"/>
      <sheetName val="CARE-Tariffs"/>
      <sheetName val="DA CRS Table 08"/>
      <sheetName val="DAEBSC CRS"/>
      <sheetName val="CCA CRS"/>
      <sheetName val="Searless"/>
      <sheetName val="TOTCA"/>
      <sheetName val="RTP2-Sec-URG"/>
      <sheetName val="RTP2-Pri-URG"/>
      <sheetName val="PA-RTP-URG"/>
      <sheetName val="RTP2-Sub-URG"/>
      <sheetName val="System-SF"/>
      <sheetName val="Bundled-SF"/>
      <sheetName val="DA-SF"/>
      <sheetName val="Error Checking"/>
      <sheetName val="Comparison"/>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refreshError="1"/>
      <sheetData sheetId="3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3">
          <cell r="AW13">
            <v>5</v>
          </cell>
          <cell r="AX13">
            <v>3.5681999999999998E-2</v>
          </cell>
          <cell r="AY13">
            <v>2.6315999999999999E-2</v>
          </cell>
          <cell r="AZ13">
            <v>3.2319000000000001E-2</v>
          </cell>
          <cell r="BA13">
            <v>2.7521E-2</v>
          </cell>
        </row>
        <row r="14">
          <cell r="AW14">
            <v>6</v>
          </cell>
          <cell r="AX14">
            <v>3.7532000000000003E-2</v>
          </cell>
          <cell r="AY14">
            <v>2.7873999999999999E-2</v>
          </cell>
          <cell r="AZ14">
            <v>3.4230999999999998E-2</v>
          </cell>
          <cell r="BA14">
            <v>2.9135000000000001E-2</v>
          </cell>
        </row>
        <row r="15">
          <cell r="AW15">
            <v>7</v>
          </cell>
          <cell r="AX15">
            <v>3.9481000000000002E-2</v>
          </cell>
          <cell r="AY15">
            <v>2.9524999999999999E-2</v>
          </cell>
          <cell r="AZ15">
            <v>3.6259E-2</v>
          </cell>
          <cell r="BA15">
            <v>3.0845000000000001E-2</v>
          </cell>
        </row>
        <row r="16">
          <cell r="AW16">
            <v>8</v>
          </cell>
          <cell r="AX16">
            <v>4.1534000000000001E-2</v>
          </cell>
          <cell r="AY16">
            <v>3.1275999999999998E-2</v>
          </cell>
          <cell r="AZ16">
            <v>3.841E-2</v>
          </cell>
          <cell r="BA16">
            <v>3.2656999999999999E-2</v>
          </cell>
        </row>
        <row r="17">
          <cell r="AW17">
            <v>9</v>
          </cell>
          <cell r="AX17">
            <v>4.3698000000000001E-2</v>
          </cell>
          <cell r="AY17">
            <v>3.3133000000000003E-2</v>
          </cell>
          <cell r="AZ17">
            <v>4.0690999999999998E-2</v>
          </cell>
          <cell r="BA17">
            <v>3.4576999999999997E-2</v>
          </cell>
        </row>
        <row r="18">
          <cell r="AW18">
            <v>10</v>
          </cell>
          <cell r="AX18">
            <v>4.598E-2</v>
          </cell>
          <cell r="AY18">
            <v>3.5104000000000003E-2</v>
          </cell>
          <cell r="AZ18">
            <v>4.3110999999999997E-2</v>
          </cell>
          <cell r="BA18">
            <v>3.6611999999999999E-2</v>
          </cell>
        </row>
        <row r="19">
          <cell r="AW19">
            <v>11</v>
          </cell>
          <cell r="AX19">
            <v>4.8384999999999997E-2</v>
          </cell>
          <cell r="AY19">
            <v>3.7194999999999999E-2</v>
          </cell>
          <cell r="AZ19">
            <v>4.5678000000000003E-2</v>
          </cell>
          <cell r="BA19">
            <v>3.8768999999999998E-2</v>
          </cell>
        </row>
        <row r="20">
          <cell r="AW20">
            <v>12</v>
          </cell>
          <cell r="AX20">
            <v>5.0921000000000001E-2</v>
          </cell>
          <cell r="AY20">
            <v>3.9412999999999997E-2</v>
          </cell>
          <cell r="AZ20">
            <v>4.8403000000000002E-2</v>
          </cell>
          <cell r="BA20">
            <v>4.1055000000000001E-2</v>
          </cell>
        </row>
        <row r="21">
          <cell r="AW21">
            <v>13</v>
          </cell>
          <cell r="AX21">
            <v>5.3596999999999999E-2</v>
          </cell>
          <cell r="AY21">
            <v>4.1768E-2</v>
          </cell>
          <cell r="AZ21">
            <v>5.1295E-2</v>
          </cell>
          <cell r="BA21">
            <v>4.3478999999999997E-2</v>
          </cell>
        </row>
        <row r="22">
          <cell r="AW22">
            <v>14</v>
          </cell>
          <cell r="AX22">
            <v>5.6418999999999997E-2</v>
          </cell>
          <cell r="AY22">
            <v>4.4268000000000002E-2</v>
          </cell>
          <cell r="AZ22">
            <v>5.4364999999999997E-2</v>
          </cell>
          <cell r="BA22">
            <v>4.6050000000000001E-2</v>
          </cell>
        </row>
        <row r="23">
          <cell r="AW23">
            <v>15</v>
          </cell>
          <cell r="AX23">
            <v>5.9396999999999998E-2</v>
          </cell>
          <cell r="AY23">
            <v>4.6921999999999998E-2</v>
          </cell>
          <cell r="AZ23">
            <v>5.7625000000000003E-2</v>
          </cell>
          <cell r="BA23">
            <v>4.8776E-2</v>
          </cell>
        </row>
        <row r="24">
          <cell r="AW24">
            <v>16</v>
          </cell>
          <cell r="AX24">
            <v>6.2540999999999999E-2</v>
          </cell>
          <cell r="AY24">
            <v>4.9741E-2</v>
          </cell>
          <cell r="AZ24">
            <v>6.1086000000000001E-2</v>
          </cell>
          <cell r="BA24">
            <v>5.1667999999999999E-2</v>
          </cell>
        </row>
        <row r="25">
          <cell r="AW25">
            <v>17</v>
          </cell>
          <cell r="AX25">
            <v>6.5860000000000002E-2</v>
          </cell>
          <cell r="AY25">
            <v>5.2734999999999997E-2</v>
          </cell>
          <cell r="AZ25">
            <v>6.4764000000000002E-2</v>
          </cell>
          <cell r="BA25">
            <v>5.4734999999999999E-2</v>
          </cell>
        </row>
        <row r="26">
          <cell r="AW26">
            <v>18</v>
          </cell>
          <cell r="AX26">
            <v>6.9363999999999995E-2</v>
          </cell>
          <cell r="AY26">
            <v>5.5917000000000001E-2</v>
          </cell>
          <cell r="AZ26">
            <v>6.8670999999999996E-2</v>
          </cell>
          <cell r="BA26">
            <v>5.799E-2</v>
          </cell>
        </row>
        <row r="27">
          <cell r="AW27">
            <v>19</v>
          </cell>
          <cell r="AX27">
            <v>7.3066000000000006E-2</v>
          </cell>
          <cell r="AY27">
            <v>5.9297999999999997E-2</v>
          </cell>
          <cell r="AZ27">
            <v>7.2822999999999999E-2</v>
          </cell>
          <cell r="BA27">
            <v>6.1445E-2</v>
          </cell>
        </row>
        <row r="28">
          <cell r="AW28">
            <v>20</v>
          </cell>
          <cell r="AX28">
            <v>7.6978000000000005E-2</v>
          </cell>
          <cell r="AY28">
            <v>6.2891000000000002E-2</v>
          </cell>
          <cell r="AZ28">
            <v>7.7235999999999999E-2</v>
          </cell>
          <cell r="BA28">
            <v>6.5111000000000002E-2</v>
          </cell>
        </row>
        <row r="29">
          <cell r="AW29">
            <v>21</v>
          </cell>
          <cell r="AX29">
            <v>8.1113000000000005E-2</v>
          </cell>
          <cell r="AY29">
            <v>6.6712999999999995E-2</v>
          </cell>
          <cell r="AZ29">
            <v>8.1929000000000002E-2</v>
          </cell>
          <cell r="BA29">
            <v>6.9002999999999995E-2</v>
          </cell>
        </row>
        <row r="30">
          <cell r="AW30">
            <v>22</v>
          </cell>
          <cell r="AX30">
            <v>8.5485000000000005E-2</v>
          </cell>
          <cell r="AY30">
            <v>7.0777000000000007E-2</v>
          </cell>
          <cell r="AZ30">
            <v>8.6919999999999997E-2</v>
          </cell>
          <cell r="BA30">
            <v>7.3136999999999994E-2</v>
          </cell>
        </row>
        <row r="31">
          <cell r="AW31">
            <v>23</v>
          </cell>
          <cell r="AX31">
            <v>9.0107999999999994E-2</v>
          </cell>
          <cell r="AY31">
            <v>7.5101000000000001E-2</v>
          </cell>
          <cell r="AZ31">
            <v>9.2230000000000006E-2</v>
          </cell>
          <cell r="BA31">
            <v>7.7526999999999999E-2</v>
          </cell>
        </row>
        <row r="32">
          <cell r="AW32">
            <v>24</v>
          </cell>
          <cell r="AX32">
            <v>9.5001000000000002E-2</v>
          </cell>
          <cell r="AY32">
            <v>7.9702999999999996E-2</v>
          </cell>
          <cell r="AZ32">
            <v>9.7881999999999997E-2</v>
          </cell>
          <cell r="BA32">
            <v>8.2191E-2</v>
          </cell>
        </row>
        <row r="33">
          <cell r="AW33">
            <v>25</v>
          </cell>
          <cell r="AX33">
            <v>0.100179</v>
          </cell>
          <cell r="AY33">
            <v>8.4600999999999996E-2</v>
          </cell>
          <cell r="AZ33">
            <v>0.103898</v>
          </cell>
          <cell r="BA33">
            <v>8.7148000000000003E-2</v>
          </cell>
        </row>
        <row r="34">
          <cell r="AW34">
            <v>26</v>
          </cell>
          <cell r="AX34">
            <v>0.10566200000000001</v>
          </cell>
          <cell r="AY34">
            <v>8.9818999999999996E-2</v>
          </cell>
          <cell r="AZ34">
            <v>0.110305</v>
          </cell>
          <cell r="BA34">
            <v>9.2415999999999998E-2</v>
          </cell>
        </row>
        <row r="35">
          <cell r="AW35">
            <v>27</v>
          </cell>
          <cell r="AX35">
            <v>0.111471</v>
          </cell>
          <cell r="AY35">
            <v>9.5377000000000003E-2</v>
          </cell>
          <cell r="AZ35">
            <v>0.117131</v>
          </cell>
          <cell r="BA35">
            <v>9.8017999999999994E-2</v>
          </cell>
        </row>
        <row r="36">
          <cell r="AW36">
            <v>28</v>
          </cell>
          <cell r="AX36">
            <v>0.117627</v>
          </cell>
          <cell r="AY36">
            <v>0.101301</v>
          </cell>
          <cell r="AZ36">
            <v>0.124406</v>
          </cell>
          <cell r="BA36">
            <v>0.103976</v>
          </cell>
        </row>
        <row r="37">
          <cell r="AW37">
            <v>29</v>
          </cell>
          <cell r="AX37">
            <v>0.124154</v>
          </cell>
          <cell r="AY37">
            <v>0.10761800000000001</v>
          </cell>
          <cell r="AZ37">
            <v>0.132164</v>
          </cell>
          <cell r="BA37">
            <v>0.110316</v>
          </cell>
        </row>
        <row r="38">
          <cell r="AW38">
            <v>30</v>
          </cell>
          <cell r="AX38">
            <v>0.131079</v>
          </cell>
          <cell r="AY38">
            <v>0.114356</v>
          </cell>
          <cell r="AZ38">
            <v>0.14043900000000001</v>
          </cell>
          <cell r="BA38">
            <v>0.117063</v>
          </cell>
        </row>
        <row r="39">
          <cell r="AW39">
            <v>31</v>
          </cell>
          <cell r="AX39">
            <v>0.138428</v>
          </cell>
          <cell r="AY39">
            <v>0.121547</v>
          </cell>
          <cell r="AZ39">
            <v>0.14927000000000001</v>
          </cell>
          <cell r="BA39">
            <v>0.124247</v>
          </cell>
        </row>
        <row r="40">
          <cell r="AW40">
            <v>32</v>
          </cell>
          <cell r="AX40">
            <v>0.146233</v>
          </cell>
          <cell r="AY40">
            <v>0.12922500000000001</v>
          </cell>
          <cell r="AZ40">
            <v>0.15869900000000001</v>
          </cell>
          <cell r="BA40">
            <v>0.13189899999999999</v>
          </cell>
        </row>
        <row r="41">
          <cell r="AW41">
            <v>33</v>
          </cell>
          <cell r="AX41">
            <v>0.154527</v>
          </cell>
          <cell r="AY41">
            <v>0.13742799999999999</v>
          </cell>
          <cell r="AZ41">
            <v>0.16877300000000001</v>
          </cell>
          <cell r="BA41">
            <v>0.14005400000000001</v>
          </cell>
        </row>
        <row r="42">
          <cell r="AW42">
            <v>34</v>
          </cell>
          <cell r="AX42">
            <v>0.16334499999999999</v>
          </cell>
          <cell r="AY42">
            <v>0.14619599999999999</v>
          </cell>
          <cell r="AZ42">
            <v>0.17954100000000001</v>
          </cell>
          <cell r="BA42">
            <v>0.14874699999999999</v>
          </cell>
        </row>
        <row r="43">
          <cell r="AW43">
            <v>35</v>
          </cell>
          <cell r="AX43">
            <v>0.17272599999999999</v>
          </cell>
          <cell r="AY43">
            <v>0.15557399999999999</v>
          </cell>
          <cell r="AZ43">
            <v>0.19105800000000001</v>
          </cell>
          <cell r="BA43">
            <v>0.15801999999999999</v>
          </cell>
        </row>
        <row r="44">
          <cell r="AW44">
            <v>36</v>
          </cell>
          <cell r="AX44">
            <v>0.18271399999999999</v>
          </cell>
          <cell r="AY44">
            <v>0.16561000000000001</v>
          </cell>
          <cell r="AZ44">
            <v>0.20338400000000001</v>
          </cell>
          <cell r="BA44">
            <v>0.16791600000000001</v>
          </cell>
        </row>
        <row r="45">
          <cell r="AW45">
            <v>37</v>
          </cell>
          <cell r="AX45">
            <v>0.193356</v>
          </cell>
          <cell r="AY45">
            <v>0.17635899999999999</v>
          </cell>
          <cell r="AZ45">
            <v>0.216584</v>
          </cell>
          <cell r="BA45">
            <v>0.178482</v>
          </cell>
        </row>
        <row r="46">
          <cell r="AW46">
            <v>38</v>
          </cell>
          <cell r="AX46">
            <v>0.20470099999999999</v>
          </cell>
          <cell r="AY46">
            <v>0.18787799999999999</v>
          </cell>
          <cell r="AZ46">
            <v>0.23072999999999999</v>
          </cell>
          <cell r="BA46">
            <v>0.189772</v>
          </cell>
        </row>
        <row r="47">
          <cell r="AW47">
            <v>39</v>
          </cell>
          <cell r="AX47">
            <v>0.216808</v>
          </cell>
          <cell r="AY47">
            <v>0.20023199999999999</v>
          </cell>
          <cell r="AZ47">
            <v>0.24590100000000001</v>
          </cell>
          <cell r="BA47">
            <v>0.20184099999999999</v>
          </cell>
        </row>
        <row r="48">
          <cell r="AW48">
            <v>40</v>
          </cell>
          <cell r="AX48">
            <v>0.229738</v>
          </cell>
          <cell r="AY48">
            <v>0.21349199999999999</v>
          </cell>
          <cell r="AZ48">
            <v>0.26218599999999997</v>
          </cell>
          <cell r="BA48">
            <v>0.214752</v>
          </cell>
        </row>
        <row r="49">
          <cell r="AW49">
            <v>41</v>
          </cell>
          <cell r="AX49">
            <v>0.243558</v>
          </cell>
          <cell r="AY49">
            <v>0.22773599999999999</v>
          </cell>
          <cell r="AZ49">
            <v>0.27967900000000001</v>
          </cell>
          <cell r="BA49">
            <v>0.228575</v>
          </cell>
        </row>
        <row r="50">
          <cell r="AW50">
            <v>42</v>
          </cell>
          <cell r="AX50">
            <v>0.25834499999999999</v>
          </cell>
          <cell r="AY50">
            <v>0.24305099999999999</v>
          </cell>
          <cell r="AZ50">
            <v>0.29848799999999998</v>
          </cell>
          <cell r="BA50">
            <v>0.24338499999999999</v>
          </cell>
        </row>
        <row r="51">
          <cell r="AW51">
            <v>43</v>
          </cell>
          <cell r="AX51">
            <v>0.27418100000000001</v>
          </cell>
          <cell r="AY51">
            <v>0.25953399999999999</v>
          </cell>
          <cell r="AZ51">
            <v>0.31872899999999998</v>
          </cell>
          <cell r="BA51">
            <v>0.25926500000000002</v>
          </cell>
        </row>
        <row r="52">
          <cell r="AW52">
            <v>44</v>
          </cell>
          <cell r="AX52">
            <v>0.29115799999999997</v>
          </cell>
          <cell r="AY52">
            <v>0.27728799999999998</v>
          </cell>
          <cell r="AZ52">
            <v>0.340534</v>
          </cell>
          <cell r="BA52">
            <v>0.27630900000000003</v>
          </cell>
        </row>
        <row r="53">
          <cell r="AW53">
            <v>45</v>
          </cell>
          <cell r="AX53">
            <v>0.30937799999999999</v>
          </cell>
          <cell r="AY53">
            <v>0.29643399999999998</v>
          </cell>
          <cell r="AZ53">
            <v>0.36404599999999998</v>
          </cell>
          <cell r="BA53">
            <v>0.29461799999999999</v>
          </cell>
        </row>
        <row r="54">
          <cell r="AW54">
            <v>46</v>
          </cell>
          <cell r="AX54">
            <v>0.328953</v>
          </cell>
          <cell r="AY54">
            <v>0.31710100000000002</v>
          </cell>
          <cell r="AZ54">
            <v>0.38942700000000002</v>
          </cell>
          <cell r="BA54">
            <v>0.314307</v>
          </cell>
        </row>
        <row r="55">
          <cell r="AW55">
            <v>47</v>
          </cell>
          <cell r="AX55">
            <v>0.35000900000000001</v>
          </cell>
          <cell r="AY55">
            <v>0.33943499999999999</v>
          </cell>
          <cell r="AZ55">
            <v>0.41685499999999998</v>
          </cell>
          <cell r="BA55">
            <v>0.33550400000000002</v>
          </cell>
        </row>
        <row r="56">
          <cell r="AW56">
            <v>48</v>
          </cell>
          <cell r="AX56">
            <v>0.37268499999999999</v>
          </cell>
          <cell r="AY56">
            <v>0.36359900000000001</v>
          </cell>
          <cell r="AZ56">
            <v>0.44652999999999998</v>
          </cell>
          <cell r="BA56">
            <v>0.35835</v>
          </cell>
        </row>
        <row r="57">
          <cell r="AW57">
            <v>49</v>
          </cell>
          <cell r="AX57">
            <v>0.39713700000000002</v>
          </cell>
          <cell r="AY57">
            <v>0.38977400000000001</v>
          </cell>
          <cell r="AZ57">
            <v>0.47867599999999999</v>
          </cell>
          <cell r="BA57">
            <v>0.38300499999999998</v>
          </cell>
        </row>
        <row r="58">
          <cell r="AW58">
            <v>50</v>
          </cell>
          <cell r="AX58">
            <v>0.42354000000000003</v>
          </cell>
          <cell r="AY58">
            <v>0.41816599999999998</v>
          </cell>
          <cell r="AZ58">
            <v>0.51354299999999997</v>
          </cell>
          <cell r="BA58">
            <v>0.40965000000000001</v>
          </cell>
        </row>
        <row r="59">
          <cell r="AW59">
            <v>51</v>
          </cell>
          <cell r="AX59">
            <v>0.45208999999999999</v>
          </cell>
          <cell r="AY59">
            <v>0.44900400000000001</v>
          </cell>
          <cell r="AZ59">
            <v>0.55141499999999999</v>
          </cell>
          <cell r="BA59">
            <v>0.43848799999999999</v>
          </cell>
        </row>
        <row r="60">
          <cell r="AW60">
            <v>52</v>
          </cell>
          <cell r="AX60">
            <v>0.48300799999999999</v>
          </cell>
          <cell r="AY60">
            <v>0.482547</v>
          </cell>
          <cell r="AZ60">
            <v>0.59260900000000005</v>
          </cell>
          <cell r="BA60">
            <v>0.46975</v>
          </cell>
        </row>
        <row r="61">
          <cell r="AW61">
            <v>53</v>
          </cell>
          <cell r="AX61">
            <v>0.516544</v>
          </cell>
          <cell r="AY61">
            <v>0.51909099999999997</v>
          </cell>
          <cell r="AZ61">
            <v>0.63748700000000003</v>
          </cell>
          <cell r="BA61">
            <v>0.50369900000000001</v>
          </cell>
        </row>
        <row r="62">
          <cell r="AW62">
            <v>54</v>
          </cell>
          <cell r="AX62">
            <v>0.55298400000000003</v>
          </cell>
          <cell r="AY62">
            <v>0.55896900000000005</v>
          </cell>
          <cell r="AZ62">
            <v>0.68646099999999999</v>
          </cell>
          <cell r="BA62">
            <v>0.54063600000000001</v>
          </cell>
        </row>
        <row r="63">
          <cell r="AW63">
            <v>55</v>
          </cell>
          <cell r="AX63">
            <v>0.59264899999999998</v>
          </cell>
          <cell r="AY63">
            <v>0.60256399999999999</v>
          </cell>
          <cell r="AZ63">
            <v>0.74</v>
          </cell>
          <cell r="BA63">
            <v>0.58090699999999995</v>
          </cell>
        </row>
        <row r="64">
          <cell r="AW64">
            <v>56</v>
          </cell>
          <cell r="AX64">
            <v>0.635911</v>
          </cell>
          <cell r="AY64">
            <v>0.64102599999999998</v>
          </cell>
          <cell r="AZ64">
            <v>0.78</v>
          </cell>
          <cell r="BA64">
            <v>0.62491200000000002</v>
          </cell>
        </row>
        <row r="65">
          <cell r="AW65">
            <v>57</v>
          </cell>
          <cell r="AX65">
            <v>0.68319399999999997</v>
          </cell>
          <cell r="AY65">
            <v>0.67948699999999995</v>
          </cell>
          <cell r="AZ65">
            <v>0.82</v>
          </cell>
          <cell r="BA65">
            <v>0.67311600000000005</v>
          </cell>
        </row>
        <row r="66">
          <cell r="AW66">
            <v>58</v>
          </cell>
          <cell r="AX66">
            <v>0.73498600000000003</v>
          </cell>
          <cell r="AY66">
            <v>0.730769</v>
          </cell>
          <cell r="AZ66">
            <v>0.86</v>
          </cell>
          <cell r="BA66">
            <v>0.72606199999999999</v>
          </cell>
        </row>
        <row r="67">
          <cell r="AW67">
            <v>59</v>
          </cell>
          <cell r="AX67">
            <v>0.79185300000000003</v>
          </cell>
          <cell r="AY67">
            <v>0.79487200000000002</v>
          </cell>
          <cell r="AZ67">
            <v>0.9</v>
          </cell>
          <cell r="BA67">
            <v>0.78439000000000003</v>
          </cell>
        </row>
        <row r="68">
          <cell r="AW68">
            <v>60</v>
          </cell>
          <cell r="AX68">
            <v>0.85444900000000001</v>
          </cell>
          <cell r="AY68">
            <v>0.85897400000000002</v>
          </cell>
          <cell r="AZ68">
            <v>0.94</v>
          </cell>
          <cell r="BA68">
            <v>0.84885500000000003</v>
          </cell>
        </row>
        <row r="69">
          <cell r="AW69">
            <v>61</v>
          </cell>
          <cell r="AX69">
            <v>0.92353499999999999</v>
          </cell>
          <cell r="AY69">
            <v>0.92307700000000004</v>
          </cell>
          <cell r="AZ69">
            <v>0.97</v>
          </cell>
          <cell r="BA69">
            <v>0.92036300000000004</v>
          </cell>
        </row>
        <row r="70">
          <cell r="AW70">
            <v>62</v>
          </cell>
          <cell r="AX70">
            <v>1</v>
          </cell>
          <cell r="AY70">
            <v>1</v>
          </cell>
          <cell r="AZ70">
            <v>1</v>
          </cell>
          <cell r="BA70">
            <v>1</v>
          </cell>
        </row>
        <row r="71">
          <cell r="AW71">
            <v>63</v>
          </cell>
          <cell r="AX71">
            <v>1</v>
          </cell>
          <cell r="AY71">
            <v>1.089744</v>
          </cell>
          <cell r="AZ71">
            <v>1</v>
          </cell>
          <cell r="BA71">
            <v>1</v>
          </cell>
        </row>
        <row r="72">
          <cell r="AW72">
            <v>64</v>
          </cell>
          <cell r="AX72">
            <v>1</v>
          </cell>
          <cell r="AY72">
            <v>1.179487</v>
          </cell>
          <cell r="AZ72">
            <v>1</v>
          </cell>
          <cell r="BA72">
            <v>1</v>
          </cell>
        </row>
        <row r="73">
          <cell r="AW73">
            <v>65</v>
          </cell>
          <cell r="AX73">
            <v>1</v>
          </cell>
          <cell r="AY73">
            <v>1.2820510000000001</v>
          </cell>
          <cell r="AZ73">
            <v>1</v>
          </cell>
          <cell r="BA73">
            <v>1</v>
          </cell>
        </row>
        <row r="74">
          <cell r="AW74">
            <v>66</v>
          </cell>
          <cell r="AX74">
            <v>1</v>
          </cell>
          <cell r="AY74">
            <v>1.2820510000000001</v>
          </cell>
          <cell r="AZ74">
            <v>1</v>
          </cell>
          <cell r="BA74">
            <v>1</v>
          </cell>
        </row>
        <row r="75">
          <cell r="AW75">
            <v>67</v>
          </cell>
          <cell r="AX75">
            <v>1</v>
          </cell>
          <cell r="AY75">
            <v>1.2820510000000001</v>
          </cell>
          <cell r="AZ75">
            <v>1</v>
          </cell>
          <cell r="BA75">
            <v>1</v>
          </cell>
        </row>
        <row r="76">
          <cell r="AW76">
            <v>68</v>
          </cell>
          <cell r="AX76">
            <v>1</v>
          </cell>
          <cell r="AY76">
            <v>1.2820510000000001</v>
          </cell>
          <cell r="AZ76">
            <v>1</v>
          </cell>
          <cell r="BA76">
            <v>1</v>
          </cell>
        </row>
        <row r="77">
          <cell r="AW77">
            <v>69</v>
          </cell>
          <cell r="AX77">
            <v>1</v>
          </cell>
          <cell r="AY77">
            <v>1.2820510000000001</v>
          </cell>
          <cell r="AZ77">
            <v>1</v>
          </cell>
          <cell r="BA77">
            <v>1</v>
          </cell>
        </row>
        <row r="78">
          <cell r="AW78">
            <v>70</v>
          </cell>
          <cell r="AX78">
            <v>1</v>
          </cell>
          <cell r="AY78">
            <v>1.2820510000000001</v>
          </cell>
          <cell r="AZ78">
            <v>1</v>
          </cell>
          <cell r="BA78">
            <v>1</v>
          </cell>
        </row>
        <row r="79">
          <cell r="AW79">
            <v>71</v>
          </cell>
          <cell r="AX79">
            <v>1</v>
          </cell>
          <cell r="AY79">
            <v>1.2820510000000001</v>
          </cell>
          <cell r="AZ79">
            <v>1</v>
          </cell>
          <cell r="BA79">
            <v>1</v>
          </cell>
        </row>
        <row r="80">
          <cell r="AW80">
            <v>72</v>
          </cell>
          <cell r="AX80">
            <v>1</v>
          </cell>
          <cell r="AY80">
            <v>1.2820510000000001</v>
          </cell>
          <cell r="AZ80">
            <v>1</v>
          </cell>
          <cell r="BA80">
            <v>1</v>
          </cell>
        </row>
        <row r="81">
          <cell r="AW81">
            <v>73</v>
          </cell>
          <cell r="AX81">
            <v>1</v>
          </cell>
          <cell r="AY81">
            <v>1.2820510000000001</v>
          </cell>
          <cell r="AZ81">
            <v>1</v>
          </cell>
          <cell r="BA81">
            <v>1</v>
          </cell>
        </row>
        <row r="82">
          <cell r="AW82">
            <v>74</v>
          </cell>
          <cell r="AX82">
            <v>1</v>
          </cell>
          <cell r="AY82">
            <v>1.2820510000000001</v>
          </cell>
          <cell r="AZ82">
            <v>1</v>
          </cell>
          <cell r="BA82">
            <v>1</v>
          </cell>
        </row>
        <row r="83">
          <cell r="AW83">
            <v>75</v>
          </cell>
          <cell r="AX83">
            <v>1</v>
          </cell>
          <cell r="AY83">
            <v>1.2820510000000001</v>
          </cell>
          <cell r="AZ83">
            <v>1</v>
          </cell>
          <cell r="BA83">
            <v>1</v>
          </cell>
        </row>
        <row r="84">
          <cell r="AW84">
            <v>76</v>
          </cell>
          <cell r="AX84">
            <v>1</v>
          </cell>
          <cell r="AY84">
            <v>1.2820510000000001</v>
          </cell>
          <cell r="AZ84">
            <v>1</v>
          </cell>
          <cell r="BA84">
            <v>1</v>
          </cell>
        </row>
        <row r="85">
          <cell r="AW85">
            <v>77</v>
          </cell>
          <cell r="AX85">
            <v>1</v>
          </cell>
          <cell r="AY85">
            <v>1.2820510000000001</v>
          </cell>
          <cell r="AZ85">
            <v>1</v>
          </cell>
          <cell r="BA85">
            <v>1</v>
          </cell>
        </row>
        <row r="86">
          <cell r="AW86">
            <v>78</v>
          </cell>
          <cell r="AX86">
            <v>1</v>
          </cell>
          <cell r="AY86">
            <v>1.2820510000000001</v>
          </cell>
          <cell r="AZ86">
            <v>1</v>
          </cell>
          <cell r="BA86">
            <v>1</v>
          </cell>
        </row>
        <row r="87">
          <cell r="AW87">
            <v>79</v>
          </cell>
          <cell r="AX87">
            <v>1</v>
          </cell>
          <cell r="AY87">
            <v>1.2820510000000001</v>
          </cell>
          <cell r="AZ87">
            <v>1</v>
          </cell>
          <cell r="BA87">
            <v>1</v>
          </cell>
        </row>
        <row r="88">
          <cell r="AW88">
            <v>80</v>
          </cell>
          <cell r="AX88">
            <v>1</v>
          </cell>
          <cell r="AY88">
            <v>1.2820510000000001</v>
          </cell>
          <cell r="AZ88">
            <v>1</v>
          </cell>
          <cell r="BA88">
            <v>1</v>
          </cell>
        </row>
        <row r="89">
          <cell r="AW89">
            <v>81</v>
          </cell>
          <cell r="AX89">
            <v>1</v>
          </cell>
          <cell r="AY89">
            <v>1.2820510000000001</v>
          </cell>
          <cell r="AZ89">
            <v>1</v>
          </cell>
          <cell r="BA89">
            <v>1</v>
          </cell>
        </row>
        <row r="90">
          <cell r="AW90">
            <v>82</v>
          </cell>
          <cell r="AX90">
            <v>1</v>
          </cell>
          <cell r="AY90">
            <v>1.2820510000000001</v>
          </cell>
          <cell r="AZ90">
            <v>1</v>
          </cell>
          <cell r="BA90">
            <v>1</v>
          </cell>
        </row>
        <row r="91">
          <cell r="AW91">
            <v>83</v>
          </cell>
          <cell r="AX91">
            <v>1</v>
          </cell>
          <cell r="AY91">
            <v>1.2820510000000001</v>
          </cell>
          <cell r="AZ91">
            <v>1</v>
          </cell>
          <cell r="BA91">
            <v>1</v>
          </cell>
        </row>
        <row r="92">
          <cell r="AW92">
            <v>84</v>
          </cell>
          <cell r="AX92">
            <v>1</v>
          </cell>
          <cell r="AY92">
            <v>1.2820510000000001</v>
          </cell>
          <cell r="AZ92">
            <v>1</v>
          </cell>
          <cell r="BA92">
            <v>1</v>
          </cell>
        </row>
        <row r="93">
          <cell r="AW93">
            <v>85</v>
          </cell>
          <cell r="AX93">
            <v>1</v>
          </cell>
          <cell r="AY93">
            <v>1.2820510000000001</v>
          </cell>
          <cell r="AZ93">
            <v>1</v>
          </cell>
          <cell r="BA93">
            <v>1</v>
          </cell>
        </row>
        <row r="94">
          <cell r="AW94">
            <v>86</v>
          </cell>
          <cell r="AX94">
            <v>1</v>
          </cell>
          <cell r="AY94">
            <v>1.2820510000000001</v>
          </cell>
          <cell r="AZ94">
            <v>1</v>
          </cell>
          <cell r="BA94">
            <v>1</v>
          </cell>
        </row>
        <row r="95">
          <cell r="AW95">
            <v>87</v>
          </cell>
          <cell r="AX95">
            <v>1</v>
          </cell>
          <cell r="AY95">
            <v>1.2820510000000001</v>
          </cell>
          <cell r="AZ95">
            <v>1</v>
          </cell>
          <cell r="BA95">
            <v>1</v>
          </cell>
        </row>
        <row r="96">
          <cell r="AW96">
            <v>88</v>
          </cell>
          <cell r="AX96">
            <v>1</v>
          </cell>
          <cell r="AY96">
            <v>1.2820510000000001</v>
          </cell>
          <cell r="AZ96">
            <v>1</v>
          </cell>
          <cell r="BA96">
            <v>1</v>
          </cell>
        </row>
        <row r="97">
          <cell r="AW97">
            <v>89</v>
          </cell>
          <cell r="AX97">
            <v>1</v>
          </cell>
          <cell r="AY97">
            <v>1.2820510000000001</v>
          </cell>
          <cell r="AZ97">
            <v>1</v>
          </cell>
          <cell r="BA97">
            <v>1</v>
          </cell>
        </row>
        <row r="98">
          <cell r="AW98">
            <v>90</v>
          </cell>
          <cell r="AX98">
            <v>1</v>
          </cell>
          <cell r="AY98">
            <v>1.2820510000000001</v>
          </cell>
          <cell r="AZ98">
            <v>1</v>
          </cell>
          <cell r="BA98">
            <v>1</v>
          </cell>
        </row>
        <row r="99">
          <cell r="AW99">
            <v>91</v>
          </cell>
          <cell r="AX99">
            <v>1</v>
          </cell>
          <cell r="AY99">
            <v>1.2820510000000001</v>
          </cell>
          <cell r="AZ99">
            <v>1</v>
          </cell>
          <cell r="BA99">
            <v>1</v>
          </cell>
        </row>
        <row r="100">
          <cell r="AW100">
            <v>92</v>
          </cell>
          <cell r="AX100">
            <v>1</v>
          </cell>
          <cell r="AY100">
            <v>1.2820510000000001</v>
          </cell>
          <cell r="AZ100">
            <v>1</v>
          </cell>
          <cell r="BA100">
            <v>1</v>
          </cell>
        </row>
        <row r="101">
          <cell r="AW101">
            <v>93</v>
          </cell>
          <cell r="AX101">
            <v>1</v>
          </cell>
          <cell r="AY101">
            <v>1.2820510000000001</v>
          </cell>
          <cell r="AZ101">
            <v>1</v>
          </cell>
          <cell r="BA101">
            <v>1</v>
          </cell>
        </row>
        <row r="102">
          <cell r="AW102">
            <v>94</v>
          </cell>
          <cell r="AX102">
            <v>1</v>
          </cell>
          <cell r="AY102">
            <v>1.2820510000000001</v>
          </cell>
          <cell r="AZ102">
            <v>1</v>
          </cell>
          <cell r="BA102">
            <v>1</v>
          </cell>
        </row>
        <row r="103">
          <cell r="AW103">
            <v>95</v>
          </cell>
          <cell r="AX103">
            <v>1</v>
          </cell>
          <cell r="AY103">
            <v>1.2820510000000001</v>
          </cell>
          <cell r="AZ103">
            <v>1</v>
          </cell>
          <cell r="BA103">
            <v>1</v>
          </cell>
        </row>
        <row r="104">
          <cell r="AW104">
            <v>96</v>
          </cell>
          <cell r="AX104">
            <v>1</v>
          </cell>
          <cell r="AY104">
            <v>1.2820510000000001</v>
          </cell>
          <cell r="AZ104">
            <v>1</v>
          </cell>
          <cell r="BA104">
            <v>1</v>
          </cell>
        </row>
        <row r="105">
          <cell r="AW105">
            <v>97</v>
          </cell>
          <cell r="AX105">
            <v>1</v>
          </cell>
          <cell r="AY105">
            <v>1.2820510000000001</v>
          </cell>
          <cell r="AZ105">
            <v>1</v>
          </cell>
          <cell r="BA105">
            <v>1</v>
          </cell>
        </row>
        <row r="106">
          <cell r="AW106">
            <v>98</v>
          </cell>
          <cell r="AX106">
            <v>1</v>
          </cell>
          <cell r="AY106">
            <v>1.2820510000000001</v>
          </cell>
          <cell r="AZ106">
            <v>1</v>
          </cell>
          <cell r="BA106">
            <v>1</v>
          </cell>
        </row>
        <row r="107">
          <cell r="AW107">
            <v>99</v>
          </cell>
          <cell r="AX107">
            <v>1</v>
          </cell>
          <cell r="AY107">
            <v>1.2820510000000001</v>
          </cell>
          <cell r="AZ107">
            <v>1</v>
          </cell>
          <cell r="BA107">
            <v>1</v>
          </cell>
        </row>
        <row r="108">
          <cell r="AW108">
            <v>100</v>
          </cell>
          <cell r="AX108">
            <v>1</v>
          </cell>
          <cell r="AY108">
            <v>1.2820510000000001</v>
          </cell>
          <cell r="AZ108">
            <v>1</v>
          </cell>
          <cell r="BA108">
            <v>1</v>
          </cell>
        </row>
        <row r="109">
          <cell r="AW109">
            <v>101</v>
          </cell>
          <cell r="AX109">
            <v>1</v>
          </cell>
          <cell r="AY109">
            <v>1.2820510000000001</v>
          </cell>
          <cell r="AZ109">
            <v>1</v>
          </cell>
          <cell r="BA109">
            <v>1</v>
          </cell>
        </row>
        <row r="110">
          <cell r="AW110">
            <v>102</v>
          </cell>
          <cell r="AX110">
            <v>1</v>
          </cell>
          <cell r="AY110">
            <v>1.2820510000000001</v>
          </cell>
          <cell r="AZ110">
            <v>1</v>
          </cell>
          <cell r="BA110">
            <v>1</v>
          </cell>
        </row>
        <row r="111">
          <cell r="AW111">
            <v>103</v>
          </cell>
          <cell r="AX111">
            <v>1</v>
          </cell>
          <cell r="AY111">
            <v>1.2820510000000001</v>
          </cell>
          <cell r="AZ111">
            <v>1</v>
          </cell>
          <cell r="BA111">
            <v>1</v>
          </cell>
        </row>
        <row r="112">
          <cell r="AW112">
            <v>104</v>
          </cell>
          <cell r="AX112">
            <v>1</v>
          </cell>
          <cell r="AY112">
            <v>1.2820510000000001</v>
          </cell>
          <cell r="AZ112">
            <v>1</v>
          </cell>
          <cell r="BA112">
            <v>1</v>
          </cell>
        </row>
        <row r="113">
          <cell r="AW113">
            <v>105</v>
          </cell>
          <cell r="AX113">
            <v>1</v>
          </cell>
          <cell r="AY113">
            <v>1.2820510000000001</v>
          </cell>
          <cell r="AZ113">
            <v>1</v>
          </cell>
          <cell r="BA113">
            <v>1</v>
          </cell>
        </row>
        <row r="114">
          <cell r="AW114">
            <v>106</v>
          </cell>
          <cell r="AX114">
            <v>1</v>
          </cell>
          <cell r="AY114">
            <v>1.2820510000000001</v>
          </cell>
          <cell r="AZ114">
            <v>1</v>
          </cell>
          <cell r="BA114">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 val="2A-PAN001 P&amp;L Bud (2013-15)"/>
      <sheetName val="Full Legal Na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row r="1">
          <cell r="C1">
            <v>2002</v>
          </cell>
        </row>
        <row r="84">
          <cell r="B84">
            <v>2002</v>
          </cell>
        </row>
        <row r="157">
          <cell r="B157">
            <v>650</v>
          </cell>
        </row>
        <row r="162">
          <cell r="B162">
            <v>2002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
      <sheetName val="Summary"/>
      <sheetName val="SummaryPaste"/>
      <sheetName val="Accounts_100_Pct"/>
      <sheetName val="Accounts_80_Pct"/>
      <sheetName val="Accounts_50_Pct"/>
      <sheetName val="Accounts_25_Pct"/>
      <sheetName val="Accounts_0_Pct"/>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row r="6">
          <cell r="D6">
            <v>36526</v>
          </cell>
        </row>
        <row r="18">
          <cell r="D18">
            <v>0.92807424593967525</v>
          </cell>
        </row>
        <row r="19">
          <cell r="D19">
            <v>7.441187116243686E-2</v>
          </cell>
        </row>
      </sheetData>
      <sheetData sheetId="1">
        <row r="9">
          <cell r="B9">
            <v>10</v>
          </cell>
          <cell r="C9">
            <v>2.92E-4</v>
          </cell>
          <cell r="D9">
            <v>1000000</v>
          </cell>
          <cell r="E9">
            <v>474053.34095523861</v>
          </cell>
          <cell r="F9">
            <v>6504941.473846755</v>
          </cell>
          <cell r="G9">
            <v>6287667.0259089377</v>
          </cell>
          <cell r="H9">
            <v>13.263627703243285</v>
          </cell>
        </row>
        <row r="10">
          <cell r="B10">
            <v>11</v>
          </cell>
          <cell r="C10">
            <v>2.9300000000000002E-4</v>
          </cell>
          <cell r="D10">
            <v>999708</v>
          </cell>
          <cell r="E10">
            <v>439828.22958670964</v>
          </cell>
          <cell r="F10">
            <v>6030888.1328915162</v>
          </cell>
          <cell r="G10">
            <v>5829300.194330941</v>
          </cell>
          <cell r="H10">
            <v>13.253583563311794</v>
          </cell>
        </row>
        <row r="11">
          <cell r="B11">
            <v>12</v>
          </cell>
          <cell r="C11">
            <v>2.9799999999999998E-4</v>
          </cell>
          <cell r="D11">
            <v>999415.08555600001</v>
          </cell>
          <cell r="E11">
            <v>408073.65189368057</v>
          </cell>
          <cell r="F11">
            <v>5591059.9033048069</v>
          </cell>
          <cell r="G11">
            <v>5404026.1461868696</v>
          </cell>
          <cell r="H11">
            <v>13.242771546531589</v>
          </cell>
        </row>
        <row r="12">
          <cell r="B12">
            <v>13</v>
          </cell>
          <cell r="C12">
            <v>3.0400000000000002E-4</v>
          </cell>
          <cell r="D12">
            <v>999117.2598605043</v>
          </cell>
          <cell r="E12">
            <v>378609.78742034</v>
          </cell>
          <cell r="F12">
            <v>5182986.251411126</v>
          </cell>
          <cell r="G12">
            <v>5009456.7655101372</v>
          </cell>
          <cell r="H12">
            <v>13.231186651676651</v>
          </cell>
        </row>
        <row r="13">
          <cell r="B13">
            <v>14</v>
          </cell>
          <cell r="C13">
            <v>3.1E-4</v>
          </cell>
          <cell r="D13">
            <v>998813.52821350668</v>
          </cell>
          <cell r="E13">
            <v>351271.17405565124</v>
          </cell>
          <cell r="F13">
            <v>4804376.4639907861</v>
          </cell>
          <cell r="G13">
            <v>4643377.1758819455</v>
          </cell>
          <cell r="H13">
            <v>13.218782293665532</v>
          </cell>
        </row>
        <row r="14">
          <cell r="B14">
            <v>15</v>
          </cell>
          <cell r="C14">
            <v>3.1700000000000001E-4</v>
          </cell>
          <cell r="D14">
            <v>998503.89601976052</v>
          </cell>
          <cell r="E14">
            <v>325904.66820574855</v>
          </cell>
          <cell r="F14">
            <v>4453105.2899351353</v>
          </cell>
          <cell r="G14">
            <v>4303732.3170075007</v>
          </cell>
          <cell r="H14">
            <v>13.20549454139911</v>
          </cell>
        </row>
        <row r="15">
          <cell r="B15">
            <v>16</v>
          </cell>
          <cell r="C15">
            <v>3.2499999999999999E-4</v>
          </cell>
          <cell r="D15">
            <v>998187.37028472219</v>
          </cell>
          <cell r="E15">
            <v>302367.84819111583</v>
          </cell>
          <cell r="F15">
            <v>4127200.621729387</v>
          </cell>
          <cell r="G15">
            <v>3988615.3579751253</v>
          </cell>
          <cell r="H15">
            <v>13.191268125353279</v>
          </cell>
        </row>
        <row r="16">
          <cell r="B16">
            <v>17</v>
          </cell>
          <cell r="C16">
            <v>3.3300000000000002E-4</v>
          </cell>
          <cell r="D16">
            <v>997862.9593893796</v>
          </cell>
          <cell r="E16">
            <v>280528.61126724246</v>
          </cell>
          <cell r="F16">
            <v>3824832.773538271</v>
          </cell>
          <cell r="G16">
            <v>3696257.1600407846</v>
          </cell>
          <cell r="H16">
            <v>13.176043410843347</v>
          </cell>
        </row>
        <row r="17">
          <cell r="B17">
            <v>18</v>
          </cell>
          <cell r="C17">
            <v>3.4299999999999999E-4</v>
          </cell>
          <cell r="D17">
            <v>997530.67102390295</v>
          </cell>
          <cell r="E17">
            <v>260264.68235702129</v>
          </cell>
          <cell r="F17">
            <v>3544304.1622710284</v>
          </cell>
          <cell r="G17">
            <v>3425016.1828573938</v>
          </cell>
          <cell r="H17">
            <v>13.159742427745481</v>
          </cell>
        </row>
        <row r="18">
          <cell r="B18">
            <v>19</v>
          </cell>
          <cell r="C18">
            <v>3.5300000000000002E-4</v>
          </cell>
          <cell r="D18">
            <v>997188.51800374174</v>
          </cell>
          <cell r="E18">
            <v>241462.09890577529</v>
          </cell>
          <cell r="F18">
            <v>3284039.4799140072</v>
          </cell>
          <cell r="G18">
            <v>3173369.3512488604</v>
          </cell>
          <cell r="H18">
            <v>13.142308319315946</v>
          </cell>
        </row>
        <row r="19">
          <cell r="B19">
            <v>20</v>
          </cell>
          <cell r="C19">
            <v>3.6499999999999998E-4</v>
          </cell>
          <cell r="D19">
            <v>996836.51045688638</v>
          </cell>
          <cell r="E19">
            <v>224015.64991634485</v>
          </cell>
          <cell r="F19">
            <v>3042577.381008232</v>
          </cell>
          <cell r="G19">
            <v>2939903.5414632405</v>
          </cell>
          <cell r="H19">
            <v>13.123652488391333</v>
          </cell>
        </row>
        <row r="20">
          <cell r="B20">
            <v>21</v>
          </cell>
          <cell r="C20">
            <v>3.77E-4</v>
          </cell>
          <cell r="D20">
            <v>996472.66513056972</v>
          </cell>
          <cell r="E20">
            <v>207827.27072308623</v>
          </cell>
          <cell r="F20">
            <v>2818561.7310918872</v>
          </cell>
          <cell r="G20">
            <v>2723307.5653438061</v>
          </cell>
          <cell r="H20">
            <v>13.103706534126616</v>
          </cell>
        </row>
        <row r="21">
          <cell r="B21">
            <v>22</v>
          </cell>
          <cell r="C21">
            <v>3.9199999999999999E-4</v>
          </cell>
          <cell r="D21">
            <v>996096.99493581557</v>
          </cell>
          <cell r="E21">
            <v>192806.42212716813</v>
          </cell>
          <cell r="F21">
            <v>2610734.4603688009</v>
          </cell>
          <cell r="G21">
            <v>2522364.8502271823</v>
          </cell>
          <cell r="H21">
            <v>13.082369468811168</v>
          </cell>
        </row>
        <row r="22">
          <cell r="B22">
            <v>23</v>
          </cell>
          <cell r="C22">
            <v>4.08E-4</v>
          </cell>
          <cell r="D22">
            <v>995706.52491380076</v>
          </cell>
          <cell r="E22">
            <v>178868.53086746571</v>
          </cell>
          <cell r="F22">
            <v>2417928.0382416327</v>
          </cell>
          <cell r="G22">
            <v>2335946.6282607107</v>
          </cell>
          <cell r="H22">
            <v>13.059572955242484</v>
          </cell>
        </row>
        <row r="23">
          <cell r="B23">
            <v>24</v>
          </cell>
          <cell r="C23">
            <v>4.2400000000000001E-4</v>
          </cell>
          <cell r="D23">
            <v>995300.276651636</v>
          </cell>
          <cell r="E23">
            <v>165935.54757018265</v>
          </cell>
          <cell r="F23">
            <v>2239059.507374167</v>
          </cell>
          <cell r="G23">
            <v>2163005.7147378335</v>
          </cell>
          <cell r="H23">
            <v>13.0352160607599</v>
          </cell>
        </row>
        <row r="24">
          <cell r="B24">
            <v>25</v>
          </cell>
          <cell r="C24">
            <v>4.44E-4</v>
          </cell>
          <cell r="D24">
            <v>994878.2693343357</v>
          </cell>
          <cell r="E24">
            <v>153935.2119703136</v>
          </cell>
          <cell r="F24">
            <v>2073123.9598039843</v>
          </cell>
          <cell r="G24">
            <v>2002570.3209842572</v>
          </cell>
          <cell r="H24">
            <v>13.009176362913333</v>
          </cell>
        </row>
        <row r="25">
          <cell r="B25">
            <v>26</v>
          </cell>
          <cell r="C25">
            <v>4.64E-4</v>
          </cell>
          <cell r="D25">
            <v>994436.54338275129</v>
          </cell>
          <cell r="E25">
            <v>142799.87446514971</v>
          </cell>
          <cell r="F25">
            <v>1919188.7478336706</v>
          </cell>
          <cell r="G25">
            <v>1853738.805370477</v>
          </cell>
          <cell r="H25">
            <v>12.981375595136686</v>
          </cell>
        </row>
        <row r="26">
          <cell r="B26">
            <v>27</v>
          </cell>
          <cell r="C26">
            <v>4.8799999999999999E-4</v>
          </cell>
          <cell r="D26">
            <v>993975.12482662173</v>
          </cell>
          <cell r="E26">
            <v>132467.39241150618</v>
          </cell>
          <cell r="F26">
            <v>1776388.873368521</v>
          </cell>
          <cell r="G26">
            <v>1715674.6518465807</v>
          </cell>
          <cell r="H26">
            <v>12.951675281090203</v>
          </cell>
        </row>
        <row r="27">
          <cell r="B27">
            <v>28</v>
          </cell>
          <cell r="C27">
            <v>5.13E-4</v>
          </cell>
          <cell r="D27">
            <v>993490.06496570632</v>
          </cell>
          <cell r="E27">
            <v>122879.58081114557</v>
          </cell>
          <cell r="F27">
            <v>1643921.4809570147</v>
          </cell>
          <cell r="G27">
            <v>1587601.6730852397</v>
          </cell>
          <cell r="H27">
            <v>12.919979565402611</v>
          </cell>
        </row>
        <row r="28">
          <cell r="B28">
            <v>29</v>
          </cell>
          <cell r="C28">
            <v>5.4199999999999995E-4</v>
          </cell>
          <cell r="D28">
            <v>992980.40456237888</v>
          </cell>
          <cell r="E28">
            <v>113982.87107767003</v>
          </cell>
          <cell r="F28">
            <v>1521041.9001458692</v>
          </cell>
          <cell r="G28">
            <v>1468799.7509019373</v>
          </cell>
          <cell r="H28">
            <v>12.886144532199667</v>
          </cell>
        </row>
        <row r="29">
          <cell r="B29">
            <v>30</v>
          </cell>
          <cell r="C29">
            <v>5.7200000000000003E-4</v>
          </cell>
          <cell r="D29">
            <v>992442.20918310608</v>
          </cell>
          <cell r="E29">
            <v>105727.23189006586</v>
          </cell>
          <cell r="F29">
            <v>1407059.0290681992</v>
          </cell>
          <cell r="G29">
            <v>1358600.7144519191</v>
          </cell>
          <cell r="H29">
            <v>12.850054713099638</v>
          </cell>
        </row>
        <row r="30">
          <cell r="B30">
            <v>31</v>
          </cell>
          <cell r="C30">
            <v>6.0700000000000001E-4</v>
          </cell>
          <cell r="D30">
            <v>991874.53223945329</v>
          </cell>
          <cell r="E30">
            <v>98066.594815243385</v>
          </cell>
          <cell r="F30">
            <v>1301331.7971781334</v>
          </cell>
          <cell r="G30">
            <v>1256384.6078878136</v>
          </cell>
          <cell r="H30">
            <v>12.811545157194775</v>
          </cell>
        </row>
        <row r="31">
          <cell r="B31">
            <v>32</v>
          </cell>
          <cell r="C31">
            <v>6.4499999999999996E-4</v>
          </cell>
          <cell r="D31">
            <v>991272.46439838386</v>
          </cell>
          <cell r="E31">
            <v>90957.836094840401</v>
          </cell>
          <cell r="F31">
            <v>1203265.2023628901</v>
          </cell>
          <cell r="G31">
            <v>1161576.194152755</v>
          </cell>
          <cell r="H31">
            <v>12.770490636360307</v>
          </cell>
        </row>
        <row r="32">
          <cell r="B32">
            <v>33</v>
          </cell>
          <cell r="C32">
            <v>6.87E-4</v>
          </cell>
          <cell r="D32">
            <v>990633.09365884692</v>
          </cell>
          <cell r="E32">
            <v>84361.177067804398</v>
          </cell>
          <cell r="F32">
            <v>1112307.3662680497</v>
          </cell>
          <cell r="G32">
            <v>1073641.8267786393</v>
          </cell>
          <cell r="H32">
            <v>12.726728859125698</v>
          </cell>
        </row>
        <row r="33">
          <cell r="B33">
            <v>34</v>
          </cell>
          <cell r="C33">
            <v>7.3399999999999995E-4</v>
          </cell>
          <cell r="D33">
            <v>989952.52872350335</v>
          </cell>
          <cell r="E33">
            <v>78239.648203395671</v>
          </cell>
          <cell r="F33">
            <v>1027946.1892002452</v>
          </cell>
          <cell r="G33">
            <v>992086.35044035548</v>
          </cell>
          <cell r="H33">
            <v>12.680097280873229</v>
          </cell>
        </row>
        <row r="34">
          <cell r="B34">
            <v>35</v>
          </cell>
          <cell r="C34">
            <v>7.85E-4</v>
          </cell>
          <cell r="D34">
            <v>989225.90356742032</v>
          </cell>
          <cell r="E34">
            <v>72558.905152310326</v>
          </cell>
          <cell r="F34">
            <v>949706.54099684954</v>
          </cell>
          <cell r="G34">
            <v>916450.37613537395</v>
          </cell>
          <cell r="H34">
            <v>12.630432807821846</v>
          </cell>
        </row>
        <row r="35">
          <cell r="B35">
            <v>36</v>
          </cell>
          <cell r="C35">
            <v>8.5999999999999998E-4</v>
          </cell>
          <cell r="D35">
            <v>988449.36123311985</v>
          </cell>
          <cell r="E35">
            <v>67287.189245258254</v>
          </cell>
          <cell r="F35">
            <v>877147.63584453927</v>
          </cell>
          <cell r="G35">
            <v>846307.67410712922</v>
          </cell>
          <cell r="H35">
            <v>12.577545348526632</v>
          </cell>
        </row>
        <row r="36">
          <cell r="B36">
            <v>37</v>
          </cell>
          <cell r="C36">
            <v>9.0700000000000004E-4</v>
          </cell>
          <cell r="D36">
            <v>987599.29478245939</v>
          </cell>
          <cell r="E36">
            <v>62393.802563811914</v>
          </cell>
          <cell r="F36">
            <v>809860.44659928104</v>
          </cell>
          <cell r="G36">
            <v>781263.28709086729</v>
          </cell>
          <cell r="H36">
            <v>12.521488593227623</v>
          </cell>
        </row>
        <row r="37">
          <cell r="B37">
            <v>38</v>
          </cell>
          <cell r="C37">
            <v>9.6599999999999995E-4</v>
          </cell>
          <cell r="D37">
            <v>986703.5422220917</v>
          </cell>
          <cell r="E37">
            <v>57853.560450010707</v>
          </cell>
          <cell r="F37">
            <v>747466.64403546916</v>
          </cell>
          <cell r="G37">
            <v>720950.4288292143</v>
          </cell>
          <cell r="H37">
            <v>12.461643211262045</v>
          </cell>
        </row>
        <row r="38">
          <cell r="B38">
            <v>39</v>
          </cell>
          <cell r="C38">
            <v>1.039E-3</v>
          </cell>
          <cell r="D38">
            <v>985750.38660030509</v>
          </cell>
          <cell r="E38">
            <v>53640.532631662194</v>
          </cell>
          <cell r="F38">
            <v>689613.08358545846</v>
          </cell>
          <cell r="G38">
            <v>665027.83946261334</v>
          </cell>
          <cell r="H38">
            <v>12.397860476688665</v>
          </cell>
        </row>
        <row r="39">
          <cell r="B39">
            <v>40</v>
          </cell>
          <cell r="C39">
            <v>1.1280000000000001E-3</v>
          </cell>
          <cell r="D39">
            <v>984726.19194862735</v>
          </cell>
          <cell r="E39">
            <v>49730.672963580415</v>
          </cell>
          <cell r="F39">
            <v>635972.55095379625</v>
          </cell>
          <cell r="G39">
            <v>613179.32584548858</v>
          </cell>
          <cell r="H39">
            <v>12.33000257797722</v>
          </cell>
        </row>
        <row r="40">
          <cell r="B40">
            <v>41</v>
          </cell>
          <cell r="C40">
            <v>1.238E-3</v>
          </cell>
          <cell r="D40">
            <v>983615.42080410931</v>
          </cell>
          <cell r="E40">
            <v>46101.695373064962</v>
          </cell>
          <cell r="F40">
            <v>586241.87799021578</v>
          </cell>
          <cell r="G40">
            <v>565111.93427756103</v>
          </cell>
          <cell r="H40">
            <v>12.257942570323111</v>
          </cell>
        </row>
        <row r="41">
          <cell r="B41">
            <v>42</v>
          </cell>
          <cell r="C41">
            <v>1.3699999999999999E-3</v>
          </cell>
          <cell r="D41">
            <v>982397.7049131539</v>
          </cell>
          <cell r="E41">
            <v>42732.827354239555</v>
          </cell>
          <cell r="F41">
            <v>540140.18261715083</v>
          </cell>
          <cell r="G41">
            <v>520554.30341312435</v>
          </cell>
          <cell r="H41">
            <v>12.181602193038129</v>
          </cell>
        </row>
        <row r="42">
          <cell r="B42">
            <v>43</v>
          </cell>
          <cell r="C42">
            <v>1.5269999999999999E-3</v>
          </cell>
          <cell r="D42">
            <v>981051.82005742285</v>
          </cell>
          <cell r="E42">
            <v>39604.903369618791</v>
          </cell>
          <cell r="F42">
            <v>497407.3552629113</v>
          </cell>
          <cell r="G42">
            <v>479255.10788516933</v>
          </cell>
          <cell r="H42">
            <v>12.100903350588892</v>
          </cell>
        </row>
        <row r="43">
          <cell r="B43">
            <v>44</v>
          </cell>
          <cell r="C43">
            <v>1.7149999999999999E-3</v>
          </cell>
          <cell r="D43">
            <v>979553.75392819522</v>
          </cell>
          <cell r="E43">
            <v>36700.163974174837</v>
          </cell>
          <cell r="F43">
            <v>457802.45189329248</v>
          </cell>
          <cell r="G43">
            <v>440981.54340512899</v>
          </cell>
          <cell r="H43">
            <v>12.015792183256696</v>
          </cell>
        </row>
        <row r="44">
          <cell r="B44">
            <v>45</v>
          </cell>
          <cell r="C44">
            <v>1.9319999999999999E-3</v>
          </cell>
          <cell r="D44">
            <v>977873.81924020837</v>
          </cell>
          <cell r="E44">
            <v>34002.063288129124</v>
          </cell>
          <cell r="F44">
            <v>421102.28791911766</v>
          </cell>
          <cell r="G44">
            <v>405518.00891205849</v>
          </cell>
          <cell r="H44">
            <v>11.926276516685204</v>
          </cell>
        </row>
        <row r="45">
          <cell r="B45">
            <v>46</v>
          </cell>
          <cell r="C45">
            <v>2.183E-3</v>
          </cell>
          <cell r="D45">
            <v>975984.56702143629</v>
          </cell>
          <cell r="E45">
            <v>31495.47220589927</v>
          </cell>
          <cell r="F45">
            <v>387100.22463098855</v>
          </cell>
          <cell r="G45">
            <v>372664.79986995138</v>
          </cell>
          <cell r="H45">
            <v>11.83232934034719</v>
          </cell>
        </row>
        <row r="46">
          <cell r="B46">
            <v>47</v>
          </cell>
          <cell r="C46">
            <v>2.4710000000000001E-3</v>
          </cell>
          <cell r="D46">
            <v>973853.99271162844</v>
          </cell>
          <cell r="E46">
            <v>29166.327229766863</v>
          </cell>
          <cell r="F46">
            <v>355604.7524250893</v>
          </cell>
          <cell r="G46">
            <v>342236.85244477948</v>
          </cell>
          <cell r="H46">
            <v>11.733971499006428</v>
          </cell>
        </row>
        <row r="47">
          <cell r="B47">
            <v>48</v>
          </cell>
          <cell r="C47">
            <v>2.7899999999999999E-3</v>
          </cell>
          <cell r="D47">
            <v>971447.59949563805</v>
          </cell>
          <cell r="E47">
            <v>27001.630844716576</v>
          </cell>
          <cell r="F47">
            <v>326438.42519532243</v>
          </cell>
          <cell r="G47">
            <v>314062.67772482731</v>
          </cell>
          <cell r="H47">
            <v>11.631248480173936</v>
          </cell>
        </row>
        <row r="48">
          <cell r="B48">
            <v>49</v>
          </cell>
          <cell r="C48">
            <v>3.1380000000000002E-3</v>
          </cell>
          <cell r="D48">
            <v>968737.26069304522</v>
          </cell>
          <cell r="E48">
            <v>24989.602129614683</v>
          </cell>
          <cell r="F48">
            <v>299436.79435060587</v>
          </cell>
          <cell r="G48">
            <v>287983.22670786578</v>
          </cell>
          <cell r="H48">
            <v>11.524122121439563</v>
          </cell>
        </row>
        <row r="49">
          <cell r="B49">
            <v>50</v>
          </cell>
          <cell r="C49">
            <v>3.5130000000000001E-3</v>
          </cell>
          <cell r="D49">
            <v>965697.36316899047</v>
          </cell>
          <cell r="E49">
            <v>23119.429009867243</v>
          </cell>
          <cell r="F49">
            <v>274447.19222099119</v>
          </cell>
          <cell r="G49">
            <v>263850.78725813539</v>
          </cell>
          <cell r="H49">
            <v>11.412513135403358</v>
          </cell>
        </row>
        <row r="50">
          <cell r="B50">
            <v>51</v>
          </cell>
          <cell r="C50">
            <v>3.9090000000000001E-3</v>
          </cell>
          <cell r="D50">
            <v>962304.86833217787</v>
          </cell>
          <cell r="E50">
            <v>21381.1697965249</v>
          </cell>
          <cell r="F50">
            <v>251327.76321112394</v>
          </cell>
          <cell r="G50">
            <v>241528.06038771669</v>
          </cell>
          <cell r="H50">
            <v>11.296297755746387</v>
          </cell>
        </row>
        <row r="51">
          <cell r="B51">
            <v>52</v>
          </cell>
          <cell r="C51">
            <v>4.3239999999999997E-3</v>
          </cell>
          <cell r="D51">
            <v>958543.21860186732</v>
          </cell>
          <cell r="E51">
            <v>19765.745525559432</v>
          </cell>
          <cell r="F51">
            <v>229946.59341459905</v>
          </cell>
          <cell r="G51">
            <v>220887.29338205096</v>
          </cell>
          <cell r="H51">
            <v>11.175257371214141</v>
          </cell>
        </row>
        <row r="52">
          <cell r="B52">
            <v>53</v>
          </cell>
          <cell r="C52">
            <v>4.7549999999999997E-3</v>
          </cell>
          <cell r="D52">
            <v>954398.47772463283</v>
          </cell>
          <cell r="E52">
            <v>18264.759574855605</v>
          </cell>
          <cell r="F52">
            <v>210180.84788903961</v>
          </cell>
          <cell r="G52">
            <v>201809.49975056411</v>
          </cell>
          <cell r="H52">
            <v>11.049118874161778</v>
          </cell>
        </row>
        <row r="53">
          <cell r="B53">
            <v>54</v>
          </cell>
          <cell r="C53">
            <v>5.1999999999999998E-3</v>
          </cell>
          <cell r="D53">
            <v>949860.3129630523</v>
          </cell>
          <cell r="E53">
            <v>16870.45071283264</v>
          </cell>
          <cell r="F53">
            <v>191916.08831418399</v>
          </cell>
          <cell r="G53">
            <v>184183.79840413568</v>
          </cell>
          <cell r="H53">
            <v>10.917538691721782</v>
          </cell>
        </row>
        <row r="54">
          <cell r="B54">
            <v>55</v>
          </cell>
          <cell r="C54">
            <v>5.6600000000000001E-3</v>
          </cell>
          <cell r="D54">
            <v>944921.03933564445</v>
          </cell>
          <cell r="E54">
            <v>15575.614263689942</v>
          </cell>
          <cell r="F54">
            <v>175045.63760135134</v>
          </cell>
          <cell r="G54">
            <v>167906.81439716011</v>
          </cell>
          <cell r="H54">
            <v>10.780108672091764</v>
          </cell>
        </row>
        <row r="55">
          <cell r="B55">
            <v>56</v>
          </cell>
          <cell r="C55">
            <v>6.1310000000000002E-3</v>
          </cell>
          <cell r="D55">
            <v>939572.78625300468</v>
          </cell>
          <cell r="E55">
            <v>14373.509315041725</v>
          </cell>
          <cell r="F55">
            <v>159470.02333766141</v>
          </cell>
          <cell r="G55">
            <v>152882.16490160063</v>
          </cell>
          <cell r="H55">
            <v>10.636384027776089</v>
          </cell>
        </row>
        <row r="56">
          <cell r="B56">
            <v>57</v>
          </cell>
          <cell r="C56">
            <v>6.6179999999999998E-3</v>
          </cell>
          <cell r="D56">
            <v>933812.26550048753</v>
          </cell>
          <cell r="E56">
            <v>13257.898217569564</v>
          </cell>
          <cell r="F56">
            <v>145096.51402261967</v>
          </cell>
          <cell r="G56">
            <v>139019.97733956695</v>
          </cell>
          <cell r="H56">
            <v>10.485823247257668</v>
          </cell>
        </row>
        <row r="57">
          <cell r="B57">
            <v>58</v>
          </cell>
          <cell r="C57">
            <v>7.1390000000000004E-3</v>
          </cell>
          <cell r="D57">
            <v>927632.29592740524</v>
          </cell>
          <cell r="E57">
            <v>12222.883941685093</v>
          </cell>
          <cell r="F57">
            <v>131838.6158050501</v>
          </cell>
          <cell r="G57">
            <v>126236.4606651111</v>
          </cell>
          <cell r="H57">
            <v>10.327878532380767</v>
          </cell>
        </row>
        <row r="58">
          <cell r="B58">
            <v>59</v>
          </cell>
          <cell r="C58">
            <v>7.7190000000000002E-3</v>
          </cell>
          <cell r="D58">
            <v>921009.92896677949</v>
          </cell>
          <cell r="E58">
            <v>11262.760810418007</v>
          </cell>
          <cell r="F58">
            <v>119615.731863365</v>
          </cell>
          <cell r="G58">
            <v>114453.63315859008</v>
          </cell>
          <cell r="H58">
            <v>10.162129435681608</v>
          </cell>
        </row>
        <row r="59">
          <cell r="B59">
            <v>60</v>
          </cell>
          <cell r="C59">
            <v>8.3840000000000008E-3</v>
          </cell>
          <cell r="D59">
            <v>913900.65332508495</v>
          </cell>
          <cell r="E59">
            <v>10371.994022944215</v>
          </cell>
          <cell r="F59">
            <v>108352.97105294699</v>
          </cell>
          <cell r="G59">
            <v>103599.14045909756</v>
          </cell>
          <cell r="H59">
            <v>9.9883532742038454</v>
          </cell>
        </row>
        <row r="60">
          <cell r="B60">
            <v>61</v>
          </cell>
          <cell r="C60">
            <v>9.1579999999999995E-3</v>
          </cell>
          <cell r="D60">
            <v>906238.51024760748</v>
          </cell>
          <cell r="E60">
            <v>9545.2763109567095</v>
          </cell>
          <cell r="F60">
            <v>97980.977030002774</v>
          </cell>
          <cell r="G60">
            <v>93606.058720814282</v>
          </cell>
          <cell r="H60">
            <v>9.8065321182339122</v>
          </cell>
        </row>
        <row r="61">
          <cell r="B61">
            <v>62</v>
          </cell>
          <cell r="C61">
            <v>1.0064E-2</v>
          </cell>
          <cell r="D61">
            <v>897939.17797075992</v>
          </cell>
          <cell r="E61">
            <v>8777.5969099776976</v>
          </cell>
          <cell r="F61">
            <v>88435.700719046057</v>
          </cell>
          <cell r="G61">
            <v>84412.635468639608</v>
          </cell>
          <cell r="H61">
            <v>9.6168275137681256</v>
          </cell>
        </row>
        <row r="62">
          <cell r="B62">
            <v>63</v>
          </cell>
          <cell r="C62">
            <v>1.1133000000000001E-2</v>
          </cell>
          <cell r="D62">
            <v>888902.31808366219</v>
          </cell>
          <cell r="E62">
            <v>8064.2776563115403</v>
          </cell>
          <cell r="F62">
            <v>79658.103809068358</v>
          </cell>
          <cell r="G62">
            <v>75961.976549925574</v>
          </cell>
          <cell r="H62">
            <v>9.41956363450279</v>
          </cell>
        </row>
        <row r="63">
          <cell r="B63">
            <v>64</v>
          </cell>
          <cell r="C63">
            <v>1.2390999999999999E-2</v>
          </cell>
          <cell r="D63">
            <v>879006.16857643682</v>
          </cell>
          <cell r="E63">
            <v>7400.926267437424</v>
          </cell>
          <cell r="F63">
            <v>71593.826152756825</v>
          </cell>
          <cell r="G63">
            <v>68201.73494684801</v>
          </cell>
          <cell r="H63">
            <v>9.2152971779926816</v>
          </cell>
        </row>
        <row r="64">
          <cell r="B64">
            <v>65</v>
          </cell>
          <cell r="C64">
            <v>1.3868E-2</v>
          </cell>
          <cell r="D64">
            <v>868114.40314160613</v>
          </cell>
          <cell r="E64">
            <v>6783.5001299838568</v>
          </cell>
          <cell r="F64">
            <v>64192.899885319406</v>
          </cell>
          <cell r="G64">
            <v>61083.795659076808</v>
          </cell>
          <cell r="H64">
            <v>9.0047607412992221</v>
          </cell>
        </row>
        <row r="65">
          <cell r="B65">
            <v>66</v>
          </cell>
          <cell r="C65">
            <v>1.5592E-2</v>
          </cell>
          <cell r="D65">
            <v>856075.39259883831</v>
          </cell>
          <cell r="E65">
            <v>6208.2845013282986</v>
          </cell>
          <cell r="F65">
            <v>57409.399755335551</v>
          </cell>
          <cell r="G65">
            <v>54563.936025560084</v>
          </cell>
          <cell r="H65">
            <v>8.7888910396883091</v>
          </cell>
        </row>
        <row r="66">
          <cell r="B66">
            <v>67</v>
          </cell>
          <cell r="C66">
            <v>1.7579000000000001E-2</v>
          </cell>
          <cell r="D66">
            <v>842727.46507743723</v>
          </cell>
          <cell r="E66">
            <v>5671.9117674093623</v>
          </cell>
          <cell r="F66">
            <v>51201.115254007251</v>
          </cell>
          <cell r="G66">
            <v>48601.489027277959</v>
          </cell>
          <cell r="H66">
            <v>8.568802023074598</v>
          </cell>
        </row>
        <row r="67">
          <cell r="B67">
            <v>68</v>
          </cell>
          <cell r="C67">
            <v>1.9803999999999999E-2</v>
          </cell>
          <cell r="D67">
            <v>827913.15896884096</v>
          </cell>
          <cell r="E67">
            <v>5171.4201674710666</v>
          </cell>
          <cell r="F67">
            <v>45529.203486597886</v>
          </cell>
          <cell r="G67">
            <v>43158.969243173648</v>
          </cell>
          <cell r="H67">
            <v>8.3456705983105781</v>
          </cell>
        </row>
        <row r="68">
          <cell r="B68">
            <v>69</v>
          </cell>
          <cell r="C68">
            <v>2.2228999999999999E-2</v>
          </cell>
          <cell r="D68">
            <v>811517.166768622</v>
          </cell>
          <cell r="E68">
            <v>4704.4133294426638</v>
          </cell>
          <cell r="F68">
            <v>40357.783319126822</v>
          </cell>
          <cell r="G68">
            <v>38201.593876465602</v>
          </cell>
          <cell r="H68">
            <v>8.1203736154262156</v>
          </cell>
        </row>
        <row r="69">
          <cell r="B69">
            <v>70</v>
          </cell>
          <cell r="C69">
            <v>2.4816999999999999E-2</v>
          </cell>
          <cell r="D69">
            <v>793477.9516685222</v>
          </cell>
          <cell r="E69">
            <v>4268.9920422668047</v>
          </cell>
          <cell r="F69">
            <v>35653.369989684157</v>
          </cell>
          <cell r="G69">
            <v>33696.74863697854</v>
          </cell>
          <cell r="H69">
            <v>7.8933734950430603</v>
          </cell>
        </row>
        <row r="70">
          <cell r="B70">
            <v>71</v>
          </cell>
          <cell r="C70">
            <v>2.7529999999999999E-2</v>
          </cell>
          <cell r="D70">
            <v>773786.20934196445</v>
          </cell>
          <cell r="E70">
            <v>3863.6180665929187</v>
          </cell>
          <cell r="F70">
            <v>31384.37794741735</v>
          </cell>
          <cell r="G70">
            <v>29613.553000228931</v>
          </cell>
          <cell r="H70">
            <v>7.6647206038000686</v>
          </cell>
        </row>
        <row r="71">
          <cell r="B71">
            <v>72</v>
          </cell>
          <cell r="C71">
            <v>3.0353999999999999E-2</v>
          </cell>
          <cell r="D71">
            <v>752483.87499878008</v>
          </cell>
          <cell r="E71">
            <v>3487.0094303662322</v>
          </cell>
          <cell r="F71">
            <v>27520.759880824429</v>
          </cell>
          <cell r="G71">
            <v>25922.547225239905</v>
          </cell>
          <cell r="H71">
            <v>7.4340341610482312</v>
          </cell>
        </row>
        <row r="72">
          <cell r="B72">
            <v>73</v>
          </cell>
          <cell r="C72">
            <v>3.3369999999999997E-2</v>
          </cell>
          <cell r="D72">
            <v>729642.97945706709</v>
          </cell>
          <cell r="E72">
            <v>3137.9719221502514</v>
          </cell>
          <cell r="F72">
            <v>24033.750450458196</v>
          </cell>
          <cell r="G72">
            <v>22595.513319472662</v>
          </cell>
          <cell r="H72">
            <v>7.2006741551687954</v>
          </cell>
        </row>
        <row r="73">
          <cell r="B73">
            <v>74</v>
          </cell>
          <cell r="C73">
            <v>3.6679999999999997E-2</v>
          </cell>
          <cell r="D73">
            <v>705294.79323258472</v>
          </cell>
          <cell r="E73">
            <v>2815.0884446478863</v>
          </cell>
          <cell r="F73">
            <v>20895.778528307943</v>
          </cell>
          <cell r="G73">
            <v>19605.529657844327</v>
          </cell>
          <cell r="H73">
            <v>6.9644453605423413</v>
          </cell>
        </row>
        <row r="74">
          <cell r="B74">
            <v>75</v>
          </cell>
          <cell r="C74">
            <v>4.0388E-2</v>
          </cell>
          <cell r="D74">
            <v>679424.58021681348</v>
          </cell>
          <cell r="E74">
            <v>2516.7805109032038</v>
          </cell>
          <cell r="F74">
            <v>18080.690083660058</v>
          </cell>
          <cell r="G74">
            <v>16927.165682829422</v>
          </cell>
          <cell r="H74">
            <v>6.7257218535734467</v>
          </cell>
        </row>
        <row r="75">
          <cell r="B75">
            <v>76</v>
          </cell>
          <cell r="C75">
            <v>4.4596999999999998E-2</v>
          </cell>
          <cell r="D75">
            <v>651983.98027101683</v>
          </cell>
          <cell r="E75">
            <v>2241.4225332982323</v>
          </cell>
          <cell r="F75">
            <v>15563.909572756853</v>
          </cell>
          <cell r="G75">
            <v>14536.59091166183</v>
          </cell>
          <cell r="H75">
            <v>6.4854308795902806</v>
          </cell>
        </row>
        <row r="76">
          <cell r="B76">
            <v>77</v>
          </cell>
          <cell r="C76">
            <v>4.9388000000000001E-2</v>
          </cell>
          <cell r="D76">
            <v>622907.45070287026</v>
          </cell>
          <cell r="E76">
            <v>1987.4355569194724</v>
          </cell>
          <cell r="F76">
            <v>13322.48703945862</v>
          </cell>
          <cell r="G76">
            <v>12411.579075870528</v>
          </cell>
          <cell r="H76">
            <v>6.2450221506092456</v>
          </cell>
        </row>
        <row r="77">
          <cell r="B77">
            <v>78</v>
          </cell>
          <cell r="C77">
            <v>5.4758000000000001E-2</v>
          </cell>
          <cell r="D77">
            <v>592143.29752755689</v>
          </cell>
          <cell r="E77">
            <v>1753.3921945562261</v>
          </cell>
          <cell r="F77">
            <v>11335.051482539147</v>
          </cell>
          <cell r="G77">
            <v>10531.413393367544</v>
          </cell>
          <cell r="H77">
            <v>6.0063079019426038</v>
          </cell>
        </row>
        <row r="78">
          <cell r="B78">
            <v>79</v>
          </cell>
          <cell r="C78">
            <v>6.0678000000000003E-2</v>
          </cell>
          <cell r="D78">
            <v>559718.714841543</v>
          </cell>
          <cell r="E78">
            <v>1538.1716424749109</v>
          </cell>
          <cell r="F78">
            <v>9581.6592879829204</v>
          </cell>
          <cell r="G78">
            <v>8876.6639518485863</v>
          </cell>
          <cell r="H78">
            <v>5.7709189967681862</v>
          </cell>
        </row>
        <row r="79">
          <cell r="B79">
            <v>80</v>
          </cell>
          <cell r="C79">
            <v>6.7125000000000004E-2</v>
          </cell>
          <cell r="D79">
            <v>525756.10266238789</v>
          </cell>
          <cell r="E79">
            <v>1340.9173675664208</v>
          </cell>
          <cell r="F79">
            <v>8043.4876455080093</v>
          </cell>
          <cell r="G79">
            <v>7428.9005187067332</v>
          </cell>
          <cell r="H79">
            <v>5.5401628007765744</v>
          </cell>
        </row>
        <row r="80">
          <cell r="B80">
            <v>81</v>
          </cell>
          <cell r="C80">
            <v>7.4069999999999997E-2</v>
          </cell>
          <cell r="D80">
            <v>490464.7242711751</v>
          </cell>
          <cell r="E80">
            <v>1160.9357673025754</v>
          </cell>
          <cell r="F80">
            <v>6702.5702779415888</v>
          </cell>
          <cell r="G80">
            <v>6170.4747179279084</v>
          </cell>
          <cell r="H80">
            <v>5.3150870975962388</v>
          </cell>
        </row>
        <row r="81">
          <cell r="B81">
            <v>82</v>
          </cell>
          <cell r="C81">
            <v>8.1484000000000001E-2</v>
          </cell>
          <cell r="D81">
            <v>454136.00214440917</v>
          </cell>
          <cell r="E81">
            <v>997.62900697770181</v>
          </cell>
          <cell r="F81">
            <v>5541.6345106390136</v>
          </cell>
          <cell r="G81">
            <v>5084.3878824409003</v>
          </cell>
          <cell r="H81">
            <v>5.096471580997787</v>
          </cell>
        </row>
        <row r="82">
          <cell r="B82">
            <v>83</v>
          </cell>
          <cell r="C82">
            <v>8.9319999999999997E-2</v>
          </cell>
          <cell r="D82">
            <v>417131.18414567411</v>
          </cell>
          <cell r="E82">
            <v>850.4298886061539</v>
          </cell>
          <cell r="F82">
            <v>4544.0055036613121</v>
          </cell>
          <cell r="G82">
            <v>4154.2251380501584</v>
          </cell>
          <cell r="H82">
            <v>4.8848531709755543</v>
          </cell>
        </row>
        <row r="83">
          <cell r="B83">
            <v>84</v>
          </cell>
          <cell r="C83">
            <v>9.7525000000000001E-2</v>
          </cell>
          <cell r="D83">
            <v>379873.02677778254</v>
          </cell>
          <cell r="E83">
            <v>718.76518882213691</v>
          </cell>
          <cell r="F83">
            <v>3693.5756150551579</v>
          </cell>
          <cell r="G83">
            <v>3364.1415701783453</v>
          </cell>
          <cell r="H83">
            <v>4.6804458848254322</v>
          </cell>
        </row>
        <row r="84">
          <cell r="B84">
            <v>85</v>
          </cell>
          <cell r="C84">
            <v>0.106047</v>
          </cell>
          <cell r="D84">
            <v>342825.90984127932</v>
          </cell>
          <cell r="E84">
            <v>602.0117065264576</v>
          </cell>
          <cell r="F84">
            <v>2974.8104262330207</v>
          </cell>
          <cell r="G84">
            <v>2698.8883940750611</v>
          </cell>
          <cell r="H84">
            <v>4.4831161334841063</v>
          </cell>
        </row>
        <row r="85">
          <cell r="B85">
            <v>86</v>
          </cell>
          <cell r="C85">
            <v>0.11483599999999999</v>
          </cell>
          <cell r="D85">
            <v>306470.25058034115</v>
          </cell>
          <cell r="E85">
            <v>499.46187571642344</v>
          </cell>
          <cell r="F85">
            <v>2372.7987197065631</v>
          </cell>
          <cell r="G85">
            <v>2143.8786933365359</v>
          </cell>
          <cell r="H85">
            <v>4.2923770513242401</v>
          </cell>
        </row>
        <row r="86">
          <cell r="B86">
            <v>87</v>
          </cell>
          <cell r="C86">
            <v>0.12417</v>
          </cell>
          <cell r="D86">
            <v>271276.4328846971</v>
          </cell>
          <cell r="E86">
            <v>410.30688794120869</v>
          </cell>
          <cell r="F86">
            <v>1873.3368439901396</v>
          </cell>
          <cell r="G86">
            <v>1685.279520350419</v>
          </cell>
          <cell r="H86">
            <v>4.1073634634958802</v>
          </cell>
        </row>
        <row r="87">
          <cell r="B87">
            <v>88</v>
          </cell>
          <cell r="C87">
            <v>0.13386999999999999</v>
          </cell>
          <cell r="D87">
            <v>237592.03821340427</v>
          </cell>
          <cell r="E87">
            <v>333.51190873832837</v>
          </cell>
          <cell r="F87">
            <v>1463.0299560489309</v>
          </cell>
          <cell r="G87">
            <v>1310.1703312105303</v>
          </cell>
          <cell r="H87">
            <v>3.9284064433167898</v>
          </cell>
        </row>
        <row r="88">
          <cell r="B88">
            <v>89</v>
          </cell>
          <cell r="C88">
            <v>0.14407300000000001</v>
          </cell>
          <cell r="D88">
            <v>205785.59205777585</v>
          </cell>
          <cell r="E88">
            <v>268.08786033923752</v>
          </cell>
          <cell r="F88">
            <v>1129.5180473106025</v>
          </cell>
          <cell r="G88">
            <v>1006.6444446551186</v>
          </cell>
          <cell r="H88">
            <v>3.7549049904061822</v>
          </cell>
        </row>
        <row r="89">
          <cell r="B89">
            <v>90</v>
          </cell>
          <cell r="C89">
            <v>0.154859</v>
          </cell>
          <cell r="D89">
            <v>176137.44445323592</v>
          </cell>
          <cell r="E89">
            <v>212.95929284137594</v>
          </cell>
          <cell r="F89">
            <v>861.43018697136483</v>
          </cell>
          <cell r="G89">
            <v>763.82384441906754</v>
          </cell>
          <cell r="H89">
            <v>3.5867129075602562</v>
          </cell>
        </row>
        <row r="90">
          <cell r="B90">
            <v>91</v>
          </cell>
          <cell r="C90">
            <v>0.16630700000000001</v>
          </cell>
          <cell r="D90">
            <v>148860.97594265227</v>
          </cell>
          <cell r="E90">
            <v>167.03538720301933</v>
          </cell>
          <cell r="F90">
            <v>648.47089412998889</v>
          </cell>
          <cell r="G90">
            <v>571.91300832860497</v>
          </cell>
          <cell r="H90">
            <v>3.4239032692724352</v>
          </cell>
        </row>
        <row r="91">
          <cell r="B91">
            <v>92</v>
          </cell>
          <cell r="C91">
            <v>0.17821400000000001</v>
          </cell>
          <cell r="D91">
            <v>124104.35361655759</v>
          </cell>
          <cell r="E91">
            <v>129.24012349275804</v>
          </cell>
          <cell r="F91">
            <v>481.43550692696954</v>
          </cell>
          <cell r="G91">
            <v>422.20045032612211</v>
          </cell>
          <cell r="H91">
            <v>3.2667908302469244</v>
          </cell>
        </row>
        <row r="92">
          <cell r="B92">
            <v>93</v>
          </cell>
          <cell r="C92">
            <v>0.19045999999999999</v>
          </cell>
          <cell r="D92">
            <v>101987.2203411364</v>
          </cell>
          <cell r="E92">
            <v>98.568653479925459</v>
          </cell>
          <cell r="F92">
            <v>352.19538343421152</v>
          </cell>
          <cell r="G92">
            <v>307.01808392257902</v>
          </cell>
          <cell r="H92">
            <v>3.1147639039738579</v>
          </cell>
        </row>
        <row r="93">
          <cell r="B93">
            <v>94</v>
          </cell>
          <cell r="C93">
            <v>0.20300699999999999</v>
          </cell>
          <cell r="D93">
            <v>82562.73435496357</v>
          </cell>
          <cell r="E93">
            <v>74.055932935627737</v>
          </cell>
          <cell r="F93">
            <v>253.62672995428605</v>
          </cell>
          <cell r="G93">
            <v>219.68442735879</v>
          </cell>
          <cell r="H93">
            <v>2.9664662728609219</v>
          </cell>
        </row>
        <row r="94">
          <cell r="B94">
            <v>95</v>
          </cell>
          <cell r="C94">
            <v>0.21790399999999999</v>
          </cell>
          <cell r="D94">
            <v>65801.921341765483</v>
          </cell>
          <cell r="E94">
            <v>54.776853975094909</v>
          </cell>
          <cell r="F94">
            <v>179.57079701865831</v>
          </cell>
          <cell r="G94">
            <v>154.4647389467398</v>
          </cell>
          <cell r="H94">
            <v>2.8198906606971157</v>
          </cell>
        </row>
        <row r="95">
          <cell r="B95">
            <v>96</v>
          </cell>
          <cell r="C95">
            <v>0.23408599999999999</v>
          </cell>
          <cell r="D95">
            <v>51463.419473709415</v>
          </cell>
          <cell r="E95">
            <v>39.759404535040211</v>
          </cell>
          <cell r="F95">
            <v>124.79394304356339</v>
          </cell>
          <cell r="G95">
            <v>106.57088263166996</v>
          </cell>
          <cell r="H95">
            <v>2.6803943338172576</v>
          </cell>
        </row>
        <row r="96">
          <cell r="B96">
            <v>97</v>
          </cell>
          <cell r="C96">
            <v>0.24843599999999999</v>
          </cell>
          <cell r="D96">
            <v>39416.553462786673</v>
          </cell>
          <cell r="E96">
            <v>28.261981034849921</v>
          </cell>
          <cell r="F96">
            <v>85.034538508523184</v>
          </cell>
          <cell r="G96">
            <v>72.081130534216967</v>
          </cell>
          <cell r="H96">
            <v>2.55046277348122</v>
          </cell>
        </row>
        <row r="97">
          <cell r="B97">
            <v>98</v>
          </cell>
          <cell r="C97">
            <v>0.26395400000000002</v>
          </cell>
          <cell r="D97">
            <v>29624.062586705804</v>
          </cell>
          <cell r="E97">
            <v>19.71293504823754</v>
          </cell>
          <cell r="F97">
            <v>56.77255747367326</v>
          </cell>
          <cell r="G97">
            <v>47.73746224323105</v>
          </cell>
          <cell r="H97">
            <v>2.4216313870267165</v>
          </cell>
        </row>
        <row r="98">
          <cell r="B98">
            <v>99</v>
          </cell>
          <cell r="C98">
            <v>0.28080300000000002</v>
          </cell>
          <cell r="D98">
            <v>21804.672770694458</v>
          </cell>
          <cell r="E98">
            <v>13.46601112808821</v>
          </cell>
          <cell r="F98">
            <v>37.05962242543572</v>
          </cell>
          <cell r="G98">
            <v>30.887700658395289</v>
          </cell>
          <cell r="H98">
            <v>2.293752794691212</v>
          </cell>
        </row>
        <row r="99">
          <cell r="B99">
            <v>100</v>
          </cell>
          <cell r="C99">
            <v>0.29915399999999998</v>
          </cell>
          <cell r="D99">
            <v>15681.855242665142</v>
          </cell>
          <cell r="E99">
            <v>8.9881343900581516</v>
          </cell>
          <cell r="F99">
            <v>23.593611297347508</v>
          </cell>
          <cell r="G99">
            <v>19.474049701904189</v>
          </cell>
          <cell r="H99">
            <v>2.1666398005179577</v>
          </cell>
        </row>
        <row r="100">
          <cell r="B100">
            <v>101</v>
          </cell>
          <cell r="C100">
            <v>0.319185</v>
          </cell>
          <cell r="D100">
            <v>10990.565519400896</v>
          </cell>
          <cell r="E100">
            <v>5.8462162735356813</v>
          </cell>
          <cell r="F100">
            <v>14.605476907289354</v>
          </cell>
          <cell r="G100">
            <v>11.925961115252168</v>
          </cell>
          <cell r="H100">
            <v>2.0399452495861174</v>
          </cell>
        </row>
        <row r="101">
          <cell r="B101">
            <v>102</v>
          </cell>
          <cell r="C101">
            <v>0.341086</v>
          </cell>
          <cell r="D101">
            <v>7482.5418640909202</v>
          </cell>
          <cell r="E101">
            <v>3.6939134406192062</v>
          </cell>
          <cell r="F101">
            <v>8.7592606337536729</v>
          </cell>
          <cell r="G101">
            <v>7.0662169734698699</v>
          </cell>
          <cell r="H101">
            <v>1.9129351802800687</v>
          </cell>
        </row>
        <row r="102">
          <cell r="B102">
            <v>103</v>
          </cell>
          <cell r="C102">
            <v>0.36505199999999999</v>
          </cell>
          <cell r="D102">
            <v>4930.3515898356045</v>
          </cell>
          <cell r="E102">
            <v>2.2589060610785747</v>
          </cell>
          <cell r="F102">
            <v>5.0653471931344676</v>
          </cell>
          <cell r="G102">
            <v>4.0300152484734539</v>
          </cell>
          <cell r="H102">
            <v>1.7840561490853746</v>
          </cell>
        </row>
        <row r="103">
          <cell r="B103">
            <v>104</v>
          </cell>
          <cell r="C103">
            <v>0.39310200000000001</v>
          </cell>
          <cell r="D103">
            <v>3130.5168812629377</v>
          </cell>
          <cell r="E103">
            <v>1.3311256479533355</v>
          </cell>
          <cell r="F103">
            <v>2.8064411320558933</v>
          </cell>
          <cell r="G103">
            <v>2.196341876743948</v>
          </cell>
          <cell r="H103">
            <v>1.6499883990072015</v>
          </cell>
        </row>
        <row r="104">
          <cell r="B104">
            <v>105</v>
          </cell>
          <cell r="C104">
            <v>0.427255</v>
          </cell>
          <cell r="D104">
            <v>1899.9044342047141</v>
          </cell>
          <cell r="E104">
            <v>0.74975173409891727</v>
          </cell>
          <cell r="F104">
            <v>1.4753154841025578</v>
          </cell>
          <cell r="G104">
            <v>1.131679272640554</v>
          </cell>
          <cell r="H104">
            <v>1.5094053420238542</v>
          </cell>
        </row>
        <row r="105">
          <cell r="B105">
            <v>106</v>
          </cell>
          <cell r="C105">
            <v>0.46953099999999998</v>
          </cell>
          <cell r="D105">
            <v>1088.160765168579</v>
          </cell>
          <cell r="E105">
            <v>0.39853044728212006</v>
          </cell>
          <cell r="F105">
            <v>0.7255637500036406</v>
          </cell>
          <cell r="G105">
            <v>0.5429039616660023</v>
          </cell>
          <cell r="H105">
            <v>1.362264703659342</v>
          </cell>
        </row>
        <row r="106">
          <cell r="B106">
            <v>107</v>
          </cell>
          <cell r="C106">
            <v>0.52194499999999999</v>
          </cell>
          <cell r="D106">
            <v>577.23555293821107</v>
          </cell>
          <cell r="E106">
            <v>0.1962023645840362</v>
          </cell>
          <cell r="F106">
            <v>0.32703330272152054</v>
          </cell>
          <cell r="G106">
            <v>0.2371072189538373</v>
          </cell>
          <cell r="H106">
            <v>1.2084829836608875</v>
          </cell>
        </row>
        <row r="107">
          <cell r="B107">
            <v>108</v>
          </cell>
          <cell r="C107">
            <v>0.58651799999999998</v>
          </cell>
          <cell r="D107">
            <v>275.95034225987649</v>
          </cell>
          <cell r="E107">
            <v>8.7049207796957254E-2</v>
          </cell>
          <cell r="F107">
            <v>0.13083093813748436</v>
          </cell>
          <cell r="G107">
            <v>9.093338456387895E-2</v>
          </cell>
          <cell r="H107">
            <v>1.0446204723193067</v>
          </cell>
        </row>
        <row r="108">
          <cell r="B108">
            <v>109</v>
          </cell>
          <cell r="C108">
            <v>0.66526799999999997</v>
          </cell>
          <cell r="D108">
            <v>114.10049941829826</v>
          </cell>
          <cell r="E108">
            <v>3.3404436694479338E-2</v>
          </cell>
          <cell r="F108">
            <v>4.3781730340527097E-2</v>
          </cell>
          <cell r="G108">
            <v>2.8471363522224069E-2</v>
          </cell>
          <cell r="H108">
            <v>0.85232281515854613</v>
          </cell>
        </row>
        <row r="109">
          <cell r="B109">
            <v>110</v>
          </cell>
          <cell r="C109">
            <v>0.76021499999999997</v>
          </cell>
          <cell r="D109">
            <v>38.193088371285818</v>
          </cell>
          <cell r="E109">
            <v>1.0377293646047758E-2</v>
          </cell>
          <cell r="F109">
            <v>1.0377293646047758E-2</v>
          </cell>
          <cell r="G109">
            <v>5.621034058275869E-3</v>
          </cell>
          <cell r="H109">
            <v>0.54166666666666663</v>
          </cell>
        </row>
      </sheetData>
      <sheetData sheetId="2"/>
      <sheetData sheetId="3"/>
      <sheetData sheetId="4"/>
      <sheetData sheetId="5"/>
      <sheetData sheetId="6"/>
      <sheetData sheetId="7"/>
      <sheetData sheetId="8"/>
      <sheetData sheetId="9"/>
      <sheetData sheetId="10"/>
      <sheetData sheetId="11"/>
      <sheetData sheetId="12"/>
      <sheetData sheetId="13">
        <row r="52">
          <cell r="E52">
            <v>2315632</v>
          </cell>
          <cell r="I52">
            <v>2260824</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row r="7">
          <cell r="Z7">
            <v>1</v>
          </cell>
          <cell r="AA7">
            <v>0.11192734325171987</v>
          </cell>
          <cell r="AB7">
            <v>0.83986824617471212</v>
          </cell>
        </row>
        <row r="8">
          <cell r="Z8">
            <v>2</v>
          </cell>
          <cell r="AA8">
            <v>0.21852481301526261</v>
          </cell>
          <cell r="AB8">
            <v>1.6397427663411048</v>
          </cell>
        </row>
        <row r="9">
          <cell r="Z9">
            <v>3</v>
          </cell>
          <cell r="AA9">
            <v>0.32004621279006523</v>
          </cell>
          <cell r="AB9">
            <v>2.401528023642431</v>
          </cell>
        </row>
        <row r="10">
          <cell r="Z10">
            <v>4</v>
          </cell>
          <cell r="AA10">
            <v>0.41673326019463919</v>
          </cell>
          <cell r="AB10">
            <v>3.1270377925008375</v>
          </cell>
        </row>
        <row r="11">
          <cell r="Z11">
            <v>5</v>
          </cell>
          <cell r="AA11">
            <v>0.50881616248470962</v>
          </cell>
          <cell r="AB11">
            <v>3.8179994771278909</v>
          </cell>
        </row>
        <row r="12">
          <cell r="Z12">
            <v>6</v>
          </cell>
          <cell r="AA12">
            <v>0.59651416466572904</v>
          </cell>
          <cell r="AB12">
            <v>4.4760582243917506</v>
          </cell>
        </row>
        <row r="13">
          <cell r="Z13">
            <v>7</v>
          </cell>
          <cell r="AA13">
            <v>0.68003607150479517</v>
          </cell>
          <cell r="AB13">
            <v>5.102780840833522</v>
          </cell>
        </row>
        <row r="14">
          <cell r="Z14">
            <v>8</v>
          </cell>
          <cell r="AA14">
            <v>0.75958074468485814</v>
          </cell>
          <cell r="AB14">
            <v>5.6996595231590188</v>
          </cell>
        </row>
        <row r="15">
          <cell r="Z15">
            <v>9</v>
          </cell>
          <cell r="AA15">
            <v>0.83533757628491823</v>
          </cell>
          <cell r="AB15">
            <v>6.2681154110880639</v>
          </cell>
        </row>
        <row r="16">
          <cell r="Z16">
            <v>10</v>
          </cell>
          <cell r="AA16">
            <v>0.90748693971354677</v>
          </cell>
          <cell r="AB16">
            <v>6.809501971020488</v>
          </cell>
        </row>
        <row r="17">
          <cell r="Z17">
            <v>11</v>
          </cell>
          <cell r="AA17">
            <v>0.97620061916938361</v>
          </cell>
          <cell r="AB17">
            <v>7.3251082185751777</v>
          </cell>
        </row>
        <row r="18">
          <cell r="Z18">
            <v>12</v>
          </cell>
          <cell r="AA18">
            <v>1.0416422186511329</v>
          </cell>
          <cell r="AB18">
            <v>7.8161617876748828</v>
          </cell>
        </row>
        <row r="19">
          <cell r="Z19">
            <v>13</v>
          </cell>
          <cell r="AA19">
            <v>1.1039675514908942</v>
          </cell>
          <cell r="AB19">
            <v>8.2838318534841235</v>
          </cell>
        </row>
        <row r="20">
          <cell r="Z20">
            <v>14</v>
          </cell>
          <cell r="AA20">
            <v>1.163325011338286</v>
          </cell>
          <cell r="AB20">
            <v>8.729231916159593</v>
          </cell>
        </row>
        <row r="21">
          <cell r="Z21">
            <v>15</v>
          </cell>
          <cell r="AA21">
            <v>1.2198559254786592</v>
          </cell>
          <cell r="AB21">
            <v>9.1534224520409921</v>
          </cell>
        </row>
        <row r="22">
          <cell r="Z22">
            <v>16</v>
          </cell>
          <cell r="AA22">
            <v>1.2736948913266333</v>
          </cell>
          <cell r="AB22">
            <v>9.5574134385947058</v>
          </cell>
        </row>
        <row r="23">
          <cell r="Z23">
            <v>17</v>
          </cell>
          <cell r="AA23">
            <v>1.3249700968961329</v>
          </cell>
          <cell r="AB23">
            <v>9.9421667591220508</v>
          </cell>
        </row>
        <row r="24">
          <cell r="Z24">
            <v>18</v>
          </cell>
          <cell r="AA24">
            <v>1.3738036260099418</v>
          </cell>
          <cell r="AB24">
            <v>10.30859849295762</v>
          </cell>
        </row>
        <row r="25">
          <cell r="Z25">
            <v>19</v>
          </cell>
          <cell r="AA25">
            <v>1.420311748975474</v>
          </cell>
          <cell r="AB25">
            <v>10.65758109661054</v>
          </cell>
        </row>
        <row r="26">
          <cell r="Z26">
            <v>20</v>
          </cell>
          <cell r="AA26">
            <v>1.464605199418838</v>
          </cell>
          <cell r="AB26">
            <v>10.989945481041895</v>
          </cell>
        </row>
        <row r="27">
          <cell r="Z27">
            <v>21</v>
          </cell>
          <cell r="AA27">
            <v>1.5067894379363278</v>
          </cell>
          <cell r="AB27">
            <v>11.306482990024136</v>
          </cell>
        </row>
        <row r="28">
          <cell r="Z28">
            <v>22</v>
          </cell>
          <cell r="AA28">
            <v>1.5469649031910799</v>
          </cell>
          <cell r="AB28">
            <v>11.607947284292939</v>
          </cell>
        </row>
        <row r="29">
          <cell r="Z29">
            <v>23</v>
          </cell>
          <cell r="AA29">
            <v>1.5852272510527485</v>
          </cell>
          <cell r="AB29">
            <v>11.895056135977512</v>
          </cell>
        </row>
        <row r="30">
          <cell r="Z30">
            <v>24</v>
          </cell>
          <cell r="AA30">
            <v>1.6216675823495759</v>
          </cell>
          <cell r="AB30">
            <v>12.168493137581867</v>
          </cell>
        </row>
        <row r="31">
          <cell r="Z31">
            <v>25</v>
          </cell>
          <cell r="AA31">
            <v>1.6563726597751256</v>
          </cell>
          <cell r="AB31">
            <v>12.428909329586014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sheetDataSet>
      <sheetData sheetId="0">
        <row r="3">
          <cell r="H3" t="str">
            <v>DATASET@0</v>
          </cell>
        </row>
        <row r="6">
          <cell r="B6" t="str">
            <v>X:\SEU_Risk_Mgmt\Prices\2010\2010_03\Fleet\corr-fleet-03-26.txt</v>
          </cell>
        </row>
        <row r="7">
          <cell r="B7" t="str">
            <v>X:\SEU_Risk_Mgmt\Prices\2010\2010_03\Fleet\Assets-fleet-03-26.txt</v>
          </cell>
        </row>
        <row r="8">
          <cell r="B8" t="str">
            <v>X:\SEU_Risk_Mgmt\Production\_Daily Portfolio Runs\Liquidity Runs\2010\2010_03\0312610_Fleet_all_Liquidity.txt</v>
          </cell>
        </row>
        <row r="11">
          <cell r="B11">
            <v>10</v>
          </cell>
        </row>
        <row r="12">
          <cell r="B12">
            <v>0.95</v>
          </cell>
        </row>
        <row r="13">
          <cell r="B13" t="str">
            <v>USD</v>
          </cell>
        </row>
        <row r="14">
          <cell r="B14">
            <v>40263</v>
          </cell>
        </row>
        <row r="24">
          <cell r="B24" t="str">
            <v>output_portanl.txt</v>
          </cell>
        </row>
        <row r="25">
          <cell r="B25" t="b">
            <v>1</v>
          </cell>
        </row>
        <row r="26">
          <cell r="B26" t="b">
            <v>1</v>
          </cell>
        </row>
        <row r="27">
          <cell r="B27" t="b">
            <v>1</v>
          </cell>
        </row>
      </sheetData>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tatement"/>
      <sheetName val="CFWS-Mgmt"/>
      <sheetName val="Account Balances"/>
      <sheetName val="Non Cash Transactions"/>
      <sheetName val="CC Allocations"/>
      <sheetName val="expense"/>
    </sheetNames>
    <sheetDataSet>
      <sheetData sheetId="0"/>
      <sheetData sheetId="1"/>
      <sheetData sheetId="2" refreshError="1">
        <row r="43">
          <cell r="R43">
            <v>0</v>
          </cell>
        </row>
        <row r="56">
          <cell r="R56">
            <v>0</v>
          </cell>
        </row>
        <row r="57">
          <cell r="R57">
            <v>0</v>
          </cell>
        </row>
      </sheetData>
      <sheetData sheetId="3"/>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row r="5">
          <cell r="D5">
            <v>342</v>
          </cell>
        </row>
        <row r="29">
          <cell r="D29">
            <v>1338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E-Table 1"/>
      <sheetName val="LIEE-Table 1"/>
      <sheetName val="LIEE-Table 2"/>
      <sheetName val="LIEE-Table 3"/>
      <sheetName val="LIEE-Table 4"/>
      <sheetName val="LIEE-Table 5"/>
      <sheetName val="LIEE-Table 6"/>
      <sheetName val="LIEE-Table 7"/>
      <sheetName val="LIEE-Table 8"/>
      <sheetName val="LIEE-Table 9"/>
      <sheetName val="LIEE-Table 10"/>
      <sheetName val="LIEE-Table 11"/>
      <sheetName val="LIEE-Table 12-Whole Neighbor Ap"/>
      <sheetName val="LIEE-Table 13- CatEnrollment"/>
      <sheetName val="LIEE-Table 14-Leveraging"/>
      <sheetName val="LIEE-Table 15-Intergration"/>
      <sheetName val="LIEE-Table 16-Lighting"/>
      <sheetName val="LIEE-Table 17-Studies&amp;Pilot"/>
      <sheetName val="LIEE-Table 18-Added Measures"/>
      <sheetName val="LIEE-Table 19-Fund Shifting"/>
      <sheetName val="CARE-Table 2"/>
      <sheetName val="CARE-Table 3"/>
      <sheetName val="CARE-Table 4"/>
      <sheetName val="CARE-Table 5"/>
      <sheetName val="CARE-Table 6"/>
      <sheetName val="CARE-Table 7"/>
      <sheetName val="CARE-Table 8"/>
      <sheetName val="CARE-Table 9"/>
      <sheetName val="CARE-Table 10"/>
      <sheetName val="CARE-Table 11"/>
      <sheetName val="CARE-Table 12"/>
      <sheetName val="CARE-Table 13"/>
    </sheetNames>
    <sheetDataSet>
      <sheetData sheetId="0">
        <row r="6">
          <cell r="G6" t="str">
            <v>Authorized Budget</v>
          </cell>
        </row>
        <row r="8">
          <cell r="G8">
            <v>5850000</v>
          </cell>
        </row>
        <row r="9">
          <cell r="G9">
            <v>150000</v>
          </cell>
        </row>
        <row r="10">
          <cell r="G10">
            <v>1800000</v>
          </cell>
        </row>
        <row r="11">
          <cell r="G11">
            <v>150000</v>
          </cell>
        </row>
        <row r="12">
          <cell r="G12">
            <v>345000</v>
          </cell>
        </row>
        <row r="13">
          <cell r="G13">
            <v>0</v>
          </cell>
        </row>
        <row r="14">
          <cell r="G14">
            <v>105000</v>
          </cell>
        </row>
        <row r="15">
          <cell r="G15">
            <v>500000</v>
          </cell>
        </row>
        <row r="16">
          <cell r="G16">
            <v>206000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Data"/>
      <sheetName val="Email Details"/>
    </sheetNames>
    <sheetDataSet>
      <sheetData sheetId="0" refreshError="1"/>
      <sheetData sheetId="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row r="2">
          <cell r="A2" t="str">
            <v>305-A</v>
          </cell>
          <cell r="B2">
            <v>1</v>
          </cell>
          <cell r="C2">
            <v>2</v>
          </cell>
          <cell r="D2" t="str">
            <v>A</v>
          </cell>
          <cell r="E2">
            <v>1</v>
          </cell>
        </row>
        <row r="3">
          <cell r="A3" t="str">
            <v>702-A</v>
          </cell>
          <cell r="B3">
            <v>1</v>
          </cell>
          <cell r="C3">
            <v>2</v>
          </cell>
          <cell r="D3" t="str">
            <v>A</v>
          </cell>
          <cell r="E3">
            <v>2</v>
          </cell>
        </row>
        <row r="4">
          <cell r="A4" t="str">
            <v>703-44A</v>
          </cell>
          <cell r="B4">
            <v>1</v>
          </cell>
          <cell r="C4">
            <v>2</v>
          </cell>
          <cell r="D4" t="str">
            <v>A</v>
          </cell>
          <cell r="E4">
            <v>3</v>
          </cell>
        </row>
        <row r="5">
          <cell r="A5" t="str">
            <v>708-A</v>
          </cell>
          <cell r="B5">
            <v>1</v>
          </cell>
          <cell r="C5">
            <v>0</v>
          </cell>
          <cell r="D5" t="str">
            <v>A</v>
          </cell>
          <cell r="E5">
            <v>4</v>
          </cell>
        </row>
        <row r="6">
          <cell r="A6" t="str">
            <v>710-A</v>
          </cell>
          <cell r="B6">
            <v>1</v>
          </cell>
          <cell r="C6">
            <v>0</v>
          </cell>
          <cell r="D6" t="str">
            <v>A</v>
          </cell>
          <cell r="E6">
            <v>5</v>
          </cell>
        </row>
        <row r="7">
          <cell r="A7" t="str">
            <v>713-1A</v>
          </cell>
          <cell r="B7">
            <v>1</v>
          </cell>
          <cell r="C7">
            <v>0</v>
          </cell>
          <cell r="D7" t="str">
            <v>A</v>
          </cell>
          <cell r="E7">
            <v>6</v>
          </cell>
        </row>
        <row r="8">
          <cell r="A8" t="str">
            <v>713-A</v>
          </cell>
          <cell r="B8">
            <v>1</v>
          </cell>
          <cell r="C8">
            <v>0</v>
          </cell>
          <cell r="D8" t="str">
            <v>A</v>
          </cell>
          <cell r="E8">
            <v>7</v>
          </cell>
        </row>
        <row r="9">
          <cell r="A9" t="str">
            <v>714-A</v>
          </cell>
          <cell r="B9">
            <v>1</v>
          </cell>
          <cell r="C9">
            <v>0</v>
          </cell>
          <cell r="D9" t="str">
            <v>A</v>
          </cell>
          <cell r="E9">
            <v>8</v>
          </cell>
        </row>
        <row r="10">
          <cell r="A10" t="str">
            <v>716-2A</v>
          </cell>
          <cell r="B10">
            <v>1</v>
          </cell>
          <cell r="C10">
            <v>0</v>
          </cell>
          <cell r="D10" t="str">
            <v>A</v>
          </cell>
          <cell r="E10">
            <v>9</v>
          </cell>
        </row>
        <row r="11">
          <cell r="A11" t="str">
            <v>716-4A</v>
          </cell>
          <cell r="B11">
            <v>1</v>
          </cell>
          <cell r="C11">
            <v>0</v>
          </cell>
          <cell r="D11" t="str">
            <v>A</v>
          </cell>
          <cell r="E11">
            <v>10</v>
          </cell>
        </row>
        <row r="12">
          <cell r="A12" t="str">
            <v>716-A</v>
          </cell>
          <cell r="B12">
            <v>1</v>
          </cell>
          <cell r="C12">
            <v>0</v>
          </cell>
          <cell r="D12" t="str">
            <v>A</v>
          </cell>
          <cell r="E12">
            <v>11</v>
          </cell>
        </row>
        <row r="13">
          <cell r="A13" t="str">
            <v>717-11A</v>
          </cell>
          <cell r="B13">
            <v>1</v>
          </cell>
          <cell r="C13">
            <v>0</v>
          </cell>
          <cell r="D13" t="str">
            <v>A</v>
          </cell>
          <cell r="E13">
            <v>12</v>
          </cell>
        </row>
        <row r="14">
          <cell r="A14" t="str">
            <v>717-A</v>
          </cell>
          <cell r="B14">
            <v>1</v>
          </cell>
          <cell r="C14">
            <v>0</v>
          </cell>
          <cell r="D14" t="str">
            <v>A</v>
          </cell>
          <cell r="E14">
            <v>13</v>
          </cell>
        </row>
        <row r="15">
          <cell r="A15" t="str">
            <v>722-5A</v>
          </cell>
          <cell r="B15">
            <v>1</v>
          </cell>
          <cell r="C15">
            <v>0</v>
          </cell>
          <cell r="D15" t="str">
            <v>A</v>
          </cell>
          <cell r="E15">
            <v>14</v>
          </cell>
        </row>
        <row r="16">
          <cell r="A16" t="str">
            <v>733-1A</v>
          </cell>
          <cell r="B16">
            <v>1</v>
          </cell>
          <cell r="C16">
            <v>0</v>
          </cell>
          <cell r="D16" t="str">
            <v>A</v>
          </cell>
          <cell r="E16">
            <v>15</v>
          </cell>
        </row>
        <row r="17">
          <cell r="A17" t="str">
            <v>735-11A</v>
          </cell>
          <cell r="B17">
            <v>1</v>
          </cell>
          <cell r="C17">
            <v>2</v>
          </cell>
          <cell r="D17" t="str">
            <v>A</v>
          </cell>
          <cell r="E17">
            <v>16</v>
          </cell>
        </row>
        <row r="18">
          <cell r="A18" t="str">
            <v>735-7A</v>
          </cell>
          <cell r="B18">
            <v>1</v>
          </cell>
          <cell r="C18">
            <v>0</v>
          </cell>
          <cell r="D18" t="str">
            <v>A</v>
          </cell>
          <cell r="E18">
            <v>17</v>
          </cell>
        </row>
        <row r="19">
          <cell r="A19" t="str">
            <v>735-A</v>
          </cell>
          <cell r="B19">
            <v>1</v>
          </cell>
          <cell r="C19">
            <v>2</v>
          </cell>
          <cell r="D19" t="str">
            <v>A</v>
          </cell>
          <cell r="E19">
            <v>18</v>
          </cell>
        </row>
        <row r="20">
          <cell r="A20" t="str">
            <v>736-A</v>
          </cell>
          <cell r="B20">
            <v>1</v>
          </cell>
          <cell r="C20">
            <v>2</v>
          </cell>
          <cell r="D20" t="str">
            <v>A</v>
          </cell>
          <cell r="E20">
            <v>19</v>
          </cell>
        </row>
        <row r="21">
          <cell r="A21" t="str">
            <v>737-A</v>
          </cell>
          <cell r="B21">
            <v>1</v>
          </cell>
          <cell r="C21">
            <v>2</v>
          </cell>
          <cell r="D21" t="str">
            <v>A</v>
          </cell>
          <cell r="E21">
            <v>20</v>
          </cell>
        </row>
        <row r="22">
          <cell r="A22" t="str">
            <v>745-A</v>
          </cell>
          <cell r="B22">
            <v>1</v>
          </cell>
          <cell r="C22">
            <v>0</v>
          </cell>
          <cell r="D22" t="str">
            <v>A</v>
          </cell>
          <cell r="E22">
            <v>21</v>
          </cell>
        </row>
        <row r="23">
          <cell r="A23" t="str">
            <v>748-A</v>
          </cell>
          <cell r="B23">
            <v>1</v>
          </cell>
          <cell r="C23">
            <v>2</v>
          </cell>
          <cell r="D23" t="str">
            <v>A</v>
          </cell>
          <cell r="E23">
            <v>22</v>
          </cell>
        </row>
        <row r="24">
          <cell r="A24" t="str">
            <v>749-A</v>
          </cell>
          <cell r="B24">
            <v>1</v>
          </cell>
          <cell r="C24">
            <v>2</v>
          </cell>
          <cell r="D24" t="str">
            <v>A</v>
          </cell>
          <cell r="E24">
            <v>23</v>
          </cell>
        </row>
        <row r="25">
          <cell r="A25" t="str">
            <v>751-A</v>
          </cell>
          <cell r="B25">
            <v>1</v>
          </cell>
          <cell r="C25">
            <v>0</v>
          </cell>
          <cell r="D25" t="str">
            <v>A</v>
          </cell>
          <cell r="E25">
            <v>24</v>
          </cell>
        </row>
        <row r="26">
          <cell r="A26" t="str">
            <v>773-2A</v>
          </cell>
          <cell r="B26">
            <v>1</v>
          </cell>
          <cell r="C26">
            <v>2</v>
          </cell>
          <cell r="D26" t="str">
            <v>A</v>
          </cell>
          <cell r="E26">
            <v>25</v>
          </cell>
        </row>
        <row r="27">
          <cell r="A27" t="str">
            <v>773-41A</v>
          </cell>
          <cell r="B27">
            <v>1</v>
          </cell>
          <cell r="C27">
            <v>2</v>
          </cell>
          <cell r="D27" t="str">
            <v>A</v>
          </cell>
          <cell r="E27">
            <v>26</v>
          </cell>
        </row>
        <row r="28">
          <cell r="A28" t="str">
            <v>773-42A</v>
          </cell>
          <cell r="B28">
            <v>1</v>
          </cell>
          <cell r="C28">
            <v>2</v>
          </cell>
          <cell r="D28" t="str">
            <v>A</v>
          </cell>
          <cell r="E28">
            <v>27</v>
          </cell>
        </row>
        <row r="29">
          <cell r="A29" t="str">
            <v>773-43A</v>
          </cell>
          <cell r="B29">
            <v>1</v>
          </cell>
          <cell r="C29">
            <v>2</v>
          </cell>
          <cell r="D29" t="str">
            <v>A</v>
          </cell>
          <cell r="E29">
            <v>28</v>
          </cell>
        </row>
        <row r="30">
          <cell r="A30" t="str">
            <v>773-50A</v>
          </cell>
          <cell r="B30">
            <v>1</v>
          </cell>
          <cell r="C30">
            <v>2</v>
          </cell>
          <cell r="D30" t="str">
            <v>A</v>
          </cell>
          <cell r="E30">
            <v>29</v>
          </cell>
        </row>
        <row r="31">
          <cell r="A31" t="str">
            <v>773-51A</v>
          </cell>
          <cell r="B31">
            <v>1</v>
          </cell>
          <cell r="C31">
            <v>0</v>
          </cell>
          <cell r="D31" t="str">
            <v>A</v>
          </cell>
          <cell r="E31">
            <v>30</v>
          </cell>
        </row>
        <row r="32">
          <cell r="A32" t="str">
            <v>773-52A</v>
          </cell>
          <cell r="B32">
            <v>1</v>
          </cell>
          <cell r="C32">
            <v>2</v>
          </cell>
          <cell r="D32" t="str">
            <v>A</v>
          </cell>
          <cell r="E32">
            <v>31</v>
          </cell>
        </row>
        <row r="33">
          <cell r="A33" t="str">
            <v>773-A</v>
          </cell>
          <cell r="B33">
            <v>1</v>
          </cell>
          <cell r="C33">
            <v>2</v>
          </cell>
          <cell r="D33" t="str">
            <v>A</v>
          </cell>
          <cell r="E33">
            <v>32</v>
          </cell>
        </row>
        <row r="34">
          <cell r="A34" t="str">
            <v>774-A</v>
          </cell>
          <cell r="B34">
            <v>1</v>
          </cell>
          <cell r="C34">
            <v>2</v>
          </cell>
          <cell r="D34" t="str">
            <v>A</v>
          </cell>
          <cell r="E34">
            <v>33</v>
          </cell>
        </row>
        <row r="35">
          <cell r="A35" t="str">
            <v>775-A</v>
          </cell>
          <cell r="B35">
            <v>1</v>
          </cell>
          <cell r="C35">
            <v>2</v>
          </cell>
          <cell r="D35" t="str">
            <v>A</v>
          </cell>
          <cell r="E35">
            <v>34</v>
          </cell>
        </row>
        <row r="36">
          <cell r="A36" t="str">
            <v>776-1A</v>
          </cell>
          <cell r="B36">
            <v>1</v>
          </cell>
          <cell r="C36">
            <v>2</v>
          </cell>
          <cell r="D36" t="str">
            <v>A</v>
          </cell>
          <cell r="E36">
            <v>35</v>
          </cell>
        </row>
        <row r="37">
          <cell r="A37" t="str">
            <v>776-6A</v>
          </cell>
          <cell r="B37">
            <v>0</v>
          </cell>
          <cell r="C37">
            <v>2</v>
          </cell>
          <cell r="D37" t="str">
            <v>A</v>
          </cell>
          <cell r="E37">
            <v>36</v>
          </cell>
        </row>
        <row r="38">
          <cell r="A38" t="str">
            <v>777-A</v>
          </cell>
          <cell r="B38">
            <v>1</v>
          </cell>
          <cell r="C38">
            <v>2</v>
          </cell>
          <cell r="D38" t="str">
            <v>A</v>
          </cell>
          <cell r="E38">
            <v>37</v>
          </cell>
        </row>
        <row r="39">
          <cell r="A39" t="str">
            <v>781-A</v>
          </cell>
          <cell r="B39">
            <v>1</v>
          </cell>
          <cell r="C39">
            <v>2</v>
          </cell>
          <cell r="D39" t="str">
            <v>A</v>
          </cell>
          <cell r="E39">
            <v>38</v>
          </cell>
        </row>
        <row r="40">
          <cell r="A40" t="str">
            <v>782-3A</v>
          </cell>
          <cell r="B40">
            <v>1</v>
          </cell>
          <cell r="C40">
            <v>0</v>
          </cell>
          <cell r="D40" t="str">
            <v>A</v>
          </cell>
          <cell r="E40">
            <v>39</v>
          </cell>
        </row>
        <row r="41">
          <cell r="A41" t="str">
            <v>784-A</v>
          </cell>
          <cell r="B41">
            <v>1</v>
          </cell>
          <cell r="C41">
            <v>0</v>
          </cell>
          <cell r="D41" t="str">
            <v>A</v>
          </cell>
          <cell r="E41">
            <v>40</v>
          </cell>
        </row>
        <row r="42">
          <cell r="A42" t="str">
            <v>785-6A</v>
          </cell>
          <cell r="B42">
            <v>1</v>
          </cell>
          <cell r="C42">
            <v>0</v>
          </cell>
          <cell r="D42" t="str">
            <v>A</v>
          </cell>
          <cell r="E42">
            <v>41</v>
          </cell>
        </row>
        <row r="43">
          <cell r="A43" t="str">
            <v>786-A</v>
          </cell>
          <cell r="B43">
            <v>1</v>
          </cell>
          <cell r="C43">
            <v>2</v>
          </cell>
          <cell r="D43" t="str">
            <v>A</v>
          </cell>
          <cell r="E43">
            <v>42</v>
          </cell>
        </row>
        <row r="44">
          <cell r="A44" t="str">
            <v>105-C</v>
          </cell>
          <cell r="B44">
            <v>1</v>
          </cell>
          <cell r="C44">
            <v>1</v>
          </cell>
          <cell r="D44" t="str">
            <v>C</v>
          </cell>
          <cell r="E44">
            <v>43</v>
          </cell>
        </row>
        <row r="45">
          <cell r="A45" t="str">
            <v>701-1C</v>
          </cell>
          <cell r="B45">
            <v>1</v>
          </cell>
          <cell r="C45">
            <v>0</v>
          </cell>
          <cell r="D45" t="str">
            <v>C</v>
          </cell>
          <cell r="E45">
            <v>44</v>
          </cell>
        </row>
        <row r="46">
          <cell r="A46" t="str">
            <v>701-2C</v>
          </cell>
          <cell r="B46">
            <v>1</v>
          </cell>
          <cell r="C46">
            <v>0</v>
          </cell>
          <cell r="D46" t="str">
            <v>C</v>
          </cell>
          <cell r="E46">
            <v>45</v>
          </cell>
        </row>
        <row r="47">
          <cell r="A47" t="str">
            <v>702-1C</v>
          </cell>
          <cell r="B47">
            <v>1</v>
          </cell>
          <cell r="C47">
            <v>0</v>
          </cell>
          <cell r="D47" t="str">
            <v>C</v>
          </cell>
          <cell r="E47">
            <v>46</v>
          </cell>
        </row>
        <row r="48">
          <cell r="A48" t="str">
            <v>702-C</v>
          </cell>
          <cell r="B48">
            <v>1</v>
          </cell>
          <cell r="C48">
            <v>0</v>
          </cell>
          <cell r="D48" t="str">
            <v>C</v>
          </cell>
          <cell r="E48">
            <v>47</v>
          </cell>
        </row>
        <row r="49">
          <cell r="A49" t="str">
            <v>706-C</v>
          </cell>
          <cell r="B49">
            <v>1</v>
          </cell>
          <cell r="C49">
            <v>0</v>
          </cell>
          <cell r="D49" t="str">
            <v>C</v>
          </cell>
          <cell r="E49">
            <v>48</v>
          </cell>
        </row>
        <row r="50">
          <cell r="A50" t="str">
            <v>315-M</v>
          </cell>
          <cell r="B50">
            <v>1</v>
          </cell>
          <cell r="C50">
            <v>0</v>
          </cell>
          <cell r="D50" t="str">
            <v>M</v>
          </cell>
          <cell r="E50">
            <v>49</v>
          </cell>
        </row>
        <row r="51">
          <cell r="A51" t="str">
            <v>704-M</v>
          </cell>
          <cell r="B51">
            <v>1</v>
          </cell>
          <cell r="C51">
            <v>0</v>
          </cell>
          <cell r="D51" t="str">
            <v>M</v>
          </cell>
          <cell r="E51">
            <v>50</v>
          </cell>
        </row>
        <row r="52">
          <cell r="A52" t="str">
            <v>645-1N</v>
          </cell>
          <cell r="B52">
            <v>1</v>
          </cell>
          <cell r="C52">
            <v>1</v>
          </cell>
          <cell r="D52" t="str">
            <v>N</v>
          </cell>
          <cell r="E52">
            <v>51</v>
          </cell>
        </row>
        <row r="53">
          <cell r="A53" t="str">
            <v>645-2N</v>
          </cell>
          <cell r="B53">
            <v>1</v>
          </cell>
          <cell r="C53">
            <v>1</v>
          </cell>
          <cell r="D53" t="str">
            <v>N</v>
          </cell>
          <cell r="E53">
            <v>52</v>
          </cell>
        </row>
        <row r="54">
          <cell r="A54" t="str">
            <v>645-4N</v>
          </cell>
          <cell r="B54">
            <v>1</v>
          </cell>
          <cell r="C54">
            <v>1</v>
          </cell>
          <cell r="D54" t="str">
            <v>N</v>
          </cell>
          <cell r="E54">
            <v>53</v>
          </cell>
        </row>
        <row r="55">
          <cell r="A55" t="str">
            <v>645-N</v>
          </cell>
          <cell r="B55">
            <v>1</v>
          </cell>
          <cell r="C55">
            <v>1</v>
          </cell>
          <cell r="D55" t="str">
            <v>N</v>
          </cell>
          <cell r="E55">
            <v>54</v>
          </cell>
        </row>
        <row r="56">
          <cell r="A56" t="str">
            <v>704-4N</v>
          </cell>
          <cell r="B56">
            <v>1</v>
          </cell>
          <cell r="C56">
            <v>0</v>
          </cell>
          <cell r="D56" t="str">
            <v>N</v>
          </cell>
          <cell r="E56">
            <v>55</v>
          </cell>
        </row>
        <row r="57">
          <cell r="A57" t="str">
            <v>705-N</v>
          </cell>
          <cell r="B57">
            <v>1</v>
          </cell>
          <cell r="C57">
            <v>0</v>
          </cell>
          <cell r="D57" t="str">
            <v>N</v>
          </cell>
          <cell r="E57">
            <v>56</v>
          </cell>
        </row>
        <row r="58">
          <cell r="A58" t="str">
            <v>706-N</v>
          </cell>
          <cell r="B58">
            <v>1</v>
          </cell>
          <cell r="C58">
            <v>0</v>
          </cell>
          <cell r="D58" t="str">
            <v>N</v>
          </cell>
          <cell r="E58">
            <v>57</v>
          </cell>
        </row>
        <row r="59">
          <cell r="A59" t="str">
            <v>710-14N</v>
          </cell>
          <cell r="B59">
            <v>1</v>
          </cell>
          <cell r="C59">
            <v>0</v>
          </cell>
          <cell r="D59" t="str">
            <v>N</v>
          </cell>
          <cell r="E59">
            <v>58</v>
          </cell>
        </row>
        <row r="60">
          <cell r="A60" t="str">
            <v>710-17N</v>
          </cell>
          <cell r="B60">
            <v>1</v>
          </cell>
          <cell r="C60">
            <v>0</v>
          </cell>
          <cell r="D60" t="str">
            <v>N</v>
          </cell>
          <cell r="E60">
            <v>59</v>
          </cell>
        </row>
        <row r="61">
          <cell r="A61" t="str">
            <v>710-N</v>
          </cell>
          <cell r="B61">
            <v>1</v>
          </cell>
          <cell r="C61">
            <v>0</v>
          </cell>
          <cell r="D61" t="str">
            <v>N</v>
          </cell>
          <cell r="E61">
            <v>60</v>
          </cell>
        </row>
        <row r="62">
          <cell r="A62" t="str">
            <v>711-1N</v>
          </cell>
          <cell r="B62">
            <v>1</v>
          </cell>
          <cell r="C62">
            <v>0</v>
          </cell>
          <cell r="D62" t="str">
            <v>N</v>
          </cell>
          <cell r="E62">
            <v>61</v>
          </cell>
        </row>
        <row r="63">
          <cell r="A63" t="str">
            <v>711-2N</v>
          </cell>
          <cell r="B63">
            <v>1</v>
          </cell>
          <cell r="C63">
            <v>0</v>
          </cell>
          <cell r="D63" t="str">
            <v>N</v>
          </cell>
          <cell r="E63">
            <v>62</v>
          </cell>
        </row>
        <row r="64">
          <cell r="A64" t="str">
            <v>711-3N</v>
          </cell>
          <cell r="B64">
            <v>1</v>
          </cell>
          <cell r="C64">
            <v>0</v>
          </cell>
          <cell r="D64" t="str">
            <v>N</v>
          </cell>
          <cell r="E64">
            <v>63</v>
          </cell>
        </row>
        <row r="65">
          <cell r="A65" t="str">
            <v>711-9N</v>
          </cell>
          <cell r="B65">
            <v>1</v>
          </cell>
          <cell r="C65">
            <v>0</v>
          </cell>
          <cell r="D65" t="str">
            <v>N</v>
          </cell>
          <cell r="E65">
            <v>64</v>
          </cell>
        </row>
        <row r="66">
          <cell r="A66" t="str">
            <v>711-N</v>
          </cell>
          <cell r="B66">
            <v>1</v>
          </cell>
          <cell r="C66">
            <v>0</v>
          </cell>
          <cell r="D66" t="str">
            <v>N</v>
          </cell>
          <cell r="E66">
            <v>65</v>
          </cell>
        </row>
        <row r="67">
          <cell r="A67" t="str">
            <v>713-1N</v>
          </cell>
          <cell r="B67">
            <v>1</v>
          </cell>
          <cell r="C67">
            <v>0</v>
          </cell>
          <cell r="D67" t="str">
            <v>N</v>
          </cell>
          <cell r="E67">
            <v>66</v>
          </cell>
        </row>
        <row r="68">
          <cell r="A68" t="str">
            <v>713-2N</v>
          </cell>
          <cell r="B68">
            <v>1</v>
          </cell>
          <cell r="C68">
            <v>0</v>
          </cell>
          <cell r="D68" t="str">
            <v>N</v>
          </cell>
          <cell r="E68">
            <v>67</v>
          </cell>
        </row>
        <row r="69">
          <cell r="A69" t="str">
            <v>713-3N</v>
          </cell>
          <cell r="B69">
            <v>1</v>
          </cell>
          <cell r="C69">
            <v>0</v>
          </cell>
          <cell r="D69" t="str">
            <v>N</v>
          </cell>
          <cell r="E69">
            <v>68</v>
          </cell>
        </row>
        <row r="70">
          <cell r="A70" t="str">
            <v>713-N</v>
          </cell>
          <cell r="B70">
            <v>1</v>
          </cell>
          <cell r="C70">
            <v>0</v>
          </cell>
          <cell r="D70" t="str">
            <v>N</v>
          </cell>
          <cell r="E70">
            <v>69</v>
          </cell>
        </row>
        <row r="71">
          <cell r="A71" t="str">
            <v>714-2N</v>
          </cell>
          <cell r="B71">
            <v>1</v>
          </cell>
          <cell r="C71">
            <v>0</v>
          </cell>
          <cell r="D71" t="str">
            <v>N</v>
          </cell>
          <cell r="E71">
            <v>70</v>
          </cell>
        </row>
        <row r="72">
          <cell r="A72" t="str">
            <v>714-5N</v>
          </cell>
          <cell r="B72">
            <v>1</v>
          </cell>
          <cell r="C72">
            <v>0</v>
          </cell>
          <cell r="D72" t="str">
            <v>N</v>
          </cell>
          <cell r="E72">
            <v>71</v>
          </cell>
        </row>
        <row r="73">
          <cell r="A73" t="str">
            <v>714-6N</v>
          </cell>
          <cell r="B73">
            <v>1</v>
          </cell>
          <cell r="C73">
            <v>0</v>
          </cell>
          <cell r="D73" t="str">
            <v>N</v>
          </cell>
          <cell r="E73">
            <v>72</v>
          </cell>
        </row>
        <row r="74">
          <cell r="A74" t="str">
            <v>714-N</v>
          </cell>
          <cell r="B74">
            <v>1</v>
          </cell>
          <cell r="C74">
            <v>0</v>
          </cell>
          <cell r="D74" t="str">
            <v>N</v>
          </cell>
          <cell r="E74">
            <v>73</v>
          </cell>
        </row>
        <row r="75">
          <cell r="A75" t="str">
            <v>716-N</v>
          </cell>
          <cell r="B75">
            <v>1</v>
          </cell>
          <cell r="C75">
            <v>0</v>
          </cell>
          <cell r="D75" t="str">
            <v>N</v>
          </cell>
          <cell r="E75">
            <v>74</v>
          </cell>
        </row>
        <row r="76">
          <cell r="A76" t="str">
            <v>717-10N</v>
          </cell>
          <cell r="B76">
            <v>1</v>
          </cell>
          <cell r="C76">
            <v>0</v>
          </cell>
          <cell r="D76" t="str">
            <v>N</v>
          </cell>
          <cell r="E76">
            <v>75</v>
          </cell>
        </row>
        <row r="77">
          <cell r="A77" t="str">
            <v>717-11N</v>
          </cell>
          <cell r="B77">
            <v>1</v>
          </cell>
          <cell r="C77">
            <v>0</v>
          </cell>
          <cell r="D77" t="str">
            <v>N</v>
          </cell>
          <cell r="E77">
            <v>76</v>
          </cell>
        </row>
        <row r="78">
          <cell r="A78" t="str">
            <v>717-1N</v>
          </cell>
          <cell r="B78">
            <v>1</v>
          </cell>
          <cell r="C78">
            <v>0</v>
          </cell>
          <cell r="D78" t="str">
            <v>N</v>
          </cell>
          <cell r="E78">
            <v>77</v>
          </cell>
        </row>
        <row r="79">
          <cell r="A79" t="str">
            <v>717-3N</v>
          </cell>
          <cell r="B79">
            <v>1</v>
          </cell>
          <cell r="C79">
            <v>0</v>
          </cell>
          <cell r="D79" t="str">
            <v>N</v>
          </cell>
          <cell r="E79">
            <v>78</v>
          </cell>
        </row>
        <row r="80">
          <cell r="A80" t="str">
            <v>717-5N</v>
          </cell>
          <cell r="B80">
            <v>1</v>
          </cell>
          <cell r="C80">
            <v>0</v>
          </cell>
          <cell r="D80" t="str">
            <v>N</v>
          </cell>
          <cell r="E80">
            <v>79</v>
          </cell>
        </row>
        <row r="81">
          <cell r="A81" t="str">
            <v>717-8N</v>
          </cell>
          <cell r="B81">
            <v>1</v>
          </cell>
          <cell r="C81">
            <v>0</v>
          </cell>
          <cell r="D81" t="str">
            <v>N</v>
          </cell>
          <cell r="E81">
            <v>80</v>
          </cell>
        </row>
        <row r="82">
          <cell r="A82" t="str">
            <v>717-9N</v>
          </cell>
          <cell r="B82">
            <v>1</v>
          </cell>
          <cell r="C82">
            <v>0</v>
          </cell>
          <cell r="D82" t="str">
            <v>N</v>
          </cell>
          <cell r="E82">
            <v>81</v>
          </cell>
        </row>
        <row r="83">
          <cell r="A83" t="str">
            <v>717-N</v>
          </cell>
          <cell r="B83">
            <v>1</v>
          </cell>
          <cell r="C83">
            <v>0</v>
          </cell>
          <cell r="D83" t="str">
            <v>N</v>
          </cell>
          <cell r="E83">
            <v>82</v>
          </cell>
        </row>
        <row r="84">
          <cell r="A84" t="str">
            <v>719-5N</v>
          </cell>
          <cell r="B84">
            <v>1</v>
          </cell>
          <cell r="C84">
            <v>0</v>
          </cell>
          <cell r="D84" t="str">
            <v>N</v>
          </cell>
          <cell r="E84">
            <v>83</v>
          </cell>
        </row>
        <row r="85">
          <cell r="A85" t="str">
            <v>719-N</v>
          </cell>
          <cell r="B85">
            <v>1</v>
          </cell>
          <cell r="C85">
            <v>0</v>
          </cell>
          <cell r="D85" t="str">
            <v>N</v>
          </cell>
          <cell r="E85">
            <v>84</v>
          </cell>
        </row>
        <row r="86">
          <cell r="A86" t="str">
            <v>722-N</v>
          </cell>
          <cell r="B86">
            <v>1</v>
          </cell>
          <cell r="C86">
            <v>0</v>
          </cell>
          <cell r="D86" t="str">
            <v>N</v>
          </cell>
          <cell r="E86">
            <v>85</v>
          </cell>
        </row>
        <row r="87">
          <cell r="A87" t="str">
            <v>725-1N</v>
          </cell>
          <cell r="B87">
            <v>1</v>
          </cell>
          <cell r="C87">
            <v>0</v>
          </cell>
          <cell r="D87" t="str">
            <v>N</v>
          </cell>
          <cell r="E87">
            <v>86</v>
          </cell>
        </row>
        <row r="88">
          <cell r="A88" t="str">
            <v>725-2N</v>
          </cell>
          <cell r="B88">
            <v>1</v>
          </cell>
          <cell r="C88">
            <v>0</v>
          </cell>
          <cell r="D88" t="str">
            <v>N</v>
          </cell>
          <cell r="E88">
            <v>87</v>
          </cell>
        </row>
        <row r="89">
          <cell r="A89" t="str">
            <v>725-N</v>
          </cell>
          <cell r="B89">
            <v>1</v>
          </cell>
          <cell r="C89">
            <v>0</v>
          </cell>
          <cell r="D89" t="str">
            <v>N</v>
          </cell>
          <cell r="E89">
            <v>88</v>
          </cell>
        </row>
        <row r="90">
          <cell r="A90" t="str">
            <v>731-1N</v>
          </cell>
          <cell r="B90">
            <v>1</v>
          </cell>
          <cell r="C90">
            <v>0</v>
          </cell>
          <cell r="D90" t="str">
            <v>N</v>
          </cell>
          <cell r="E90">
            <v>89</v>
          </cell>
        </row>
        <row r="91">
          <cell r="A91" t="str">
            <v>731-2N</v>
          </cell>
          <cell r="B91">
            <v>1</v>
          </cell>
          <cell r="C91">
            <v>0</v>
          </cell>
          <cell r="D91" t="str">
            <v>N</v>
          </cell>
          <cell r="E91">
            <v>90</v>
          </cell>
        </row>
        <row r="92">
          <cell r="A92" t="str">
            <v>731-3N</v>
          </cell>
          <cell r="B92">
            <v>1</v>
          </cell>
          <cell r="C92">
            <v>0</v>
          </cell>
          <cell r="D92" t="str">
            <v>N</v>
          </cell>
          <cell r="E92">
            <v>91</v>
          </cell>
        </row>
        <row r="93">
          <cell r="A93" t="str">
            <v>731-4N</v>
          </cell>
          <cell r="B93">
            <v>1</v>
          </cell>
          <cell r="C93">
            <v>0</v>
          </cell>
          <cell r="D93" t="str">
            <v>N</v>
          </cell>
          <cell r="E93">
            <v>92</v>
          </cell>
        </row>
        <row r="94">
          <cell r="A94" t="str">
            <v>731-5N</v>
          </cell>
          <cell r="B94">
            <v>1</v>
          </cell>
          <cell r="C94">
            <v>0</v>
          </cell>
          <cell r="D94" t="str">
            <v>N</v>
          </cell>
          <cell r="E94">
            <v>93</v>
          </cell>
        </row>
        <row r="95">
          <cell r="A95" t="str">
            <v>731-6N</v>
          </cell>
          <cell r="B95">
            <v>1</v>
          </cell>
          <cell r="C95">
            <v>0</v>
          </cell>
          <cell r="D95" t="str">
            <v>N</v>
          </cell>
          <cell r="E95">
            <v>94</v>
          </cell>
        </row>
        <row r="96">
          <cell r="A96" t="str">
            <v>731-N</v>
          </cell>
          <cell r="B96">
            <v>1</v>
          </cell>
          <cell r="C96">
            <v>0</v>
          </cell>
          <cell r="D96" t="str">
            <v>N</v>
          </cell>
          <cell r="E96">
            <v>95</v>
          </cell>
        </row>
        <row r="97">
          <cell r="A97" t="str">
            <v>741-2N</v>
          </cell>
          <cell r="B97">
            <v>1</v>
          </cell>
          <cell r="C97">
            <v>0</v>
          </cell>
          <cell r="D97" t="str">
            <v>N</v>
          </cell>
          <cell r="E97">
            <v>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row r="197">
          <cell r="B197">
            <v>2003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kt Share Calculator"/>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 val="Internal Order-Plan Category"/>
      <sheetName val="Internal Order-Plan Category V2"/>
      <sheetName val="Internal Order-Plan Cat GRC"/>
      <sheetName val="Cost Element by Category"/>
      <sheetName val="Customer Care CCTR Hierarchy"/>
      <sheetName val="2019 Customer Care CCTR Hier"/>
      <sheetName val="2020 Customer Care CCTR Hier"/>
      <sheetName val="HR Workforce Details 1-31-2018"/>
      <sheetName val="CS GRC WP - CCTR"/>
      <sheetName val="CS TY2019 WP - CCTR"/>
      <sheetName val="All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tr"/>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row r="7">
          <cell r="A7">
            <v>1965</v>
          </cell>
          <cell r="B7">
            <v>4.5599999999999996</v>
          </cell>
        </row>
        <row r="8">
          <cell r="A8">
            <v>1966</v>
          </cell>
          <cell r="B8">
            <v>4.46</v>
          </cell>
        </row>
        <row r="9">
          <cell r="A9">
            <v>1967</v>
          </cell>
          <cell r="B9">
            <v>4.28</v>
          </cell>
        </row>
        <row r="10">
          <cell r="A10">
            <v>1968</v>
          </cell>
          <cell r="B10">
            <v>4.12</v>
          </cell>
        </row>
        <row r="11">
          <cell r="A11">
            <v>1969</v>
          </cell>
          <cell r="B11">
            <v>3.89</v>
          </cell>
        </row>
        <row r="12">
          <cell r="A12">
            <v>1970</v>
          </cell>
          <cell r="B12">
            <v>3.61</v>
          </cell>
        </row>
        <row r="13">
          <cell r="A13">
            <v>1971</v>
          </cell>
          <cell r="B13">
            <v>3.37</v>
          </cell>
        </row>
        <row r="14">
          <cell r="A14">
            <v>1972</v>
          </cell>
          <cell r="B14">
            <v>3.23</v>
          </cell>
        </row>
        <row r="15">
          <cell r="A15">
            <v>1973</v>
          </cell>
          <cell r="B15">
            <v>3.09</v>
          </cell>
        </row>
        <row r="16">
          <cell r="A16">
            <v>1974</v>
          </cell>
          <cell r="B16">
            <v>2.77</v>
          </cell>
        </row>
        <row r="17">
          <cell r="A17">
            <v>1975</v>
          </cell>
          <cell r="B17">
            <v>2.35</v>
          </cell>
        </row>
        <row r="18">
          <cell r="A18">
            <v>1976</v>
          </cell>
          <cell r="B18">
            <v>2.14</v>
          </cell>
        </row>
        <row r="19">
          <cell r="A19">
            <v>1977</v>
          </cell>
          <cell r="B19">
            <v>1.99</v>
          </cell>
        </row>
        <row r="20">
          <cell r="A20">
            <v>1978</v>
          </cell>
          <cell r="B20">
            <v>1.8</v>
          </cell>
        </row>
        <row r="21">
          <cell r="A21">
            <v>1979</v>
          </cell>
          <cell r="B21">
            <v>1.57</v>
          </cell>
        </row>
        <row r="22">
          <cell r="A22">
            <v>1980</v>
          </cell>
          <cell r="B22">
            <v>1.27</v>
          </cell>
        </row>
        <row r="23">
          <cell r="A23">
            <v>1981</v>
          </cell>
          <cell r="B23">
            <v>1.02</v>
          </cell>
        </row>
        <row r="24">
          <cell r="A24">
            <v>1982</v>
          </cell>
          <cell r="B24">
            <v>0.85</v>
          </cell>
        </row>
        <row r="25">
          <cell r="A25">
            <v>1983</v>
          </cell>
          <cell r="B25">
            <v>0.78</v>
          </cell>
        </row>
        <row r="26">
          <cell r="A26">
            <v>1984</v>
          </cell>
          <cell r="B26">
            <v>0.72</v>
          </cell>
        </row>
        <row r="27">
          <cell r="A27">
            <v>1985</v>
          </cell>
          <cell r="B27">
            <v>0.65</v>
          </cell>
        </row>
        <row r="28">
          <cell r="A28">
            <v>1986</v>
          </cell>
          <cell r="B28">
            <v>0.59</v>
          </cell>
        </row>
        <row r="29">
          <cell r="A29">
            <v>1987</v>
          </cell>
          <cell r="B29">
            <v>0.56999999999999995</v>
          </cell>
        </row>
        <row r="30">
          <cell r="A30">
            <v>1988</v>
          </cell>
          <cell r="B30">
            <v>0.51</v>
          </cell>
        </row>
        <row r="31">
          <cell r="A31">
            <v>1989</v>
          </cell>
          <cell r="B31">
            <v>0.44</v>
          </cell>
        </row>
        <row r="32">
          <cell r="A32">
            <v>1990</v>
          </cell>
          <cell r="B32">
            <v>0.38</v>
          </cell>
        </row>
        <row r="33">
          <cell r="A33">
            <v>1991</v>
          </cell>
          <cell r="B33">
            <v>0.3</v>
          </cell>
        </row>
        <row r="34">
          <cell r="A34">
            <v>1992</v>
          </cell>
          <cell r="B34">
            <v>0.26</v>
          </cell>
        </row>
        <row r="35">
          <cell r="A35">
            <v>1993</v>
          </cell>
          <cell r="B35">
            <v>0.23</v>
          </cell>
        </row>
        <row r="36">
          <cell r="A36">
            <v>1994</v>
          </cell>
          <cell r="B36">
            <v>0.19</v>
          </cell>
        </row>
        <row r="37">
          <cell r="A37">
            <v>1995</v>
          </cell>
          <cell r="B37">
            <v>0.16</v>
          </cell>
        </row>
        <row r="38">
          <cell r="A38">
            <v>1996</v>
          </cell>
          <cell r="B38">
            <v>0.13</v>
          </cell>
        </row>
        <row r="39">
          <cell r="A39">
            <v>1997</v>
          </cell>
          <cell r="B39">
            <v>0.1</v>
          </cell>
        </row>
        <row r="40">
          <cell r="A40">
            <v>1998</v>
          </cell>
          <cell r="B40">
            <v>0.08</v>
          </cell>
        </row>
        <row r="41">
          <cell r="A41">
            <v>1999</v>
          </cell>
          <cell r="B41">
            <v>0.06</v>
          </cell>
        </row>
        <row r="42">
          <cell r="A42">
            <v>2000</v>
          </cell>
          <cell r="B42">
            <v>0.03</v>
          </cell>
        </row>
        <row r="43">
          <cell r="A43">
            <v>2001</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row r="10">
          <cell r="C10" t="str">
            <v>May</v>
          </cell>
        </row>
        <row r="27">
          <cell r="G27" t="str">
            <v>E#SCGCON.PD#Dec.Y#2004.S#ACTUAL.VW#YTD.VL#&lt;Entity Curr Total&gt;.I#[ICP Top].C1#TopC1.C2#TopC2.C3#TopC3.C4#TopC4.</v>
          </cell>
        </row>
        <row r="29">
          <cell r="G29" t="str">
            <v>E#SCGCON.PD#May.Y#2005.S#ACTUAL.VW#YTD.VL#&lt;Entity Curr Total&gt;.I#[ICP Top].C1#TopC1.C2#TopC2.C3#TopC3.C4#TopC4.</v>
          </cell>
        </row>
      </sheetData>
      <sheetData sheetId="2" refreshError="1"/>
      <sheetData sheetId="3" refreshError="1"/>
      <sheetData sheetId="4" refreshError="1">
        <row r="65">
          <cell r="C65">
            <v>-9.9999999976716936E-2</v>
          </cell>
        </row>
      </sheetData>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row r="5">
          <cell r="A5">
            <v>1100000</v>
          </cell>
          <cell r="B5" t="str">
            <v>BANK I</v>
          </cell>
          <cell r="C5">
            <v>4864177.59</v>
          </cell>
          <cell r="D5">
            <v>1284863979.1500001</v>
          </cell>
        </row>
        <row r="6">
          <cell r="A6">
            <v>1100002</v>
          </cell>
          <cell r="B6" t="str">
            <v>BANK I-WIRE CLEARING</v>
          </cell>
          <cell r="C6">
            <v>0</v>
          </cell>
          <cell r="D6">
            <v>-1271637196.48</v>
          </cell>
        </row>
        <row r="7">
          <cell r="A7">
            <v>1100100</v>
          </cell>
          <cell r="B7" t="str">
            <v>BANK II</v>
          </cell>
          <cell r="C7">
            <v>50765.59</v>
          </cell>
          <cell r="D7">
            <v>28621.25</v>
          </cell>
        </row>
        <row r="8">
          <cell r="A8">
            <v>1100101</v>
          </cell>
          <cell r="B8" t="str">
            <v>BANK II-CHECK WRITE</v>
          </cell>
          <cell r="C8">
            <v>-556840.93999999994</v>
          </cell>
          <cell r="D8">
            <v>-397846.15</v>
          </cell>
        </row>
        <row r="9">
          <cell r="A9">
            <v>1100200</v>
          </cell>
          <cell r="B9" t="str">
            <v>BANK III</v>
          </cell>
          <cell r="C9">
            <v>0.13</v>
          </cell>
          <cell r="D9">
            <v>687511.68</v>
          </cell>
        </row>
        <row r="10">
          <cell r="A10">
            <v>1100201</v>
          </cell>
          <cell r="B10" t="str">
            <v>BANK III-CHECK WRITE</v>
          </cell>
          <cell r="C10">
            <v>-828204.19</v>
          </cell>
          <cell r="D10">
            <v>-15566975.84</v>
          </cell>
        </row>
        <row r="11">
          <cell r="A11">
            <v>1100202</v>
          </cell>
          <cell r="B11" t="str">
            <v>BANK III-WIRE CLEARING</v>
          </cell>
          <cell r="C11">
            <v>1577.02</v>
          </cell>
          <cell r="D11">
            <v>492.02</v>
          </cell>
        </row>
        <row r="12">
          <cell r="A12">
            <v>1100300</v>
          </cell>
          <cell r="B12" t="str">
            <v>BANK IV</v>
          </cell>
          <cell r="C12">
            <v>72546.83</v>
          </cell>
          <cell r="D12">
            <v>33258.480000000003</v>
          </cell>
        </row>
        <row r="13">
          <cell r="A13">
            <v>1100301</v>
          </cell>
          <cell r="B13" t="str">
            <v>BANK IV-CHECK WRITE</v>
          </cell>
          <cell r="C13">
            <v>-291370.59000000003</v>
          </cell>
          <cell r="D13">
            <v>-394809.8</v>
          </cell>
        </row>
        <row r="14">
          <cell r="A14">
            <v>1100500</v>
          </cell>
          <cell r="B14" t="str">
            <v>BANK VI</v>
          </cell>
          <cell r="C14">
            <v>7198831.5599999996</v>
          </cell>
          <cell r="D14">
            <v>0</v>
          </cell>
        </row>
        <row r="15">
          <cell r="A15">
            <v>1100501</v>
          </cell>
          <cell r="B15" t="str">
            <v>BANK VI-CHECK WRITING</v>
          </cell>
          <cell r="C15">
            <v>-12162313.74</v>
          </cell>
          <cell r="D15">
            <v>0</v>
          </cell>
        </row>
        <row r="16">
          <cell r="A16">
            <v>1102350</v>
          </cell>
          <cell r="B16" t="str">
            <v>CASH IN BANK-B OF A</v>
          </cell>
          <cell r="C16">
            <v>37326.79</v>
          </cell>
          <cell r="D16">
            <v>37326.79</v>
          </cell>
        </row>
        <row r="17">
          <cell r="A17">
            <v>1102353</v>
          </cell>
          <cell r="B17" t="str">
            <v>KEY BANK: CONTROLLED DISB</v>
          </cell>
          <cell r="C17">
            <v>-1552400.33</v>
          </cell>
          <cell r="D17">
            <v>-1562588.89</v>
          </cell>
        </row>
        <row r="18">
          <cell r="A18">
            <v>1102354</v>
          </cell>
          <cell r="B18" t="str">
            <v>UNION-CONCNTRTN ACCT</v>
          </cell>
          <cell r="C18">
            <v>5356004.7</v>
          </cell>
          <cell r="D18">
            <v>12996.47</v>
          </cell>
        </row>
        <row r="19">
          <cell r="A19">
            <v>1102355</v>
          </cell>
          <cell r="B19" t="str">
            <v>UNION-SUPP PENSION ACCT</v>
          </cell>
          <cell r="C19">
            <v>-324.02</v>
          </cell>
          <cell r="D19">
            <v>-10172.51</v>
          </cell>
        </row>
        <row r="20">
          <cell r="A20">
            <v>1102357</v>
          </cell>
          <cell r="B20" t="str">
            <v>CASH ON HAND-BOFA</v>
          </cell>
          <cell r="C20">
            <v>699011.29</v>
          </cell>
          <cell r="D20">
            <v>1841114.59</v>
          </cell>
        </row>
        <row r="21">
          <cell r="A21">
            <v>1102358</v>
          </cell>
          <cell r="B21" t="str">
            <v>B OF A-DIRECT DEBIT A/C</v>
          </cell>
          <cell r="C21">
            <v>9080.06</v>
          </cell>
          <cell r="D21">
            <v>352204.24</v>
          </cell>
        </row>
        <row r="22">
          <cell r="A22">
            <v>1102360</v>
          </cell>
          <cell r="B22" t="str">
            <v>EDI ACCT-UNION BANK</v>
          </cell>
          <cell r="C22">
            <v>59132.31</v>
          </cell>
          <cell r="D22">
            <v>-14976.12</v>
          </cell>
        </row>
        <row r="23">
          <cell r="A23">
            <v>1102361</v>
          </cell>
          <cell r="B23" t="str">
            <v>CR CARD SETTL-UNION BK</v>
          </cell>
          <cell r="C23">
            <v>54755.83</v>
          </cell>
          <cell r="D23">
            <v>23029.48</v>
          </cell>
        </row>
        <row r="24">
          <cell r="A24">
            <v>1102363</v>
          </cell>
          <cell r="B24" t="str">
            <v>AP NO CASH BAL UB CON DSB</v>
          </cell>
          <cell r="C24">
            <v>-83603.070000000007</v>
          </cell>
          <cell r="D24">
            <v>-83603.070000000007</v>
          </cell>
        </row>
        <row r="25">
          <cell r="A25">
            <v>1102365</v>
          </cell>
          <cell r="B25" t="str">
            <v>AP NO CASH BAL UB PR CHKS</v>
          </cell>
          <cell r="C25">
            <v>-365316.51</v>
          </cell>
          <cell r="D25">
            <v>-1568724.55</v>
          </cell>
        </row>
        <row r="26">
          <cell r="A26">
            <v>1102366</v>
          </cell>
          <cell r="B26" t="str">
            <v>AP NO CASH BAL UB WEATHERIZAT</v>
          </cell>
          <cell r="C26">
            <v>-197122.58</v>
          </cell>
          <cell r="D26">
            <v>-197122.58</v>
          </cell>
        </row>
        <row r="27">
          <cell r="A27">
            <v>1102367</v>
          </cell>
          <cell r="B27" t="str">
            <v>AP NO CASH BAL UB REIMBUR REF</v>
          </cell>
          <cell r="C27">
            <v>-1883106.21</v>
          </cell>
          <cell r="D27">
            <v>-5312587.55</v>
          </cell>
        </row>
        <row r="28">
          <cell r="A28">
            <v>1102368</v>
          </cell>
          <cell r="B28" t="str">
            <v>AP NO CASH BAL UB DEP CHECKS</v>
          </cell>
          <cell r="C28">
            <v>-2610749.15</v>
          </cell>
          <cell r="D28">
            <v>-2693288.62</v>
          </cell>
        </row>
        <row r="29">
          <cell r="A29">
            <v>1102369</v>
          </cell>
          <cell r="B29" t="str">
            <v>WORK COMP ACCT UNION BK</v>
          </cell>
          <cell r="C29">
            <v>-152107.28</v>
          </cell>
          <cell r="D29">
            <v>74543.22</v>
          </cell>
        </row>
        <row r="30">
          <cell r="A30">
            <v>1102370</v>
          </cell>
          <cell r="B30" t="str">
            <v>CASH</v>
          </cell>
          <cell r="C30">
            <v>7342509.5499999998</v>
          </cell>
          <cell r="D30">
            <v>14878975.67</v>
          </cell>
        </row>
        <row r="31">
          <cell r="A31">
            <v>1102374</v>
          </cell>
          <cell r="B31" t="str">
            <v>SPECIAL FUNDS-BROKER BAL</v>
          </cell>
          <cell r="C31">
            <v>1807254.72</v>
          </cell>
          <cell r="D31">
            <v>3795617.13</v>
          </cell>
        </row>
        <row r="32">
          <cell r="A32">
            <v>1102375</v>
          </cell>
          <cell r="B32" t="str">
            <v>UN-CON ACCT-PYMNT AG DEP</v>
          </cell>
          <cell r="C32">
            <v>3364127.85</v>
          </cell>
          <cell r="D32">
            <v>712982.93</v>
          </cell>
        </row>
        <row r="33">
          <cell r="A33">
            <v>1102376</v>
          </cell>
          <cell r="B33" t="str">
            <v>UN-CON ACCT-PYMNT AG RET</v>
          </cell>
          <cell r="C33">
            <v>77034.84</v>
          </cell>
          <cell r="D33">
            <v>125316.69</v>
          </cell>
        </row>
        <row r="34">
          <cell r="A34">
            <v>1102377</v>
          </cell>
          <cell r="B34" t="str">
            <v>CASH TRANS BUS UNIT RECLASS</v>
          </cell>
          <cell r="C34">
            <v>1881702.74</v>
          </cell>
          <cell r="D34">
            <v>2267697.59</v>
          </cell>
        </row>
        <row r="35">
          <cell r="A35">
            <v>1102378</v>
          </cell>
          <cell r="B35" t="str">
            <v>UNPOSTED CASH TRANSACTION</v>
          </cell>
          <cell r="C35">
            <v>-214845.11</v>
          </cell>
          <cell r="D35">
            <v>-221781.62</v>
          </cell>
        </row>
        <row r="36">
          <cell r="A36">
            <v>1102379</v>
          </cell>
          <cell r="B36" t="str">
            <v>CSH ACCT TRK SOCAL BUS UNIT</v>
          </cell>
          <cell r="C36">
            <v>2350.5300000000002</v>
          </cell>
          <cell r="D36">
            <v>144159.92000000001</v>
          </cell>
        </row>
        <row r="37">
          <cell r="A37">
            <v>1102381</v>
          </cell>
          <cell r="B37" t="str">
            <v>WF UB TREASURY SPCL CHECKS</v>
          </cell>
          <cell r="C37">
            <v>-992.99</v>
          </cell>
          <cell r="D37">
            <v>-742.99</v>
          </cell>
        </row>
        <row r="38">
          <cell r="A38">
            <v>1102382</v>
          </cell>
          <cell r="B38" t="str">
            <v>OTHER WORKING FUNDS</v>
          </cell>
          <cell r="C38">
            <v>108310.68</v>
          </cell>
          <cell r="D38">
            <v>116538.22</v>
          </cell>
        </row>
        <row r="39">
          <cell r="A39">
            <v>1102383</v>
          </cell>
          <cell r="B39" t="str">
            <v>CTAS BK AP PSTAGE CHG B OF A</v>
          </cell>
          <cell r="C39">
            <v>-4300</v>
          </cell>
          <cell r="D39">
            <v>-4300</v>
          </cell>
        </row>
        <row r="40">
          <cell r="A40">
            <v>1102384</v>
          </cell>
          <cell r="B40" t="str">
            <v>CASH WORK FUND EMERGENCY</v>
          </cell>
          <cell r="C40">
            <v>10000</v>
          </cell>
          <cell r="D40">
            <v>10000</v>
          </cell>
        </row>
        <row r="41">
          <cell r="A41">
            <v>1102385</v>
          </cell>
          <cell r="B41" t="str">
            <v>AP PD  US SAVING BND SER E</v>
          </cell>
          <cell r="C41">
            <v>0</v>
          </cell>
          <cell r="D41">
            <v>3817.87</v>
          </cell>
        </row>
        <row r="42">
          <cell r="A42">
            <v>1102386</v>
          </cell>
          <cell r="B42" t="str">
            <v>AP NO CASH BAL MOS PURCH</v>
          </cell>
          <cell r="C42">
            <v>0</v>
          </cell>
          <cell r="D42">
            <v>19135.43</v>
          </cell>
        </row>
        <row r="43">
          <cell r="A43">
            <v>1102387</v>
          </cell>
          <cell r="B43" t="str">
            <v>AP NO CASH BAL MAIL PMT ADJ</v>
          </cell>
          <cell r="C43">
            <v>0</v>
          </cell>
          <cell r="D43">
            <v>194884.16</v>
          </cell>
        </row>
        <row r="44">
          <cell r="A44">
            <v>1102399</v>
          </cell>
          <cell r="B44" t="str">
            <v>INACTIVE BANK ACCOUNTS</v>
          </cell>
          <cell r="C44">
            <v>0</v>
          </cell>
          <cell r="D44">
            <v>2144.31</v>
          </cell>
        </row>
        <row r="45">
          <cell r="A45">
            <v>1102450</v>
          </cell>
          <cell r="B45" t="str">
            <v>OTHER SPECIAL DEPOSITS</v>
          </cell>
          <cell r="C45">
            <v>31763.74</v>
          </cell>
          <cell r="D45">
            <v>31763.74</v>
          </cell>
        </row>
        <row r="46">
          <cell r="A46">
            <v>1102550</v>
          </cell>
          <cell r="B46" t="str">
            <v>SHORT TERM INVESTMENT</v>
          </cell>
          <cell r="C46">
            <v>56068362.32</v>
          </cell>
          <cell r="D46">
            <v>739.64</v>
          </cell>
        </row>
        <row r="47">
          <cell r="A47">
            <v>1102602</v>
          </cell>
          <cell r="B47" t="str">
            <v>N/R EMP EMERGENCY LOANS</v>
          </cell>
          <cell r="C47">
            <v>4221.01</v>
          </cell>
          <cell r="D47">
            <v>7942.02</v>
          </cell>
        </row>
        <row r="48">
          <cell r="A48">
            <v>1102603</v>
          </cell>
          <cell r="B48" t="str">
            <v>NOTES RECEIVABLE OTHER</v>
          </cell>
          <cell r="C48">
            <v>1270358.92</v>
          </cell>
          <cell r="D48">
            <v>1270358.92</v>
          </cell>
        </row>
        <row r="49">
          <cell r="A49">
            <v>1102604</v>
          </cell>
          <cell r="B49" t="str">
            <v>EMP EMER LOANS EAP REFER</v>
          </cell>
          <cell r="C49">
            <v>-735.54</v>
          </cell>
          <cell r="D49">
            <v>-254.61</v>
          </cell>
        </row>
        <row r="50">
          <cell r="A50">
            <v>1102820</v>
          </cell>
          <cell r="B50" t="str">
            <v>N/R-SE CORPORATE</v>
          </cell>
          <cell r="C50">
            <v>342343728.94999999</v>
          </cell>
          <cell r="D50">
            <v>0</v>
          </cell>
        </row>
        <row r="51">
          <cell r="A51">
            <v>1103000</v>
          </cell>
          <cell r="B51" t="str">
            <v>ACCOUNTS RECEIVABLE-TRADE</v>
          </cell>
          <cell r="C51">
            <v>-124438.51</v>
          </cell>
          <cell r="D51">
            <v>-616409.42000000004</v>
          </cell>
        </row>
        <row r="52">
          <cell r="A52">
            <v>1103001</v>
          </cell>
          <cell r="B52" t="str">
            <v>AR DUE FROM CUSTOMER</v>
          </cell>
          <cell r="C52">
            <v>20278183.43</v>
          </cell>
          <cell r="D52">
            <v>121870045.77</v>
          </cell>
        </row>
        <row r="53">
          <cell r="A53">
            <v>1103002</v>
          </cell>
          <cell r="B53" t="str">
            <v>AR  LA CITY IMPUT FRAN FEES</v>
          </cell>
          <cell r="C53">
            <v>367998.16</v>
          </cell>
          <cell r="D53">
            <v>367998.16</v>
          </cell>
        </row>
        <row r="54">
          <cell r="A54">
            <v>1103003</v>
          </cell>
          <cell r="B54" t="str">
            <v>AR EXCHANGE GAS SERVICE</v>
          </cell>
          <cell r="C54">
            <v>0</v>
          </cell>
          <cell r="D54">
            <v>2542.35</v>
          </cell>
        </row>
        <row r="55">
          <cell r="A55">
            <v>1103004</v>
          </cell>
          <cell r="B55" t="str">
            <v>AR INSTALLMENT ACCOUNTS</v>
          </cell>
          <cell r="C55">
            <v>52963.14</v>
          </cell>
          <cell r="D55">
            <v>52963.14</v>
          </cell>
        </row>
        <row r="56">
          <cell r="A56">
            <v>1103005</v>
          </cell>
          <cell r="B56" t="str">
            <v>CUST AR INTRCO REV FR SHIPRS</v>
          </cell>
          <cell r="C56">
            <v>25238.32</v>
          </cell>
          <cell r="D56">
            <v>25238.32</v>
          </cell>
        </row>
        <row r="57">
          <cell r="A57">
            <v>1103006</v>
          </cell>
          <cell r="B57" t="str">
            <v>AR ACCRUED SALES ON MTRS</v>
          </cell>
          <cell r="C57">
            <v>118000516.13</v>
          </cell>
          <cell r="D57">
            <v>101629901.06</v>
          </cell>
        </row>
        <row r="58">
          <cell r="A58">
            <v>1103007</v>
          </cell>
          <cell r="B58" t="str">
            <v>CUST AR VEG &amp; WHOLESALE BILL</v>
          </cell>
          <cell r="C58">
            <v>433098.05</v>
          </cell>
          <cell r="D58">
            <v>449015.31</v>
          </cell>
        </row>
        <row r="59">
          <cell r="A59">
            <v>1103008</v>
          </cell>
          <cell r="B59" t="str">
            <v>UNBILLED MAIN WORK</v>
          </cell>
          <cell r="C59">
            <v>27418.85</v>
          </cell>
          <cell r="D59">
            <v>444715.05</v>
          </cell>
        </row>
        <row r="60">
          <cell r="A60">
            <v>1103009</v>
          </cell>
          <cell r="B60" t="str">
            <v>UNBILLED SERVICE WORK</v>
          </cell>
          <cell r="C60">
            <v>45385.4</v>
          </cell>
          <cell r="D60">
            <v>1682267.46</v>
          </cell>
        </row>
        <row r="61">
          <cell r="A61">
            <v>1103010</v>
          </cell>
          <cell r="B61" t="str">
            <v>OTH A/R-UNPOST CASH 142.501</v>
          </cell>
          <cell r="C61">
            <v>91782487.090000004</v>
          </cell>
          <cell r="D61">
            <v>77351745.730000004</v>
          </cell>
        </row>
        <row r="62">
          <cell r="A62">
            <v>1103011</v>
          </cell>
          <cell r="B62" t="str">
            <v>OTH A/R-UNPOST CASH 142.502</v>
          </cell>
          <cell r="C62">
            <v>198078.42</v>
          </cell>
          <cell r="D62">
            <v>205282.62</v>
          </cell>
        </row>
        <row r="63">
          <cell r="A63">
            <v>1103012</v>
          </cell>
          <cell r="B63" t="str">
            <v>A/R SUSPENSE ISOLATE CIS W/O</v>
          </cell>
          <cell r="C63">
            <v>291709.89</v>
          </cell>
          <cell r="D63">
            <v>291709.89</v>
          </cell>
        </row>
        <row r="64">
          <cell r="A64">
            <v>1103018</v>
          </cell>
          <cell r="B64" t="str">
            <v>ACCOUNTS RECEIVABLE (AR) NEW BUSINESS (</v>
          </cell>
          <cell r="C64">
            <v>632730</v>
          </cell>
          <cell r="D64">
            <v>-2022.96</v>
          </cell>
        </row>
        <row r="65">
          <cell r="A65">
            <v>1103019</v>
          </cell>
          <cell r="B65" t="str">
            <v>CUSTOMER AR UNALLOCATED COLLECTIONS-NBM</v>
          </cell>
          <cell r="C65">
            <v>1676.11</v>
          </cell>
          <cell r="D65">
            <v>0</v>
          </cell>
        </row>
        <row r="66">
          <cell r="A66">
            <v>1103021</v>
          </cell>
          <cell r="B66" t="str">
            <v>CUSTOMER AR UNALLOCATED CHARGES-NBMS</v>
          </cell>
          <cell r="C66">
            <v>-23740.61</v>
          </cell>
          <cell r="D66">
            <v>0</v>
          </cell>
        </row>
        <row r="67">
          <cell r="A67">
            <v>1105000</v>
          </cell>
          <cell r="B67" t="str">
            <v>INTERCOMPANY RECEIVABLE</v>
          </cell>
          <cell r="C67">
            <v>-91.17</v>
          </cell>
          <cell r="D67">
            <v>0</v>
          </cell>
        </row>
        <row r="68">
          <cell r="A68">
            <v>1105016</v>
          </cell>
          <cell r="B68" t="str">
            <v>INTERCO REC FROM/(TO)-SDG&amp;E</v>
          </cell>
          <cell r="C68">
            <v>-733303.97</v>
          </cell>
          <cell r="D68">
            <v>-4862614.74</v>
          </cell>
        </row>
        <row r="69">
          <cell r="A69">
            <v>1105019</v>
          </cell>
          <cell r="B69" t="str">
            <v>I/R FROM/TO SEMPRA CORPORATE CENTER</v>
          </cell>
          <cell r="C69">
            <v>-17449036.710000001</v>
          </cell>
          <cell r="D69">
            <v>-16417428.789999999</v>
          </cell>
        </row>
        <row r="70">
          <cell r="A70">
            <v>1105050</v>
          </cell>
          <cell r="B70" t="str">
            <v>I/R BILLING RECON ACCOUNT</v>
          </cell>
          <cell r="C70">
            <v>2209478.85</v>
          </cell>
          <cell r="D70">
            <v>109167160.61</v>
          </cell>
        </row>
        <row r="71">
          <cell r="A71">
            <v>1105055</v>
          </cell>
          <cell r="B71" t="str">
            <v>AFFILIATE BILLING NON-RECON ACCOUNT</v>
          </cell>
          <cell r="C71">
            <v>-58903.71</v>
          </cell>
          <cell r="D71">
            <v>-588983.63</v>
          </cell>
        </row>
        <row r="72">
          <cell r="A72">
            <v>1105060</v>
          </cell>
          <cell r="B72" t="str">
            <v>A/R SUNDRY RETIREES</v>
          </cell>
          <cell r="C72">
            <v>15767.76</v>
          </cell>
          <cell r="D72">
            <v>101110.36</v>
          </cell>
        </row>
        <row r="73">
          <cell r="A73">
            <v>1105223</v>
          </cell>
          <cell r="B73" t="str">
            <v>4130PACIFIC ENTERPRISES LNG</v>
          </cell>
          <cell r="C73">
            <v>2508</v>
          </cell>
          <cell r="D73">
            <v>0</v>
          </cell>
        </row>
        <row r="74">
          <cell r="A74">
            <v>1105225</v>
          </cell>
          <cell r="B74" t="str">
            <v>4185SEMPRA COMMUNICATIONS</v>
          </cell>
          <cell r="C74">
            <v>63298.68</v>
          </cell>
          <cell r="D74">
            <v>0</v>
          </cell>
        </row>
        <row r="75">
          <cell r="A75">
            <v>1105228</v>
          </cell>
          <cell r="B75" t="str">
            <v>5000SEMPRA ENERGY RESOURCES</v>
          </cell>
          <cell r="C75">
            <v>15713.92</v>
          </cell>
          <cell r="D75">
            <v>0</v>
          </cell>
        </row>
        <row r="76">
          <cell r="A76">
            <v>1105232</v>
          </cell>
          <cell r="B76" t="str">
            <v>4200SE INTERNATIONAL</v>
          </cell>
          <cell r="C76">
            <v>967173.34</v>
          </cell>
          <cell r="D76">
            <v>0</v>
          </cell>
        </row>
        <row r="77">
          <cell r="A77">
            <v>1106000</v>
          </cell>
          <cell r="B77" t="str">
            <v>SUNDRY BILLING RECON ACCT</v>
          </cell>
          <cell r="C77">
            <v>4539872.4800000004</v>
          </cell>
          <cell r="D77">
            <v>5663706.0800000001</v>
          </cell>
        </row>
        <row r="78">
          <cell r="A78">
            <v>1106009</v>
          </cell>
          <cell r="B78" t="str">
            <v>ARS SUNDRY-CONTRA ACCOUNT</v>
          </cell>
          <cell r="C78">
            <v>-5286933</v>
          </cell>
          <cell r="D78">
            <v>0</v>
          </cell>
        </row>
        <row r="79">
          <cell r="A79">
            <v>1106030</v>
          </cell>
          <cell r="B79" t="str">
            <v>AR ENERGY DIVERSION</v>
          </cell>
          <cell r="C79">
            <v>117934.85</v>
          </cell>
          <cell r="D79">
            <v>118706.5</v>
          </cell>
        </row>
        <row r="80">
          <cell r="A80">
            <v>1106031</v>
          </cell>
          <cell r="B80" t="str">
            <v>AR MISC SALES RENTALS &amp; JOBBNG</v>
          </cell>
          <cell r="C80">
            <v>-3029222.92</v>
          </cell>
          <cell r="D80">
            <v>-5224982.07</v>
          </cell>
        </row>
        <row r="81">
          <cell r="A81">
            <v>1106032</v>
          </cell>
          <cell r="B81" t="str">
            <v>AR DELIN ACCTS IN LITIGATION</v>
          </cell>
          <cell r="C81">
            <v>5217309.3099999996</v>
          </cell>
          <cell r="D81">
            <v>5217309.3099999996</v>
          </cell>
        </row>
        <row r="82">
          <cell r="A82">
            <v>1106033</v>
          </cell>
          <cell r="B82" t="str">
            <v>AR DEF CONST ADV NEW BUS MAIN</v>
          </cell>
          <cell r="C82">
            <v>513125.54</v>
          </cell>
          <cell r="D82">
            <v>-294099.38</v>
          </cell>
        </row>
        <row r="83">
          <cell r="A83">
            <v>1106034</v>
          </cell>
          <cell r="B83" t="str">
            <v>A/R GAS SALES HUB AND SWAP</v>
          </cell>
          <cell r="C83">
            <v>3473600.11</v>
          </cell>
          <cell r="D83">
            <v>3922222.01</v>
          </cell>
        </row>
        <row r="84">
          <cell r="A84">
            <v>1106035</v>
          </cell>
          <cell r="B84" t="str">
            <v>CUST AR UNALLOC COLL</v>
          </cell>
          <cell r="C84">
            <v>474006.49</v>
          </cell>
          <cell r="D84">
            <v>394517.18</v>
          </cell>
        </row>
        <row r="85">
          <cell r="A85">
            <v>1106036</v>
          </cell>
          <cell r="B85" t="str">
            <v>CUST AR UNALLOCATED CHARGES</v>
          </cell>
          <cell r="C85">
            <v>-4874118.01</v>
          </cell>
          <cell r="D85">
            <v>-5127985.71</v>
          </cell>
        </row>
        <row r="86">
          <cell r="A86">
            <v>1106037</v>
          </cell>
          <cell r="B86" t="str">
            <v>CUST AR UNPST COLL MAIL PYMT</v>
          </cell>
          <cell r="C86">
            <v>3613.99</v>
          </cell>
          <cell r="D86">
            <v>3613.99</v>
          </cell>
        </row>
        <row r="87">
          <cell r="A87">
            <v>1106038</v>
          </cell>
          <cell r="B87" t="str">
            <v>AR SP INVEST OF OVR &amp; SHORTS</v>
          </cell>
          <cell r="C87">
            <v>54982.74</v>
          </cell>
          <cell r="D87">
            <v>-9238.36</v>
          </cell>
        </row>
        <row r="88">
          <cell r="A88">
            <v>1106040</v>
          </cell>
          <cell r="B88" t="str">
            <v>AR MAT RETD OR SOLD TO VENDS</v>
          </cell>
          <cell r="C88">
            <v>136722.32</v>
          </cell>
          <cell r="D88">
            <v>133239.74</v>
          </cell>
        </row>
        <row r="89">
          <cell r="A89">
            <v>1106041</v>
          </cell>
          <cell r="B89" t="str">
            <v>OTHR ACCT REC CLAIMS</v>
          </cell>
          <cell r="C89">
            <v>1110023.5900000001</v>
          </cell>
          <cell r="D89">
            <v>1173720.54</v>
          </cell>
        </row>
        <row r="90">
          <cell r="A90">
            <v>1106042</v>
          </cell>
          <cell r="B90" t="str">
            <v>AR SUBSCRIPTION TO CAP STK</v>
          </cell>
          <cell r="C90">
            <v>0</v>
          </cell>
          <cell r="D90">
            <v>-26392.28</v>
          </cell>
        </row>
        <row r="91">
          <cell r="A91">
            <v>1106045</v>
          </cell>
          <cell r="B91" t="str">
            <v>AR EMP APPLIANCE CONTRACTS</v>
          </cell>
          <cell r="C91">
            <v>895008.73</v>
          </cell>
          <cell r="D91">
            <v>872045.53</v>
          </cell>
        </row>
        <row r="92">
          <cell r="A92">
            <v>1106046</v>
          </cell>
          <cell r="B92" t="str">
            <v>OTH AR INT ON REACQ BONDS</v>
          </cell>
          <cell r="C92">
            <v>0</v>
          </cell>
          <cell r="D92">
            <v>-10299</v>
          </cell>
        </row>
        <row r="93">
          <cell r="A93">
            <v>1106047</v>
          </cell>
          <cell r="B93" t="str">
            <v>AR WFCP COMM INVOLVE ENGY PGM</v>
          </cell>
          <cell r="C93">
            <v>0</v>
          </cell>
          <cell r="D93">
            <v>-320975.67</v>
          </cell>
        </row>
        <row r="94">
          <cell r="A94">
            <v>1106048</v>
          </cell>
          <cell r="B94" t="str">
            <v>EXTERNAL CLIENT ACCOUNTS RECEIVABLE-ERC</v>
          </cell>
          <cell r="C94">
            <v>82642.47</v>
          </cell>
          <cell r="D94">
            <v>83842.509999999995</v>
          </cell>
        </row>
        <row r="95">
          <cell r="A95">
            <v>1106049</v>
          </cell>
          <cell r="B95" t="str">
            <v>EMPL CUST AR PAYR ISSUE EXP ADV</v>
          </cell>
          <cell r="C95">
            <v>42248.23</v>
          </cell>
          <cell r="D95">
            <v>27434.32</v>
          </cell>
        </row>
        <row r="96">
          <cell r="A96">
            <v>1106050</v>
          </cell>
          <cell r="B96" t="str">
            <v>EMPL CUST AR OVERPYMT TO EMPL</v>
          </cell>
          <cell r="C96">
            <v>-2265.2399999999998</v>
          </cell>
          <cell r="D96">
            <v>-1593.24</v>
          </cell>
        </row>
        <row r="97">
          <cell r="A97">
            <v>1106051</v>
          </cell>
          <cell r="B97" t="str">
            <v>EMP ACCTS REC EXEC FUEL&amp;CARWAS</v>
          </cell>
          <cell r="C97">
            <v>1801.6</v>
          </cell>
          <cell r="D97">
            <v>1801.6</v>
          </cell>
        </row>
        <row r="98">
          <cell r="A98">
            <v>1106052</v>
          </cell>
          <cell r="B98" t="str">
            <v>UNBILLED REVENUE  (COST ACCTG USE ONLY)</v>
          </cell>
          <cell r="C98">
            <v>-235103.71</v>
          </cell>
          <cell r="D98">
            <v>1684244.68</v>
          </cell>
        </row>
        <row r="99">
          <cell r="A99">
            <v>1106054</v>
          </cell>
          <cell r="B99" t="str">
            <v>GAS DUE FROM OTHERS</v>
          </cell>
          <cell r="C99">
            <v>-723711.14</v>
          </cell>
          <cell r="D99">
            <v>-2330599.87</v>
          </cell>
        </row>
        <row r="100">
          <cell r="A100">
            <v>1106056</v>
          </cell>
          <cell r="B100" t="str">
            <v>PAC LIGHT GAS DEV CO FED</v>
          </cell>
          <cell r="C100">
            <v>5411</v>
          </cell>
          <cell r="D100">
            <v>5411</v>
          </cell>
        </row>
        <row r="101">
          <cell r="A101">
            <v>1106057</v>
          </cell>
          <cell r="B101" t="str">
            <v>PAC LIGHT GAS DEV CO STATE</v>
          </cell>
          <cell r="C101">
            <v>1296</v>
          </cell>
          <cell r="D101">
            <v>1296</v>
          </cell>
        </row>
        <row r="102">
          <cell r="A102">
            <v>1106058</v>
          </cell>
          <cell r="B102" t="str">
            <v>ACCOUNTS RECEIVABLE-OTHER</v>
          </cell>
          <cell r="C102">
            <v>107265.41</v>
          </cell>
          <cell r="D102">
            <v>-8004.86</v>
          </cell>
        </row>
        <row r="103">
          <cell r="A103">
            <v>1106070</v>
          </cell>
          <cell r="B103" t="str">
            <v>SUNDRY BILLING  NON-RECON ACCT</v>
          </cell>
          <cell r="C103">
            <v>287741.49</v>
          </cell>
          <cell r="D103">
            <v>696395.32</v>
          </cell>
        </row>
        <row r="104">
          <cell r="A104">
            <v>1106071</v>
          </cell>
          <cell r="B104" t="str">
            <v>A/R FOR FEDERAL WARRANTY SERVICES CORP.</v>
          </cell>
          <cell r="C104">
            <v>2396857.52</v>
          </cell>
          <cell r="D104">
            <v>1266240.3799999999</v>
          </cell>
        </row>
        <row r="105">
          <cell r="A105">
            <v>1106072</v>
          </cell>
          <cell r="B105" t="str">
            <v>CIS-CASH MAIL PMTS. FOR FWSC 143.100</v>
          </cell>
          <cell r="C105">
            <v>-2191792.9700000002</v>
          </cell>
          <cell r="D105">
            <v>-589423.48</v>
          </cell>
        </row>
        <row r="106">
          <cell r="A106">
            <v>1106073</v>
          </cell>
          <cell r="B106" t="str">
            <v>A/R FOR SSP NORTHRIDGE (SSP)</v>
          </cell>
          <cell r="C106">
            <v>-130.97999999999999</v>
          </cell>
          <cell r="D106">
            <v>-130.97999999999999</v>
          </cell>
        </row>
        <row r="107">
          <cell r="A107">
            <v>1106105</v>
          </cell>
          <cell r="B107" t="str">
            <v>STRATEGIC COLLABORATION CUSTOMERS</v>
          </cell>
          <cell r="C107">
            <v>160400</v>
          </cell>
          <cell r="D107">
            <v>160400</v>
          </cell>
        </row>
        <row r="108">
          <cell r="A108">
            <v>1106352</v>
          </cell>
          <cell r="B108" t="str">
            <v>TAXABLE CIAC-UNDERGROUND STORAGE WELLS</v>
          </cell>
          <cell r="C108">
            <v>358876.85</v>
          </cell>
          <cell r="D108">
            <v>307217.90000000002</v>
          </cell>
        </row>
        <row r="109">
          <cell r="A109">
            <v>1106356</v>
          </cell>
          <cell r="B109" t="str">
            <v>TAXABLE CIAC-UNDERGROUND STORAGE PURIFI</v>
          </cell>
          <cell r="C109">
            <v>18829.66</v>
          </cell>
          <cell r="D109">
            <v>5830.99</v>
          </cell>
        </row>
        <row r="110">
          <cell r="A110">
            <v>1106367</v>
          </cell>
          <cell r="B110" t="str">
            <v>TAXABLE CIAC-TRANSMISSION PLANT MAINS</v>
          </cell>
          <cell r="C110">
            <v>-1191662.32</v>
          </cell>
          <cell r="D110">
            <v>-102461.48</v>
          </cell>
        </row>
        <row r="111">
          <cell r="A111">
            <v>1106369</v>
          </cell>
          <cell r="B111" t="str">
            <v>TAXABLE CIAC-TRANSMISSION PLANT M&amp;R STA</v>
          </cell>
          <cell r="C111">
            <v>446294.92</v>
          </cell>
          <cell r="D111">
            <v>-188300.23</v>
          </cell>
        </row>
        <row r="112">
          <cell r="A112">
            <v>1106376</v>
          </cell>
          <cell r="B112" t="str">
            <v>TAXABLE CIAC-DISTRIBUTION PLANT MAINS</v>
          </cell>
          <cell r="C112">
            <v>3352214.32</v>
          </cell>
          <cell r="D112">
            <v>1724195.91</v>
          </cell>
        </row>
        <row r="113">
          <cell r="A113">
            <v>1106378</v>
          </cell>
          <cell r="B113" t="str">
            <v>TAXABLE CIAC-DISTRIBUTION PLANT M&amp;R STA</v>
          </cell>
          <cell r="C113">
            <v>71369.72</v>
          </cell>
          <cell r="D113">
            <v>32533.85</v>
          </cell>
        </row>
        <row r="114">
          <cell r="A114">
            <v>1106380</v>
          </cell>
          <cell r="B114" t="str">
            <v>TAXABLE CIAC-DISTRIBUTION PLANT SERVICE</v>
          </cell>
          <cell r="C114">
            <v>262045.74</v>
          </cell>
          <cell r="D114">
            <v>66265.98</v>
          </cell>
        </row>
        <row r="115">
          <cell r="A115">
            <v>1106382</v>
          </cell>
          <cell r="B115" t="str">
            <v>TAXABLE CIAC-DISTRIBUTION PLANT METER I</v>
          </cell>
          <cell r="C115">
            <v>69289.8</v>
          </cell>
          <cell r="D115">
            <v>42911.3</v>
          </cell>
        </row>
        <row r="116">
          <cell r="A116">
            <v>1106398</v>
          </cell>
          <cell r="B116" t="str">
            <v>TAXABLE CIAC-GENERAL PLANT MISC. EQUIP</v>
          </cell>
          <cell r="C116">
            <v>-12535.08</v>
          </cell>
          <cell r="D116">
            <v>0</v>
          </cell>
        </row>
        <row r="117">
          <cell r="A117">
            <v>1106400</v>
          </cell>
          <cell r="B117" t="str">
            <v>COLLECTIBLE WORK ORDERS-O&amp;M</v>
          </cell>
          <cell r="C117">
            <v>531760.61</v>
          </cell>
          <cell r="D117">
            <v>109308.12</v>
          </cell>
        </row>
        <row r="118">
          <cell r="A118">
            <v>1107501</v>
          </cell>
          <cell r="B118" t="str">
            <v>INTEREST &amp; DIVIDENDS REC OTHR</v>
          </cell>
          <cell r="C118">
            <v>0</v>
          </cell>
          <cell r="D118">
            <v>-35785</v>
          </cell>
        </row>
        <row r="119">
          <cell r="A119">
            <v>1107502</v>
          </cell>
          <cell r="B119" t="str">
            <v>INT REC SHT TRM INV MKT SECURS</v>
          </cell>
          <cell r="C119">
            <v>203365.03</v>
          </cell>
          <cell r="D119">
            <v>0</v>
          </cell>
        </row>
        <row r="120">
          <cell r="A120">
            <v>1108001</v>
          </cell>
          <cell r="B120" t="str">
            <v>RES FOR UNCOLL AC GAS ACCTS</v>
          </cell>
          <cell r="C120">
            <v>-18327312.359999999</v>
          </cell>
          <cell r="D120">
            <v>-16871339.289999999</v>
          </cell>
        </row>
        <row r="121">
          <cell r="A121">
            <v>1108002</v>
          </cell>
          <cell r="B121" t="str">
            <v>RES FOR UNCOLL ACCT OTHER</v>
          </cell>
          <cell r="C121">
            <v>611165.94999999995</v>
          </cell>
          <cell r="D121">
            <v>578957.34</v>
          </cell>
        </row>
        <row r="122">
          <cell r="A122">
            <v>1108003</v>
          </cell>
          <cell r="B122" t="str">
            <v>UNCOLL NEUTRAL PARTS REVENUE</v>
          </cell>
          <cell r="C122">
            <v>424359.46</v>
          </cell>
          <cell r="D122">
            <v>413558.48</v>
          </cell>
        </row>
        <row r="123">
          <cell r="A123">
            <v>1108004</v>
          </cell>
          <cell r="B123" t="str">
            <v>RESRV FOR UNCOLL SET TIME APTM</v>
          </cell>
          <cell r="C123">
            <v>4090.97</v>
          </cell>
          <cell r="D123">
            <v>3627.25</v>
          </cell>
        </row>
        <row r="124">
          <cell r="A124">
            <v>1108005</v>
          </cell>
          <cell r="B124" t="str">
            <v>RESRV FOR UNCOLL WATER HEATER</v>
          </cell>
          <cell r="C124">
            <v>561.04</v>
          </cell>
          <cell r="D124">
            <v>561.04</v>
          </cell>
        </row>
        <row r="125">
          <cell r="A125">
            <v>1108006</v>
          </cell>
          <cell r="B125" t="str">
            <v>RESRV FOR UNCOLL APPLIANCE CON</v>
          </cell>
          <cell r="C125">
            <v>198426.78</v>
          </cell>
          <cell r="D125">
            <v>192037.97</v>
          </cell>
        </row>
        <row r="126">
          <cell r="A126">
            <v>1109001</v>
          </cell>
          <cell r="B126" t="str">
            <v>NATURAL GAS STORED UNDERGROUND-CURRENT</v>
          </cell>
          <cell r="C126">
            <v>23188083</v>
          </cell>
          <cell r="D126">
            <v>65211823</v>
          </cell>
        </row>
        <row r="127">
          <cell r="A127">
            <v>1109002</v>
          </cell>
          <cell r="B127" t="str">
            <v>INVENTORY LINE PACK GAS</v>
          </cell>
          <cell r="C127">
            <v>1875168</v>
          </cell>
          <cell r="D127">
            <v>1875168</v>
          </cell>
        </row>
        <row r="128">
          <cell r="A128">
            <v>1110003</v>
          </cell>
          <cell r="B128" t="str">
            <v>PREPAID EXP-INSURANCE</v>
          </cell>
          <cell r="C128">
            <v>1881089.05</v>
          </cell>
          <cell r="D128">
            <v>2539380.5</v>
          </cell>
        </row>
        <row r="129">
          <cell r="A129">
            <v>1110025</v>
          </cell>
          <cell r="B129" t="str">
            <v>PREPAID EXP-PREPAYMENTS RENTS</v>
          </cell>
          <cell r="C129">
            <v>0</v>
          </cell>
          <cell r="D129">
            <v>-4713.8</v>
          </cell>
        </row>
        <row r="130">
          <cell r="A130">
            <v>1110500</v>
          </cell>
          <cell r="B130" t="str">
            <v>MISC DEFERRED DB SUNDRY&amp;CURR</v>
          </cell>
          <cell r="C130">
            <v>718785.88</v>
          </cell>
          <cell r="D130">
            <v>11727299.76</v>
          </cell>
        </row>
        <row r="131">
          <cell r="A131">
            <v>1110501</v>
          </cell>
          <cell r="B131" t="str">
            <v>DEPOSIT OF MISC CHECKS</v>
          </cell>
          <cell r="C131">
            <v>0</v>
          </cell>
          <cell r="D131">
            <v>249</v>
          </cell>
        </row>
        <row r="132">
          <cell r="A132">
            <v>1110502</v>
          </cell>
          <cell r="B132" t="str">
            <v>MISC DEF DEBITS PAYROLL ADV</v>
          </cell>
          <cell r="C132">
            <v>0</v>
          </cell>
          <cell r="D132">
            <v>-174</v>
          </cell>
        </row>
        <row r="133">
          <cell r="A133">
            <v>1110503</v>
          </cell>
          <cell r="B133" t="str">
            <v>MISC DEF DB SP EMPLOYE EARNING</v>
          </cell>
          <cell r="C133">
            <v>478248.83</v>
          </cell>
          <cell r="D133">
            <v>478248.83</v>
          </cell>
        </row>
        <row r="134">
          <cell r="A134">
            <v>1110510</v>
          </cell>
          <cell r="B134" t="str">
            <v>STORAGE PRICE DIFFERENTIAL-DF'D DEBIT</v>
          </cell>
          <cell r="C134">
            <v>26856905</v>
          </cell>
          <cell r="D134">
            <v>0</v>
          </cell>
        </row>
        <row r="135">
          <cell r="A135">
            <v>1111000</v>
          </cell>
          <cell r="B135" t="str">
            <v>PLANT MATERIALS &amp; OPERATING SUPPLIES</v>
          </cell>
          <cell r="C135">
            <v>7918872.6100000003</v>
          </cell>
          <cell r="D135">
            <v>7445961.4100000001</v>
          </cell>
        </row>
        <row r="136">
          <cell r="A136">
            <v>1111001</v>
          </cell>
          <cell r="B136" t="str">
            <v>MATERIAL SERVICES</v>
          </cell>
          <cell r="C136">
            <v>-106159.3</v>
          </cell>
          <cell r="D136">
            <v>7139063.5700000003</v>
          </cell>
        </row>
        <row r="137">
          <cell r="A137">
            <v>1111002</v>
          </cell>
          <cell r="B137" t="str">
            <v>UNDIST PYMTS &amp; ACCRUED CHARGES</v>
          </cell>
          <cell r="C137">
            <v>1866753.18</v>
          </cell>
          <cell r="D137">
            <v>1866753.18</v>
          </cell>
        </row>
        <row r="138">
          <cell r="A138">
            <v>1111003</v>
          </cell>
          <cell r="B138" t="str">
            <v>POSTAGE STAMPS &amp; IMPRESSIONS</v>
          </cell>
          <cell r="C138">
            <v>1050200.8799999999</v>
          </cell>
          <cell r="D138">
            <v>1425178.09</v>
          </cell>
        </row>
        <row r="139">
          <cell r="A139">
            <v>1111004</v>
          </cell>
          <cell r="B139" t="str">
            <v>RETD NONSTK MATLS HELD FORDISP</v>
          </cell>
          <cell r="C139">
            <v>1910.9</v>
          </cell>
          <cell r="D139">
            <v>1910.9</v>
          </cell>
        </row>
        <row r="140">
          <cell r="A140">
            <v>1111005</v>
          </cell>
          <cell r="B140" t="str">
            <v>NEW CHRG DIRECT SURPLUS MATRLS</v>
          </cell>
          <cell r="C140">
            <v>1728241.01</v>
          </cell>
          <cell r="D140">
            <v>1599627.2</v>
          </cell>
        </row>
        <row r="141">
          <cell r="A141">
            <v>1111006</v>
          </cell>
          <cell r="B141" t="str">
            <v>PARTS AND SUPPLIES FOR NGV STATION MAIN</v>
          </cell>
          <cell r="C141">
            <v>67999.72</v>
          </cell>
          <cell r="D141">
            <v>67999.72</v>
          </cell>
        </row>
        <row r="142">
          <cell r="A142">
            <v>1111007</v>
          </cell>
          <cell r="B142" t="str">
            <v>APP PTS &amp; CONS PRODS</v>
          </cell>
          <cell r="C142">
            <v>0</v>
          </cell>
          <cell r="D142">
            <v>648690.29</v>
          </cell>
        </row>
        <row r="143">
          <cell r="A143">
            <v>1111008</v>
          </cell>
          <cell r="B143" t="str">
            <v>LARGE APPLIANCES</v>
          </cell>
          <cell r="C143">
            <v>0</v>
          </cell>
          <cell r="D143">
            <v>-94510</v>
          </cell>
        </row>
        <row r="144">
          <cell r="A144">
            <v>1113010</v>
          </cell>
          <cell r="B144" t="str">
            <v>SMALL PRICE DIFFERENCE FOR STOCK MATERI</v>
          </cell>
          <cell r="C144">
            <v>15531.35</v>
          </cell>
          <cell r="D144">
            <v>318.08</v>
          </cell>
        </row>
        <row r="145">
          <cell r="A145">
            <v>1115000</v>
          </cell>
          <cell r="B145" t="str">
            <v>STORES EXPENSE UNDISTRIBUTED</v>
          </cell>
          <cell r="C145">
            <v>193159.66</v>
          </cell>
          <cell r="D145">
            <v>193301.07</v>
          </cell>
        </row>
        <row r="146">
          <cell r="A146">
            <v>1115010</v>
          </cell>
          <cell r="B146" t="str">
            <v>STORES EXPENSE UNDIST CONV W/O</v>
          </cell>
          <cell r="C146">
            <v>-193301.07</v>
          </cell>
          <cell r="D146">
            <v>-193301.07</v>
          </cell>
        </row>
        <row r="147">
          <cell r="A147">
            <v>1150002</v>
          </cell>
          <cell r="B147" t="str">
            <v>B/A UNDER-ACAP CPGA NPGA CORE</v>
          </cell>
          <cell r="C147">
            <v>53708928.259999998</v>
          </cell>
          <cell r="D147">
            <v>27940045.170000002</v>
          </cell>
        </row>
        <row r="148">
          <cell r="A148">
            <v>1150003</v>
          </cell>
          <cell r="B148" t="str">
            <v>B/A UNDER-ACAP CFCA NFCA CORE</v>
          </cell>
          <cell r="C148">
            <v>-122305997.08</v>
          </cell>
          <cell r="D148">
            <v>-70286832.150000006</v>
          </cell>
        </row>
        <row r="149">
          <cell r="A149">
            <v>1150005</v>
          </cell>
          <cell r="B149" t="str">
            <v>B/A UNDER-BCAP CORE PGA ACCOUNT</v>
          </cell>
          <cell r="C149">
            <v>0</v>
          </cell>
          <cell r="D149">
            <v>-1325704</v>
          </cell>
        </row>
        <row r="150">
          <cell r="A150">
            <v>1150006</v>
          </cell>
          <cell r="B150" t="str">
            <v>B/A UNDER-BCAP CORE STANDBY SVC PGA ACC</v>
          </cell>
          <cell r="C150">
            <v>0</v>
          </cell>
          <cell r="D150">
            <v>-419505</v>
          </cell>
        </row>
        <row r="151">
          <cell r="A151">
            <v>1150008</v>
          </cell>
          <cell r="B151" t="str">
            <v>B/A UNDER-NON CORE FIXED COST TRCKNG AC</v>
          </cell>
          <cell r="C151">
            <v>2840557.19</v>
          </cell>
          <cell r="D151">
            <v>3468827.63</v>
          </cell>
        </row>
        <row r="152">
          <cell r="A152">
            <v>1150011</v>
          </cell>
          <cell r="B152" t="str">
            <v>B/A UNDER-CONSERVATION EXP ACCT</v>
          </cell>
          <cell r="C152">
            <v>-42357956.479999997</v>
          </cell>
          <cell r="D152">
            <v>-37707180.409999996</v>
          </cell>
        </row>
        <row r="153">
          <cell r="A153">
            <v>1150013</v>
          </cell>
          <cell r="B153" t="str">
            <v>B/A UNDER-PCB EXPENSE ACCOUNT</v>
          </cell>
          <cell r="C153">
            <v>-771766.15</v>
          </cell>
          <cell r="D153">
            <v>-764871.86</v>
          </cell>
        </row>
        <row r="154">
          <cell r="A154">
            <v>1150016</v>
          </cell>
          <cell r="B154" t="str">
            <v>B/A UNDER-RESEARCH DEVELP &amp; DEMO</v>
          </cell>
          <cell r="C154">
            <v>-4697929.13</v>
          </cell>
          <cell r="D154">
            <v>-4360723.13</v>
          </cell>
        </row>
        <row r="155">
          <cell r="A155">
            <v>1150024</v>
          </cell>
          <cell r="B155" t="str">
            <v>B/A UNDER-NAT GAS VEHICL OPERATIONS ACT</v>
          </cell>
          <cell r="C155">
            <v>16398747.33</v>
          </cell>
          <cell r="D155">
            <v>15864430.449999999</v>
          </cell>
        </row>
        <row r="156">
          <cell r="A156">
            <v>1150025</v>
          </cell>
          <cell r="B156" t="str">
            <v>B/A UNDER-NAT GAS VEHICLE REV ACT</v>
          </cell>
          <cell r="C156">
            <v>-9185976.4600000009</v>
          </cell>
          <cell r="D156">
            <v>-6997300.71</v>
          </cell>
        </row>
        <row r="157">
          <cell r="A157">
            <v>1150026</v>
          </cell>
          <cell r="B157" t="str">
            <v>B/A UNDER-DSM TRACKING</v>
          </cell>
          <cell r="C157">
            <v>327325.73</v>
          </cell>
          <cell r="D157">
            <v>907000</v>
          </cell>
        </row>
        <row r="158">
          <cell r="A158">
            <v>1150028</v>
          </cell>
          <cell r="B158" t="str">
            <v>B/A UNDER-BCAP PITAS POINT F&amp;U ACCT</v>
          </cell>
          <cell r="C158">
            <v>0</v>
          </cell>
          <cell r="D158">
            <v>-35439.64</v>
          </cell>
        </row>
        <row r="159">
          <cell r="A159">
            <v>1150031</v>
          </cell>
          <cell r="B159" t="str">
            <v>B/A UNDER-CUR SUN DEF DR WCOMP IBNR</v>
          </cell>
          <cell r="C159">
            <v>2697650</v>
          </cell>
          <cell r="D159">
            <v>2697650</v>
          </cell>
        </row>
        <row r="160">
          <cell r="A160">
            <v>1150033</v>
          </cell>
          <cell r="B160" t="str">
            <v>B/A UNDER-CEMA COST RESTORE  SRVC TO CS</v>
          </cell>
          <cell r="C160">
            <v>6158955.4000000004</v>
          </cell>
          <cell r="D160">
            <v>2736865.3</v>
          </cell>
        </row>
        <row r="161">
          <cell r="A161">
            <v>1150034</v>
          </cell>
          <cell r="B161" t="str">
            <v>B/A UNDER-ROYALTY REVENUE MEMO ACCT (RR</v>
          </cell>
          <cell r="C161">
            <v>-400988.52</v>
          </cell>
          <cell r="D161">
            <v>-351363.2</v>
          </cell>
        </row>
        <row r="162">
          <cell r="A162">
            <v>1150035</v>
          </cell>
          <cell r="B162" t="str">
            <v>B/A UNDER-INTERCONNECT CHARGE MEMO AC</v>
          </cell>
          <cell r="C162">
            <v>31442.2</v>
          </cell>
          <cell r="D162">
            <v>1593374.44</v>
          </cell>
        </row>
        <row r="163">
          <cell r="A163">
            <v>1150039</v>
          </cell>
          <cell r="B163" t="str">
            <v>B/A UNDER-PITCO POPCO TRANS COST TRK AC</v>
          </cell>
          <cell r="C163">
            <v>-33847000.810000002</v>
          </cell>
          <cell r="D163">
            <v>-23884526.469999999</v>
          </cell>
        </row>
        <row r="164">
          <cell r="A164">
            <v>1150040</v>
          </cell>
          <cell r="B164" t="str">
            <v>B/A UNDER-NC COST REV MEMO ACCT</v>
          </cell>
          <cell r="C164">
            <v>-4776207.26</v>
          </cell>
          <cell r="D164">
            <v>0</v>
          </cell>
        </row>
        <row r="165">
          <cell r="A165">
            <v>1150045</v>
          </cell>
          <cell r="B165" t="str">
            <v>B/A UNDER-ITCSA CORE SUBSCRIP &amp; REMAINI</v>
          </cell>
          <cell r="C165">
            <v>-72628197.909999996</v>
          </cell>
          <cell r="D165">
            <v>-51511025.850000001</v>
          </cell>
        </row>
        <row r="166">
          <cell r="A166">
            <v>1150046</v>
          </cell>
          <cell r="B166" t="str">
            <v>B/A UNDER-RSRCH DEVELP &amp; DEMO NGV</v>
          </cell>
          <cell r="C166">
            <v>596212.80000000005</v>
          </cell>
          <cell r="D166">
            <v>428542</v>
          </cell>
        </row>
        <row r="167">
          <cell r="A167">
            <v>1150057</v>
          </cell>
          <cell r="B167" t="str">
            <v>B/A UNDER-INTERVENOR COMP MEMO ACCT</v>
          </cell>
          <cell r="C167">
            <v>386591.76</v>
          </cell>
          <cell r="D167">
            <v>595170.76</v>
          </cell>
        </row>
        <row r="168">
          <cell r="A168">
            <v>1150059</v>
          </cell>
          <cell r="B168" t="str">
            <v>B/A UNDER-AFFILIATE TRANSFER FEE MEMO</v>
          </cell>
          <cell r="C168">
            <v>-386101.05</v>
          </cell>
          <cell r="D168">
            <v>-259328.05</v>
          </cell>
        </row>
        <row r="169">
          <cell r="A169">
            <v>1150060</v>
          </cell>
          <cell r="B169" t="str">
            <v>B/A UNDER-BCAP NON CORE FXD COST BAL AC</v>
          </cell>
          <cell r="C169">
            <v>-15791663.32</v>
          </cell>
          <cell r="D169">
            <v>6490991.7599999998</v>
          </cell>
        </row>
        <row r="170">
          <cell r="A170">
            <v>1150061</v>
          </cell>
          <cell r="B170" t="str">
            <v>B/A UNDER-BCAP CORE SUBSCRIPTION PGA AC</v>
          </cell>
          <cell r="C170">
            <v>-93445.65</v>
          </cell>
          <cell r="D170">
            <v>-118619.86</v>
          </cell>
        </row>
        <row r="171">
          <cell r="A171">
            <v>1150062</v>
          </cell>
          <cell r="B171" t="str">
            <v>B/A UNDER-BCAP NON CORE STANDBY SRVC PG</v>
          </cell>
          <cell r="C171">
            <v>0</v>
          </cell>
          <cell r="D171">
            <v>561638</v>
          </cell>
        </row>
        <row r="172">
          <cell r="A172">
            <v>1150067</v>
          </cell>
          <cell r="B172" t="str">
            <v>B/A UNDER-ACAP EORA NON CORE</v>
          </cell>
          <cell r="C172">
            <v>4351587.6900000004</v>
          </cell>
          <cell r="D172">
            <v>14869285.66</v>
          </cell>
        </row>
        <row r="173">
          <cell r="A173">
            <v>1150070</v>
          </cell>
          <cell r="B173" t="str">
            <v>B/A UNDER-BCAP BROKERAGE FEE ACCOUNT</v>
          </cell>
          <cell r="C173">
            <v>871417.78</v>
          </cell>
          <cell r="D173">
            <v>912891.19</v>
          </cell>
        </row>
        <row r="174">
          <cell r="A174">
            <v>1150072</v>
          </cell>
          <cell r="B174" t="str">
            <v>B/A UNDER-ACAP LIRA PROGRAM ACCOUNT</v>
          </cell>
          <cell r="C174">
            <v>-25560865.469999999</v>
          </cell>
          <cell r="D174">
            <v>-25228622.02</v>
          </cell>
        </row>
        <row r="175">
          <cell r="A175">
            <v>1150074</v>
          </cell>
          <cell r="B175" t="str">
            <v>B/A UNDER-NONCORE STOR BAL AC 75% SUBSC</v>
          </cell>
          <cell r="C175">
            <v>602180.24</v>
          </cell>
          <cell r="D175">
            <v>1045545.98</v>
          </cell>
        </row>
        <row r="176">
          <cell r="A176">
            <v>1150075</v>
          </cell>
          <cell r="B176" t="str">
            <v>B/A UNDER-NONCORE STGE BAL AC 100% STGE</v>
          </cell>
          <cell r="C176">
            <v>-3365756.83</v>
          </cell>
          <cell r="D176">
            <v>-986065.81</v>
          </cell>
        </row>
        <row r="177">
          <cell r="A177">
            <v>1150079</v>
          </cell>
          <cell r="B177" t="str">
            <v>B/A UNDER-HAZARD SUBSTANCE CST REC ACCT</v>
          </cell>
          <cell r="C177">
            <v>-23216042.640000001</v>
          </cell>
          <cell r="D177">
            <v>-18303294.109999999</v>
          </cell>
        </row>
        <row r="178">
          <cell r="A178">
            <v>1150080</v>
          </cell>
          <cell r="B178" t="str">
            <v>B/A UNDER-DSM ENERGY EFFICIENCY</v>
          </cell>
          <cell r="C178">
            <v>298560</v>
          </cell>
          <cell r="D178">
            <v>187341</v>
          </cell>
        </row>
        <row r="179">
          <cell r="A179">
            <v>1150081</v>
          </cell>
          <cell r="B179" t="str">
            <v>B/A UNDER-ITCSA-RELINQUSHED CAPACITY</v>
          </cell>
          <cell r="C179">
            <v>64138927.409999996</v>
          </cell>
          <cell r="D179">
            <v>0</v>
          </cell>
        </row>
        <row r="180">
          <cell r="A180">
            <v>1150082</v>
          </cell>
          <cell r="B180" t="str">
            <v>B/A UNDER-WHEELER RIDGE FIRM ACC CHG ME</v>
          </cell>
          <cell r="C180">
            <v>530362.76</v>
          </cell>
          <cell r="D180">
            <v>0</v>
          </cell>
        </row>
        <row r="181">
          <cell r="A181">
            <v>1150083</v>
          </cell>
          <cell r="B181" t="str">
            <v>B/A UNDER-NONCORE STRGE POST BCAP</v>
          </cell>
          <cell r="C181">
            <v>3508047.27</v>
          </cell>
          <cell r="D181">
            <v>0</v>
          </cell>
        </row>
        <row r="182">
          <cell r="A182">
            <v>1150348</v>
          </cell>
          <cell r="B182" t="str">
            <v>B/A UNDER-MISC BALANCING ACCOUNTS</v>
          </cell>
          <cell r="C182">
            <v>5972538.4400000004</v>
          </cell>
          <cell r="D182">
            <v>0</v>
          </cell>
        </row>
        <row r="183">
          <cell r="A183">
            <v>1200000</v>
          </cell>
          <cell r="B183" t="str">
            <v>INTERCO RECEIVABLE DUE FROM PARENT</v>
          </cell>
          <cell r="C183">
            <v>5913.29</v>
          </cell>
          <cell r="D183">
            <v>0</v>
          </cell>
        </row>
        <row r="184">
          <cell r="A184">
            <v>1300000</v>
          </cell>
          <cell r="B184" t="str">
            <v>OTHER INVESTMENTS</v>
          </cell>
          <cell r="C184">
            <v>2122544.85</v>
          </cell>
          <cell r="D184">
            <v>1400189.08</v>
          </cell>
        </row>
        <row r="185">
          <cell r="A185">
            <v>1300001</v>
          </cell>
          <cell r="B185" t="str">
            <v>OTHER INVEST NOMINAL VALUE</v>
          </cell>
          <cell r="C185">
            <v>124</v>
          </cell>
          <cell r="D185">
            <v>124</v>
          </cell>
        </row>
        <row r="186">
          <cell r="A186">
            <v>1300004</v>
          </cell>
          <cell r="B186" t="str">
            <v>OTHER INVESTMENT-PLUG POWER (RATEPAYER</v>
          </cell>
          <cell r="C186">
            <v>36475000</v>
          </cell>
          <cell r="D186">
            <v>38137500</v>
          </cell>
        </row>
        <row r="187">
          <cell r="A187">
            <v>1300005</v>
          </cell>
          <cell r="B187" t="str">
            <v>OTH INVESTMENT-PLUG POWER-R/P FUNDED (C</v>
          </cell>
          <cell r="C187">
            <v>-6670000</v>
          </cell>
          <cell r="D187">
            <v>-6670000</v>
          </cell>
        </row>
        <row r="188">
          <cell r="A188">
            <v>1300006</v>
          </cell>
          <cell r="B188" t="str">
            <v>OTH INVESTMENT-PLUG POWER (SHAREHOLDER</v>
          </cell>
          <cell r="C188">
            <v>47900000</v>
          </cell>
          <cell r="D188">
            <v>0</v>
          </cell>
        </row>
        <row r="189">
          <cell r="A189">
            <v>1310000</v>
          </cell>
          <cell r="B189" t="str">
            <v>INV IN DOMESTIC CONS SUBS</v>
          </cell>
          <cell r="C189">
            <v>325810.5</v>
          </cell>
          <cell r="D189">
            <v>325810.5</v>
          </cell>
        </row>
        <row r="190">
          <cell r="A190">
            <v>1315000</v>
          </cell>
          <cell r="B190" t="str">
            <v>INVESTMENT IN JOINT VENTURE</v>
          </cell>
          <cell r="C190">
            <v>500</v>
          </cell>
          <cell r="D190">
            <v>0</v>
          </cell>
        </row>
        <row r="191">
          <cell r="A191">
            <v>1320014</v>
          </cell>
          <cell r="B191" t="str">
            <v>PITCO POPCO TRANS COST TRK ACCT NON CUR</v>
          </cell>
          <cell r="C191">
            <v>0</v>
          </cell>
          <cell r="D191">
            <v>0.55000000000000004</v>
          </cell>
        </row>
        <row r="192">
          <cell r="A192">
            <v>1320031</v>
          </cell>
          <cell r="B192" t="str">
            <v>FAS 112  REGULATORY ASSET</v>
          </cell>
          <cell r="C192">
            <v>14130585</v>
          </cell>
          <cell r="D192">
            <v>0</v>
          </cell>
        </row>
        <row r="193">
          <cell r="A193">
            <v>1320032</v>
          </cell>
          <cell r="B193" t="str">
            <v>IBNR REG ASSET-NON CURRENT</v>
          </cell>
          <cell r="C193">
            <v>14475699</v>
          </cell>
          <cell r="D193">
            <v>0</v>
          </cell>
        </row>
        <row r="194">
          <cell r="A194">
            <v>1320035</v>
          </cell>
          <cell r="B194" t="str">
            <v>ENVIRON. CLEAN-UP-REG ASSET</v>
          </cell>
          <cell r="C194">
            <v>63000000</v>
          </cell>
          <cell r="D194">
            <v>0</v>
          </cell>
        </row>
        <row r="195">
          <cell r="A195">
            <v>1330101</v>
          </cell>
          <cell r="B195" t="str">
            <v>UNAMORT DEBT DIS &amp; EXP SER Y</v>
          </cell>
          <cell r="C195">
            <v>2231299</v>
          </cell>
          <cell r="D195">
            <v>2301576.12</v>
          </cell>
        </row>
        <row r="196">
          <cell r="A196">
            <v>1330102</v>
          </cell>
          <cell r="B196" t="str">
            <v>UNAM DEBT DIS &amp; EXP SER Z-2002</v>
          </cell>
          <cell r="C196">
            <v>278314.46999999997</v>
          </cell>
          <cell r="D196">
            <v>369192.71</v>
          </cell>
        </row>
        <row r="197">
          <cell r="A197">
            <v>1330104</v>
          </cell>
          <cell r="B197" t="str">
            <v>UNAMORT DEBT DISC &amp; EXP  SERIES BB  DUE</v>
          </cell>
          <cell r="C197">
            <v>770362.35</v>
          </cell>
          <cell r="D197">
            <v>793187.87</v>
          </cell>
        </row>
        <row r="198">
          <cell r="A198">
            <v>1330106</v>
          </cell>
          <cell r="B198" t="str">
            <v>SERIES DD: UNAMORT DEBT DISC &amp; EXP  DUE</v>
          </cell>
          <cell r="C198">
            <v>1625145.46</v>
          </cell>
          <cell r="D198">
            <v>1672681.7</v>
          </cell>
        </row>
        <row r="199">
          <cell r="A199">
            <v>1330107</v>
          </cell>
          <cell r="B199" t="str">
            <v>SERIES EE:UNAMORT DEBT DISC &amp; EXP  DUE</v>
          </cell>
          <cell r="C199">
            <v>5104148.5199999996</v>
          </cell>
          <cell r="D199">
            <v>5239357.72</v>
          </cell>
        </row>
        <row r="200">
          <cell r="A200">
            <v>1330108</v>
          </cell>
          <cell r="B200" t="str">
            <v>SERIES FF:UNAMORT DEBT DISC &amp; EXP  DUE</v>
          </cell>
          <cell r="C200">
            <v>898845.45</v>
          </cell>
          <cell r="D200">
            <v>1085618.49</v>
          </cell>
        </row>
        <row r="201">
          <cell r="A201">
            <v>1330111</v>
          </cell>
          <cell r="B201" t="str">
            <v>181.202 SWSS FRC B 7 1/2% R-10</v>
          </cell>
          <cell r="C201">
            <v>188935.4</v>
          </cell>
          <cell r="D201">
            <v>210691.8</v>
          </cell>
        </row>
        <row r="202">
          <cell r="A202">
            <v>1330125</v>
          </cell>
          <cell r="B202" t="str">
            <v>UNAMORT DISC MTN SERIES 18</v>
          </cell>
          <cell r="C202">
            <v>168750</v>
          </cell>
          <cell r="D202">
            <v>258750</v>
          </cell>
        </row>
        <row r="203">
          <cell r="A203">
            <v>1330126</v>
          </cell>
          <cell r="B203" t="str">
            <v>UNAMORT DISC MTN SERIES 19</v>
          </cell>
          <cell r="C203">
            <v>1493191.56</v>
          </cell>
          <cell r="D203">
            <v>1898124.92</v>
          </cell>
        </row>
        <row r="204">
          <cell r="A204">
            <v>1334000</v>
          </cell>
          <cell r="B204" t="str">
            <v>CLEARING ACCOUNT</v>
          </cell>
          <cell r="C204">
            <v>1614595.48</v>
          </cell>
          <cell r="D204">
            <v>1464291.26</v>
          </cell>
        </row>
        <row r="205">
          <cell r="A205">
            <v>1334010</v>
          </cell>
          <cell r="B205" t="str">
            <v>CLEARING ACCOUNT-FLEET</v>
          </cell>
          <cell r="C205">
            <v>1128677.23</v>
          </cell>
          <cell r="D205">
            <v>0</v>
          </cell>
        </row>
        <row r="206">
          <cell r="A206">
            <v>1334020</v>
          </cell>
          <cell r="B206" t="str">
            <v>CLEARING ACCOUNT-SHOP ORDERS</v>
          </cell>
          <cell r="C206">
            <v>33553.15</v>
          </cell>
          <cell r="D206">
            <v>0</v>
          </cell>
        </row>
        <row r="207">
          <cell r="A207">
            <v>1334050</v>
          </cell>
          <cell r="B207" t="str">
            <v>CLEARING ACCOUNT-SMALL TOOLS</v>
          </cell>
          <cell r="C207">
            <v>1014921.85</v>
          </cell>
          <cell r="D207">
            <v>0</v>
          </cell>
        </row>
        <row r="208">
          <cell r="A208">
            <v>1334051</v>
          </cell>
          <cell r="B208" t="str">
            <v>CLEAR A/C-MPM</v>
          </cell>
          <cell r="C208">
            <v>-132243.29999999999</v>
          </cell>
          <cell r="D208">
            <v>0</v>
          </cell>
        </row>
        <row r="209">
          <cell r="A209">
            <v>1334053</v>
          </cell>
          <cell r="B209" t="str">
            <v>CLEAR A/C-CRAFT SHOP</v>
          </cell>
          <cell r="C209">
            <v>34464.35</v>
          </cell>
          <cell r="D209">
            <v>0</v>
          </cell>
        </row>
        <row r="210">
          <cell r="A210">
            <v>1334054</v>
          </cell>
          <cell r="B210" t="str">
            <v>CLEAR A/C-STORES EXP</v>
          </cell>
          <cell r="C210">
            <v>-792441.72</v>
          </cell>
          <cell r="D210">
            <v>0</v>
          </cell>
        </row>
        <row r="211">
          <cell r="A211">
            <v>1334055</v>
          </cell>
          <cell r="B211" t="str">
            <v>CLEAR A/C-PURCHASING OH EXP</v>
          </cell>
          <cell r="C211">
            <v>-390253.13</v>
          </cell>
          <cell r="D211">
            <v>0</v>
          </cell>
        </row>
        <row r="212">
          <cell r="A212">
            <v>1334100</v>
          </cell>
          <cell r="B212" t="str">
            <v>CLEAR ACCOUNT TO INCOME STATEMENT</v>
          </cell>
          <cell r="C212">
            <v>-1464291.26</v>
          </cell>
          <cell r="D212">
            <v>-1464291.26</v>
          </cell>
        </row>
        <row r="213">
          <cell r="A213">
            <v>1334902</v>
          </cell>
          <cell r="B213" t="str">
            <v>MWO CLEARING</v>
          </cell>
          <cell r="C213">
            <v>208790.75</v>
          </cell>
          <cell r="D213">
            <v>208790.75</v>
          </cell>
        </row>
        <row r="214">
          <cell r="A214">
            <v>1334904</v>
          </cell>
          <cell r="B214" t="str">
            <v>MWO BEGINNING BAL-MUST USE EXP TYPE</v>
          </cell>
          <cell r="C214">
            <v>249924.43</v>
          </cell>
          <cell r="D214">
            <v>616225.87</v>
          </cell>
        </row>
        <row r="215">
          <cell r="A215">
            <v>1336000</v>
          </cell>
          <cell r="B215" t="str">
            <v>FI INTERFACE ERRORS</v>
          </cell>
          <cell r="C215">
            <v>8264.15</v>
          </cell>
          <cell r="D215">
            <v>5745.2</v>
          </cell>
        </row>
        <row r="216">
          <cell r="A216">
            <v>1338000</v>
          </cell>
          <cell r="B216" t="str">
            <v>MISCELLANEOUS DEFERRED DEBITS</v>
          </cell>
          <cell r="C216">
            <v>-112532.45</v>
          </cell>
          <cell r="D216">
            <v>-112532.45</v>
          </cell>
        </row>
        <row r="217">
          <cell r="A217">
            <v>1340557</v>
          </cell>
          <cell r="B217" t="str">
            <v>UNAMORT LOSS ON LT DEBT  SERIES BB</v>
          </cell>
          <cell r="C217">
            <v>5354013.38</v>
          </cell>
          <cell r="D217">
            <v>5512650.8200000003</v>
          </cell>
        </row>
        <row r="218">
          <cell r="A218">
            <v>1340559</v>
          </cell>
          <cell r="B218" t="str">
            <v>UNAMORT LOSS ON LT DEBT  SERIES DD</v>
          </cell>
          <cell r="C218">
            <v>9614797.7799999993</v>
          </cell>
          <cell r="D218">
            <v>9896034.9800000004</v>
          </cell>
        </row>
        <row r="219">
          <cell r="A219">
            <v>1340560</v>
          </cell>
          <cell r="B219" t="str">
            <v>UNAMORT LOSS ON LT DEBT  SERIES EE</v>
          </cell>
          <cell r="C219">
            <v>20203016.050000001</v>
          </cell>
          <cell r="D219">
            <v>20738195.25</v>
          </cell>
        </row>
        <row r="220">
          <cell r="A220">
            <v>1340561</v>
          </cell>
          <cell r="B220" t="str">
            <v>UNAMORT LOSS ON LT DEBT  SERIES FF</v>
          </cell>
          <cell r="C220">
            <v>3314059.35</v>
          </cell>
          <cell r="D220">
            <v>4002695.11</v>
          </cell>
        </row>
        <row r="221">
          <cell r="A221">
            <v>1360011</v>
          </cell>
          <cell r="B221" t="str">
            <v>AFUDC ASSET GAS</v>
          </cell>
          <cell r="C221">
            <v>95230.7</v>
          </cell>
          <cell r="D221">
            <v>95230.7</v>
          </cell>
        </row>
        <row r="222">
          <cell r="A222">
            <v>1360019</v>
          </cell>
          <cell r="B222" t="str">
            <v>REGULATORY ASSET PRC</v>
          </cell>
          <cell r="C222">
            <v>16662092</v>
          </cell>
          <cell r="D222">
            <v>16662092</v>
          </cell>
        </row>
        <row r="223">
          <cell r="A223">
            <v>1360020</v>
          </cell>
          <cell r="B223" t="str">
            <v>DEFERRED CHARGE-EMISSION CREDITS</v>
          </cell>
          <cell r="C223">
            <v>6730469.25</v>
          </cell>
          <cell r="D223">
            <v>5323569.63</v>
          </cell>
        </row>
        <row r="224">
          <cell r="A224">
            <v>1360023</v>
          </cell>
          <cell r="B224" t="str">
            <v>OTHER REGULATORY ASSETS</v>
          </cell>
          <cell r="C224">
            <v>8200000</v>
          </cell>
          <cell r="D224">
            <v>99806284</v>
          </cell>
        </row>
        <row r="225">
          <cell r="A225">
            <v>1360026</v>
          </cell>
          <cell r="B225" t="str">
            <v>PENSION ASSET</v>
          </cell>
          <cell r="C225">
            <v>42425345</v>
          </cell>
          <cell r="D225">
            <v>0</v>
          </cell>
        </row>
        <row r="226">
          <cell r="A226">
            <v>1360027</v>
          </cell>
          <cell r="B226" t="str">
            <v>PBOP ASSET</v>
          </cell>
          <cell r="C226">
            <v>9248193.75</v>
          </cell>
          <cell r="D226">
            <v>0</v>
          </cell>
        </row>
        <row r="227">
          <cell r="A227">
            <v>1410000</v>
          </cell>
          <cell r="B227" t="str">
            <v>PLANT IN SERV-GAS (RECONCILIATION A/C.)</v>
          </cell>
          <cell r="C227">
            <v>6050411979.2600002</v>
          </cell>
          <cell r="D227">
            <v>5967116754.4899998</v>
          </cell>
        </row>
        <row r="228">
          <cell r="A228">
            <v>1410501</v>
          </cell>
          <cell r="B228" t="str">
            <v>GAS PLANT IN SERVICE-KERN/MOJAVE (RECON</v>
          </cell>
          <cell r="C228">
            <v>34960906.649999999</v>
          </cell>
          <cell r="D228">
            <v>34343394.329999998</v>
          </cell>
        </row>
        <row r="229">
          <cell r="A229">
            <v>1410502</v>
          </cell>
          <cell r="B229" t="str">
            <v>GAS PLANT IN SERVICE-ALISO CANYON (RECO</v>
          </cell>
          <cell r="C229">
            <v>13002540.619999999</v>
          </cell>
          <cell r="D229">
            <v>13002540.619999999</v>
          </cell>
        </row>
        <row r="230">
          <cell r="A230">
            <v>1410700</v>
          </cell>
          <cell r="B230" t="str">
            <v>PLANT IN SERVICE-LEASED GAS (RECONCILIA</v>
          </cell>
          <cell r="C230">
            <v>15612150</v>
          </cell>
          <cell r="D230">
            <v>15612150</v>
          </cell>
        </row>
        <row r="231">
          <cell r="A231">
            <v>1411500</v>
          </cell>
          <cell r="B231" t="str">
            <v>CONSTRUCTION WORK IN PROGRESS-GAS (RECO</v>
          </cell>
          <cell r="C231">
            <v>78716130.120000005</v>
          </cell>
          <cell r="D231">
            <v>64287259.460000001</v>
          </cell>
        </row>
        <row r="232">
          <cell r="A232">
            <v>1411558</v>
          </cell>
          <cell r="B232" t="str">
            <v>CWIP CLEARING</v>
          </cell>
          <cell r="C232">
            <v>0</v>
          </cell>
          <cell r="D232">
            <v>-11079366.199999999</v>
          </cell>
        </row>
        <row r="233">
          <cell r="A233">
            <v>1411559</v>
          </cell>
          <cell r="B233" t="str">
            <v>CWIP BEGIN BAL ACCT-MUST USE AN EXP TYP</v>
          </cell>
          <cell r="C233">
            <v>0</v>
          </cell>
          <cell r="D233">
            <v>11079366.199999999</v>
          </cell>
        </row>
        <row r="234">
          <cell r="A234">
            <v>1411605</v>
          </cell>
          <cell r="B234" t="str">
            <v>CONSTRUCTION WORK IN PROGRESS-GAS (NON</v>
          </cell>
          <cell r="C234">
            <v>0</v>
          </cell>
          <cell r="D234">
            <v>-4437340.76</v>
          </cell>
        </row>
        <row r="235">
          <cell r="A235">
            <v>1412300</v>
          </cell>
          <cell r="B235" t="str">
            <v>GAS STORED UNDERGROUND NONCURRENT (RECO</v>
          </cell>
          <cell r="C235">
            <v>69833076.829999998</v>
          </cell>
          <cell r="D235">
            <v>69833076.829999998</v>
          </cell>
        </row>
        <row r="236">
          <cell r="A236">
            <v>1430000</v>
          </cell>
          <cell r="B236" t="str">
            <v>ACCUM DEPRECIATION-GAS (RECONCILIATION</v>
          </cell>
          <cell r="C236">
            <v>-3459212663.48</v>
          </cell>
          <cell r="D236">
            <v>-3303928920.23</v>
          </cell>
        </row>
        <row r="237">
          <cell r="A237">
            <v>1430301</v>
          </cell>
          <cell r="B237" t="str">
            <v>ACCUMULATED DEPRECIATION-KERNMOJAV</v>
          </cell>
          <cell r="C237">
            <v>-8672171.1400000006</v>
          </cell>
          <cell r="D237">
            <v>-7815122.9400000004</v>
          </cell>
        </row>
        <row r="238">
          <cell r="A238">
            <v>1430302</v>
          </cell>
          <cell r="B238" t="str">
            <v>ACC DEPN-ALISO CANYON (RECONCILIATION A</v>
          </cell>
          <cell r="C238">
            <v>-3776317.13</v>
          </cell>
          <cell r="D238">
            <v>-3423988.92</v>
          </cell>
        </row>
        <row r="239">
          <cell r="A239">
            <v>1430500</v>
          </cell>
          <cell r="B239" t="str">
            <v>ACCUM AMORT-AND DEPLETION GAS (RECONCIL</v>
          </cell>
          <cell r="C239">
            <v>-19967701.129999999</v>
          </cell>
          <cell r="D239">
            <v>-19725660.460000001</v>
          </cell>
        </row>
        <row r="240">
          <cell r="A240">
            <v>1430650</v>
          </cell>
          <cell r="B240" t="str">
            <v>ACCUMULATED AMORT-LEASED UTILITY PLANT</v>
          </cell>
          <cell r="C240">
            <v>-3651018.93</v>
          </cell>
          <cell r="D240">
            <v>-3252388.69</v>
          </cell>
        </row>
        <row r="241">
          <cell r="A241">
            <v>1450000</v>
          </cell>
          <cell r="B241" t="str">
            <v>PLANT  PROPERTY &amp; EQUIP-NON UTILITY (RE</v>
          </cell>
          <cell r="C241">
            <v>6199116.75</v>
          </cell>
          <cell r="D241">
            <v>7441386.7400000002</v>
          </cell>
        </row>
        <row r="242">
          <cell r="A242">
            <v>1450500</v>
          </cell>
          <cell r="B242" t="str">
            <v>LAND-NON UTILITY</v>
          </cell>
          <cell r="C242">
            <v>5278849.4000000004</v>
          </cell>
          <cell r="D242">
            <v>9492809.7400000002</v>
          </cell>
        </row>
        <row r="243">
          <cell r="A243">
            <v>1460000</v>
          </cell>
          <cell r="B243" t="str">
            <v>ACCUM DEPRECIATION-NON UTILITY (RECONCI</v>
          </cell>
          <cell r="C243">
            <v>-3412651.6</v>
          </cell>
          <cell r="D243">
            <v>-3258894.03</v>
          </cell>
        </row>
        <row r="244">
          <cell r="A244">
            <v>1600002</v>
          </cell>
          <cell r="B244" t="str">
            <v>BCAP-CATASTROPHIC EVENT MEMOACCT-DOUBLE</v>
          </cell>
          <cell r="C244">
            <v>-513497</v>
          </cell>
          <cell r="D244">
            <v>0</v>
          </cell>
        </row>
        <row r="245">
          <cell r="A245">
            <v>1600003</v>
          </cell>
          <cell r="B245" t="str">
            <v>BCAP TRACKING ACCOUNT-ZRCL ADJ</v>
          </cell>
          <cell r="C245">
            <v>-2181030.67</v>
          </cell>
          <cell r="D245">
            <v>-2199252.5499999998</v>
          </cell>
        </row>
        <row r="246">
          <cell r="A246">
            <v>1600004</v>
          </cell>
          <cell r="B246" t="str">
            <v>BCAP MERGER CREDIT TRACKING ACCOUNT</v>
          </cell>
          <cell r="C246">
            <v>-13867787.59</v>
          </cell>
          <cell r="D246">
            <v>-115816.39</v>
          </cell>
        </row>
        <row r="247">
          <cell r="A247">
            <v>2120000</v>
          </cell>
          <cell r="B247" t="str">
            <v>ACCOUNTS PAYABLE-TRADE (REG. VENDOR REC</v>
          </cell>
          <cell r="C247">
            <v>-11366465.58</v>
          </cell>
          <cell r="D247">
            <v>-10029670.449999999</v>
          </cell>
        </row>
        <row r="248">
          <cell r="A248">
            <v>2120004</v>
          </cell>
          <cell r="B248" t="str">
            <v>AP AUDITED VOUCHERS</v>
          </cell>
          <cell r="C248">
            <v>-2828554.23</v>
          </cell>
          <cell r="D248">
            <v>-2978712.36</v>
          </cell>
        </row>
        <row r="249">
          <cell r="A249">
            <v>2120005</v>
          </cell>
          <cell r="B249" t="str">
            <v>AP GAS AND MISCELLANEOUS</v>
          </cell>
          <cell r="C249">
            <v>-17944394.23</v>
          </cell>
          <cell r="D249">
            <v>-44136946.759999998</v>
          </cell>
        </row>
        <row r="250">
          <cell r="A250">
            <v>2120006</v>
          </cell>
          <cell r="B250" t="str">
            <v>AP UNCLMD &amp; UNDELVD CHECKS</v>
          </cell>
          <cell r="C250">
            <v>40295.9</v>
          </cell>
          <cell r="D250">
            <v>40295.9</v>
          </cell>
        </row>
        <row r="251">
          <cell r="A251">
            <v>2120007</v>
          </cell>
          <cell r="B251" t="str">
            <v>AP CONSTRUCTION CONTRACTS</v>
          </cell>
          <cell r="C251">
            <v>83555.11</v>
          </cell>
          <cell r="D251">
            <v>83555.11</v>
          </cell>
        </row>
        <row r="252">
          <cell r="A252">
            <v>2120008</v>
          </cell>
          <cell r="B252" t="str">
            <v>AP MONTEBLLO STRGE RENTAL FEE</v>
          </cell>
          <cell r="C252">
            <v>-97605.05</v>
          </cell>
          <cell r="D252">
            <v>-97605.05</v>
          </cell>
        </row>
        <row r="253">
          <cell r="A253">
            <v>2120009</v>
          </cell>
          <cell r="B253" t="str">
            <v>LIAB OF GAS PURC OTH THAN AF 5</v>
          </cell>
          <cell r="C253">
            <v>-30600514.530000001</v>
          </cell>
          <cell r="D253">
            <v>-25772260.23</v>
          </cell>
        </row>
        <row r="254">
          <cell r="A254">
            <v>2120010</v>
          </cell>
          <cell r="B254" t="str">
            <v>AP REFUNDABLE CREDIT BALANCES</v>
          </cell>
          <cell r="C254">
            <v>869294</v>
          </cell>
          <cell r="D254">
            <v>863930.07</v>
          </cell>
        </row>
        <row r="255">
          <cell r="A255">
            <v>2120011</v>
          </cell>
          <cell r="B255" t="str">
            <v>AP REFND CR BAL WFCP</v>
          </cell>
          <cell r="C255">
            <v>-512</v>
          </cell>
          <cell r="D255">
            <v>-512</v>
          </cell>
        </row>
        <row r="256">
          <cell r="A256">
            <v>2120025</v>
          </cell>
          <cell r="B256" t="str">
            <v>AP UNCLAIM FUNDS SUBJ TO ESCHEAT TO CA</v>
          </cell>
          <cell r="C256">
            <v>-142779.70000000001</v>
          </cell>
          <cell r="D256">
            <v>-143743.31</v>
          </cell>
        </row>
        <row r="257">
          <cell r="A257">
            <v>2120026</v>
          </cell>
          <cell r="B257" t="str">
            <v>AP UNCLAIM FUNDS SUBJ TO ESCHEAT TO CA</v>
          </cell>
          <cell r="C257">
            <v>-247310.42</v>
          </cell>
          <cell r="D257">
            <v>-247310.42</v>
          </cell>
        </row>
        <row r="258">
          <cell r="A258">
            <v>2120027</v>
          </cell>
          <cell r="B258" t="str">
            <v>AP UNCLAIM FUNDS SUBJ TO ESCHEAT TO CA</v>
          </cell>
          <cell r="C258">
            <v>-955518.23</v>
          </cell>
          <cell r="D258">
            <v>-955518.23</v>
          </cell>
        </row>
        <row r="259">
          <cell r="A259">
            <v>2120028</v>
          </cell>
          <cell r="B259" t="str">
            <v>AP UNCLAIM FUNDS SUBJ TO ESCHEAT TO CA</v>
          </cell>
          <cell r="C259">
            <v>-1546079.58</v>
          </cell>
          <cell r="D259">
            <v>-1546253.95</v>
          </cell>
        </row>
        <row r="260">
          <cell r="A260">
            <v>2120029</v>
          </cell>
          <cell r="B260" t="str">
            <v>AP UNCLAIM FUNDS SUBJ TO ESCHEAT TO CA-</v>
          </cell>
          <cell r="C260">
            <v>-1571398.15</v>
          </cell>
          <cell r="D260">
            <v>-1572563.26</v>
          </cell>
        </row>
        <row r="261">
          <cell r="A261">
            <v>2120030</v>
          </cell>
          <cell r="B261" t="str">
            <v>AP UNCLAIM FUNDS SUBJ TO ESCHEAT TO CA-</v>
          </cell>
          <cell r="C261">
            <v>-1111086.6499999999</v>
          </cell>
          <cell r="D261">
            <v>-406912.42</v>
          </cell>
        </row>
        <row r="262">
          <cell r="A262">
            <v>2120031</v>
          </cell>
          <cell r="B262" t="str">
            <v>AP LIABILITY MSA SYSTEM</v>
          </cell>
          <cell r="C262">
            <v>1641717.71</v>
          </cell>
          <cell r="D262">
            <v>1641717.71</v>
          </cell>
        </row>
        <row r="263">
          <cell r="A263">
            <v>2120032</v>
          </cell>
          <cell r="B263" t="str">
            <v>LIAB GAS PURC FROM SPMK EL PAS</v>
          </cell>
          <cell r="C263">
            <v>-74437887.730000004</v>
          </cell>
          <cell r="D263">
            <v>-49121727.020000003</v>
          </cell>
        </row>
        <row r="264">
          <cell r="A264">
            <v>2120035</v>
          </cell>
          <cell r="B264" t="str">
            <v>AP MED TERM NOTES DUE W 1YR</v>
          </cell>
          <cell r="C264">
            <v>0</v>
          </cell>
          <cell r="D264">
            <v>-30000000</v>
          </cell>
        </row>
        <row r="265">
          <cell r="A265">
            <v>2120050</v>
          </cell>
          <cell r="B265" t="str">
            <v>OVERNOM PURCH PAY DLY TS &gt; CUST USAGE</v>
          </cell>
          <cell r="C265">
            <v>1670939.4</v>
          </cell>
          <cell r="D265">
            <v>1524500.21</v>
          </cell>
        </row>
        <row r="266">
          <cell r="A266">
            <v>2120051</v>
          </cell>
          <cell r="B266" t="str">
            <v>CURTAIL PURCH PAYB NONCORE GAS TS</v>
          </cell>
          <cell r="C266">
            <v>25</v>
          </cell>
          <cell r="D266">
            <v>25</v>
          </cell>
        </row>
        <row r="267">
          <cell r="A267">
            <v>2120052</v>
          </cell>
          <cell r="B267" t="str">
            <v>IMBALANCE PURCHASES PAYABLE</v>
          </cell>
          <cell r="C267">
            <v>-1274476.8999999999</v>
          </cell>
          <cell r="D267">
            <v>-1270399.72</v>
          </cell>
        </row>
        <row r="268">
          <cell r="A268">
            <v>2120053</v>
          </cell>
          <cell r="B268" t="str">
            <v>LIAB GAS PURC FROM SPMK TRANSW</v>
          </cell>
          <cell r="C268">
            <v>-20000752.870000001</v>
          </cell>
          <cell r="D268">
            <v>-10243339.890000001</v>
          </cell>
        </row>
        <row r="269">
          <cell r="A269">
            <v>2120054</v>
          </cell>
          <cell r="B269" t="str">
            <v>LIAB GAS PURC FROM SPMK PG&amp;E</v>
          </cell>
          <cell r="C269">
            <v>-8588.15</v>
          </cell>
          <cell r="D269">
            <v>-333868.2</v>
          </cell>
        </row>
        <row r="270">
          <cell r="A270">
            <v>2120055</v>
          </cell>
          <cell r="B270" t="str">
            <v>AP GAS PURCH KERN RIVER TRANS</v>
          </cell>
          <cell r="C270">
            <v>-57197.83</v>
          </cell>
          <cell r="D270">
            <v>-136927.22</v>
          </cell>
        </row>
        <row r="271">
          <cell r="A271">
            <v>2120058</v>
          </cell>
          <cell r="B271" t="str">
            <v>AP JUNE 1985 RATE REF PEND LG</v>
          </cell>
          <cell r="C271">
            <v>-16898</v>
          </cell>
          <cell r="D271">
            <v>-16898</v>
          </cell>
        </row>
        <row r="272">
          <cell r="A272">
            <v>2120061</v>
          </cell>
          <cell r="B272" t="str">
            <v>AP DEC 1985 RATE REF PEND LEG</v>
          </cell>
          <cell r="C272">
            <v>-6002</v>
          </cell>
          <cell r="D272">
            <v>-6002</v>
          </cell>
        </row>
        <row r="273">
          <cell r="A273">
            <v>2120064</v>
          </cell>
          <cell r="B273" t="str">
            <v>AP DEC 87 RATE REF PEND LEGINV</v>
          </cell>
          <cell r="C273">
            <v>-328291</v>
          </cell>
          <cell r="D273">
            <v>-328291</v>
          </cell>
        </row>
        <row r="274">
          <cell r="A274">
            <v>2120065</v>
          </cell>
          <cell r="B274" t="str">
            <v>AP UNCLMD &amp; UNDEL REFCHK APR 91</v>
          </cell>
          <cell r="C274">
            <v>52765.1</v>
          </cell>
          <cell r="D274">
            <v>52765.1</v>
          </cell>
        </row>
        <row r="275">
          <cell r="A275">
            <v>2120067</v>
          </cell>
          <cell r="B275" t="str">
            <v>AP MAY 91 RATE RFD PNDG LGL DSP</v>
          </cell>
          <cell r="C275">
            <v>-74293</v>
          </cell>
          <cell r="D275">
            <v>-74293</v>
          </cell>
        </row>
        <row r="276">
          <cell r="A276">
            <v>2120073</v>
          </cell>
          <cell r="B276" t="str">
            <v>AP JAN 98 CAT REFUND</v>
          </cell>
          <cell r="C276">
            <v>1674187.63</v>
          </cell>
          <cell r="D276">
            <v>1674187.63</v>
          </cell>
        </row>
        <row r="277">
          <cell r="A277">
            <v>2120074</v>
          </cell>
          <cell r="B277" t="str">
            <v>ACCRUED LIABILITY FOR REGULATORY PROGRA</v>
          </cell>
          <cell r="C277">
            <v>-824459</v>
          </cell>
          <cell r="D277">
            <v>-824459</v>
          </cell>
        </row>
        <row r="278">
          <cell r="A278">
            <v>2120075</v>
          </cell>
          <cell r="B278" t="str">
            <v>DSM ACCRUED LIABILITY ACCOUNT</v>
          </cell>
          <cell r="C278">
            <v>-145487.41</v>
          </cell>
          <cell r="D278">
            <v>-145487.41</v>
          </cell>
        </row>
        <row r="279">
          <cell r="A279">
            <v>2120077</v>
          </cell>
          <cell r="B279" t="str">
            <v>LIHEAP A/P</v>
          </cell>
          <cell r="C279">
            <v>20661.060000000001</v>
          </cell>
          <cell r="D279">
            <v>22792.44</v>
          </cell>
        </row>
        <row r="280">
          <cell r="A280">
            <v>2120078</v>
          </cell>
          <cell r="B280" t="str">
            <v>MERGER CREDIT</v>
          </cell>
          <cell r="C280">
            <v>67534.759999999995</v>
          </cell>
          <cell r="D280">
            <v>297.33999999999997</v>
          </cell>
        </row>
        <row r="281">
          <cell r="A281">
            <v>2120079</v>
          </cell>
          <cell r="B281" t="str">
            <v>NOV 99 CFCA REFUND</v>
          </cell>
          <cell r="C281">
            <v>-31.71</v>
          </cell>
          <cell r="D281">
            <v>0</v>
          </cell>
        </row>
        <row r="282">
          <cell r="A282">
            <v>2120080</v>
          </cell>
          <cell r="B282" t="str">
            <v>AP INTER BUSINESS UNIT ACCOUNT</v>
          </cell>
          <cell r="C282">
            <v>-80990.12</v>
          </cell>
          <cell r="D282">
            <v>-80990.12</v>
          </cell>
        </row>
        <row r="283">
          <cell r="A283">
            <v>2120095</v>
          </cell>
          <cell r="B283" t="str">
            <v>ACCOUNTS PAYABLE</v>
          </cell>
          <cell r="C283">
            <v>-7342509.5499999998</v>
          </cell>
          <cell r="D283">
            <v>-14878975.67</v>
          </cell>
        </row>
        <row r="284">
          <cell r="A284">
            <v>2120124</v>
          </cell>
          <cell r="B284" t="str">
            <v>ACCRUALS-OTHER-SEE PROJ ACCTG</v>
          </cell>
          <cell r="C284">
            <v>108900</v>
          </cell>
          <cell r="D284">
            <v>-3516372.42</v>
          </cell>
        </row>
        <row r="285">
          <cell r="A285">
            <v>2120126</v>
          </cell>
          <cell r="B285" t="str">
            <v>ACCRUALS-SONGS-SEE PROJ ACCTG</v>
          </cell>
          <cell r="C285">
            <v>0</v>
          </cell>
          <cell r="D285">
            <v>-532662</v>
          </cell>
        </row>
        <row r="286">
          <cell r="A286">
            <v>2120212</v>
          </cell>
          <cell r="B286" t="str">
            <v>A/P-RETIREE BILLINGS-DENTAL</v>
          </cell>
          <cell r="C286">
            <v>-11162.63</v>
          </cell>
          <cell r="D286">
            <v>-8245.0400000000009</v>
          </cell>
        </row>
        <row r="287">
          <cell r="A287">
            <v>2120214</v>
          </cell>
          <cell r="B287" t="str">
            <v>A/P-RETIREE BILLINGS-MEDICAL</v>
          </cell>
          <cell r="C287">
            <v>-179269.28</v>
          </cell>
          <cell r="D287">
            <v>-101675.01</v>
          </cell>
        </row>
        <row r="288">
          <cell r="A288">
            <v>2120241</v>
          </cell>
          <cell r="B288" t="str">
            <v>TRANSAMERICA-ADD</v>
          </cell>
          <cell r="C288">
            <v>-69500</v>
          </cell>
          <cell r="D288">
            <v>-290701.93</v>
          </cell>
        </row>
        <row r="289">
          <cell r="A289">
            <v>2124001</v>
          </cell>
          <cell r="B289" t="str">
            <v>401K INCENTIVE MATCH</v>
          </cell>
          <cell r="C289">
            <v>-2150070.2400000002</v>
          </cell>
          <cell r="D289">
            <v>0</v>
          </cell>
        </row>
        <row r="290">
          <cell r="A290">
            <v>2125000</v>
          </cell>
          <cell r="B290" t="str">
            <v>A/P-ACCRUAL</v>
          </cell>
          <cell r="C290">
            <v>26182.7</v>
          </cell>
          <cell r="D290">
            <v>-1253342.97</v>
          </cell>
        </row>
        <row r="291">
          <cell r="A291">
            <v>2126000</v>
          </cell>
          <cell r="B291" t="str">
            <v>A/P-EMPLOYEE (RECONCILIATION ACCOUNT)</v>
          </cell>
          <cell r="C291">
            <v>-25578</v>
          </cell>
          <cell r="D291">
            <v>0</v>
          </cell>
        </row>
        <row r="292">
          <cell r="A292">
            <v>2126011</v>
          </cell>
          <cell r="B292" t="str">
            <v>A/P UNPAID COMPENSATION AWARDS</v>
          </cell>
          <cell r="C292">
            <v>-39618.559999999998</v>
          </cell>
          <cell r="D292">
            <v>-39618.559999999998</v>
          </cell>
        </row>
        <row r="293">
          <cell r="A293">
            <v>2126012</v>
          </cell>
          <cell r="B293" t="str">
            <v>A/P RETIREMENT GIFT ACCOUNT</v>
          </cell>
          <cell r="C293">
            <v>183.42</v>
          </cell>
          <cell r="D293">
            <v>183.42</v>
          </cell>
        </row>
        <row r="294">
          <cell r="A294">
            <v>2126013</v>
          </cell>
          <cell r="B294" t="str">
            <v>A/P STATE REGULATORY FEE</v>
          </cell>
          <cell r="C294">
            <v>-1141834.28</v>
          </cell>
          <cell r="D294">
            <v>-1603921.21</v>
          </cell>
        </row>
        <row r="295">
          <cell r="A295">
            <v>2126014</v>
          </cell>
          <cell r="B295" t="str">
            <v>A/P FIRST MORTGAGE BOND REACQ</v>
          </cell>
          <cell r="C295">
            <v>1147.6300000000001</v>
          </cell>
          <cell r="D295">
            <v>1147.6300000000001</v>
          </cell>
        </row>
        <row r="296">
          <cell r="A296">
            <v>2126015</v>
          </cell>
          <cell r="B296" t="str">
            <v>A/P CUS CONT UN WAY GAS ASST F</v>
          </cell>
          <cell r="C296">
            <v>80.14</v>
          </cell>
          <cell r="D296">
            <v>80.14</v>
          </cell>
        </row>
        <row r="297">
          <cell r="A297">
            <v>2126016</v>
          </cell>
          <cell r="B297" t="str">
            <v>A/P MOBILE HOME PK SURCHARGE</v>
          </cell>
          <cell r="C297">
            <v>-57232.66</v>
          </cell>
          <cell r="D297">
            <v>-72146.12</v>
          </cell>
        </row>
        <row r="298">
          <cell r="A298">
            <v>2126017</v>
          </cell>
          <cell r="B298" t="str">
            <v>MUNI SURCH PAY XPORTED GAS MUNI SURCH</v>
          </cell>
          <cell r="C298">
            <v>-14439850.130000001</v>
          </cell>
          <cell r="D298">
            <v>-12946942.640000001</v>
          </cell>
        </row>
        <row r="299">
          <cell r="A299">
            <v>2126018</v>
          </cell>
          <cell r="B299" t="str">
            <v>TS TAX PAY XPORTED GAS UTIL USERS TAX</v>
          </cell>
          <cell r="C299">
            <v>-1031182.09</v>
          </cell>
          <cell r="D299">
            <v>-425890.95</v>
          </cell>
        </row>
        <row r="300">
          <cell r="A300">
            <v>2126019</v>
          </cell>
          <cell r="B300" t="str">
            <v>A/P EMP CONT TO UNITED WAY CSH</v>
          </cell>
          <cell r="C300">
            <v>-1485</v>
          </cell>
          <cell r="D300">
            <v>-1485</v>
          </cell>
        </row>
        <row r="301">
          <cell r="A301">
            <v>2126020</v>
          </cell>
          <cell r="B301" t="str">
            <v>A/P PAYROLL DED FOR UNITED WAY</v>
          </cell>
          <cell r="C301">
            <v>-2492130.71</v>
          </cell>
          <cell r="D301">
            <v>-2226499.48</v>
          </cell>
        </row>
        <row r="302">
          <cell r="A302">
            <v>2126021</v>
          </cell>
          <cell r="B302" t="str">
            <v>A/P PENSION PLAN COSTS</v>
          </cell>
          <cell r="C302">
            <v>0</v>
          </cell>
          <cell r="D302">
            <v>-997137.25</v>
          </cell>
        </row>
        <row r="303">
          <cell r="A303">
            <v>2126022</v>
          </cell>
          <cell r="B303" t="str">
            <v>A/P PAYROLL DED UNION DUES</v>
          </cell>
          <cell r="C303">
            <v>3535.15</v>
          </cell>
          <cell r="D303">
            <v>3557.43</v>
          </cell>
        </row>
        <row r="304">
          <cell r="A304">
            <v>2126023</v>
          </cell>
          <cell r="B304" t="str">
            <v>A/P PAYROLL DED PLPAC</v>
          </cell>
          <cell r="C304">
            <v>-2115.1799999999998</v>
          </cell>
          <cell r="D304">
            <v>-2106.4899999999998</v>
          </cell>
        </row>
        <row r="305">
          <cell r="A305">
            <v>2126024</v>
          </cell>
          <cell r="B305" t="str">
            <v>A/P PR DED EMPL AC DT DSM INS</v>
          </cell>
          <cell r="C305">
            <v>-94414.97</v>
          </cell>
          <cell r="D305">
            <v>-87264.7</v>
          </cell>
        </row>
        <row r="306">
          <cell r="A306">
            <v>2126025</v>
          </cell>
          <cell r="B306" t="str">
            <v>A/P EMPL CONT ADDTL RET SAV PL</v>
          </cell>
          <cell r="C306">
            <v>101001.62</v>
          </cell>
          <cell r="D306">
            <v>101001.62</v>
          </cell>
        </row>
        <row r="307">
          <cell r="A307">
            <v>2126026</v>
          </cell>
          <cell r="B307" t="str">
            <v>A/P EMPL CONTR BASIC RET SAV P</v>
          </cell>
          <cell r="C307">
            <v>-53669.98</v>
          </cell>
          <cell r="D307">
            <v>83468.67</v>
          </cell>
        </row>
        <row r="308">
          <cell r="A308">
            <v>2126027</v>
          </cell>
          <cell r="B308" t="str">
            <v>A/P EMP CONT VOL DISABIL PLAN</v>
          </cell>
          <cell r="C308">
            <v>-876</v>
          </cell>
          <cell r="D308">
            <v>-876</v>
          </cell>
        </row>
        <row r="309">
          <cell r="A309">
            <v>2126028</v>
          </cell>
          <cell r="B309" t="str">
            <v>A/P PAYROLL DED CREDIT UNION</v>
          </cell>
          <cell r="C309">
            <v>76943.759999999995</v>
          </cell>
          <cell r="D309">
            <v>76824.759999999995</v>
          </cell>
        </row>
        <row r="310">
          <cell r="A310">
            <v>2126030</v>
          </cell>
          <cell r="B310" t="str">
            <v>MUNI PAYB NGV BILL &amp; COLL</v>
          </cell>
          <cell r="C310">
            <v>2162.0500000000002</v>
          </cell>
          <cell r="D310">
            <v>1572.88</v>
          </cell>
        </row>
        <row r="311">
          <cell r="A311">
            <v>2126031</v>
          </cell>
          <cell r="B311" t="str">
            <v>WORKERS COMP PAYMENTS PAYABLE</v>
          </cell>
          <cell r="C311">
            <v>-205058.18</v>
          </cell>
          <cell r="D311">
            <v>-205058.18</v>
          </cell>
        </row>
        <row r="312">
          <cell r="A312">
            <v>2126032</v>
          </cell>
          <cell r="B312" t="str">
            <v>A/P PAYROLL DEDN LONG TERM CARE</v>
          </cell>
          <cell r="C312">
            <v>12126.74</v>
          </cell>
          <cell r="D312">
            <v>10070.66</v>
          </cell>
        </row>
        <row r="313">
          <cell r="A313">
            <v>2126033</v>
          </cell>
          <cell r="B313" t="str">
            <v>EMPLOYEE 401K LOAN REPAYMENT</v>
          </cell>
          <cell r="C313">
            <v>13053.84</v>
          </cell>
          <cell r="D313">
            <v>13168.2</v>
          </cell>
        </row>
        <row r="314">
          <cell r="A314">
            <v>2126034</v>
          </cell>
          <cell r="B314" t="str">
            <v>A/P EMPLOYEE PERSONAL AIR EXP</v>
          </cell>
          <cell r="C314">
            <v>535</v>
          </cell>
          <cell r="D314">
            <v>535</v>
          </cell>
        </row>
        <row r="315">
          <cell r="A315">
            <v>2126035</v>
          </cell>
          <cell r="B315" t="str">
            <v>A/P UNITED WAY FUNDRAISERS</v>
          </cell>
          <cell r="C315">
            <v>296030.28000000003</v>
          </cell>
          <cell r="D315">
            <v>296030.28000000003</v>
          </cell>
        </row>
        <row r="316">
          <cell r="A316">
            <v>2126036</v>
          </cell>
          <cell r="B316" t="str">
            <v>G.A.S. WORKS CAMPAIGN</v>
          </cell>
          <cell r="C316">
            <v>1450175.16</v>
          </cell>
          <cell r="D316">
            <v>1450175.16</v>
          </cell>
        </row>
        <row r="317">
          <cell r="A317">
            <v>2126037</v>
          </cell>
          <cell r="B317" t="str">
            <v>A/P PAYROL DED HEALTHCARE CH AC</v>
          </cell>
          <cell r="C317">
            <v>-782896.92</v>
          </cell>
          <cell r="D317">
            <v>-470192.05</v>
          </cell>
        </row>
        <row r="318">
          <cell r="A318">
            <v>2126038</v>
          </cell>
          <cell r="B318" t="str">
            <v>A/P PYRL DED DEPENDENTCAR CH AC</v>
          </cell>
          <cell r="C318">
            <v>-577506.99</v>
          </cell>
          <cell r="D318">
            <v>-363436.4</v>
          </cell>
        </row>
        <row r="319">
          <cell r="A319">
            <v>2126039</v>
          </cell>
          <cell r="B319" t="str">
            <v>SINKING FND &amp;RENEWL FND PYMTS</v>
          </cell>
          <cell r="C319">
            <v>33571.35</v>
          </cell>
          <cell r="D319">
            <v>33571.35</v>
          </cell>
        </row>
        <row r="320">
          <cell r="A320">
            <v>2126040</v>
          </cell>
          <cell r="B320" t="str">
            <v>GAS DUE OTHERS</v>
          </cell>
          <cell r="C320">
            <v>0</v>
          </cell>
          <cell r="D320">
            <v>-93375.63</v>
          </cell>
        </row>
        <row r="321">
          <cell r="A321">
            <v>2126041</v>
          </cell>
          <cell r="B321" t="str">
            <v>OTHER CUR &amp; ACCRUED LIAB</v>
          </cell>
          <cell r="C321">
            <v>0</v>
          </cell>
          <cell r="D321">
            <v>-233.03</v>
          </cell>
        </row>
        <row r="322">
          <cell r="A322">
            <v>2126042</v>
          </cell>
          <cell r="B322" t="str">
            <v>ADV PYMT RECVD MISC SALES</v>
          </cell>
          <cell r="C322">
            <v>-1187390.74</v>
          </cell>
          <cell r="D322">
            <v>-1009989.2</v>
          </cell>
        </row>
        <row r="323">
          <cell r="A323">
            <v>2126043</v>
          </cell>
          <cell r="B323" t="str">
            <v>MISC DEF CR SUNDRY CURRENT</v>
          </cell>
          <cell r="C323">
            <v>-122029436.31999999</v>
          </cell>
          <cell r="D323">
            <v>-176956570.30000001</v>
          </cell>
        </row>
        <row r="324">
          <cell r="A324">
            <v>2126044</v>
          </cell>
          <cell r="B324" t="str">
            <v>GUL INSURANCE</v>
          </cell>
          <cell r="C324">
            <v>1170960.6000000001</v>
          </cell>
          <cell r="D324">
            <v>2068986.15</v>
          </cell>
        </row>
        <row r="325">
          <cell r="A325">
            <v>2126045</v>
          </cell>
          <cell r="B325" t="str">
            <v>MISC DEF CR LEVEL PYMT PLAN</v>
          </cell>
          <cell r="C325">
            <v>-2141985</v>
          </cell>
          <cell r="D325">
            <v>-8704332</v>
          </cell>
        </row>
        <row r="326">
          <cell r="A326">
            <v>2126047</v>
          </cell>
          <cell r="B326" t="str">
            <v>UNIVERSAL LIFE INS PAYR DEDUCT</v>
          </cell>
          <cell r="C326">
            <v>-2558053.61</v>
          </cell>
          <cell r="D326">
            <v>-3404190.35</v>
          </cell>
        </row>
        <row r="327">
          <cell r="A327">
            <v>2126048</v>
          </cell>
          <cell r="B327" t="str">
            <v>EMPL OPTIONAL LIFE INSURANCE</v>
          </cell>
          <cell r="C327">
            <v>-1240260.5</v>
          </cell>
          <cell r="D327">
            <v>-1240260.5</v>
          </cell>
        </row>
        <row r="328">
          <cell r="A328">
            <v>2126049</v>
          </cell>
          <cell r="B328" t="str">
            <v>L.A. CITY VANPOOL SUBSIDY</v>
          </cell>
          <cell r="C328">
            <v>0</v>
          </cell>
          <cell r="D328">
            <v>-180</v>
          </cell>
        </row>
        <row r="329">
          <cell r="A329">
            <v>2126050</v>
          </cell>
          <cell r="B329" t="str">
            <v>OFFSET FOR UNBILLED MAIN &amp; SERVICES</v>
          </cell>
          <cell r="C329">
            <v>-72804.25</v>
          </cell>
          <cell r="D329">
            <v>-2126982.5099999998</v>
          </cell>
        </row>
        <row r="330">
          <cell r="A330">
            <v>2126051</v>
          </cell>
          <cell r="B330" t="str">
            <v>INCOME TAX COMPONENT OF CONTRIBUTIONS A</v>
          </cell>
          <cell r="C330">
            <v>-3055594.98</v>
          </cell>
          <cell r="D330">
            <v>-2607525.5299999998</v>
          </cell>
        </row>
        <row r="331">
          <cell r="A331">
            <v>2126052</v>
          </cell>
          <cell r="B331" t="str">
            <v>RESVE FOR LOSS OF GAS SUP PROJ</v>
          </cell>
          <cell r="C331">
            <v>0</v>
          </cell>
          <cell r="D331">
            <v>-501075</v>
          </cell>
        </row>
        <row r="332">
          <cell r="A332">
            <v>2126060</v>
          </cell>
          <cell r="B332" t="str">
            <v>STRATEGIC COLLABORATION LIABILITY</v>
          </cell>
          <cell r="C332">
            <v>-752857.54</v>
          </cell>
          <cell r="D332">
            <v>-1756417.5</v>
          </cell>
        </row>
        <row r="333">
          <cell r="A333">
            <v>2126101</v>
          </cell>
          <cell r="B333" t="str">
            <v>GOODS RECEIVED/INVOICE RECEIVED CLEARIN</v>
          </cell>
          <cell r="C333">
            <v>-753514.48</v>
          </cell>
          <cell r="D333">
            <v>-914880.46</v>
          </cell>
        </row>
        <row r="334">
          <cell r="A334">
            <v>2126103</v>
          </cell>
          <cell r="B334" t="str">
            <v>CONSUMPTION LIABILITY ACCOUNT</v>
          </cell>
          <cell r="C334">
            <v>-12791.5</v>
          </cell>
          <cell r="D334">
            <v>-192439.61</v>
          </cell>
        </row>
        <row r="335">
          <cell r="A335">
            <v>2126105</v>
          </cell>
          <cell r="B335" t="str">
            <v>GR/IR ADJUSTMENT ACCT</v>
          </cell>
          <cell r="C335">
            <v>-3067.37</v>
          </cell>
          <cell r="D335">
            <v>0</v>
          </cell>
        </row>
        <row r="336">
          <cell r="A336">
            <v>2129001</v>
          </cell>
          <cell r="B336" t="str">
            <v>A/P-VERIFIED-PAC INTER TRANS C</v>
          </cell>
          <cell r="C336">
            <v>750000</v>
          </cell>
          <cell r="D336">
            <v>0</v>
          </cell>
        </row>
        <row r="337">
          <cell r="A337">
            <v>2129004</v>
          </cell>
          <cell r="B337" t="str">
            <v>A/P-SO CAL CONS FIN CO</v>
          </cell>
          <cell r="C337">
            <v>-82677.149999999994</v>
          </cell>
          <cell r="D337">
            <v>-82677.149999999994</v>
          </cell>
        </row>
        <row r="338">
          <cell r="A338">
            <v>2129005</v>
          </cell>
          <cell r="B338" t="str">
            <v>A/P-EMS</v>
          </cell>
          <cell r="C338">
            <v>-44432.27</v>
          </cell>
          <cell r="D338">
            <v>-44534.43</v>
          </cell>
        </row>
        <row r="339">
          <cell r="A339">
            <v>2129007</v>
          </cell>
          <cell r="B339" t="str">
            <v>A/P-AIG TRADING COMPANY</v>
          </cell>
          <cell r="C339">
            <v>-14850</v>
          </cell>
          <cell r="D339">
            <v>-24189</v>
          </cell>
        </row>
        <row r="340">
          <cell r="A340">
            <v>2129018</v>
          </cell>
          <cell r="B340" t="str">
            <v>A/P-FWSC</v>
          </cell>
          <cell r="C340">
            <v>-419115.06</v>
          </cell>
          <cell r="D340">
            <v>-957853.83</v>
          </cell>
        </row>
        <row r="341">
          <cell r="A341">
            <v>2129019</v>
          </cell>
          <cell r="B341" t="str">
            <v>A/P-(FWSC) PMTS. BY WIRE TRANSFER</v>
          </cell>
          <cell r="C341">
            <v>0</v>
          </cell>
          <cell r="D341">
            <v>611984.88</v>
          </cell>
        </row>
        <row r="342">
          <cell r="A342">
            <v>2129104</v>
          </cell>
          <cell r="B342" t="str">
            <v>A/P AFFIL-SEMPRA ENERGY INTERNATIONAL</v>
          </cell>
          <cell r="C342">
            <v>0</v>
          </cell>
          <cell r="D342">
            <v>-336868.24</v>
          </cell>
        </row>
        <row r="343">
          <cell r="A343">
            <v>2130001</v>
          </cell>
          <cell r="B343" t="str">
            <v>CUST DEPS GAS</v>
          </cell>
          <cell r="C343">
            <v>-32788164.129999999</v>
          </cell>
          <cell r="D343">
            <v>-33571334.159999996</v>
          </cell>
        </row>
        <row r="344">
          <cell r="A344">
            <v>2130002</v>
          </cell>
          <cell r="B344" t="str">
            <v>CUST DEPS UNPOSTED TRANSACTION</v>
          </cell>
          <cell r="C344">
            <v>1240.3800000000001</v>
          </cell>
          <cell r="D344">
            <v>1240.3800000000001</v>
          </cell>
        </row>
        <row r="345">
          <cell r="A345">
            <v>2130003</v>
          </cell>
          <cell r="B345" t="str">
            <v>UNPOSTED CASH TRANSACTION-235.501</v>
          </cell>
          <cell r="C345">
            <v>-16050</v>
          </cell>
          <cell r="D345">
            <v>-16050</v>
          </cell>
        </row>
        <row r="346">
          <cell r="A346">
            <v>2130004</v>
          </cell>
          <cell r="B346" t="str">
            <v>UNPOSTED CASH TRANSACTION-235.502</v>
          </cell>
          <cell r="C346">
            <v>16499</v>
          </cell>
          <cell r="D346">
            <v>16499</v>
          </cell>
        </row>
        <row r="347">
          <cell r="A347">
            <v>2160009</v>
          </cell>
          <cell r="B347" t="str">
            <v>EMPLOYEE UNITED WAY</v>
          </cell>
          <cell r="C347">
            <v>563117.56000000006</v>
          </cell>
          <cell r="D347">
            <v>8807.77</v>
          </cell>
        </row>
        <row r="348">
          <cell r="A348">
            <v>2160012</v>
          </cell>
          <cell r="B348" t="str">
            <v>EMPLOYEE PARK/VANPOOL</v>
          </cell>
          <cell r="C348">
            <v>-4123.5</v>
          </cell>
          <cell r="D348">
            <v>2102.5</v>
          </cell>
        </row>
        <row r="349">
          <cell r="A349">
            <v>2160014</v>
          </cell>
          <cell r="B349" t="str">
            <v>HEALTHCARE FSA</v>
          </cell>
          <cell r="C349">
            <v>769341.34</v>
          </cell>
          <cell r="D349">
            <v>0</v>
          </cell>
        </row>
        <row r="350">
          <cell r="A350">
            <v>2160015</v>
          </cell>
          <cell r="B350" t="str">
            <v>DEPENDENT CARE FSA</v>
          </cell>
          <cell r="C350">
            <v>635542.86</v>
          </cell>
          <cell r="D350">
            <v>0</v>
          </cell>
        </row>
        <row r="351">
          <cell r="A351">
            <v>2160018</v>
          </cell>
          <cell r="B351" t="str">
            <v>LONG-TERM CARE INSURANCE</v>
          </cell>
          <cell r="C351">
            <v>3220.47</v>
          </cell>
          <cell r="D351">
            <v>0</v>
          </cell>
        </row>
        <row r="352">
          <cell r="A352">
            <v>2160029</v>
          </cell>
          <cell r="B352" t="str">
            <v>AP AUDITED PAYROLLS</v>
          </cell>
          <cell r="C352">
            <v>-13618635.529999999</v>
          </cell>
          <cell r="D352">
            <v>-9681772.5399999991</v>
          </cell>
        </row>
        <row r="353">
          <cell r="A353">
            <v>2160030</v>
          </cell>
          <cell r="B353" t="str">
            <v>AP UNAUDITED PAYROLLS</v>
          </cell>
          <cell r="C353">
            <v>-31594742.969999999</v>
          </cell>
          <cell r="D353">
            <v>-40463040.229999997</v>
          </cell>
        </row>
        <row r="354">
          <cell r="A354">
            <v>2160031</v>
          </cell>
          <cell r="B354" t="str">
            <v>AP PAYROLL ADJUSTMENTS</v>
          </cell>
          <cell r="C354">
            <v>-751.45</v>
          </cell>
          <cell r="D354">
            <v>-751.45</v>
          </cell>
        </row>
        <row r="355">
          <cell r="A355">
            <v>2163002</v>
          </cell>
          <cell r="B355" t="str">
            <v>EMPLOYEE WITHHOLD FICA</v>
          </cell>
          <cell r="C355">
            <v>69776.649999999994</v>
          </cell>
          <cell r="D355">
            <v>0</v>
          </cell>
        </row>
        <row r="356">
          <cell r="A356">
            <v>2163003</v>
          </cell>
          <cell r="B356" t="str">
            <v>EMPLOYER  FICA</v>
          </cell>
          <cell r="C356">
            <v>15306.37</v>
          </cell>
          <cell r="D356">
            <v>0</v>
          </cell>
        </row>
        <row r="357">
          <cell r="A357">
            <v>2163004</v>
          </cell>
          <cell r="B357" t="str">
            <v>EMPLOYEE WITHHOLD SIT</v>
          </cell>
          <cell r="C357">
            <v>10775.42</v>
          </cell>
          <cell r="D357">
            <v>0</v>
          </cell>
        </row>
        <row r="358">
          <cell r="A358">
            <v>2163005</v>
          </cell>
          <cell r="B358" t="str">
            <v>EMPLOYEE WITHHOLD SDI/UC</v>
          </cell>
          <cell r="C358">
            <v>299.60000000000002</v>
          </cell>
          <cell r="D358">
            <v>0</v>
          </cell>
        </row>
        <row r="359">
          <cell r="A359">
            <v>2163010</v>
          </cell>
          <cell r="B359" t="str">
            <v>ACCRUED USE TAX-CA</v>
          </cell>
          <cell r="C359">
            <v>-39705.67</v>
          </cell>
          <cell r="D359">
            <v>-33489.83</v>
          </cell>
        </row>
        <row r="360">
          <cell r="A360">
            <v>2163014</v>
          </cell>
          <cell r="B360" t="str">
            <v>TAXES ACCRUED FED PAYROLL TAX</v>
          </cell>
          <cell r="C360">
            <v>-815779.86</v>
          </cell>
          <cell r="D360">
            <v>-1237141.3799999999</v>
          </cell>
        </row>
        <row r="361">
          <cell r="A361">
            <v>2163015</v>
          </cell>
          <cell r="B361" t="str">
            <v>TAXES ACCRUED STATE PAYRL TAX</v>
          </cell>
          <cell r="C361">
            <v>-8440.73</v>
          </cell>
          <cell r="D361">
            <v>-45970.16</v>
          </cell>
        </row>
        <row r="362">
          <cell r="A362">
            <v>2163016</v>
          </cell>
          <cell r="B362" t="str">
            <v>TAXES ACCRUED AD VALOREM</v>
          </cell>
          <cell r="C362">
            <v>-5349753.49</v>
          </cell>
          <cell r="D362">
            <v>0</v>
          </cell>
        </row>
        <row r="363">
          <cell r="A363">
            <v>2163017</v>
          </cell>
          <cell r="B363" t="str">
            <v>ACCRUED LOCAL FRANCHISE PYMTS</v>
          </cell>
          <cell r="C363">
            <v>-17108164.050000001</v>
          </cell>
          <cell r="D363">
            <v>-27091331.559999999</v>
          </cell>
        </row>
        <row r="364">
          <cell r="A364">
            <v>2163044</v>
          </cell>
          <cell r="B364" t="str">
            <v>FED CNG FUEL TAX</v>
          </cell>
          <cell r="C364">
            <v>-8476.85</v>
          </cell>
          <cell r="D364">
            <v>0</v>
          </cell>
        </row>
        <row r="365">
          <cell r="A365">
            <v>2165001</v>
          </cell>
          <cell r="B365" t="str">
            <v>RIVERSIDE COUNTY TS TAX</v>
          </cell>
          <cell r="C365">
            <v>-6685.54</v>
          </cell>
          <cell r="D365">
            <v>-6685.54</v>
          </cell>
        </row>
        <row r="366">
          <cell r="A366">
            <v>2165002</v>
          </cell>
          <cell r="B366" t="str">
            <v>EMP DISABLTY INS TAX DEDS</v>
          </cell>
          <cell r="C366">
            <v>6951489.8600000003</v>
          </cell>
          <cell r="D366">
            <v>33727.870000000003</v>
          </cell>
        </row>
        <row r="367">
          <cell r="A367">
            <v>2165003</v>
          </cell>
          <cell r="B367" t="str">
            <v>AMTS WTHLD FOR EMP FIT</v>
          </cell>
          <cell r="C367">
            <v>3164576.29</v>
          </cell>
          <cell r="D367">
            <v>1661095.34</v>
          </cell>
        </row>
        <row r="368">
          <cell r="A368">
            <v>2165004</v>
          </cell>
          <cell r="B368" t="str">
            <v>EMP DEDS FED SOCIAL SECURITY</v>
          </cell>
          <cell r="C368">
            <v>623224.86</v>
          </cell>
          <cell r="D368">
            <v>-215704.52</v>
          </cell>
        </row>
        <row r="369">
          <cell r="A369">
            <v>2165005</v>
          </cell>
          <cell r="B369" t="str">
            <v>STATE LOCAL &amp;USE TAXES COLLECT</v>
          </cell>
          <cell r="C369">
            <v>-14281.56</v>
          </cell>
          <cell r="D369">
            <v>-14226.78</v>
          </cell>
        </row>
        <row r="370">
          <cell r="A370">
            <v>2165006</v>
          </cell>
          <cell r="B370" t="str">
            <v>AMTS WITHLD FOR PERS TAX DIVS</v>
          </cell>
          <cell r="C370">
            <v>-215.25</v>
          </cell>
          <cell r="D370">
            <v>-215.25</v>
          </cell>
        </row>
        <row r="371">
          <cell r="A371">
            <v>2165007</v>
          </cell>
          <cell r="B371" t="str">
            <v>LACTC TRANSPORTATION TAX</v>
          </cell>
          <cell r="C371">
            <v>-1091.28</v>
          </cell>
          <cell r="D371">
            <v>-1162.31</v>
          </cell>
        </row>
        <row r="372">
          <cell r="A372">
            <v>2165008</v>
          </cell>
          <cell r="B372" t="str">
            <v>UTILITY USERS TAX BILLED</v>
          </cell>
          <cell r="C372">
            <v>-8629230.0500000007</v>
          </cell>
          <cell r="D372">
            <v>-11621865.99</v>
          </cell>
        </row>
        <row r="373">
          <cell r="A373">
            <v>2165009</v>
          </cell>
          <cell r="B373" t="str">
            <v>AMTS WITHLD EMP STATE INC TAX</v>
          </cell>
          <cell r="C373">
            <v>-4656505.1100000003</v>
          </cell>
          <cell r="D373">
            <v>1722820.98</v>
          </cell>
        </row>
        <row r="374">
          <cell r="A374">
            <v>2165010</v>
          </cell>
          <cell r="B374" t="str">
            <v>FUEL CELL ST ENERGY TAX BILLED</v>
          </cell>
          <cell r="C374">
            <v>-87.09</v>
          </cell>
          <cell r="D374">
            <v>-246.71</v>
          </cell>
        </row>
        <row r="375">
          <cell r="A375">
            <v>2165011</v>
          </cell>
          <cell r="B375" t="str">
            <v>AMTS WITHLD STATE INC TAX OTHR</v>
          </cell>
          <cell r="C375">
            <v>10287.450000000001</v>
          </cell>
          <cell r="D375">
            <v>10287.450000000001</v>
          </cell>
        </row>
        <row r="376">
          <cell r="A376">
            <v>2165012</v>
          </cell>
          <cell r="B376" t="str">
            <v>BACKUP WITHHOLDING PMTS FED</v>
          </cell>
          <cell r="C376">
            <v>-2657.45</v>
          </cell>
          <cell r="D376">
            <v>-2657.45</v>
          </cell>
        </row>
        <row r="377">
          <cell r="A377">
            <v>2165013</v>
          </cell>
          <cell r="B377" t="str">
            <v>BACKUP WITHHOLDING PMTS STATE</v>
          </cell>
          <cell r="C377">
            <v>-5435.26</v>
          </cell>
          <cell r="D377">
            <v>-5435.26</v>
          </cell>
        </row>
        <row r="378">
          <cell r="A378">
            <v>2165014</v>
          </cell>
          <cell r="B378" t="str">
            <v>RIVERSIDE CO TS TAX</v>
          </cell>
          <cell r="C378">
            <v>-74.45</v>
          </cell>
          <cell r="D378">
            <v>-58.68</v>
          </cell>
        </row>
        <row r="379">
          <cell r="A379">
            <v>2165015</v>
          </cell>
          <cell r="B379" t="str">
            <v>SAN BERNARDINO CO TS TAX</v>
          </cell>
          <cell r="C379">
            <v>-52.64</v>
          </cell>
          <cell r="D379">
            <v>-68.55</v>
          </cell>
        </row>
        <row r="380">
          <cell r="A380">
            <v>2165016</v>
          </cell>
          <cell r="B380" t="str">
            <v>SANTA BARBARA CO TS TAX</v>
          </cell>
          <cell r="C380">
            <v>-17.82</v>
          </cell>
          <cell r="D380">
            <v>-14.82</v>
          </cell>
        </row>
        <row r="381">
          <cell r="A381">
            <v>2165017</v>
          </cell>
          <cell r="B381" t="str">
            <v>IMPERIAL CO LOCAL TS TAX</v>
          </cell>
          <cell r="C381">
            <v>-3.6</v>
          </cell>
          <cell r="D381">
            <v>-5.67</v>
          </cell>
        </row>
        <row r="382">
          <cell r="A382">
            <v>2165018</v>
          </cell>
          <cell r="B382" t="str">
            <v>ORANGE COUNTY LOCAL TS TAX</v>
          </cell>
          <cell r="C382">
            <v>-109.19</v>
          </cell>
          <cell r="D382">
            <v>-125.65</v>
          </cell>
        </row>
        <row r="383">
          <cell r="A383">
            <v>2165020</v>
          </cell>
          <cell r="B383" t="str">
            <v>NGV FUEL ST TAX  SALES OF NAT GAS  VEH</v>
          </cell>
          <cell r="C383">
            <v>-12589.57</v>
          </cell>
          <cell r="D383">
            <v>-17671.509999999998</v>
          </cell>
        </row>
        <row r="384">
          <cell r="A384">
            <v>2165021</v>
          </cell>
          <cell r="B384" t="str">
            <v>NGV FUEL FED TAX SALES OF CMPRSSD NAT G</v>
          </cell>
          <cell r="C384">
            <v>72998.539999999994</v>
          </cell>
          <cell r="D384">
            <v>10987.49</v>
          </cell>
        </row>
        <row r="385">
          <cell r="A385">
            <v>2165025</v>
          </cell>
          <cell r="B385" t="str">
            <v>FRESNO COUNTY DISTRICT TAX TRANSACTIONS</v>
          </cell>
          <cell r="C385">
            <v>-2</v>
          </cell>
          <cell r="D385">
            <v>-2.36</v>
          </cell>
        </row>
        <row r="386">
          <cell r="A386">
            <v>2165026</v>
          </cell>
          <cell r="B386" t="str">
            <v>SAN DIEGO COUNTY DIST TAX TRANSACTIONS</v>
          </cell>
          <cell r="C386">
            <v>-49.44</v>
          </cell>
          <cell r="D386">
            <v>-10.35</v>
          </cell>
        </row>
        <row r="387">
          <cell r="A387">
            <v>2165027</v>
          </cell>
          <cell r="B387" t="str">
            <v>VENTURA COUNTY SALES TAX</v>
          </cell>
          <cell r="C387">
            <v>0</v>
          </cell>
          <cell r="D387">
            <v>-0.09</v>
          </cell>
        </row>
        <row r="388">
          <cell r="A388">
            <v>2165032</v>
          </cell>
          <cell r="B388" t="str">
            <v>A/P COMBINED STATE-LOCAL TAX</v>
          </cell>
          <cell r="C388">
            <v>-131.91999999999999</v>
          </cell>
          <cell r="D388">
            <v>-15.32</v>
          </cell>
        </row>
        <row r="389">
          <cell r="A389">
            <v>2170006</v>
          </cell>
          <cell r="B389" t="str">
            <v>TAXES ACCRUED FED INCOME</v>
          </cell>
          <cell r="C389">
            <v>-16177001</v>
          </cell>
          <cell r="D389">
            <v>90297761</v>
          </cell>
        </row>
        <row r="390">
          <cell r="A390">
            <v>2170007</v>
          </cell>
          <cell r="B390" t="str">
            <v>TAX ACCRD STATE CORP FRAN TAX</v>
          </cell>
          <cell r="C390">
            <v>-4730003.91</v>
          </cell>
          <cell r="D390">
            <v>12790377.09</v>
          </cell>
        </row>
        <row r="391">
          <cell r="A391">
            <v>2170008</v>
          </cell>
          <cell r="B391" t="str">
            <v>ACCRUED FEDERAL INCOME TAXES (PRC)</v>
          </cell>
          <cell r="C391">
            <v>0</v>
          </cell>
          <cell r="D391">
            <v>-89398760</v>
          </cell>
        </row>
        <row r="392">
          <cell r="A392">
            <v>2170009</v>
          </cell>
          <cell r="B392" t="str">
            <v>ACCRUED STATE INCOME TAXES (PRC)</v>
          </cell>
          <cell r="C392">
            <v>0</v>
          </cell>
          <cell r="D392">
            <v>-17590625</v>
          </cell>
        </row>
        <row r="393">
          <cell r="A393">
            <v>2171000</v>
          </cell>
          <cell r="B393" t="str">
            <v>DEFERRED FIT-CURRENT</v>
          </cell>
          <cell r="C393">
            <v>0</v>
          </cell>
          <cell r="D393">
            <v>15025902</v>
          </cell>
        </row>
        <row r="394">
          <cell r="A394">
            <v>2172001</v>
          </cell>
          <cell r="B394" t="str">
            <v>TX REC CR-DEF FIT CURRENT</v>
          </cell>
          <cell r="C394">
            <v>15728123</v>
          </cell>
          <cell r="D394">
            <v>0</v>
          </cell>
        </row>
        <row r="395">
          <cell r="A395">
            <v>2172003</v>
          </cell>
          <cell r="B395" t="str">
            <v>TX REC CR-DEF SIT CURRENT</v>
          </cell>
          <cell r="C395">
            <v>8777512</v>
          </cell>
          <cell r="D395">
            <v>0</v>
          </cell>
        </row>
        <row r="396">
          <cell r="A396">
            <v>2173000</v>
          </cell>
          <cell r="B396" t="str">
            <v>DEFERRED SIT-CURRENT</v>
          </cell>
          <cell r="C396">
            <v>0</v>
          </cell>
          <cell r="D396">
            <v>10103512</v>
          </cell>
        </row>
        <row r="397">
          <cell r="A397">
            <v>2180007</v>
          </cell>
          <cell r="B397" t="str">
            <v>DIVIDENDS FROM SOCAL PREFERRED</v>
          </cell>
          <cell r="C397">
            <v>-215510.77</v>
          </cell>
          <cell r="D397">
            <v>-323266.13</v>
          </cell>
        </row>
        <row r="398">
          <cell r="A398">
            <v>2180008</v>
          </cell>
          <cell r="B398" t="str">
            <v>DIVIDENDS ACCRUED</v>
          </cell>
          <cell r="C398">
            <v>0</v>
          </cell>
          <cell r="D398">
            <v>-0.01</v>
          </cell>
        </row>
        <row r="399">
          <cell r="A399">
            <v>2183001</v>
          </cell>
          <cell r="B399" t="str">
            <v>INT ACCRUED ON LONG-TERM DEBT</v>
          </cell>
          <cell r="C399">
            <v>-17229801.899999999</v>
          </cell>
          <cell r="D399">
            <v>-11746142.49</v>
          </cell>
        </row>
        <row r="400">
          <cell r="A400">
            <v>2183002</v>
          </cell>
          <cell r="B400" t="str">
            <v>INT ACCRUED ON OTHR LIABILITY</v>
          </cell>
          <cell r="C400">
            <v>-10615878.42</v>
          </cell>
          <cell r="D400">
            <v>-12335420.810000001</v>
          </cell>
        </row>
        <row r="401">
          <cell r="A401">
            <v>2183003</v>
          </cell>
          <cell r="B401" t="str">
            <v>INT ACCRUED ON MED-TERM NOTES</v>
          </cell>
          <cell r="C401">
            <v>-5954250.0599999996</v>
          </cell>
          <cell r="D401">
            <v>-4844500.04</v>
          </cell>
        </row>
        <row r="402">
          <cell r="A402">
            <v>2183054</v>
          </cell>
          <cell r="B402" t="str">
            <v>INT ACCR RDD PROJECTS</v>
          </cell>
          <cell r="C402">
            <v>-15428.96</v>
          </cell>
          <cell r="D402">
            <v>-12519.61</v>
          </cell>
        </row>
        <row r="403">
          <cell r="A403">
            <v>2197050</v>
          </cell>
          <cell r="B403" t="str">
            <v>LEASED VEHICLE PAYABLE CLEARING-BLC</v>
          </cell>
          <cell r="C403">
            <v>12941.09</v>
          </cell>
          <cell r="D403">
            <v>9429.7999999999993</v>
          </cell>
        </row>
        <row r="404">
          <cell r="A404">
            <v>2197061</v>
          </cell>
          <cell r="B404" t="str">
            <v>CURRENT PORTION IBNR LIABILITY CONTRA</v>
          </cell>
          <cell r="C404">
            <v>-2697650</v>
          </cell>
          <cell r="D404">
            <v>0</v>
          </cell>
        </row>
        <row r="405">
          <cell r="A405">
            <v>2197063</v>
          </cell>
          <cell r="B405" t="str">
            <v>PROV WORKERS-CURRENT PORTION</v>
          </cell>
          <cell r="C405">
            <v>-12500000</v>
          </cell>
          <cell r="D405">
            <v>0</v>
          </cell>
        </row>
        <row r="406">
          <cell r="A406">
            <v>2200001</v>
          </cell>
          <cell r="B406" t="str">
            <v>DUE TO PARENT FROM SOCALGAS</v>
          </cell>
          <cell r="C406">
            <v>0</v>
          </cell>
          <cell r="D406">
            <v>-14324628.59</v>
          </cell>
        </row>
        <row r="407">
          <cell r="A407">
            <v>2330003</v>
          </cell>
          <cell r="B407" t="str">
            <v>FRST MRT BNDS SER Y 8-3/4 2021-ISSUANCE</v>
          </cell>
          <cell r="C407">
            <v>-150000000</v>
          </cell>
          <cell r="D407">
            <v>-150000000</v>
          </cell>
        </row>
        <row r="408">
          <cell r="A408">
            <v>2330004</v>
          </cell>
          <cell r="B408" t="str">
            <v>1ST MORTG BONDS SERIES Z-2002-ISSUANCES</v>
          </cell>
          <cell r="C408">
            <v>-100000000</v>
          </cell>
          <cell r="D408">
            <v>-100000000</v>
          </cell>
        </row>
        <row r="409">
          <cell r="A409">
            <v>2330006</v>
          </cell>
          <cell r="B409" t="str">
            <v>FIRST MORT BONDS  SERIES BB (7-3/8%) DU</v>
          </cell>
          <cell r="C409">
            <v>-100000000</v>
          </cell>
          <cell r="D409">
            <v>-100000000</v>
          </cell>
        </row>
        <row r="410">
          <cell r="A410">
            <v>2330008</v>
          </cell>
          <cell r="B410" t="str">
            <v>SERIES DD:FIRST MORT BONDS  (7-1/2%) DU</v>
          </cell>
          <cell r="C410">
            <v>-125000000</v>
          </cell>
          <cell r="D410">
            <v>-125000000</v>
          </cell>
        </row>
        <row r="411">
          <cell r="A411">
            <v>2330009</v>
          </cell>
          <cell r="B411" t="str">
            <v>SERIES EE:1ST MORT BONDS DUE 2025 NON-R</v>
          </cell>
          <cell r="C411">
            <v>-175000000</v>
          </cell>
          <cell r="D411">
            <v>-175000000</v>
          </cell>
        </row>
        <row r="412">
          <cell r="A412">
            <v>2330010</v>
          </cell>
          <cell r="B412" t="str">
            <v>SERIES FF:1ST MORT BONDS DUE2003  NON-R</v>
          </cell>
          <cell r="C412">
            <v>-100000000</v>
          </cell>
          <cell r="D412">
            <v>-100000000</v>
          </cell>
        </row>
        <row r="413">
          <cell r="A413">
            <v>2330014</v>
          </cell>
          <cell r="B413" t="str">
            <v>OLTD: SWSS FRC BND 7 1/2% R-10-ISSUANCE</v>
          </cell>
          <cell r="C413">
            <v>-7877038.2400000002</v>
          </cell>
          <cell r="D413">
            <v>-7877038.2400000002</v>
          </cell>
        </row>
        <row r="414">
          <cell r="A414">
            <v>2330015</v>
          </cell>
          <cell r="B414" t="str">
            <v>OTHER LONG-TERM DEBT:MED-TERM-ISSUANCES</v>
          </cell>
          <cell r="C414">
            <v>-195000000</v>
          </cell>
          <cell r="D414">
            <v>-225000000</v>
          </cell>
        </row>
        <row r="415">
          <cell r="A415">
            <v>2330017</v>
          </cell>
          <cell r="B415" t="str">
            <v>A/P OTH LONG-TRM DEBT DUE 1 YR</v>
          </cell>
          <cell r="C415">
            <v>0</v>
          </cell>
          <cell r="D415">
            <v>30000000</v>
          </cell>
        </row>
        <row r="416">
          <cell r="A416">
            <v>2355000</v>
          </cell>
          <cell r="B416" t="str">
            <v>CAC TAX-FEDERAL</v>
          </cell>
          <cell r="C416">
            <v>1718777.66</v>
          </cell>
          <cell r="D416">
            <v>1985511.55</v>
          </cell>
        </row>
        <row r="417">
          <cell r="A417">
            <v>2355001</v>
          </cell>
          <cell r="B417" t="str">
            <v>CAC TAX-STATE</v>
          </cell>
          <cell r="C417">
            <v>-358078.11</v>
          </cell>
          <cell r="D417">
            <v>-70064.45</v>
          </cell>
        </row>
        <row r="418">
          <cell r="A418">
            <v>2410013</v>
          </cell>
          <cell r="B418" t="str">
            <v>DEF FED INCOME TAXES-NON CRNT</v>
          </cell>
          <cell r="C418">
            <v>-366181191</v>
          </cell>
          <cell r="D418">
            <v>-370571770</v>
          </cell>
        </row>
        <row r="419">
          <cell r="A419">
            <v>2410014</v>
          </cell>
          <cell r="B419" t="str">
            <v>DEF TAX-CONTRIB IN AID OF CONS-FED</v>
          </cell>
          <cell r="C419">
            <v>1173780</v>
          </cell>
          <cell r="D419">
            <v>3647172</v>
          </cell>
        </row>
        <row r="420">
          <cell r="A420">
            <v>2410015</v>
          </cell>
          <cell r="B420" t="str">
            <v>DEF TAX-TAX GROSS-UP OF CIAC-FED</v>
          </cell>
          <cell r="C420">
            <v>275179</v>
          </cell>
          <cell r="D420">
            <v>997444</v>
          </cell>
        </row>
        <row r="421">
          <cell r="A421">
            <v>2410016</v>
          </cell>
          <cell r="B421" t="str">
            <v>DEFERRED FED INC TAXES NON-CURRENT (PRC</v>
          </cell>
          <cell r="C421">
            <v>30830143</v>
          </cell>
          <cell r="D421">
            <v>71939227</v>
          </cell>
        </row>
        <row r="422">
          <cell r="A422">
            <v>2420011</v>
          </cell>
          <cell r="B422" t="str">
            <v>DEF TAXES ON CONTRIBUTIONS IN AID OF CO</v>
          </cell>
          <cell r="C422">
            <v>1939911</v>
          </cell>
          <cell r="D422">
            <v>2423389</v>
          </cell>
        </row>
        <row r="423">
          <cell r="A423">
            <v>2420012</v>
          </cell>
          <cell r="B423" t="str">
            <v>DEF TAXES ON TAX GROSS-UP PORTION OF CI</v>
          </cell>
          <cell r="C423">
            <v>780110</v>
          </cell>
          <cell r="D423">
            <v>900876</v>
          </cell>
        </row>
        <row r="424">
          <cell r="A424">
            <v>2420013</v>
          </cell>
          <cell r="B424" t="str">
            <v>DEFERRED STATE INCOME TAXES NON-CURRENT</v>
          </cell>
          <cell r="C424">
            <v>-34954894</v>
          </cell>
          <cell r="D424">
            <v>-28144457</v>
          </cell>
        </row>
        <row r="425">
          <cell r="A425">
            <v>2430001</v>
          </cell>
          <cell r="B425" t="str">
            <v>ACC DEF INC TAX 2 YR AVG</v>
          </cell>
          <cell r="C425">
            <v>0</v>
          </cell>
          <cell r="D425">
            <v>-576821.52</v>
          </cell>
        </row>
        <row r="426">
          <cell r="A426">
            <v>2430002</v>
          </cell>
          <cell r="B426" t="str">
            <v>ACC DEF INC TAX CR 6% INCREMTL</v>
          </cell>
          <cell r="C426">
            <v>-52760712.520000003</v>
          </cell>
          <cell r="D426">
            <v>-53981983</v>
          </cell>
        </row>
        <row r="427">
          <cell r="A427">
            <v>2430003</v>
          </cell>
          <cell r="B427" t="str">
            <v>ACCUMULATED DEFERRED ITC</v>
          </cell>
          <cell r="C427">
            <v>-918726.19</v>
          </cell>
          <cell r="D427">
            <v>-1005531.19</v>
          </cell>
        </row>
        <row r="428">
          <cell r="A428">
            <v>2500007</v>
          </cell>
          <cell r="B428" t="str">
            <v>PROV WORKERS</v>
          </cell>
          <cell r="C428">
            <v>-26610817</v>
          </cell>
          <cell r="D428">
            <v>0</v>
          </cell>
        </row>
        <row r="429">
          <cell r="A429">
            <v>2500008</v>
          </cell>
          <cell r="B429" t="str">
            <v>PROV WORKERS-CURRENT CONTRA</v>
          </cell>
          <cell r="C429">
            <v>12500000</v>
          </cell>
          <cell r="D429">
            <v>0</v>
          </cell>
        </row>
        <row r="430">
          <cell r="A430">
            <v>2500012</v>
          </cell>
          <cell r="B430" t="str">
            <v>PROV FOR PROPERTY DAMAGE</v>
          </cell>
          <cell r="C430">
            <v>-298023.27</v>
          </cell>
          <cell r="D430">
            <v>0</v>
          </cell>
        </row>
        <row r="431">
          <cell r="A431">
            <v>2500016</v>
          </cell>
          <cell r="B431" t="str">
            <v>PROV FOR BODILY INJURY</v>
          </cell>
          <cell r="C431">
            <v>-3234105.79</v>
          </cell>
          <cell r="D431">
            <v>0</v>
          </cell>
        </row>
        <row r="432">
          <cell r="A432">
            <v>2500068</v>
          </cell>
          <cell r="B432" t="str">
            <v>FAS 112 LIABILITY</v>
          </cell>
          <cell r="C432">
            <v>-3810000</v>
          </cell>
          <cell r="D432">
            <v>0</v>
          </cell>
        </row>
        <row r="433">
          <cell r="A433">
            <v>2500069</v>
          </cell>
          <cell r="B433" t="str">
            <v>PROV WORKERS-IBNR NONCURRENT</v>
          </cell>
          <cell r="C433">
            <v>-14475697</v>
          </cell>
          <cell r="D433">
            <v>0</v>
          </cell>
        </row>
        <row r="434">
          <cell r="A434">
            <v>2504005</v>
          </cell>
          <cell r="B434" t="str">
            <v>EXECUTIVE SRSP LIABILITY</v>
          </cell>
          <cell r="C434">
            <v>-6435582</v>
          </cell>
          <cell r="D434">
            <v>0</v>
          </cell>
        </row>
        <row r="435">
          <cell r="A435">
            <v>2504028</v>
          </cell>
          <cell r="B435" t="str">
            <v>UNREFUNDED BALANCE FOR MAIN EXTENSION</v>
          </cell>
          <cell r="C435">
            <v>-21342753.609999999</v>
          </cell>
          <cell r="D435">
            <v>-22749589.530000001</v>
          </cell>
        </row>
        <row r="436">
          <cell r="A436">
            <v>2504029</v>
          </cell>
          <cell r="B436" t="str">
            <v>UNREFNDABLE CRS FOR DEF (CNTRA</v>
          </cell>
          <cell r="C436">
            <v>-3423281.63</v>
          </cell>
          <cell r="D436">
            <v>-3423281.63</v>
          </cell>
        </row>
        <row r="437">
          <cell r="A437">
            <v>2504030</v>
          </cell>
          <cell r="B437" t="str">
            <v>UNRECOVERED DEF CNTRA DEBIT</v>
          </cell>
          <cell r="C437">
            <v>1239767.8500000001</v>
          </cell>
          <cell r="D437">
            <v>1239767.8500000001</v>
          </cell>
        </row>
        <row r="438">
          <cell r="A438">
            <v>2504031</v>
          </cell>
          <cell r="B438" t="str">
            <v>UNREFUNDED BALANCE FOR TEMP SERVICES</v>
          </cell>
          <cell r="C438">
            <v>-572211.66</v>
          </cell>
          <cell r="D438">
            <v>-711021.69</v>
          </cell>
        </row>
        <row r="439">
          <cell r="A439">
            <v>2504032</v>
          </cell>
          <cell r="B439" t="str">
            <v>UNREFUNDED BALANCE FOR STUB SERVICES</v>
          </cell>
          <cell r="C439">
            <v>-1619387.5</v>
          </cell>
          <cell r="D439">
            <v>-1504891.96</v>
          </cell>
        </row>
        <row r="440">
          <cell r="A440">
            <v>2504033</v>
          </cell>
          <cell r="B440" t="str">
            <v>UNREFUNDED BALANCE FOR SERVICES</v>
          </cell>
          <cell r="C440">
            <v>-486852.41</v>
          </cell>
          <cell r="D440">
            <v>-208118.99</v>
          </cell>
        </row>
        <row r="441">
          <cell r="A441">
            <v>2504034</v>
          </cell>
          <cell r="B441" t="str">
            <v>MONTEBELLO STORAGE FEE IMPOUND</v>
          </cell>
          <cell r="C441">
            <v>-23158.51</v>
          </cell>
          <cell r="D441">
            <v>-23158.51</v>
          </cell>
        </row>
        <row r="442">
          <cell r="A442">
            <v>2504035</v>
          </cell>
          <cell r="B442" t="str">
            <v>MONTEBELLO 8TH ZONE ROYALTY</v>
          </cell>
          <cell r="C442">
            <v>-1406.54</v>
          </cell>
          <cell r="D442">
            <v>-1406.54</v>
          </cell>
        </row>
        <row r="443">
          <cell r="A443">
            <v>2504036</v>
          </cell>
          <cell r="B443" t="str">
            <v>MISC DEF CR SUNDRY NONCURRENT</v>
          </cell>
          <cell r="C443">
            <v>-50981391.520000003</v>
          </cell>
          <cell r="D443">
            <v>-133418305.5</v>
          </cell>
        </row>
        <row r="444">
          <cell r="A444">
            <v>2504037</v>
          </cell>
          <cell r="B444" t="str">
            <v>OTHER DEF CR-ITC OF C&amp;A</v>
          </cell>
          <cell r="C444">
            <v>0</v>
          </cell>
          <cell r="D444">
            <v>458.64</v>
          </cell>
        </row>
        <row r="445">
          <cell r="A445">
            <v>2504038</v>
          </cell>
          <cell r="B445" t="str">
            <v>RESERVE FOR GAIN ON SALE OF PROPERTY</v>
          </cell>
          <cell r="C445">
            <v>-21250253.890000001</v>
          </cell>
          <cell r="D445">
            <v>-21360127.829999998</v>
          </cell>
        </row>
        <row r="446">
          <cell r="A446">
            <v>2504039</v>
          </cell>
          <cell r="B446" t="str">
            <v>SERP ADDITIONAL MINIMUM LIABILITY</v>
          </cell>
          <cell r="C446">
            <v>-1514651</v>
          </cell>
          <cell r="D446">
            <v>0</v>
          </cell>
        </row>
        <row r="447">
          <cell r="A447">
            <v>2504043</v>
          </cell>
          <cell r="B447" t="str">
            <v>SEMPRA I/C SERP ADDITIONAL MINIMUM LIAB</v>
          </cell>
          <cell r="C447">
            <v>-883040</v>
          </cell>
          <cell r="D447">
            <v>0</v>
          </cell>
        </row>
        <row r="448">
          <cell r="A448">
            <v>2504137</v>
          </cell>
          <cell r="B448" t="str">
            <v>ENVIRON. CLEAN-UP LIABILITY</v>
          </cell>
          <cell r="C448">
            <v>-63000000</v>
          </cell>
          <cell r="D448">
            <v>0</v>
          </cell>
        </row>
        <row r="449">
          <cell r="A449">
            <v>2504191</v>
          </cell>
          <cell r="B449" t="str">
            <v>SALVAGE CREDIT-CLEARING-MISC</v>
          </cell>
          <cell r="C449">
            <v>-41473.72</v>
          </cell>
          <cell r="D449">
            <v>-23024</v>
          </cell>
        </row>
        <row r="450">
          <cell r="A450">
            <v>2509006</v>
          </cell>
          <cell r="B450" t="str">
            <v>UNM GAIN BB REACQ R 1ST MORTG BNDS AMRT</v>
          </cell>
          <cell r="C450">
            <v>-1560770.11</v>
          </cell>
          <cell r="D450">
            <v>-1607015.15</v>
          </cell>
        </row>
        <row r="451">
          <cell r="A451">
            <v>2509007</v>
          </cell>
          <cell r="B451" t="str">
            <v>S/R DD:UNAMRT GAIN ON REACQ 1ST MORT BO</v>
          </cell>
          <cell r="C451">
            <v>-74291.070000000007</v>
          </cell>
          <cell r="D451">
            <v>-76464.11</v>
          </cell>
        </row>
        <row r="452">
          <cell r="A452">
            <v>2520004</v>
          </cell>
          <cell r="B452" t="str">
            <v>PBOP REGULATORY LIABILITY</v>
          </cell>
          <cell r="C452">
            <v>-53889330.670000002</v>
          </cell>
          <cell r="D452">
            <v>0</v>
          </cell>
        </row>
        <row r="453">
          <cell r="A453">
            <v>2520006</v>
          </cell>
          <cell r="B453" t="str">
            <v>PENSION  REGULATORY LIAB</v>
          </cell>
          <cell r="C453">
            <v>-65725216.670000002</v>
          </cell>
          <cell r="D453">
            <v>0</v>
          </cell>
        </row>
        <row r="454">
          <cell r="A454">
            <v>2520007</v>
          </cell>
          <cell r="B454" t="str">
            <v>FLOWERS  REGULATORY LIAB</v>
          </cell>
          <cell r="C454">
            <v>-1976767</v>
          </cell>
          <cell r="D454">
            <v>0</v>
          </cell>
        </row>
        <row r="455">
          <cell r="A455">
            <v>2520008</v>
          </cell>
          <cell r="B455" t="str">
            <v>PLUG POWER  REGULATORY LIAB</v>
          </cell>
          <cell r="C455">
            <v>-22179311</v>
          </cell>
          <cell r="D455">
            <v>0</v>
          </cell>
        </row>
        <row r="456">
          <cell r="A456">
            <v>2610000</v>
          </cell>
          <cell r="B456" t="str">
            <v>INTERFACE OFFSET ACCOUNT</v>
          </cell>
          <cell r="C456">
            <v>-95657.21</v>
          </cell>
          <cell r="D456">
            <v>-48134.62</v>
          </cell>
        </row>
        <row r="457">
          <cell r="A457">
            <v>3100003</v>
          </cell>
          <cell r="B457" t="str">
            <v>COMMON CAPITAL STOCK ISSUED</v>
          </cell>
          <cell r="C457">
            <v>-834888907</v>
          </cell>
          <cell r="D457">
            <v>-834888907</v>
          </cell>
        </row>
        <row r="458">
          <cell r="A458">
            <v>3220001</v>
          </cell>
          <cell r="B458" t="str">
            <v>GAIN ON RESAL OR CAN CAP STK</v>
          </cell>
          <cell r="C458">
            <v>-9721.99</v>
          </cell>
          <cell r="D458">
            <v>-9721.99</v>
          </cell>
        </row>
        <row r="459">
          <cell r="A459">
            <v>3230000</v>
          </cell>
          <cell r="B459" t="str">
            <v>CAPITAL STOCK EXPENSE-PREFERRED</v>
          </cell>
          <cell r="C459">
            <v>244341.14</v>
          </cell>
          <cell r="D459">
            <v>570710.22</v>
          </cell>
        </row>
        <row r="460">
          <cell r="A460">
            <v>3230008</v>
          </cell>
          <cell r="B460" t="str">
            <v>CAP STK EXP-COMMON</v>
          </cell>
          <cell r="C460">
            <v>143261</v>
          </cell>
          <cell r="D460">
            <v>0</v>
          </cell>
        </row>
        <row r="461">
          <cell r="A461">
            <v>3300006</v>
          </cell>
          <cell r="B461" t="str">
            <v>PREF CAP STK ORIG SER AUTHORIZ</v>
          </cell>
          <cell r="C461">
            <v>-4000000</v>
          </cell>
          <cell r="D461">
            <v>-4000000</v>
          </cell>
        </row>
        <row r="462">
          <cell r="A462">
            <v>3300007</v>
          </cell>
          <cell r="B462" t="str">
            <v>PREF CAP STK ORIG SER UNISSUED</v>
          </cell>
          <cell r="C462">
            <v>2024725</v>
          </cell>
          <cell r="D462">
            <v>2024725</v>
          </cell>
        </row>
        <row r="463">
          <cell r="A463">
            <v>3300008</v>
          </cell>
          <cell r="B463" t="str">
            <v>PREF CAP STK SER A AUTHORIZED</v>
          </cell>
          <cell r="C463">
            <v>-21000000</v>
          </cell>
          <cell r="D463">
            <v>-21000000</v>
          </cell>
        </row>
        <row r="464">
          <cell r="A464">
            <v>3300009</v>
          </cell>
          <cell r="B464" t="str">
            <v>PREF CAP STK SER A UNISSUED</v>
          </cell>
          <cell r="C464">
            <v>1424200</v>
          </cell>
          <cell r="D464">
            <v>1424200</v>
          </cell>
        </row>
        <row r="465">
          <cell r="A465">
            <v>3400000</v>
          </cell>
          <cell r="B465" t="str">
            <v>RETAINED EARNINGS-PRIOR YEAR</v>
          </cell>
          <cell r="C465">
            <v>-446547550.31</v>
          </cell>
          <cell r="D465">
            <v>-515298910.06999999</v>
          </cell>
        </row>
        <row r="466">
          <cell r="A466">
            <v>3410000</v>
          </cell>
          <cell r="B466" t="str">
            <v>RETAINED EARNINGS-CURRENT YEAR</v>
          </cell>
          <cell r="C466">
            <v>0</v>
          </cell>
          <cell r="D466">
            <v>-9960598.8200000003</v>
          </cell>
        </row>
        <row r="467">
          <cell r="A467">
            <v>3430000</v>
          </cell>
          <cell r="B467" t="str">
            <v>ACCUM OTHER COMP INC-EQUITY SEC</v>
          </cell>
          <cell r="C467">
            <v>-31138386</v>
          </cell>
          <cell r="D467">
            <v>-10079846</v>
          </cell>
        </row>
        <row r="468">
          <cell r="A468">
            <v>3440000</v>
          </cell>
          <cell r="B468" t="str">
            <v>ACCUM OTHER COMP INC-SERP</v>
          </cell>
          <cell r="C468">
            <v>1420728</v>
          </cell>
          <cell r="D468">
            <v>4086718</v>
          </cell>
        </row>
        <row r="470">
          <cell r="A470">
            <v>4100001</v>
          </cell>
          <cell r="B470" t="str">
            <v>RESIDENT SINGLE FAMILY ACTUAL</v>
          </cell>
          <cell r="C470">
            <v>-909703957.97000003</v>
          </cell>
          <cell r="D470">
            <v>-1276580140.98</v>
          </cell>
        </row>
        <row r="471">
          <cell r="A471">
            <v>4100002</v>
          </cell>
          <cell r="B471" t="str">
            <v>RESIDENT SINGLE FAMILY ACCRUAL</v>
          </cell>
          <cell r="C471">
            <v>57469751.909999996</v>
          </cell>
          <cell r="D471">
            <v>1122318</v>
          </cell>
        </row>
        <row r="472">
          <cell r="A472">
            <v>4100003</v>
          </cell>
          <cell r="B472" t="str">
            <v>RSDNT MULTI FAM ACTUAL</v>
          </cell>
          <cell r="C472">
            <v>-302898377.60000002</v>
          </cell>
          <cell r="D472">
            <v>-421673744.38999999</v>
          </cell>
        </row>
        <row r="473">
          <cell r="A473">
            <v>4100004</v>
          </cell>
          <cell r="B473" t="str">
            <v>RSIDNT MULTI FAM ACCRUAL</v>
          </cell>
          <cell r="C473">
            <v>8541859.0199999996</v>
          </cell>
          <cell r="D473">
            <v>6770967.96</v>
          </cell>
        </row>
        <row r="474">
          <cell r="A474">
            <v>4100005</v>
          </cell>
          <cell r="B474" t="str">
            <v>RSDNT MASTER METERS ACTUAL</v>
          </cell>
          <cell r="C474">
            <v>-91699505.590000004</v>
          </cell>
          <cell r="D474">
            <v>-126748718.29000001</v>
          </cell>
        </row>
        <row r="475">
          <cell r="A475">
            <v>4100006</v>
          </cell>
          <cell r="B475" t="str">
            <v>RSDNT MASTER METERS ACCRUAL</v>
          </cell>
          <cell r="C475">
            <v>4273504</v>
          </cell>
          <cell r="D475">
            <v>3110147</v>
          </cell>
        </row>
        <row r="476">
          <cell r="A476">
            <v>4100007</v>
          </cell>
          <cell r="B476" t="str">
            <v>RSDNT CORE TS SINGLE FAM ACTUAL</v>
          </cell>
          <cell r="C476">
            <v>-4089571.17</v>
          </cell>
          <cell r="D476">
            <v>-3770602.05</v>
          </cell>
        </row>
        <row r="477">
          <cell r="A477">
            <v>4100008</v>
          </cell>
          <cell r="B477" t="str">
            <v>RSDNT CORE TS MULTI FAM ACTUAL</v>
          </cell>
          <cell r="C477">
            <v>-2059676.61</v>
          </cell>
          <cell r="D477">
            <v>-2344316.7000000002</v>
          </cell>
        </row>
        <row r="478">
          <cell r="A478">
            <v>4100009</v>
          </cell>
          <cell r="B478" t="str">
            <v>RSDNT CORE TS MASTER MET ACTUAL</v>
          </cell>
          <cell r="C478">
            <v>-2985785.55</v>
          </cell>
          <cell r="D478">
            <v>-4489704.91</v>
          </cell>
        </row>
        <row r="479">
          <cell r="A479">
            <v>4100010</v>
          </cell>
          <cell r="B479" t="str">
            <v>RSDNT CORE TS SGL FAM ACCRUAL</v>
          </cell>
          <cell r="C479">
            <v>0</v>
          </cell>
          <cell r="D479">
            <v>8690.81</v>
          </cell>
        </row>
        <row r="480">
          <cell r="A480">
            <v>4100011</v>
          </cell>
          <cell r="B480" t="str">
            <v>RSDNT CORE TS MULTI FAM ACCRUAL</v>
          </cell>
          <cell r="C480">
            <v>21</v>
          </cell>
          <cell r="D480">
            <v>127351.19</v>
          </cell>
        </row>
        <row r="481">
          <cell r="A481">
            <v>4100012</v>
          </cell>
          <cell r="B481" t="str">
            <v>RSDNT CORE TS MSTR MET ACCRUAL</v>
          </cell>
          <cell r="C481">
            <v>7</v>
          </cell>
          <cell r="D481">
            <v>529554</v>
          </cell>
        </row>
        <row r="482">
          <cell r="A482">
            <v>4100013</v>
          </cell>
          <cell r="B482" t="str">
            <v>RSDNT NEW CONSTR SGL FAM ACTUAL</v>
          </cell>
          <cell r="C482">
            <v>-2347502.35</v>
          </cell>
          <cell r="D482">
            <v>-5871012.7400000002</v>
          </cell>
        </row>
        <row r="483">
          <cell r="A483">
            <v>4100014</v>
          </cell>
          <cell r="B483" t="str">
            <v>RSDNT NEW CONSTR MULTI FAM ACTUAL</v>
          </cell>
          <cell r="C483">
            <v>-197298.46</v>
          </cell>
          <cell r="D483">
            <v>-539428.71</v>
          </cell>
        </row>
        <row r="484">
          <cell r="A484">
            <v>4100015</v>
          </cell>
          <cell r="B484" t="str">
            <v>RSDNT NEW CONSTR SGL FAM ACCRUAL</v>
          </cell>
          <cell r="C484">
            <v>683099.95</v>
          </cell>
          <cell r="D484">
            <v>-360275.02</v>
          </cell>
        </row>
        <row r="485">
          <cell r="A485">
            <v>4100016</v>
          </cell>
          <cell r="B485" t="str">
            <v>RSDNT NEW CONSTR MULTI FAM ACCRUAL</v>
          </cell>
          <cell r="C485">
            <v>48504.01</v>
          </cell>
          <cell r="D485">
            <v>-2896.02</v>
          </cell>
        </row>
        <row r="486">
          <cell r="A486">
            <v>4100017</v>
          </cell>
          <cell r="B486" t="str">
            <v>RSDNT NEW CNSTR TS SGL FAM ACTUAL</v>
          </cell>
          <cell r="C486">
            <v>-29.7</v>
          </cell>
          <cell r="D486">
            <v>-12953.99</v>
          </cell>
        </row>
        <row r="487">
          <cell r="A487">
            <v>4100018</v>
          </cell>
          <cell r="B487" t="str">
            <v>RSDNT NW CNSTR TS MLTI FAM ACTUAL</v>
          </cell>
          <cell r="C487">
            <v>-24.55</v>
          </cell>
          <cell r="D487">
            <v>-45.1</v>
          </cell>
        </row>
        <row r="488">
          <cell r="A488">
            <v>4100019</v>
          </cell>
          <cell r="B488" t="str">
            <v>RSDN NEW CNSTR TS SGL FAM ACCRUAL</v>
          </cell>
          <cell r="C488">
            <v>0.13</v>
          </cell>
          <cell r="D488">
            <v>8.06</v>
          </cell>
        </row>
        <row r="489">
          <cell r="A489">
            <v>4110001</v>
          </cell>
          <cell r="B489" t="str">
            <v>COMM (SML CORE 0 TO 3000) ACTUAL</v>
          </cell>
          <cell r="C489">
            <v>-49215870.590000004</v>
          </cell>
          <cell r="D489">
            <v>-78822126.420000002</v>
          </cell>
        </row>
        <row r="490">
          <cell r="A490">
            <v>4110002</v>
          </cell>
          <cell r="B490" t="str">
            <v>COMMERCIAL (3001-250K) ACTUAL</v>
          </cell>
          <cell r="C490">
            <v>-112107906.27</v>
          </cell>
          <cell r="D490">
            <v>-169497775.99000001</v>
          </cell>
        </row>
        <row r="491">
          <cell r="A491">
            <v>4110003</v>
          </cell>
          <cell r="B491" t="str">
            <v>COMM (LARGE CORE &gt;250K) ACTUAL</v>
          </cell>
          <cell r="C491">
            <v>-6858822.1699999999</v>
          </cell>
          <cell r="D491">
            <v>-5659053.96</v>
          </cell>
        </row>
        <row r="492">
          <cell r="A492">
            <v>4110004</v>
          </cell>
          <cell r="B492" t="str">
            <v>COMMERCIAL RESTAURANTS ACTUAL</v>
          </cell>
          <cell r="C492">
            <v>-63073921.799999997</v>
          </cell>
          <cell r="D492">
            <v>-85533037.030000001</v>
          </cell>
        </row>
        <row r="493">
          <cell r="A493">
            <v>4110005</v>
          </cell>
          <cell r="B493" t="str">
            <v>COMM (SML CORE 0-3000) ACCRUAL</v>
          </cell>
          <cell r="C493">
            <v>657010.91</v>
          </cell>
          <cell r="D493">
            <v>664204.99</v>
          </cell>
        </row>
        <row r="494">
          <cell r="A494">
            <v>4110006</v>
          </cell>
          <cell r="B494" t="str">
            <v>COMMERCIAL (3001-250K) ACCRUAL</v>
          </cell>
          <cell r="C494">
            <v>2022703.03</v>
          </cell>
          <cell r="D494">
            <v>3845714.92</v>
          </cell>
        </row>
        <row r="495">
          <cell r="A495">
            <v>4110007</v>
          </cell>
          <cell r="B495" t="str">
            <v>COMM (LRG CORE &gt;250K) ACCRUAL</v>
          </cell>
          <cell r="C495">
            <v>134991.93</v>
          </cell>
          <cell r="D495">
            <v>46820.01</v>
          </cell>
        </row>
        <row r="496">
          <cell r="A496">
            <v>4110008</v>
          </cell>
          <cell r="B496" t="str">
            <v>COMMERCIAL RESTAURANTS ACCRUAL</v>
          </cell>
          <cell r="C496">
            <v>-1817532.96</v>
          </cell>
          <cell r="D496">
            <v>2620085.9700000002</v>
          </cell>
        </row>
        <row r="497">
          <cell r="A497">
            <v>4110009</v>
          </cell>
          <cell r="B497" t="str">
            <v>COMM CORE TS COMM (0-3000) ACTUAL</v>
          </cell>
          <cell r="C497">
            <v>-688568.91</v>
          </cell>
          <cell r="D497">
            <v>-1536817.44</v>
          </cell>
        </row>
        <row r="498">
          <cell r="A498">
            <v>4110010</v>
          </cell>
          <cell r="B498" t="str">
            <v>COMMERCIAL-CORE TRANSP COMMC'L (3001-25</v>
          </cell>
          <cell r="C498">
            <v>-7961215</v>
          </cell>
          <cell r="D498">
            <v>-17192523.969999999</v>
          </cell>
        </row>
        <row r="499">
          <cell r="A499">
            <v>4110011</v>
          </cell>
          <cell r="B499" t="str">
            <v>COMM CORE TS COMM (&gt;250K) ACTUAL</v>
          </cell>
          <cell r="C499">
            <v>-657774.39</v>
          </cell>
          <cell r="D499">
            <v>-757859.96</v>
          </cell>
        </row>
        <row r="500">
          <cell r="A500">
            <v>4110012</v>
          </cell>
          <cell r="B500" t="str">
            <v>COMM RESTAURANTS TS ACTUAL</v>
          </cell>
          <cell r="C500">
            <v>-3033147.97</v>
          </cell>
          <cell r="D500">
            <v>-7343873.1699999999</v>
          </cell>
        </row>
        <row r="501">
          <cell r="A501">
            <v>4110014</v>
          </cell>
          <cell r="B501" t="str">
            <v>COMM CORE TS COMM (3001-250K) ACCRUAL</v>
          </cell>
          <cell r="C501">
            <v>9243.83</v>
          </cell>
          <cell r="D501">
            <v>12595.98</v>
          </cell>
        </row>
        <row r="502">
          <cell r="A502">
            <v>4110015</v>
          </cell>
          <cell r="B502" t="str">
            <v>COMM CORE TS COMM (&gt;250K) ACCRUAL</v>
          </cell>
          <cell r="C502">
            <v>-9131.24</v>
          </cell>
          <cell r="D502">
            <v>52602.14</v>
          </cell>
        </row>
        <row r="503">
          <cell r="A503">
            <v>4110016</v>
          </cell>
          <cell r="B503" t="str">
            <v>COMM RESTAURANTS TS ACCRUAL</v>
          </cell>
          <cell r="C503">
            <v>0</v>
          </cell>
          <cell r="D503">
            <v>14795.8</v>
          </cell>
        </row>
        <row r="504">
          <cell r="A504">
            <v>4110017</v>
          </cell>
          <cell r="B504" t="str">
            <v>COMM NEW CNSTR CORE COMM (0-3000) ACTUA</v>
          </cell>
          <cell r="C504">
            <v>-501423.43</v>
          </cell>
          <cell r="D504">
            <v>-1060909.83</v>
          </cell>
        </row>
        <row r="505">
          <cell r="A505">
            <v>4110018</v>
          </cell>
          <cell r="B505" t="str">
            <v>COMM NEW CONSTR CORE COMM (&gt;3001) ACTUA</v>
          </cell>
          <cell r="C505">
            <v>-710702.95</v>
          </cell>
          <cell r="D505">
            <v>-1144779.81</v>
          </cell>
        </row>
        <row r="506">
          <cell r="A506">
            <v>4110019</v>
          </cell>
          <cell r="B506" t="str">
            <v>COMM NEW CONSTR CORE COMM(&gt;250K)ACTUAL</v>
          </cell>
          <cell r="C506">
            <v>-0.06</v>
          </cell>
          <cell r="D506">
            <v>-69220.399999999994</v>
          </cell>
        </row>
        <row r="507">
          <cell r="A507">
            <v>4110022</v>
          </cell>
          <cell r="B507" t="str">
            <v>COMM NEW CONSTR CORE COMM(&gt;250K)ACCRUAL</v>
          </cell>
          <cell r="C507">
            <v>20726.66</v>
          </cell>
          <cell r="D507">
            <v>-20726.66</v>
          </cell>
        </row>
        <row r="508">
          <cell r="A508">
            <v>4110023</v>
          </cell>
          <cell r="B508" t="str">
            <v>COMM NEW CONSTR TS COMM (0-3000) ACTUAL</v>
          </cell>
          <cell r="C508">
            <v>-163843.31</v>
          </cell>
          <cell r="D508">
            <v>-721889.21</v>
          </cell>
        </row>
        <row r="509">
          <cell r="A509">
            <v>4110024</v>
          </cell>
          <cell r="B509" t="str">
            <v>COMM NW CNSTR TS COMM (&gt;3001) ACTUAL</v>
          </cell>
          <cell r="C509">
            <v>-3729.56</v>
          </cell>
          <cell r="D509">
            <v>-11389.31</v>
          </cell>
        </row>
        <row r="510">
          <cell r="A510">
            <v>4110029</v>
          </cell>
          <cell r="B510" t="str">
            <v>COMM NONCORE COMM ACTUAL</v>
          </cell>
          <cell r="C510">
            <v>-1798020.95</v>
          </cell>
          <cell r="D510">
            <v>-4424713.34</v>
          </cell>
        </row>
        <row r="511">
          <cell r="A511">
            <v>4110030</v>
          </cell>
          <cell r="B511" t="str">
            <v>COMM NONCORE COMM ACCRUAL</v>
          </cell>
          <cell r="C511">
            <v>21154.58</v>
          </cell>
          <cell r="D511">
            <v>254658.99</v>
          </cell>
        </row>
        <row r="512">
          <cell r="A512">
            <v>4110031</v>
          </cell>
          <cell r="B512" t="str">
            <v>COMM MRKTR&amp;BRKR IMBL&amp;STOR ACTUAL</v>
          </cell>
          <cell r="C512">
            <v>-361062.6</v>
          </cell>
          <cell r="D512">
            <v>-760064.37</v>
          </cell>
        </row>
        <row r="513">
          <cell r="A513">
            <v>4110032</v>
          </cell>
          <cell r="B513" t="str">
            <v>COMM MRKTR&amp;BRKR IMBL&amp;STOR ACCRUAL</v>
          </cell>
          <cell r="C513">
            <v>89840.02</v>
          </cell>
          <cell r="D513">
            <v>-11476.93</v>
          </cell>
        </row>
        <row r="514">
          <cell r="A514">
            <v>4110033</v>
          </cell>
          <cell r="B514" t="str">
            <v>COMM AGGRGTR CHRG IMBL&amp;STOR ACTUAL</v>
          </cell>
          <cell r="C514">
            <v>-259282.42</v>
          </cell>
          <cell r="D514">
            <v>-491848.78</v>
          </cell>
        </row>
        <row r="515">
          <cell r="A515">
            <v>4110035</v>
          </cell>
          <cell r="B515" t="str">
            <v>COMM NONCORE COMM TS ACTUAL</v>
          </cell>
          <cell r="C515">
            <v>-20775453.5</v>
          </cell>
          <cell r="D515">
            <v>-39677486.439999998</v>
          </cell>
        </row>
        <row r="516">
          <cell r="A516">
            <v>4110036</v>
          </cell>
          <cell r="B516" t="str">
            <v>COMM NONCORE COMM TS ACCRUAL</v>
          </cell>
          <cell r="C516">
            <v>275033.03999999998</v>
          </cell>
          <cell r="D516">
            <v>57641.52</v>
          </cell>
        </row>
        <row r="517">
          <cell r="A517">
            <v>4110045</v>
          </cell>
          <cell r="B517" t="str">
            <v>VIP RESTAURANT (ACTUAL)</v>
          </cell>
          <cell r="C517">
            <v>-2701951.69</v>
          </cell>
          <cell r="D517">
            <v>-5366352.49</v>
          </cell>
        </row>
        <row r="518">
          <cell r="A518">
            <v>4110047</v>
          </cell>
          <cell r="B518" t="str">
            <v>VIP RESTAURANT-TS (ACTUAL)</v>
          </cell>
          <cell r="C518">
            <v>-586438.57999999996</v>
          </cell>
          <cell r="D518">
            <v>-3457777.85</v>
          </cell>
        </row>
        <row r="519">
          <cell r="A519">
            <v>4110049</v>
          </cell>
          <cell r="B519" t="str">
            <v>COMMERCIAL &lt;50K SALES (ACTUAL)</v>
          </cell>
          <cell r="C519">
            <v>-43482.19</v>
          </cell>
          <cell r="D519">
            <v>-9320.2099999999991</v>
          </cell>
        </row>
        <row r="520">
          <cell r="A520">
            <v>4110050</v>
          </cell>
          <cell r="B520" t="str">
            <v>COMMERCIAL &lt;50K TRANS (ACTUAL)</v>
          </cell>
          <cell r="C520">
            <v>-24389.47</v>
          </cell>
          <cell r="D520">
            <v>-13389.96</v>
          </cell>
        </row>
        <row r="521">
          <cell r="A521">
            <v>4110051</v>
          </cell>
          <cell r="B521" t="str">
            <v>COMMERCIAL 50-250K TRANS (ACTUAL)</v>
          </cell>
          <cell r="C521">
            <v>-691567.66</v>
          </cell>
          <cell r="D521">
            <v>-678337.16</v>
          </cell>
        </row>
        <row r="522">
          <cell r="A522">
            <v>4110052</v>
          </cell>
          <cell r="B522" t="str">
            <v>COMMERCIAL AIR COND SALES (ACTUAL)</v>
          </cell>
          <cell r="C522">
            <v>-477292.12</v>
          </cell>
          <cell r="D522">
            <v>-226713.31</v>
          </cell>
        </row>
        <row r="523">
          <cell r="A523">
            <v>4110053</v>
          </cell>
          <cell r="B523" t="str">
            <v>COMMERCIAL GAS ENG SALES (ACTUAL)</v>
          </cell>
          <cell r="C523">
            <v>-7880085.6100000003</v>
          </cell>
          <cell r="D523">
            <v>-5255976.4400000004</v>
          </cell>
        </row>
        <row r="524">
          <cell r="A524">
            <v>4110054</v>
          </cell>
          <cell r="B524" t="str">
            <v>COMMERCIAL GAS ENG TRANS (ACTUAL)</v>
          </cell>
          <cell r="C524">
            <v>-32865.01</v>
          </cell>
          <cell r="D524">
            <v>-74353.67</v>
          </cell>
        </row>
        <row r="525">
          <cell r="A525">
            <v>4110055</v>
          </cell>
          <cell r="B525" t="str">
            <v>COMMERCIAL AIR COND TRANS (ACTUAL)</v>
          </cell>
          <cell r="C525">
            <v>-23331.97</v>
          </cell>
          <cell r="D525">
            <v>-9575.09</v>
          </cell>
        </row>
        <row r="526">
          <cell r="A526">
            <v>4110056</v>
          </cell>
          <cell r="B526" t="str">
            <v>COMM NON-CORE COMM ACTUAL-EG TRANSFER</v>
          </cell>
          <cell r="C526">
            <v>117.24</v>
          </cell>
          <cell r="D526">
            <v>0</v>
          </cell>
        </row>
        <row r="527">
          <cell r="A527">
            <v>4110057</v>
          </cell>
          <cell r="B527" t="str">
            <v>COMM (3001-250K) ACTUAL-EG TRANSFER</v>
          </cell>
          <cell r="C527">
            <v>99.79</v>
          </cell>
          <cell r="D527">
            <v>0</v>
          </cell>
        </row>
        <row r="528">
          <cell r="A528">
            <v>4110058</v>
          </cell>
          <cell r="B528" t="str">
            <v>COMM NONCORE COMM TS ACTUAL-EG TRANSFER</v>
          </cell>
          <cell r="C528">
            <v>9648.6299999999992</v>
          </cell>
          <cell r="D528">
            <v>0</v>
          </cell>
        </row>
        <row r="529">
          <cell r="A529">
            <v>4120001</v>
          </cell>
          <cell r="B529" t="str">
            <v>INDUSTRIAL (SML CORE 0-3000) ACTUAL</v>
          </cell>
          <cell r="C529">
            <v>-7664540.4199999999</v>
          </cell>
          <cell r="D529">
            <v>-13018382.060000001</v>
          </cell>
        </row>
        <row r="530">
          <cell r="A530">
            <v>4120002</v>
          </cell>
          <cell r="B530" t="str">
            <v>INDUSTRIAL (3000-250K) ACTUAL</v>
          </cell>
          <cell r="C530">
            <v>-44354580.219999999</v>
          </cell>
          <cell r="D530">
            <v>-64357828.130000003</v>
          </cell>
        </row>
        <row r="531">
          <cell r="A531">
            <v>4120003</v>
          </cell>
          <cell r="B531" t="str">
            <v>INDUSTRIAL-(LARGE CORE &gt;250K)-ACTUAL</v>
          </cell>
          <cell r="C531">
            <v>-8814105.0500000007</v>
          </cell>
          <cell r="D531">
            <v>-5978711.4299999997</v>
          </cell>
        </row>
        <row r="532">
          <cell r="A532">
            <v>4120004</v>
          </cell>
          <cell r="B532" t="str">
            <v>INDUSTRIAL (SML CORE 0-3000) ACCRUAL</v>
          </cell>
          <cell r="C532">
            <v>305320.99</v>
          </cell>
          <cell r="D532">
            <v>-182445.05</v>
          </cell>
        </row>
        <row r="533">
          <cell r="A533">
            <v>4120005</v>
          </cell>
          <cell r="B533" t="str">
            <v>INDUSTRIAL (3000-250K) ACCRUAL</v>
          </cell>
          <cell r="C533">
            <v>-1779700.02</v>
          </cell>
          <cell r="D533">
            <v>1399974.94</v>
          </cell>
        </row>
        <row r="534">
          <cell r="A534">
            <v>4120006</v>
          </cell>
          <cell r="B534" t="str">
            <v>INDUSTRIAL-(LARGE CORE &gt;250K)-ACCRUAL</v>
          </cell>
          <cell r="C534">
            <v>-578948.31999999995</v>
          </cell>
          <cell r="D534">
            <v>526386.02</v>
          </cell>
        </row>
        <row r="535">
          <cell r="A535">
            <v>4120007</v>
          </cell>
          <cell r="B535" t="str">
            <v>INDUSTRIAL CORE INDUST TS (0-3000) ACTU</v>
          </cell>
          <cell r="C535">
            <v>-57300.959999999999</v>
          </cell>
          <cell r="D535">
            <v>-239586.92</v>
          </cell>
        </row>
        <row r="536">
          <cell r="A536">
            <v>4120008</v>
          </cell>
          <cell r="B536" t="str">
            <v>INDUSTRIAL-CORE INDS TRAN(3001-250K) AC</v>
          </cell>
          <cell r="C536">
            <v>-1439095.11</v>
          </cell>
          <cell r="D536">
            <v>-3345289.4</v>
          </cell>
        </row>
        <row r="537">
          <cell r="A537">
            <v>4120009</v>
          </cell>
          <cell r="B537" t="str">
            <v>INDUSTRIAL-CORE INDS TRANSP(&gt;250K)-ACTU</v>
          </cell>
          <cell r="C537">
            <v>-475610.03</v>
          </cell>
          <cell r="D537">
            <v>-626076.75</v>
          </cell>
        </row>
        <row r="538">
          <cell r="A538">
            <v>4120010</v>
          </cell>
          <cell r="B538" t="str">
            <v>INDUSTRIAL-CORE INDS TRANSP(0-3000)-ACC</v>
          </cell>
          <cell r="C538">
            <v>0</v>
          </cell>
          <cell r="D538">
            <v>20151.849999999999</v>
          </cell>
        </row>
        <row r="539">
          <cell r="A539">
            <v>4120011</v>
          </cell>
          <cell r="B539" t="str">
            <v>INDUSTRIAL-CORE INDS TRANSP(3001-250K)-</v>
          </cell>
          <cell r="C539">
            <v>0</v>
          </cell>
          <cell r="D539">
            <v>657.82</v>
          </cell>
        </row>
        <row r="540">
          <cell r="A540">
            <v>4120012</v>
          </cell>
          <cell r="B540" t="str">
            <v>INDUSTRIAL-CORE INDS TRANSP(&gt;250K)-ACCR</v>
          </cell>
          <cell r="C540">
            <v>-11946.02</v>
          </cell>
          <cell r="D540">
            <v>62555.83</v>
          </cell>
        </row>
        <row r="541">
          <cell r="A541">
            <v>4120013</v>
          </cell>
          <cell r="B541" t="str">
            <v>INDUSTRIAL-NONCORE INDUSTRIAL-ACTUAL</v>
          </cell>
          <cell r="C541">
            <v>-4448323.5199999996</v>
          </cell>
          <cell r="D541">
            <v>-10812891.07</v>
          </cell>
        </row>
        <row r="542">
          <cell r="A542">
            <v>4120014</v>
          </cell>
          <cell r="B542" t="str">
            <v>INDUSTRIAL-NONCORE INDUSTRIAL-ACCRUAL</v>
          </cell>
          <cell r="C542">
            <v>159299.46</v>
          </cell>
          <cell r="D542">
            <v>402472.9</v>
          </cell>
        </row>
        <row r="543">
          <cell r="A543">
            <v>4120015</v>
          </cell>
          <cell r="B543" t="str">
            <v>INDUSTRIAL-NONCORE INDSTRL TRANSP-ACTUA</v>
          </cell>
          <cell r="C543">
            <v>-36132043.649999999</v>
          </cell>
          <cell r="D543">
            <v>-55412715.640000001</v>
          </cell>
        </row>
        <row r="544">
          <cell r="A544">
            <v>4120017</v>
          </cell>
          <cell r="B544" t="str">
            <v>INDUSTRIAL-NONCORE INDSTRL TRANSP-ACCRU</v>
          </cell>
          <cell r="C544">
            <v>677950.87</v>
          </cell>
          <cell r="D544">
            <v>589968.67000000004</v>
          </cell>
        </row>
        <row r="545">
          <cell r="A545">
            <v>4120019</v>
          </cell>
          <cell r="B545" t="str">
            <v>INDUSTRIAL EOR STEAMING ACTUAL</v>
          </cell>
          <cell r="C545">
            <v>-6019.18</v>
          </cell>
          <cell r="D545">
            <v>-16640.669999999998</v>
          </cell>
        </row>
        <row r="546">
          <cell r="A546">
            <v>4120020</v>
          </cell>
          <cell r="B546" t="str">
            <v>INDUSTRIAL EOR COGENERATOR ACTUAL</v>
          </cell>
          <cell r="C546">
            <v>-110.23</v>
          </cell>
          <cell r="D546">
            <v>-390.05</v>
          </cell>
        </row>
        <row r="547">
          <cell r="A547">
            <v>4120021</v>
          </cell>
          <cell r="B547" t="str">
            <v>INDUSTRIAL EOR STEAMING ACCRUAL</v>
          </cell>
          <cell r="C547">
            <v>211.02</v>
          </cell>
          <cell r="D547">
            <v>-253.88</v>
          </cell>
        </row>
        <row r="548">
          <cell r="A548">
            <v>4120023</v>
          </cell>
          <cell r="B548" t="str">
            <v>INDUSTRIAL EOR TS STEAMING ACTUAL</v>
          </cell>
          <cell r="C548">
            <v>-13133612.07</v>
          </cell>
          <cell r="D548">
            <v>-4686959.5599999996</v>
          </cell>
        </row>
        <row r="549">
          <cell r="A549">
            <v>4120024</v>
          </cell>
          <cell r="B549" t="str">
            <v>INDUSTRIAL EOR TS COGEN ACTUAL</v>
          </cell>
          <cell r="C549">
            <v>-13757123.710000001</v>
          </cell>
          <cell r="D549">
            <v>-17768577.079999998</v>
          </cell>
        </row>
        <row r="550">
          <cell r="A550">
            <v>4120025</v>
          </cell>
          <cell r="B550" t="str">
            <v>INDUSTRIAL EOR TS STEAMING ACCRUAL</v>
          </cell>
          <cell r="C550">
            <v>-914679.01</v>
          </cell>
          <cell r="D550">
            <v>-93932.99</v>
          </cell>
        </row>
        <row r="551">
          <cell r="A551">
            <v>4120026</v>
          </cell>
          <cell r="B551" t="str">
            <v>INDUSTRIAL EOR TS COGEN ACCRUAL</v>
          </cell>
          <cell r="C551">
            <v>-974553.99</v>
          </cell>
          <cell r="D551">
            <v>565564.05000000005</v>
          </cell>
        </row>
        <row r="552">
          <cell r="A552">
            <v>4120027</v>
          </cell>
          <cell r="B552" t="str">
            <v>INDUSTRIAL NON EOR COGEN PURPA ACTUAL</v>
          </cell>
          <cell r="C552">
            <v>-2109.9899999999998</v>
          </cell>
          <cell r="D552">
            <v>-7096076.6799999997</v>
          </cell>
        </row>
        <row r="553">
          <cell r="A553">
            <v>4120028</v>
          </cell>
          <cell r="B553" t="str">
            <v>INDUSTRIAL NON EOR COGEN OTHER ACTUAL</v>
          </cell>
          <cell r="C553">
            <v>-1600252.27</v>
          </cell>
          <cell r="D553">
            <v>-2350661.7000000002</v>
          </cell>
        </row>
        <row r="554">
          <cell r="A554">
            <v>4120030</v>
          </cell>
          <cell r="B554" t="str">
            <v>INDUSTRIAL NON EOR COGEN OTHER ACCRUAL</v>
          </cell>
          <cell r="C554">
            <v>-43787.16</v>
          </cell>
          <cell r="D554">
            <v>69391.83</v>
          </cell>
        </row>
        <row r="555">
          <cell r="A555">
            <v>4120031</v>
          </cell>
          <cell r="B555" t="str">
            <v>INDUSTRIAL NON EOR COGEN TS PURPA ACTUA</v>
          </cell>
          <cell r="C555">
            <v>-16718067.32</v>
          </cell>
          <cell r="D555">
            <v>-28734213.82</v>
          </cell>
        </row>
        <row r="556">
          <cell r="A556">
            <v>4120032</v>
          </cell>
          <cell r="B556" t="str">
            <v>INDUSTRIAL NON EOR COGEN TS OTH ACTUAL</v>
          </cell>
          <cell r="C556">
            <v>-8318198.4800000004</v>
          </cell>
          <cell r="D556">
            <v>-8030010.54</v>
          </cell>
        </row>
        <row r="557">
          <cell r="A557">
            <v>4120033</v>
          </cell>
          <cell r="B557" t="str">
            <v>INDUSTRIAL NON EOR COGEN TS PURPA ACCRU</v>
          </cell>
          <cell r="C557">
            <v>520067.2</v>
          </cell>
          <cell r="D557">
            <v>493043.35</v>
          </cell>
        </row>
        <row r="558">
          <cell r="A558">
            <v>4120034</v>
          </cell>
          <cell r="B558" t="str">
            <v>INDUSTRIAL NON EOR COGEN TS OTH ACCRUAL</v>
          </cell>
          <cell r="C558">
            <v>-318266.84000000003</v>
          </cell>
          <cell r="D558">
            <v>292930.98</v>
          </cell>
        </row>
        <row r="559">
          <cell r="A559">
            <v>4120035</v>
          </cell>
          <cell r="B559" t="str">
            <v>INDUSTRIAL REFINERIES ACTUAL</v>
          </cell>
          <cell r="C559">
            <v>-3463.11</v>
          </cell>
          <cell r="D559">
            <v>-44766.55</v>
          </cell>
        </row>
        <row r="560">
          <cell r="A560">
            <v>4120037</v>
          </cell>
          <cell r="B560" t="str">
            <v>INDUSTRIAL REFINERIES ACCRUAL</v>
          </cell>
          <cell r="C560">
            <v>-115.95</v>
          </cell>
          <cell r="D560">
            <v>102.02</v>
          </cell>
        </row>
        <row r="561">
          <cell r="A561">
            <v>4120039</v>
          </cell>
          <cell r="B561" t="str">
            <v>INDUSTRIAL REFINERIES TS ACTL</v>
          </cell>
          <cell r="C561">
            <v>-2217629.5699999998</v>
          </cell>
          <cell r="D561">
            <v>-3634725.68</v>
          </cell>
        </row>
        <row r="562">
          <cell r="A562">
            <v>4120040</v>
          </cell>
          <cell r="B562" t="str">
            <v>INDUST REFIN TS OTHER ACTL</v>
          </cell>
          <cell r="C562">
            <v>-20312508.91</v>
          </cell>
          <cell r="D562">
            <v>-29107823.760000002</v>
          </cell>
        </row>
        <row r="563">
          <cell r="A563">
            <v>4120041</v>
          </cell>
          <cell r="B563" t="str">
            <v>INDUSTRIAL REFINERIES TS ACCR</v>
          </cell>
          <cell r="C563">
            <v>56686.86</v>
          </cell>
          <cell r="D563">
            <v>5259.95</v>
          </cell>
        </row>
        <row r="564">
          <cell r="A564">
            <v>4120042</v>
          </cell>
          <cell r="B564" t="str">
            <v>INDUST REFIN TS OTHER ACCRUAL</v>
          </cell>
          <cell r="C564">
            <v>592173.76</v>
          </cell>
          <cell r="D564">
            <v>33400.97</v>
          </cell>
        </row>
        <row r="565">
          <cell r="A565">
            <v>4120047</v>
          </cell>
          <cell r="B565" t="str">
            <v>INDUSTRIAL (SML 3,001-50,000) ACTUAL</v>
          </cell>
          <cell r="C565">
            <v>-12658.88</v>
          </cell>
          <cell r="D565">
            <v>-57953.1</v>
          </cell>
        </row>
        <row r="566">
          <cell r="A566">
            <v>4120052</v>
          </cell>
          <cell r="B566" t="str">
            <v>INDUSTRIAL NON-CORE INDUSTR TRANSP ACTU</v>
          </cell>
          <cell r="C566">
            <v>323.57</v>
          </cell>
          <cell r="D566">
            <v>0</v>
          </cell>
        </row>
        <row r="567">
          <cell r="A567">
            <v>4120053</v>
          </cell>
          <cell r="B567" t="str">
            <v>INDUSTRIAL NON-EOR COGEN OTHER ACTUAL-E</v>
          </cell>
          <cell r="C567">
            <v>5649.5</v>
          </cell>
          <cell r="D567">
            <v>0</v>
          </cell>
        </row>
        <row r="568">
          <cell r="A568">
            <v>4120054</v>
          </cell>
          <cell r="B568" t="str">
            <v>INDUSTRIAL NON-EOR COGEN TS PURPA ACTUA</v>
          </cell>
          <cell r="C568">
            <v>163443.21</v>
          </cell>
          <cell r="D568">
            <v>0</v>
          </cell>
        </row>
        <row r="569">
          <cell r="A569">
            <v>4120055</v>
          </cell>
          <cell r="B569" t="str">
            <v>INDUSTRIAL NON-EOR COGEN TS OTHER ACTUA</v>
          </cell>
          <cell r="C569">
            <v>40405.599999999999</v>
          </cell>
          <cell r="D569">
            <v>0</v>
          </cell>
        </row>
        <row r="570">
          <cell r="A570">
            <v>4120056</v>
          </cell>
          <cell r="B570" t="str">
            <v>INDUSTRIAL REFINERIES TS ACTUAL-EG TRAN</v>
          </cell>
          <cell r="C570">
            <v>489.55</v>
          </cell>
          <cell r="D570">
            <v>0</v>
          </cell>
        </row>
        <row r="571">
          <cell r="A571">
            <v>4120057</v>
          </cell>
          <cell r="B571" t="str">
            <v>INDUSTRIAL REFINERIES TS OTHER ACTUAL-E</v>
          </cell>
          <cell r="C571">
            <v>45768.15</v>
          </cell>
          <cell r="D571">
            <v>0</v>
          </cell>
        </row>
        <row r="572">
          <cell r="A572">
            <v>4130001</v>
          </cell>
          <cell r="B572" t="str">
            <v>EXEMPT WHOLESALE GENERATORS-ACCRUAL</v>
          </cell>
          <cell r="C572">
            <v>-9602290.0199999996</v>
          </cell>
          <cell r="D572">
            <v>-3308597.94</v>
          </cell>
        </row>
        <row r="573">
          <cell r="A573">
            <v>4130002</v>
          </cell>
          <cell r="B573" t="str">
            <v>UEG SO CAL EDISON ACTUAL</v>
          </cell>
          <cell r="C573">
            <v>0.04</v>
          </cell>
          <cell r="D573">
            <v>-5286.29</v>
          </cell>
        </row>
        <row r="574">
          <cell r="A574">
            <v>4130003</v>
          </cell>
          <cell r="B574" t="str">
            <v>UEG LOS ANGELES DWP ACTUAL</v>
          </cell>
          <cell r="C574">
            <v>-17055770.16</v>
          </cell>
          <cell r="D574">
            <v>-21648043.640000001</v>
          </cell>
        </row>
        <row r="575">
          <cell r="A575">
            <v>4130004</v>
          </cell>
          <cell r="B575" t="str">
            <v>UEG PASADENA ACTUAL</v>
          </cell>
          <cell r="C575">
            <v>-684045.03</v>
          </cell>
          <cell r="D575">
            <v>-1068137.97</v>
          </cell>
        </row>
        <row r="576">
          <cell r="A576">
            <v>4130005</v>
          </cell>
          <cell r="B576" t="str">
            <v>UEG GLENDALE ACTUAL</v>
          </cell>
          <cell r="C576">
            <v>-456294.95</v>
          </cell>
          <cell r="D576">
            <v>-1363768.31</v>
          </cell>
        </row>
        <row r="577">
          <cell r="A577">
            <v>4130006</v>
          </cell>
          <cell r="B577" t="str">
            <v>UEG BURBANK ACTUAL</v>
          </cell>
          <cell r="C577">
            <v>-441756.8</v>
          </cell>
          <cell r="D577">
            <v>-339517.73</v>
          </cell>
        </row>
        <row r="578">
          <cell r="A578">
            <v>4130007</v>
          </cell>
          <cell r="B578" t="str">
            <v>UEG VERNON ACTUAL</v>
          </cell>
          <cell r="C578">
            <v>-19881.03</v>
          </cell>
          <cell r="D578">
            <v>-11236.98</v>
          </cell>
        </row>
        <row r="579">
          <cell r="A579">
            <v>4130008</v>
          </cell>
          <cell r="B579" t="str">
            <v>UEG IMPERIAL IRGATION DSTRCT ACTL</v>
          </cell>
          <cell r="C579">
            <v>-1500310.12</v>
          </cell>
          <cell r="D579">
            <v>-1761731.47</v>
          </cell>
        </row>
        <row r="580">
          <cell r="A580">
            <v>4130009</v>
          </cell>
          <cell r="B580" t="str">
            <v>UEG ANAHEIM ACTUAL</v>
          </cell>
          <cell r="C580">
            <v>-100936.47</v>
          </cell>
          <cell r="D580">
            <v>-141080.29999999999</v>
          </cell>
        </row>
        <row r="581">
          <cell r="A581">
            <v>4130010</v>
          </cell>
          <cell r="B581" t="str">
            <v>EWG-EXEMPT WHOLESALE GENERATORS-ACTUAL</v>
          </cell>
          <cell r="C581">
            <v>-38496989.359999999</v>
          </cell>
          <cell r="D581">
            <v>-47710043.659999996</v>
          </cell>
        </row>
        <row r="582">
          <cell r="A582">
            <v>4130011</v>
          </cell>
          <cell r="B582" t="str">
            <v>UEG SO CAL EDISON ACCRUAL</v>
          </cell>
          <cell r="C582">
            <v>0</v>
          </cell>
          <cell r="D582">
            <v>1359357.02</v>
          </cell>
        </row>
        <row r="583">
          <cell r="A583">
            <v>4130012</v>
          </cell>
          <cell r="B583" t="str">
            <v>UEG LOS ANGELES DWP ACCRUAL</v>
          </cell>
          <cell r="C583">
            <v>-2111577.9700000002</v>
          </cell>
          <cell r="D583">
            <v>-811454.87</v>
          </cell>
        </row>
        <row r="584">
          <cell r="A584">
            <v>4130013</v>
          </cell>
          <cell r="B584" t="str">
            <v>UEG PASADENA ACCRUAL</v>
          </cell>
          <cell r="C584">
            <v>-97351.98</v>
          </cell>
          <cell r="D584">
            <v>18312.12</v>
          </cell>
        </row>
        <row r="585">
          <cell r="A585">
            <v>4130014</v>
          </cell>
          <cell r="B585" t="str">
            <v>UEG GLENDALE ACCRUAL</v>
          </cell>
          <cell r="C585">
            <v>-126245.14</v>
          </cell>
          <cell r="D585">
            <v>111212.13</v>
          </cell>
        </row>
        <row r="586">
          <cell r="A586">
            <v>4130015</v>
          </cell>
          <cell r="B586" t="str">
            <v>UEG BURBANK ACCRUAL</v>
          </cell>
          <cell r="C586">
            <v>-105191.02</v>
          </cell>
          <cell r="D586">
            <v>-8586.91</v>
          </cell>
        </row>
        <row r="587">
          <cell r="A587">
            <v>4130016</v>
          </cell>
          <cell r="B587" t="str">
            <v>UEG VERNON ACCRUAL</v>
          </cell>
          <cell r="C587">
            <v>-15341.05</v>
          </cell>
          <cell r="D587">
            <v>1211.1300000000001</v>
          </cell>
        </row>
        <row r="588">
          <cell r="A588">
            <v>4130017</v>
          </cell>
          <cell r="B588" t="str">
            <v>UEG IMPERIAL IRGATION DSTRCT ACCR</v>
          </cell>
          <cell r="C588">
            <v>-338954.97</v>
          </cell>
          <cell r="D588">
            <v>78669.91</v>
          </cell>
        </row>
        <row r="589">
          <cell r="A589">
            <v>4130018</v>
          </cell>
          <cell r="B589" t="str">
            <v>UEG ANAHEIM ACCRUAL</v>
          </cell>
          <cell r="C589">
            <v>-22655.94</v>
          </cell>
          <cell r="D589">
            <v>-13134.6</v>
          </cell>
        </row>
        <row r="590">
          <cell r="A590">
            <v>4130021</v>
          </cell>
          <cell r="B590" t="str">
            <v>EWG EXEMPT WHOLESALE GENERATORS ACTUAL-</v>
          </cell>
          <cell r="C590">
            <v>869912.08</v>
          </cell>
          <cell r="D590">
            <v>0</v>
          </cell>
        </row>
        <row r="591">
          <cell r="A591">
            <v>4130022</v>
          </cell>
          <cell r="B591" t="str">
            <v>UEG LOS ANGELES DWP ACTUAL-EG TRANSFER</v>
          </cell>
          <cell r="C591">
            <v>268783.65999999997</v>
          </cell>
          <cell r="D591">
            <v>0</v>
          </cell>
        </row>
        <row r="592">
          <cell r="A592">
            <v>4130023</v>
          </cell>
          <cell r="B592" t="str">
            <v>UEG PASADENA ACTUAL-EG TRANSFER</v>
          </cell>
          <cell r="C592">
            <v>9856.18</v>
          </cell>
          <cell r="D592">
            <v>0</v>
          </cell>
        </row>
        <row r="593">
          <cell r="A593">
            <v>4130024</v>
          </cell>
          <cell r="B593" t="str">
            <v>UEG GLENDALE ACTUAL-EG TRANSFER</v>
          </cell>
          <cell r="C593">
            <v>7557.38</v>
          </cell>
          <cell r="D593">
            <v>0</v>
          </cell>
        </row>
        <row r="594">
          <cell r="A594">
            <v>4130025</v>
          </cell>
          <cell r="B594" t="str">
            <v>UEG BURBANK ACTUAL-EG TRANSFER</v>
          </cell>
          <cell r="C594">
            <v>9918.65</v>
          </cell>
          <cell r="D594">
            <v>0</v>
          </cell>
        </row>
        <row r="595">
          <cell r="A595">
            <v>4130026</v>
          </cell>
          <cell r="B595" t="str">
            <v>UEG VERNON ACTUAL-EG TRANSFER</v>
          </cell>
          <cell r="C595">
            <v>641.74</v>
          </cell>
          <cell r="D595">
            <v>0</v>
          </cell>
        </row>
        <row r="596">
          <cell r="A596">
            <v>4130027</v>
          </cell>
          <cell r="B596" t="str">
            <v>UEG IMPERIAL IRRIGATION DISTRICT ACTUAL</v>
          </cell>
          <cell r="C596">
            <v>31711.06</v>
          </cell>
          <cell r="D596">
            <v>0</v>
          </cell>
        </row>
        <row r="597">
          <cell r="A597">
            <v>4130028</v>
          </cell>
          <cell r="B597" t="str">
            <v>UEG ANAHEIM ACTUAL-EG TRANSFER</v>
          </cell>
          <cell r="C597">
            <v>2312.5</v>
          </cell>
          <cell r="D597">
            <v>0</v>
          </cell>
        </row>
        <row r="598">
          <cell r="A598">
            <v>4140001</v>
          </cell>
          <cell r="B598" t="str">
            <v>WHOLESL SDIEGO GAS&amp;ELECTRIC ACTL</v>
          </cell>
          <cell r="C598">
            <v>-29420785.629999999</v>
          </cell>
          <cell r="D598">
            <v>-48309305.609999999</v>
          </cell>
        </row>
        <row r="599">
          <cell r="A599">
            <v>4140002</v>
          </cell>
          <cell r="B599" t="str">
            <v>WHOLESALE LONG BEACH ACTUAL</v>
          </cell>
          <cell r="C599">
            <v>-2886141.58</v>
          </cell>
          <cell r="D599">
            <v>-4943734.28</v>
          </cell>
        </row>
        <row r="600">
          <cell r="A600">
            <v>4140003</v>
          </cell>
          <cell r="B600" t="str">
            <v>WHOLESALE SOUTHWEST GAS ACTUAL</v>
          </cell>
          <cell r="C600">
            <v>-3225624.3</v>
          </cell>
          <cell r="D600">
            <v>-5203531.24</v>
          </cell>
        </row>
        <row r="601">
          <cell r="A601">
            <v>4140004</v>
          </cell>
          <cell r="B601" t="str">
            <v>WHOLSL SDIEGO GAS&amp;ELECTRIC ACCR</v>
          </cell>
          <cell r="C601">
            <v>588765.97</v>
          </cell>
          <cell r="D601">
            <v>1115423.07</v>
          </cell>
        </row>
        <row r="602">
          <cell r="A602">
            <v>4140005</v>
          </cell>
          <cell r="B602" t="str">
            <v>WHOLESALE LONG BEACH ACCRUAL</v>
          </cell>
          <cell r="C602">
            <v>303469.93</v>
          </cell>
          <cell r="D602">
            <v>94915.98</v>
          </cell>
        </row>
        <row r="603">
          <cell r="A603">
            <v>4140006</v>
          </cell>
          <cell r="B603" t="str">
            <v>WHOLESALE SOUTHWEST GAS ACCR</v>
          </cell>
          <cell r="C603">
            <v>309336</v>
          </cell>
          <cell r="D603">
            <v>49259.99</v>
          </cell>
        </row>
        <row r="604">
          <cell r="A604">
            <v>4140011</v>
          </cell>
          <cell r="B604" t="str">
            <v>WHOLESALE MEXICALI ACTUAL</v>
          </cell>
          <cell r="C604">
            <v>-1086187.73</v>
          </cell>
          <cell r="D604">
            <v>-1340060.26</v>
          </cell>
        </row>
        <row r="605">
          <cell r="A605">
            <v>4140012</v>
          </cell>
          <cell r="B605" t="str">
            <v>WHOLESALE MEXICALI ACCRUAL</v>
          </cell>
          <cell r="C605">
            <v>21256</v>
          </cell>
          <cell r="D605">
            <v>-53690</v>
          </cell>
        </row>
        <row r="606">
          <cell r="A606">
            <v>4170001</v>
          </cell>
          <cell r="B606" t="str">
            <v>GAS SALES FOR NGV UNCOMPRESSED</v>
          </cell>
          <cell r="C606">
            <v>-6797529.0199999996</v>
          </cell>
          <cell r="D606">
            <v>-5245218.37</v>
          </cell>
        </row>
        <row r="607">
          <cell r="A607">
            <v>4170002</v>
          </cell>
          <cell r="B607" t="str">
            <v>GAS SALES FOR NGV COMPRESSED ACTL</v>
          </cell>
          <cell r="C607">
            <v>-645797.49</v>
          </cell>
          <cell r="D607">
            <v>-718659.71</v>
          </cell>
        </row>
        <row r="608">
          <cell r="A608">
            <v>4170003</v>
          </cell>
          <cell r="B608" t="str">
            <v>GAS TRANS FOR NGV UNCOMPRESS ACTL</v>
          </cell>
          <cell r="C608">
            <v>-292890.38</v>
          </cell>
          <cell r="D608">
            <v>-423244.05</v>
          </cell>
        </row>
        <row r="609">
          <cell r="A609">
            <v>4170004</v>
          </cell>
          <cell r="B609" t="str">
            <v>GAS SALES FOR NGV UNCOMPRESS ACCR</v>
          </cell>
          <cell r="C609">
            <v>-1111800</v>
          </cell>
          <cell r="D609">
            <v>148500</v>
          </cell>
        </row>
        <row r="610">
          <cell r="A610">
            <v>4170005</v>
          </cell>
          <cell r="B610" t="str">
            <v>GAS SALES FOR NGV COMPRESSED ACCR</v>
          </cell>
          <cell r="C610">
            <v>-55800</v>
          </cell>
          <cell r="D610">
            <v>-7800</v>
          </cell>
        </row>
        <row r="611">
          <cell r="A611">
            <v>4170006</v>
          </cell>
          <cell r="B611" t="str">
            <v>GAS TRANS FOR NGV UNCOMPRESS ACCR</v>
          </cell>
          <cell r="C611">
            <v>-11000</v>
          </cell>
          <cell r="D611">
            <v>16700</v>
          </cell>
        </row>
        <row r="612">
          <cell r="A612">
            <v>4180001</v>
          </cell>
          <cell r="B612" t="str">
            <v>CORE COMMERCIAL &lt; 3,000 THERMS-CHAIN</v>
          </cell>
          <cell r="C612">
            <v>-3668462.6</v>
          </cell>
          <cell r="D612">
            <v>0</v>
          </cell>
        </row>
        <row r="613">
          <cell r="A613">
            <v>4180002</v>
          </cell>
          <cell r="B613" t="str">
            <v>CORE COMMERCIAL &lt; 3,000 THERMS-CHAIN</v>
          </cell>
          <cell r="C613">
            <v>-175230.44</v>
          </cell>
          <cell r="D613">
            <v>0</v>
          </cell>
        </row>
        <row r="614">
          <cell r="A614">
            <v>4180005</v>
          </cell>
          <cell r="B614" t="str">
            <v>CORE INDUSTRIAL &lt;3,000 THERMS-CHAIN</v>
          </cell>
          <cell r="C614">
            <v>-194206.73</v>
          </cell>
          <cell r="D614">
            <v>0</v>
          </cell>
        </row>
        <row r="615">
          <cell r="A615">
            <v>4180006</v>
          </cell>
          <cell r="B615" t="str">
            <v>CORE INDUSTRIAL &lt;3,000 THERMS-CHAIN</v>
          </cell>
          <cell r="C615">
            <v>-10133.41</v>
          </cell>
          <cell r="D615">
            <v>0</v>
          </cell>
        </row>
        <row r="616">
          <cell r="A616">
            <v>4180009</v>
          </cell>
          <cell r="B616" t="str">
            <v>CORE COMMERCIAL 3-5,000 THERMS-CHAIN</v>
          </cell>
          <cell r="C616">
            <v>-20042075.289999999</v>
          </cell>
          <cell r="D616">
            <v>0</v>
          </cell>
        </row>
        <row r="617">
          <cell r="A617">
            <v>4180010</v>
          </cell>
          <cell r="B617" t="str">
            <v>CORE COMMERCIAL   3-5,000 THERMS CHAIN</v>
          </cell>
          <cell r="C617">
            <v>-2679883.5499999998</v>
          </cell>
          <cell r="D617">
            <v>0</v>
          </cell>
        </row>
        <row r="618">
          <cell r="A618">
            <v>4180013</v>
          </cell>
          <cell r="B618" t="str">
            <v>CORE INDUSTRIAL 3-5,000 THERMS-CHAIN</v>
          </cell>
          <cell r="C618">
            <v>-7218828.2599999998</v>
          </cell>
          <cell r="D618">
            <v>0</v>
          </cell>
        </row>
        <row r="619">
          <cell r="A619">
            <v>4180014</v>
          </cell>
          <cell r="B619" t="str">
            <v>CORE INDUSTRIAL 3-5,000 THERMS CHAIN T</v>
          </cell>
          <cell r="C619">
            <v>-547626.79</v>
          </cell>
          <cell r="D619">
            <v>0</v>
          </cell>
        </row>
        <row r="620">
          <cell r="A620">
            <v>4180017</v>
          </cell>
          <cell r="B620" t="str">
            <v>RESTAURANT-CH SALES-ACTL</v>
          </cell>
          <cell r="C620">
            <v>-6790190.2000000002</v>
          </cell>
          <cell r="D620">
            <v>0</v>
          </cell>
        </row>
        <row r="621">
          <cell r="A621">
            <v>4180018</v>
          </cell>
          <cell r="B621" t="str">
            <v>RESTAURANT-CH TRANS-ACTL</v>
          </cell>
          <cell r="C621">
            <v>-3746403.79</v>
          </cell>
          <cell r="D621">
            <v>0</v>
          </cell>
        </row>
        <row r="622">
          <cell r="A622">
            <v>4210002</v>
          </cell>
          <cell r="B622" t="str">
            <v>BCAP PURCH COST ACCT CORE PGA SUB ACCT</v>
          </cell>
          <cell r="C622">
            <v>-28129185</v>
          </cell>
          <cell r="D622">
            <v>-62010734.380000003</v>
          </cell>
        </row>
        <row r="623">
          <cell r="A623">
            <v>4210003</v>
          </cell>
          <cell r="B623" t="str">
            <v>BCAP CORE BROKAGE PGA ACCOUNT</v>
          </cell>
          <cell r="C623">
            <v>0</v>
          </cell>
          <cell r="D623">
            <v>-546145</v>
          </cell>
        </row>
        <row r="624">
          <cell r="A624">
            <v>4210004</v>
          </cell>
          <cell r="B624" t="str">
            <v>BCAP CORE FIXED COST ACCT CFCA</v>
          </cell>
          <cell r="C624">
            <v>33048191.82</v>
          </cell>
          <cell r="D624">
            <v>18394236.800000001</v>
          </cell>
        </row>
        <row r="625">
          <cell r="A625">
            <v>4210007</v>
          </cell>
          <cell r="B625" t="str">
            <v>BCAP CORE STANDBY SVC PGA ACCT</v>
          </cell>
          <cell r="C625">
            <v>0</v>
          </cell>
          <cell r="D625">
            <v>-53245</v>
          </cell>
        </row>
        <row r="626">
          <cell r="A626">
            <v>4210009</v>
          </cell>
          <cell r="B626" t="str">
            <v>ACAP CCOG &amp; S CORE</v>
          </cell>
          <cell r="C626">
            <v>752871</v>
          </cell>
          <cell r="D626">
            <v>1889043</v>
          </cell>
        </row>
        <row r="627">
          <cell r="A627">
            <v>4210010</v>
          </cell>
          <cell r="B627" t="str">
            <v>OTHER REGULATORY REV NCFCTA</v>
          </cell>
          <cell r="C627">
            <v>628270.43999999994</v>
          </cell>
          <cell r="D627">
            <v>-3974746.13</v>
          </cell>
        </row>
        <row r="628">
          <cell r="A628">
            <v>4210013</v>
          </cell>
          <cell r="B628" t="str">
            <v>OTH RGLTORY REVNUE CEA</v>
          </cell>
          <cell r="C628">
            <v>3080721.77</v>
          </cell>
          <cell r="D628">
            <v>-12952387.109999999</v>
          </cell>
        </row>
        <row r="629">
          <cell r="A629">
            <v>4210015</v>
          </cell>
          <cell r="B629" t="str">
            <v>OTH RGLTORY REVNUE PCBEA</v>
          </cell>
          <cell r="C629">
            <v>-26146.21</v>
          </cell>
          <cell r="D629">
            <v>258813.19</v>
          </cell>
        </row>
        <row r="630">
          <cell r="A630">
            <v>4210016</v>
          </cell>
          <cell r="B630" t="str">
            <v>OTH RGLTORY REVNUE EFA</v>
          </cell>
          <cell r="C630">
            <v>0</v>
          </cell>
          <cell r="D630">
            <v>576.41999999999996</v>
          </cell>
        </row>
        <row r="631">
          <cell r="A631">
            <v>4210018</v>
          </cell>
          <cell r="B631" t="str">
            <v>OTH RGLTORY REVNUE RDD</v>
          </cell>
          <cell r="C631">
            <v>-94810</v>
          </cell>
          <cell r="D631">
            <v>-7086603</v>
          </cell>
        </row>
        <row r="632">
          <cell r="A632">
            <v>4210026</v>
          </cell>
          <cell r="B632" t="str">
            <v>OTH RGLTORY REVNUE NGVOA</v>
          </cell>
          <cell r="C632">
            <v>130859.12</v>
          </cell>
          <cell r="D632">
            <v>-4302883.0999999996</v>
          </cell>
        </row>
        <row r="633">
          <cell r="A633">
            <v>4210027</v>
          </cell>
          <cell r="B633" t="str">
            <v>OTH RGLTORY REVNUE NGVRA</v>
          </cell>
          <cell r="C633">
            <v>1928011.27</v>
          </cell>
          <cell r="D633">
            <v>2324870.81</v>
          </cell>
        </row>
        <row r="634">
          <cell r="A634">
            <v>4210028</v>
          </cell>
          <cell r="B634" t="str">
            <v>OTH RGLTORY REVNUE DSMT</v>
          </cell>
          <cell r="C634">
            <v>604664</v>
          </cell>
          <cell r="D634">
            <v>-907000</v>
          </cell>
        </row>
        <row r="635">
          <cell r="A635">
            <v>4210030</v>
          </cell>
          <cell r="B635" t="str">
            <v>OTH RGLTRY REVNUE PITAS PT F&amp;U</v>
          </cell>
          <cell r="C635">
            <v>-35439.64</v>
          </cell>
          <cell r="D635">
            <v>-297252</v>
          </cell>
        </row>
        <row r="636">
          <cell r="A636">
            <v>4210035</v>
          </cell>
          <cell r="B636" t="str">
            <v>OTH RGLTORY REVNUE CEMA</v>
          </cell>
          <cell r="C636">
            <v>-3224772.1</v>
          </cell>
          <cell r="D636">
            <v>-8058800.7800000003</v>
          </cell>
        </row>
        <row r="637">
          <cell r="A637">
            <v>4210036</v>
          </cell>
          <cell r="B637" t="str">
            <v>OTH RGLTORY REVNUE RRMA</v>
          </cell>
          <cell r="C637">
            <v>34685.32</v>
          </cell>
          <cell r="D637">
            <v>57143.01</v>
          </cell>
        </row>
        <row r="638">
          <cell r="A638">
            <v>4210037</v>
          </cell>
          <cell r="B638" t="str">
            <v>OTH RGLTORY REVNUE ICMA</v>
          </cell>
          <cell r="C638">
            <v>1610266.19</v>
          </cell>
          <cell r="D638">
            <v>1652679.72</v>
          </cell>
        </row>
        <row r="639">
          <cell r="A639">
            <v>4210038</v>
          </cell>
          <cell r="B639" t="str">
            <v>OTH RGLTORY REVNUE FCPMA</v>
          </cell>
          <cell r="C639">
            <v>0</v>
          </cell>
          <cell r="D639">
            <v>-8117.16</v>
          </cell>
        </row>
        <row r="640">
          <cell r="A640">
            <v>4210039</v>
          </cell>
          <cell r="B640" t="str">
            <v>OTH RGLTRY REVNUE IZRCA</v>
          </cell>
          <cell r="C640">
            <v>0</v>
          </cell>
          <cell r="D640">
            <v>-12506.45</v>
          </cell>
        </row>
        <row r="641">
          <cell r="A641">
            <v>4210041</v>
          </cell>
          <cell r="B641" t="str">
            <v>OTH RGLTRY REVNUE PPTCA CURRENT</v>
          </cell>
          <cell r="C641">
            <v>8638395.7599999998</v>
          </cell>
          <cell r="D641">
            <v>29134049.09</v>
          </cell>
        </row>
        <row r="642">
          <cell r="A642">
            <v>4210042</v>
          </cell>
          <cell r="B642" t="str">
            <v>OTH RGLTORY REVNUE NCRMA</v>
          </cell>
          <cell r="C642">
            <v>3538240.86</v>
          </cell>
          <cell r="D642">
            <v>-54043.1</v>
          </cell>
        </row>
        <row r="643">
          <cell r="A643">
            <v>4210047</v>
          </cell>
          <cell r="B643" t="str">
            <v>REG REV-ITCSA-CORE SUBSCRIP &amp; REMAINING</v>
          </cell>
          <cell r="C643">
            <v>16173705.880000001</v>
          </cell>
          <cell r="D643">
            <v>73270838.719999999</v>
          </cell>
        </row>
        <row r="644">
          <cell r="A644">
            <v>4210049</v>
          </cell>
          <cell r="B644" t="str">
            <v>OTH RGLTORY REVNUE RDD NGV</v>
          </cell>
          <cell r="C644">
            <v>-149222.79999999999</v>
          </cell>
          <cell r="D644">
            <v>743457.9</v>
          </cell>
        </row>
        <row r="645">
          <cell r="A645">
            <v>4210055</v>
          </cell>
          <cell r="B645" t="str">
            <v>PBR AUDIT/BASE MARGIN CONSULT EXP-CURR</v>
          </cell>
          <cell r="C645">
            <v>0</v>
          </cell>
          <cell r="D645">
            <v>21644.91</v>
          </cell>
        </row>
        <row r="646">
          <cell r="A646">
            <v>4210059</v>
          </cell>
          <cell r="B646" t="str">
            <v>BCAP NON CORE FXD COST BAL ACT</v>
          </cell>
          <cell r="C646">
            <v>18112064.879999999</v>
          </cell>
          <cell r="D646">
            <v>-6414000</v>
          </cell>
        </row>
        <row r="647">
          <cell r="A647">
            <v>4210060</v>
          </cell>
          <cell r="B647" t="str">
            <v>BCAP CORE SUBSCRIPTION PGA ACT</v>
          </cell>
          <cell r="C647">
            <v>-226930</v>
          </cell>
          <cell r="D647">
            <v>540543.4</v>
          </cell>
        </row>
        <row r="648">
          <cell r="A648">
            <v>4210061</v>
          </cell>
          <cell r="B648" t="str">
            <v>BCAP NON CORE STANDBY SVC PGA</v>
          </cell>
          <cell r="C648">
            <v>0</v>
          </cell>
          <cell r="D648">
            <v>-11448226</v>
          </cell>
        </row>
        <row r="649">
          <cell r="A649">
            <v>4210066</v>
          </cell>
          <cell r="B649" t="str">
            <v>ACAP ENHANCED OIL RECOVERY EOR</v>
          </cell>
          <cell r="C649">
            <v>10845942.810000001</v>
          </cell>
          <cell r="D649">
            <v>-8528484.5</v>
          </cell>
        </row>
        <row r="650">
          <cell r="A650">
            <v>4210069</v>
          </cell>
          <cell r="B650" t="str">
            <v>BCAP NONCORE BRKR FEE ACCT</v>
          </cell>
          <cell r="C650">
            <v>83377.41</v>
          </cell>
          <cell r="D650">
            <v>-169088.06</v>
          </cell>
        </row>
        <row r="651">
          <cell r="A651">
            <v>4210071</v>
          </cell>
          <cell r="B651" t="str">
            <v>BCAP LIRA PROG ACCT</v>
          </cell>
          <cell r="C651">
            <v>-740004.11</v>
          </cell>
          <cell r="D651">
            <v>12266288.289999999</v>
          </cell>
        </row>
        <row r="652">
          <cell r="A652">
            <v>4210073</v>
          </cell>
          <cell r="B652" t="str">
            <v>BCAP NONCORE STGE BAL A/C 75%  SUB STGE</v>
          </cell>
          <cell r="C652">
            <v>482405.74</v>
          </cell>
          <cell r="D652">
            <v>79501.259999999995</v>
          </cell>
        </row>
        <row r="653">
          <cell r="A653">
            <v>4210074</v>
          </cell>
          <cell r="B653" t="str">
            <v>BCAP N CORE STGE BAL A/C 100% STGE TRNS</v>
          </cell>
          <cell r="C653">
            <v>2320001.7799999998</v>
          </cell>
          <cell r="D653">
            <v>13538958.529999999</v>
          </cell>
        </row>
        <row r="654">
          <cell r="A654">
            <v>4210077</v>
          </cell>
          <cell r="B654" t="str">
            <v>APPLIANCE FINANCING COMMISSION</v>
          </cell>
          <cell r="C654">
            <v>-372.28</v>
          </cell>
          <cell r="D654">
            <v>-125258.25</v>
          </cell>
        </row>
        <row r="655">
          <cell r="A655">
            <v>4210083</v>
          </cell>
          <cell r="B655" t="str">
            <v>HAZARD SBSTNCE CST RECOVR REV ACCT</v>
          </cell>
          <cell r="C655">
            <v>4078171.6</v>
          </cell>
          <cell r="D655">
            <v>-1954124.42</v>
          </cell>
        </row>
        <row r="656">
          <cell r="A656">
            <v>4210085</v>
          </cell>
          <cell r="B656" t="str">
            <v>DSM ENERGY EFFICIENCY</v>
          </cell>
          <cell r="C656">
            <v>-102000</v>
          </cell>
          <cell r="D656">
            <v>-186000</v>
          </cell>
        </row>
        <row r="657">
          <cell r="A657">
            <v>4210086</v>
          </cell>
          <cell r="B657" t="str">
            <v>REGULATORY REV ITCSA-RELINQUISHED CAPAC</v>
          </cell>
          <cell r="C657">
            <v>-52000684</v>
          </cell>
          <cell r="D657">
            <v>0</v>
          </cell>
        </row>
        <row r="658">
          <cell r="A658">
            <v>4210087</v>
          </cell>
          <cell r="B658" t="str">
            <v>REG REV WHEELER RIDGE FIRM ACC CHG MEMO</v>
          </cell>
          <cell r="C658">
            <v>-521789.49</v>
          </cell>
          <cell r="D658">
            <v>0</v>
          </cell>
        </row>
        <row r="659">
          <cell r="A659">
            <v>4210088</v>
          </cell>
          <cell r="B659" t="str">
            <v>REG REV NONCORE STRGR POST BCAP</v>
          </cell>
          <cell r="C659">
            <v>-3535186.27</v>
          </cell>
          <cell r="D659">
            <v>0</v>
          </cell>
        </row>
        <row r="660">
          <cell r="A660">
            <v>4290001</v>
          </cell>
          <cell r="B660" t="str">
            <v>EXCHNGE GAS REVNUE CA PRODUCERS</v>
          </cell>
          <cell r="C660">
            <v>-655803.81999999995</v>
          </cell>
          <cell r="D660">
            <v>-85681.919999999998</v>
          </cell>
        </row>
        <row r="661">
          <cell r="A661">
            <v>4290002</v>
          </cell>
          <cell r="B661" t="str">
            <v>EXCH GAS RVNUE PG&amp;E MSTR EXCH &amp; SW</v>
          </cell>
          <cell r="C661">
            <v>662501.31000000006</v>
          </cell>
          <cell r="D661">
            <v>146112.87</v>
          </cell>
        </row>
        <row r="662">
          <cell r="A662">
            <v>4310006</v>
          </cell>
          <cell r="B662" t="str">
            <v>INTERCO BILL TO POLICY BU 00495025</v>
          </cell>
          <cell r="C662">
            <v>0</v>
          </cell>
          <cell r="D662">
            <v>-9557638.0800000001</v>
          </cell>
        </row>
        <row r="663">
          <cell r="A663">
            <v>4310009</v>
          </cell>
          <cell r="B663" t="str">
            <v>INTER-BU REV ERC FR POLICY GRP</v>
          </cell>
          <cell r="C663">
            <v>-3250</v>
          </cell>
          <cell r="D663">
            <v>-20582.830000000002</v>
          </cell>
        </row>
        <row r="664">
          <cell r="A664">
            <v>4310011</v>
          </cell>
          <cell r="B664" t="str">
            <v>INTERCO BILLING TO EMS BU</v>
          </cell>
          <cell r="C664">
            <v>0</v>
          </cell>
          <cell r="D664">
            <v>-493808.41</v>
          </cell>
        </row>
        <row r="665">
          <cell r="A665">
            <v>4310017</v>
          </cell>
          <cell r="B665" t="str">
            <v>INTER-BU REV ERC FR EMS</v>
          </cell>
          <cell r="C665">
            <v>0</v>
          </cell>
          <cell r="D665">
            <v>-465.66</v>
          </cell>
        </row>
        <row r="666">
          <cell r="A666">
            <v>4310025</v>
          </cell>
          <cell r="B666" t="str">
            <v>INTERCO BILL TO INTERNATIONAL BU 004950</v>
          </cell>
          <cell r="C666">
            <v>-22489.77</v>
          </cell>
          <cell r="D666">
            <v>-121172.55</v>
          </cell>
        </row>
        <row r="667">
          <cell r="A667">
            <v>4310031</v>
          </cell>
          <cell r="B667" t="str">
            <v>INTERCO BILL TO TGN</v>
          </cell>
          <cell r="C667">
            <v>0</v>
          </cell>
          <cell r="D667">
            <v>-95170.46</v>
          </cell>
        </row>
        <row r="668">
          <cell r="A668">
            <v>4330000</v>
          </cell>
          <cell r="B668" t="str">
            <v>MISCELLANEOUS SERVICE REVENUES</v>
          </cell>
          <cell r="C668">
            <v>1972.86</v>
          </cell>
          <cell r="D668">
            <v>0</v>
          </cell>
        </row>
        <row r="669">
          <cell r="A669">
            <v>4330002</v>
          </cell>
          <cell r="B669" t="str">
            <v>MISC SVS REV RECONNECT CHARGE</v>
          </cell>
          <cell r="C669">
            <v>-829580.35</v>
          </cell>
          <cell r="D669">
            <v>-1267926.02</v>
          </cell>
        </row>
        <row r="670">
          <cell r="A670">
            <v>4330003</v>
          </cell>
          <cell r="B670" t="str">
            <v>SRVC ESTABLISHMENT FEE ACTUAL</v>
          </cell>
          <cell r="C670">
            <v>-14004239.470000001</v>
          </cell>
          <cell r="D670">
            <v>-22815646.030000001</v>
          </cell>
        </row>
        <row r="671">
          <cell r="A671">
            <v>4330005</v>
          </cell>
          <cell r="B671" t="str">
            <v>REV FROM COMM PARTS SALES</v>
          </cell>
          <cell r="C671">
            <v>-952439.42</v>
          </cell>
          <cell r="D671">
            <v>-1309118.33</v>
          </cell>
        </row>
        <row r="672">
          <cell r="A672">
            <v>4330006</v>
          </cell>
          <cell r="B672" t="str">
            <v>REV FROM RES NEUTRAL PARTS SALES</v>
          </cell>
          <cell r="C672">
            <v>-447536.93</v>
          </cell>
          <cell r="D672">
            <v>-758036.3</v>
          </cell>
        </row>
        <row r="673">
          <cell r="A673">
            <v>4330007</v>
          </cell>
          <cell r="B673" t="str">
            <v>REV FROM SET TIME APPT SVC CH</v>
          </cell>
          <cell r="C673">
            <v>-14925</v>
          </cell>
          <cell r="D673">
            <v>-19950</v>
          </cell>
        </row>
        <row r="674">
          <cell r="A674">
            <v>4330008</v>
          </cell>
          <cell r="B674" t="str">
            <v>REVS FROM WATER HTER WRP&amp;STRPG</v>
          </cell>
          <cell r="C674">
            <v>-3653.12</v>
          </cell>
          <cell r="D674">
            <v>-7059.73</v>
          </cell>
        </row>
        <row r="675">
          <cell r="A675">
            <v>4330009</v>
          </cell>
          <cell r="B675" t="str">
            <v>REVS FROM APPL CONNECTION SVC</v>
          </cell>
          <cell r="C675">
            <v>-270016.84999999998</v>
          </cell>
          <cell r="D675">
            <v>-363513.9</v>
          </cell>
        </row>
        <row r="676">
          <cell r="A676">
            <v>4330010</v>
          </cell>
          <cell r="B676" t="str">
            <v>REVS FR FUEL CELL EQUIP FEES ACTL</v>
          </cell>
          <cell r="C676">
            <v>-35521.360000000001</v>
          </cell>
          <cell r="D676">
            <v>-60360.2</v>
          </cell>
        </row>
        <row r="677">
          <cell r="A677">
            <v>4330011</v>
          </cell>
          <cell r="B677" t="str">
            <v>REV FROM METER SHOP OPERATIONS</v>
          </cell>
          <cell r="C677">
            <v>-190341.21</v>
          </cell>
          <cell r="D677">
            <v>-245666.75</v>
          </cell>
        </row>
        <row r="678">
          <cell r="A678">
            <v>4330012</v>
          </cell>
          <cell r="B678" t="str">
            <v>REVNUE FROM METER SHOP TRANSPORT</v>
          </cell>
          <cell r="C678">
            <v>-304.75</v>
          </cell>
          <cell r="D678">
            <v>-4299.91</v>
          </cell>
        </row>
        <row r="679">
          <cell r="A679">
            <v>4330013</v>
          </cell>
          <cell r="B679" t="str">
            <v>REVNUE FR GAS SLECT PROG SVCS ACTL</v>
          </cell>
          <cell r="C679">
            <v>-383775.5</v>
          </cell>
          <cell r="D679">
            <v>-513641.55</v>
          </cell>
        </row>
        <row r="680">
          <cell r="A680">
            <v>4330016</v>
          </cell>
          <cell r="B680" t="str">
            <v>REV FROM NGV ADMIN FEES ACTUAL</v>
          </cell>
          <cell r="C680">
            <v>-5030.2</v>
          </cell>
          <cell r="D680">
            <v>-21870.1</v>
          </cell>
        </row>
        <row r="681">
          <cell r="A681">
            <v>4330017</v>
          </cell>
          <cell r="B681" t="str">
            <v>REV FR DEMO PROJECTS ACTUAL</v>
          </cell>
          <cell r="C681">
            <v>-30251.25</v>
          </cell>
          <cell r="D681">
            <v>-40347.629999999997</v>
          </cell>
        </row>
        <row r="682">
          <cell r="A682">
            <v>4330019</v>
          </cell>
          <cell r="B682" t="str">
            <v>REV FROM SEISMIC SERVICES</v>
          </cell>
          <cell r="C682">
            <v>-552.01</v>
          </cell>
          <cell r="D682">
            <v>-6335</v>
          </cell>
        </row>
        <row r="683">
          <cell r="A683">
            <v>4330021</v>
          </cell>
          <cell r="B683" t="str">
            <v>REVENUE FROM HUB SERVICES</v>
          </cell>
          <cell r="C683">
            <v>-8294802.5099999998</v>
          </cell>
          <cell r="D683">
            <v>-8453216.6400000006</v>
          </cell>
        </row>
        <row r="684">
          <cell r="A684">
            <v>4330022</v>
          </cell>
          <cell r="B684" t="str">
            <v>REV FR LG BEACH GAS SVCS OFFER</v>
          </cell>
          <cell r="C684">
            <v>-2754</v>
          </cell>
          <cell r="D684">
            <v>0</v>
          </cell>
        </row>
        <row r="685">
          <cell r="A685">
            <v>4330026</v>
          </cell>
          <cell r="B685" t="str">
            <v>MISC REV ERC EXTL CUST 00488027</v>
          </cell>
          <cell r="C685">
            <v>-28132.57</v>
          </cell>
          <cell r="D685">
            <v>-172899.6</v>
          </cell>
        </row>
        <row r="686">
          <cell r="A686">
            <v>4330029</v>
          </cell>
          <cell r="B686" t="str">
            <v>REV FR PUBL AFF SELLG DISPL AD IN ENGY</v>
          </cell>
          <cell r="C686">
            <v>0</v>
          </cell>
          <cell r="D686">
            <v>346.14</v>
          </cell>
        </row>
        <row r="687">
          <cell r="A687">
            <v>4330031</v>
          </cell>
          <cell r="B687" t="str">
            <v>SERVICE ESTABLISHMENT FEE ACCR</v>
          </cell>
          <cell r="C687">
            <v>-73730</v>
          </cell>
          <cell r="D687">
            <v>302940</v>
          </cell>
        </row>
        <row r="688">
          <cell r="A688">
            <v>4330076</v>
          </cell>
          <cell r="B688" t="str">
            <v>MISC SERV REV-PIPELINE SERVICES</v>
          </cell>
          <cell r="C688">
            <v>-552138.26</v>
          </cell>
          <cell r="D688">
            <v>0</v>
          </cell>
        </row>
        <row r="689">
          <cell r="A689">
            <v>4350001</v>
          </cell>
          <cell r="B689" t="str">
            <v>RENT FROM PROP USED IN OPERATION</v>
          </cell>
          <cell r="C689">
            <v>-74765.47</v>
          </cell>
          <cell r="D689">
            <v>0</v>
          </cell>
        </row>
        <row r="690">
          <cell r="A690">
            <v>4370001</v>
          </cell>
          <cell r="B690" t="str">
            <v>MISC REGULATORY REVENUE</v>
          </cell>
          <cell r="C690">
            <v>27322044.829999998</v>
          </cell>
          <cell r="D690">
            <v>-16612054.25</v>
          </cell>
        </row>
        <row r="691">
          <cell r="A691">
            <v>4370002</v>
          </cell>
          <cell r="B691" t="str">
            <v>OTHER MISCELLANEOUS REVENUES</v>
          </cell>
          <cell r="C691">
            <v>-1641028.51</v>
          </cell>
          <cell r="D691">
            <v>113268223.95</v>
          </cell>
        </row>
        <row r="692">
          <cell r="A692">
            <v>4370003</v>
          </cell>
          <cell r="B692" t="str">
            <v>MISC REVENUE DEFERRED</v>
          </cell>
          <cell r="C692">
            <v>26137000</v>
          </cell>
          <cell r="D692">
            <v>0</v>
          </cell>
        </row>
        <row r="693">
          <cell r="A693">
            <v>4370005</v>
          </cell>
          <cell r="B693" t="str">
            <v>PRE-PBR RESEARCH ROYALTY REVENUE</v>
          </cell>
          <cell r="C693">
            <v>-151196.32</v>
          </cell>
          <cell r="D693">
            <v>-173821.46</v>
          </cell>
        </row>
        <row r="694">
          <cell r="A694">
            <v>4370006</v>
          </cell>
          <cell r="B694" t="str">
            <v>RETURNED CHECK CHARGES ACTUAL</v>
          </cell>
          <cell r="C694">
            <v>-411311.57</v>
          </cell>
          <cell r="D694">
            <v>-575238.03</v>
          </cell>
        </row>
        <row r="695">
          <cell r="A695">
            <v>4370008</v>
          </cell>
          <cell r="B695" t="str">
            <v>AMORTIZATION OF ITCCA</v>
          </cell>
          <cell r="C695">
            <v>0</v>
          </cell>
          <cell r="D695">
            <v>-1455347</v>
          </cell>
        </row>
        <row r="696">
          <cell r="A696">
            <v>4370009</v>
          </cell>
          <cell r="B696" t="str">
            <v>AMORT TAX GAIN OF FLOWER ST</v>
          </cell>
          <cell r="C696">
            <v>-2260680</v>
          </cell>
          <cell r="D696">
            <v>-3391020</v>
          </cell>
        </row>
        <row r="697">
          <cell r="A697">
            <v>4370010</v>
          </cell>
          <cell r="B697" t="str">
            <v>ANAHEIM PARKING LEASE REVENUE</v>
          </cell>
          <cell r="C697">
            <v>-531</v>
          </cell>
          <cell r="D697">
            <v>-8841.14</v>
          </cell>
        </row>
        <row r="698">
          <cell r="A698">
            <v>4370012</v>
          </cell>
          <cell r="B698" t="str">
            <v>TRAINING ACTIVITY REVENUE</v>
          </cell>
          <cell r="C698">
            <v>0</v>
          </cell>
          <cell r="D698">
            <v>-5837</v>
          </cell>
        </row>
        <row r="699">
          <cell r="A699">
            <v>4370013</v>
          </cell>
          <cell r="B699" t="str">
            <v>D &amp; B CREDIT EVALUATION FEES</v>
          </cell>
          <cell r="C699">
            <v>-1500</v>
          </cell>
          <cell r="D699">
            <v>-2000</v>
          </cell>
        </row>
        <row r="700">
          <cell r="A700">
            <v>4370061</v>
          </cell>
          <cell r="B700" t="str">
            <v>AFFIL 25% EMPL TRANSFER FEE</v>
          </cell>
          <cell r="C700">
            <v>-141249.95000000001</v>
          </cell>
          <cell r="D700">
            <v>-57003.85</v>
          </cell>
        </row>
        <row r="701">
          <cell r="A701">
            <v>4370100</v>
          </cell>
          <cell r="B701" t="str">
            <v>GAS MISC. REVENUES</v>
          </cell>
          <cell r="C701">
            <v>13366.41</v>
          </cell>
          <cell r="D701">
            <v>-433703.52</v>
          </cell>
        </row>
        <row r="702">
          <cell r="A702">
            <v>4370103</v>
          </cell>
          <cell r="B702" t="str">
            <v>HONOR RANCHO OIL REVENUE</v>
          </cell>
          <cell r="C702">
            <v>-2448714.1800000002</v>
          </cell>
          <cell r="D702">
            <v>-2195298.5099999998</v>
          </cell>
        </row>
        <row r="703">
          <cell r="A703">
            <v>4370104</v>
          </cell>
          <cell r="B703" t="str">
            <v>GOLETA CHEVRON EMISSIONS CREDITS</v>
          </cell>
          <cell r="C703">
            <v>-767400</v>
          </cell>
          <cell r="D703">
            <v>-1336555</v>
          </cell>
        </row>
        <row r="704">
          <cell r="A704">
            <v>4370105</v>
          </cell>
          <cell r="B704" t="str">
            <v>ALISO SHALLOW ZONE-EOTT</v>
          </cell>
          <cell r="C704">
            <v>-690599.05</v>
          </cell>
          <cell r="D704">
            <v>-326648.92</v>
          </cell>
        </row>
        <row r="705">
          <cell r="A705">
            <v>4370106</v>
          </cell>
          <cell r="B705" t="str">
            <v>ALISO PEOC</v>
          </cell>
          <cell r="C705">
            <v>-943280.7</v>
          </cell>
          <cell r="D705">
            <v>-904559.92</v>
          </cell>
        </row>
        <row r="706">
          <cell r="A706">
            <v>4370107</v>
          </cell>
          <cell r="B706" t="str">
            <v>ALISO CRIMSON</v>
          </cell>
          <cell r="C706">
            <v>-20118.96</v>
          </cell>
          <cell r="D706">
            <v>-24174.68</v>
          </cell>
        </row>
        <row r="707">
          <cell r="A707">
            <v>4370108</v>
          </cell>
          <cell r="B707" t="str">
            <v>ALISO TERMO</v>
          </cell>
          <cell r="C707">
            <v>-23929.73</v>
          </cell>
          <cell r="D707">
            <v>-21202.58</v>
          </cell>
        </row>
        <row r="708">
          <cell r="A708">
            <v>4370109</v>
          </cell>
          <cell r="B708" t="str">
            <v>ALISO ROAD ACCESS FEES</v>
          </cell>
          <cell r="C708">
            <v>-33504.51</v>
          </cell>
          <cell r="D708">
            <v>-18525</v>
          </cell>
        </row>
        <row r="709">
          <cell r="A709">
            <v>4370110</v>
          </cell>
          <cell r="B709" t="str">
            <v>ALISO TEXACO UTILITY USAGE</v>
          </cell>
          <cell r="C709">
            <v>-861.7</v>
          </cell>
          <cell r="D709">
            <v>-1090.43</v>
          </cell>
        </row>
        <row r="710">
          <cell r="A710">
            <v>4370111</v>
          </cell>
          <cell r="B710" t="str">
            <v>MONTEBELLO OIL REVENUE</v>
          </cell>
          <cell r="C710">
            <v>0</v>
          </cell>
          <cell r="D710">
            <v>-2161.77</v>
          </cell>
        </row>
        <row r="711">
          <cell r="A711">
            <v>4370112</v>
          </cell>
          <cell r="B711" t="str">
            <v>PDR SESNON OIL REIMBURSEMENTS FROM TEXA</v>
          </cell>
          <cell r="C711">
            <v>-11250</v>
          </cell>
          <cell r="D711">
            <v>-13750</v>
          </cell>
        </row>
        <row r="712">
          <cell r="A712">
            <v>4370113</v>
          </cell>
          <cell r="B712" t="str">
            <v>RECLAIM EMISSIONS CREDIT SALES</v>
          </cell>
          <cell r="C712">
            <v>-123952</v>
          </cell>
          <cell r="D712">
            <v>-11580</v>
          </cell>
        </row>
        <row r="713">
          <cell r="A713">
            <v>4370115</v>
          </cell>
          <cell r="B713" t="str">
            <v>GOLETA LEASE FEES</v>
          </cell>
          <cell r="C713">
            <v>-19868.52</v>
          </cell>
          <cell r="D713">
            <v>0</v>
          </cell>
        </row>
        <row r="714">
          <cell r="A714">
            <v>4370121</v>
          </cell>
          <cell r="B714" t="str">
            <v>ALISO RENTAL FOR TELECOM SITES</v>
          </cell>
          <cell r="C714">
            <v>-69115</v>
          </cell>
          <cell r="D714">
            <v>0</v>
          </cell>
        </row>
        <row r="715">
          <cell r="A715">
            <v>4370145</v>
          </cell>
          <cell r="B715" t="str">
            <v>REVENUES-FED. ENERGY RETROFIT PROGRAM</v>
          </cell>
          <cell r="C715">
            <v>-825637.57</v>
          </cell>
          <cell r="D715">
            <v>0</v>
          </cell>
        </row>
        <row r="716">
          <cell r="A716">
            <v>4370200</v>
          </cell>
          <cell r="B716" t="str">
            <v>SUNDRY NGV VEHICLE REVENUE</v>
          </cell>
          <cell r="C716">
            <v>-1236.9000000000001</v>
          </cell>
          <cell r="D716">
            <v>-883.5</v>
          </cell>
        </row>
        <row r="717">
          <cell r="A717">
            <v>4370202</v>
          </cell>
          <cell r="B717" t="str">
            <v>SUNDRY PARKING</v>
          </cell>
          <cell r="C717">
            <v>-1732.5</v>
          </cell>
          <cell r="D717">
            <v>-1237.5</v>
          </cell>
        </row>
        <row r="718">
          <cell r="A718">
            <v>4370203</v>
          </cell>
          <cell r="B718" t="str">
            <v>SUNDRY RENT</v>
          </cell>
          <cell r="C718">
            <v>-8169</v>
          </cell>
          <cell r="D718">
            <v>-5835</v>
          </cell>
        </row>
        <row r="719">
          <cell r="A719">
            <v>4370205</v>
          </cell>
          <cell r="B719" t="str">
            <v>SUNDRY SEISMIC SERVICES REVENUE</v>
          </cell>
          <cell r="C719">
            <v>-22591.94</v>
          </cell>
          <cell r="D719">
            <v>-8740.01</v>
          </cell>
        </row>
        <row r="720">
          <cell r="A720">
            <v>4370206</v>
          </cell>
          <cell r="B720" t="str">
            <v>SUNDRY TRAINING LABOR</v>
          </cell>
          <cell r="C720">
            <v>-3960</v>
          </cell>
          <cell r="D720">
            <v>-9954</v>
          </cell>
        </row>
        <row r="721">
          <cell r="A721">
            <v>4370207</v>
          </cell>
          <cell r="B721" t="str">
            <v>SUNDRY TRAINING MATERIALS</v>
          </cell>
          <cell r="C721">
            <v>-3568</v>
          </cell>
          <cell r="D721">
            <v>-1964</v>
          </cell>
        </row>
        <row r="722">
          <cell r="A722">
            <v>4370208</v>
          </cell>
          <cell r="B722" t="str">
            <v>SUNDRY UTILITY REVENUE</v>
          </cell>
          <cell r="C722">
            <v>-6300</v>
          </cell>
          <cell r="D722">
            <v>-4500</v>
          </cell>
        </row>
        <row r="723">
          <cell r="A723">
            <v>4371000</v>
          </cell>
          <cell r="B723" t="str">
            <v>TRANSPORTADORA DE GAS NATURAL INTER BU</v>
          </cell>
          <cell r="C723">
            <v>0</v>
          </cell>
          <cell r="D723">
            <v>-279729.27</v>
          </cell>
        </row>
        <row r="724">
          <cell r="A724">
            <v>4371002</v>
          </cell>
          <cell r="B724" t="str">
            <v>SEMPRA ENERGY UTILITY VENTURES INTER BU</v>
          </cell>
          <cell r="C724">
            <v>0</v>
          </cell>
          <cell r="D724">
            <v>-80527.78</v>
          </cell>
        </row>
        <row r="725">
          <cell r="A725">
            <v>4371004</v>
          </cell>
          <cell r="B725" t="str">
            <v>INTERVENOR COMPENSATION MEMO ACCT CURRE</v>
          </cell>
          <cell r="C725">
            <v>208579</v>
          </cell>
          <cell r="D725">
            <v>-39620</v>
          </cell>
        </row>
        <row r="726">
          <cell r="A726">
            <v>4371005</v>
          </cell>
          <cell r="B726" t="str">
            <v>AFFILATE TRANSFER FEE MEMORANDUM ACCOUN</v>
          </cell>
          <cell r="C726">
            <v>112608</v>
          </cell>
          <cell r="D726">
            <v>146123.04999999999</v>
          </cell>
        </row>
        <row r="727">
          <cell r="A727">
            <v>4371007</v>
          </cell>
          <cell r="B727" t="str">
            <v>OTH REGULATORY REVENUE-CEMA-DRT</v>
          </cell>
          <cell r="C727">
            <v>513497</v>
          </cell>
          <cell r="D727">
            <v>1231094</v>
          </cell>
        </row>
        <row r="728">
          <cell r="A728">
            <v>4371008</v>
          </cell>
          <cell r="B728" t="str">
            <v>OTH RGLTORY REVNUE-ZRCLA ADJ</v>
          </cell>
          <cell r="C728">
            <v>-117887.88</v>
          </cell>
          <cell r="D728">
            <v>601179.84</v>
          </cell>
        </row>
        <row r="729">
          <cell r="A729">
            <v>4371009</v>
          </cell>
          <cell r="B729" t="str">
            <v>BCAP RGLTORY REVNUE-MERGER CREDIT ACCTG</v>
          </cell>
          <cell r="C729">
            <v>17128000</v>
          </cell>
          <cell r="D729">
            <v>-354506.37</v>
          </cell>
        </row>
        <row r="730">
          <cell r="A730">
            <v>4570000</v>
          </cell>
          <cell r="B730" t="str">
            <v>SEISMIC</v>
          </cell>
          <cell r="C730">
            <v>0</v>
          </cell>
          <cell r="D730">
            <v>30</v>
          </cell>
        </row>
        <row r="731">
          <cell r="A731">
            <v>4999969</v>
          </cell>
          <cell r="B731" t="str">
            <v>SUNDRY MISC REVENUE-NON AFFILIATE NON W</v>
          </cell>
          <cell r="C731">
            <v>-127088.51</v>
          </cell>
          <cell r="D731">
            <v>-79053.25</v>
          </cell>
        </row>
        <row r="732">
          <cell r="A732">
            <v>4999970</v>
          </cell>
          <cell r="B732" t="str">
            <v>SUNDRY MISC REVENUE-AFFILIATE WORKORDER</v>
          </cell>
          <cell r="C732">
            <v>-13520339.65</v>
          </cell>
          <cell r="D732">
            <v>-14799166.210000001</v>
          </cell>
        </row>
        <row r="733">
          <cell r="A733">
            <v>4999999</v>
          </cell>
          <cell r="B733" t="str">
            <v>SUNDRY MISC REVENUE-NON AFFILIATE WORKO</v>
          </cell>
          <cell r="C733">
            <v>-205682</v>
          </cell>
          <cell r="D733">
            <v>-146314</v>
          </cell>
        </row>
        <row r="734">
          <cell r="A734">
            <v>5110003</v>
          </cell>
          <cell r="B734" t="str">
            <v>CAPACITY BROKERING CREDITS CORE</v>
          </cell>
          <cell r="C734">
            <v>0</v>
          </cell>
          <cell r="D734">
            <v>-3009656.27</v>
          </cell>
        </row>
        <row r="735">
          <cell r="A735">
            <v>5110004</v>
          </cell>
          <cell r="B735" t="str">
            <v>COG TRANS COSTS INTRSTA DMAND CHRG</v>
          </cell>
          <cell r="C735">
            <v>0</v>
          </cell>
          <cell r="D735">
            <v>67721199.209999993</v>
          </cell>
        </row>
        <row r="736">
          <cell r="A736">
            <v>5110005</v>
          </cell>
          <cell r="B736" t="str">
            <v>COG TRANS COSTS MPO CORE</v>
          </cell>
          <cell r="C736">
            <v>0</v>
          </cell>
          <cell r="D736">
            <v>76504.92</v>
          </cell>
        </row>
        <row r="737">
          <cell r="A737">
            <v>5110007</v>
          </cell>
          <cell r="B737" t="str">
            <v>BCAP NGTLP COMMOD CORE PURCH ALLO</v>
          </cell>
          <cell r="C737">
            <v>-467999.27</v>
          </cell>
          <cell r="D737">
            <v>343137688.10000002</v>
          </cell>
        </row>
        <row r="738">
          <cell r="A738">
            <v>5110014</v>
          </cell>
          <cell r="B738" t="str">
            <v>TRANS COSTS PITCO EXCESS COSTS CORE</v>
          </cell>
          <cell r="C738">
            <v>0</v>
          </cell>
          <cell r="D738">
            <v>15281.61</v>
          </cell>
        </row>
        <row r="739">
          <cell r="A739">
            <v>5110015</v>
          </cell>
          <cell r="B739" t="str">
            <v>TRANS COST PITCO EXCS COST NONCORE</v>
          </cell>
          <cell r="C739">
            <v>0</v>
          </cell>
          <cell r="D739">
            <v>19479.990000000002</v>
          </cell>
        </row>
        <row r="740">
          <cell r="A740">
            <v>5110016</v>
          </cell>
          <cell r="B740" t="str">
            <v>TRANS COSTS POPCO EXCS COSTS CORE</v>
          </cell>
          <cell r="C740">
            <v>0</v>
          </cell>
          <cell r="D740">
            <v>306833.13</v>
          </cell>
        </row>
        <row r="741">
          <cell r="A741">
            <v>5110017</v>
          </cell>
          <cell r="B741" t="str">
            <v>TRANS COST POPCO EXCS COST NONCORE</v>
          </cell>
          <cell r="C741">
            <v>0</v>
          </cell>
          <cell r="D741">
            <v>450498.39</v>
          </cell>
        </row>
        <row r="742">
          <cell r="A742">
            <v>5110020</v>
          </cell>
          <cell r="B742" t="str">
            <v>CAPACITY BROKERING CREDITS-NONCORE</v>
          </cell>
          <cell r="C742">
            <v>0</v>
          </cell>
          <cell r="D742">
            <v>-10478995.119999999</v>
          </cell>
        </row>
        <row r="743">
          <cell r="A743">
            <v>5110021</v>
          </cell>
          <cell r="B743" t="str">
            <v>COG TRANS COST INTR DMND CHG</v>
          </cell>
          <cell r="C743">
            <v>0</v>
          </cell>
          <cell r="D743">
            <v>20437877.399999999</v>
          </cell>
        </row>
        <row r="744">
          <cell r="A744">
            <v>5110022</v>
          </cell>
          <cell r="B744" t="str">
            <v>COG TRANS COST MPO NON CORE</v>
          </cell>
          <cell r="C744">
            <v>0</v>
          </cell>
          <cell r="D744">
            <v>110247.59</v>
          </cell>
        </row>
        <row r="745">
          <cell r="A745">
            <v>5110023</v>
          </cell>
          <cell r="B745" t="str">
            <v>COG TRANS COSTS IDC CORE SUBSC</v>
          </cell>
          <cell r="C745">
            <v>0</v>
          </cell>
          <cell r="D745">
            <v>1090864.24</v>
          </cell>
        </row>
        <row r="746">
          <cell r="A746">
            <v>5110025</v>
          </cell>
          <cell r="B746" t="str">
            <v>BCAP NGTLP CORE SUBSC ALLOCATION</v>
          </cell>
          <cell r="C746">
            <v>0</v>
          </cell>
          <cell r="D746">
            <v>10334351.23</v>
          </cell>
        </row>
        <row r="747">
          <cell r="A747">
            <v>5110026</v>
          </cell>
          <cell r="B747" t="str">
            <v>NGTLP NON CORE STANDBY SVC</v>
          </cell>
          <cell r="C747">
            <v>0</v>
          </cell>
          <cell r="D747">
            <v>462016.59</v>
          </cell>
        </row>
        <row r="748">
          <cell r="A748">
            <v>5110029</v>
          </cell>
          <cell r="B748" t="str">
            <v>ETS GAS COSTS RELATED TO LOST/UNACC FOR</v>
          </cell>
          <cell r="C748">
            <v>-183268.71</v>
          </cell>
          <cell r="D748">
            <v>0</v>
          </cell>
        </row>
        <row r="749">
          <cell r="A749">
            <v>5110030</v>
          </cell>
          <cell r="B749" t="str">
            <v>COG EXCHANGE GAS CORE</v>
          </cell>
          <cell r="C749">
            <v>0</v>
          </cell>
          <cell r="D749">
            <v>-1532237.94</v>
          </cell>
        </row>
        <row r="750">
          <cell r="A750">
            <v>5110033</v>
          </cell>
          <cell r="B750" t="str">
            <v>COG W D STORAGE CORE DEBIT</v>
          </cell>
          <cell r="C750">
            <v>0</v>
          </cell>
          <cell r="D750">
            <v>60070394</v>
          </cell>
        </row>
        <row r="751">
          <cell r="A751">
            <v>5110035</v>
          </cell>
          <cell r="B751" t="str">
            <v>COG INJECT STORAGE GAS COSTS</v>
          </cell>
          <cell r="C751">
            <v>0</v>
          </cell>
          <cell r="D751">
            <v>12402429</v>
          </cell>
        </row>
        <row r="752">
          <cell r="A752">
            <v>5110037</v>
          </cell>
          <cell r="B752" t="str">
            <v>CO SVC GAS USED COMP STA CREDT</v>
          </cell>
          <cell r="C752">
            <v>0</v>
          </cell>
          <cell r="D752">
            <v>337999</v>
          </cell>
        </row>
        <row r="753">
          <cell r="A753">
            <v>5110038</v>
          </cell>
          <cell r="B753" t="str">
            <v>STORAGE</v>
          </cell>
          <cell r="C753">
            <v>0</v>
          </cell>
          <cell r="D753">
            <v>-1697791.35</v>
          </cell>
        </row>
        <row r="754">
          <cell r="A754">
            <v>5110039</v>
          </cell>
          <cell r="B754" t="str">
            <v>TRANSMISSION</v>
          </cell>
          <cell r="C754">
            <v>0</v>
          </cell>
          <cell r="D754">
            <v>-2570057.9300000002</v>
          </cell>
        </row>
        <row r="755">
          <cell r="A755">
            <v>5110041</v>
          </cell>
          <cell r="B755" t="str">
            <v>STORAGE</v>
          </cell>
          <cell r="C755">
            <v>-3714760.01</v>
          </cell>
          <cell r="D755">
            <v>-3578434.75</v>
          </cell>
        </row>
        <row r="756">
          <cell r="A756">
            <v>5110042</v>
          </cell>
          <cell r="B756" t="str">
            <v>TRANSMISSION</v>
          </cell>
          <cell r="C756">
            <v>-7251747.1699999999</v>
          </cell>
          <cell r="D756">
            <v>-4565308.66</v>
          </cell>
        </row>
        <row r="757">
          <cell r="A757">
            <v>5110043</v>
          </cell>
          <cell r="B757" t="str">
            <v>FIELD BLOWDOWN</v>
          </cell>
          <cell r="C757">
            <v>-43559.81</v>
          </cell>
          <cell r="D757">
            <v>-125418.06</v>
          </cell>
        </row>
        <row r="758">
          <cell r="A758">
            <v>5110044</v>
          </cell>
          <cell r="B758" t="str">
            <v>DISTRIBUTION</v>
          </cell>
          <cell r="C758">
            <v>-203782.69</v>
          </cell>
          <cell r="D758">
            <v>-271538.62</v>
          </cell>
        </row>
        <row r="759">
          <cell r="A759">
            <v>5110045</v>
          </cell>
          <cell r="B759" t="str">
            <v>NGV</v>
          </cell>
          <cell r="C759">
            <v>-44650.64</v>
          </cell>
          <cell r="D759">
            <v>-51157.93</v>
          </cell>
        </row>
        <row r="760">
          <cell r="A760">
            <v>5110070</v>
          </cell>
          <cell r="B760" t="str">
            <v>U.S. GAS LOSSES</v>
          </cell>
          <cell r="C760">
            <v>0</v>
          </cell>
          <cell r="D760">
            <v>83932.99</v>
          </cell>
        </row>
        <row r="761">
          <cell r="A761">
            <v>5120200</v>
          </cell>
          <cell r="B761" t="str">
            <v>FUEL CHARGE-UNDERGROUND STORAGE FIELDS</v>
          </cell>
          <cell r="C761">
            <v>0</v>
          </cell>
          <cell r="D761">
            <v>2509317.38</v>
          </cell>
        </row>
        <row r="762">
          <cell r="A762">
            <v>5552003</v>
          </cell>
          <cell r="B762" t="str">
            <v>CAPACITY BROKERING CREDITS CORE</v>
          </cell>
          <cell r="C762">
            <v>-3853130.56</v>
          </cell>
          <cell r="D762">
            <v>-3018472.06</v>
          </cell>
        </row>
        <row r="763">
          <cell r="A763">
            <v>5552004</v>
          </cell>
          <cell r="B763" t="str">
            <v>COG TRANS COSTS INTRSTA DMAND CHRG</v>
          </cell>
          <cell r="C763">
            <v>18823585.120000001</v>
          </cell>
          <cell r="D763">
            <v>66861929.729999997</v>
          </cell>
        </row>
        <row r="764">
          <cell r="A764">
            <v>5552005</v>
          </cell>
          <cell r="B764" t="str">
            <v>COG TRANS COSTS MPO CORE</v>
          </cell>
          <cell r="C764">
            <v>8627.52</v>
          </cell>
          <cell r="D764">
            <v>12484265.369999999</v>
          </cell>
        </row>
        <row r="765">
          <cell r="A765">
            <v>5552007</v>
          </cell>
          <cell r="B765" t="str">
            <v>BCAP NGTLP COMMOD CORE PURCH ALLO</v>
          </cell>
          <cell r="C765">
            <v>707261794.40999997</v>
          </cell>
          <cell r="D765">
            <v>520484897.08999997</v>
          </cell>
        </row>
        <row r="766">
          <cell r="A766">
            <v>5552014</v>
          </cell>
          <cell r="B766" t="str">
            <v>TRANS COSTS PITCO EXCESS COSTS CORE</v>
          </cell>
          <cell r="C766">
            <v>-1028234.11</v>
          </cell>
          <cell r="D766">
            <v>345029.93</v>
          </cell>
        </row>
        <row r="767">
          <cell r="A767">
            <v>5552015</v>
          </cell>
          <cell r="B767" t="str">
            <v>TRANS COST PITCO EXCS COST NONCORE</v>
          </cell>
          <cell r="C767">
            <v>-1687243.94</v>
          </cell>
          <cell r="D767">
            <v>506685.55</v>
          </cell>
        </row>
        <row r="768">
          <cell r="A768">
            <v>5552016</v>
          </cell>
          <cell r="B768" t="str">
            <v>TRANS COSTS POPCO EXCS COSTS CORE</v>
          </cell>
          <cell r="C768">
            <v>-174207.06</v>
          </cell>
          <cell r="D768">
            <v>0</v>
          </cell>
        </row>
        <row r="769">
          <cell r="A769">
            <v>5552017</v>
          </cell>
          <cell r="B769" t="str">
            <v>TRANS COST POPCO EXCS COST NONCORE</v>
          </cell>
          <cell r="C769">
            <v>-255827.64</v>
          </cell>
          <cell r="D769">
            <v>0</v>
          </cell>
        </row>
        <row r="770">
          <cell r="A770">
            <v>5552020</v>
          </cell>
          <cell r="B770" t="str">
            <v>CAPACITY BROKERING CREDITS-NONCORE</v>
          </cell>
          <cell r="C770">
            <v>-14091802.9</v>
          </cell>
          <cell r="D770">
            <v>-12686618.24</v>
          </cell>
        </row>
        <row r="771">
          <cell r="A771">
            <v>5552021</v>
          </cell>
          <cell r="B771" t="str">
            <v>COG TRANS COST INTR DMND CHG</v>
          </cell>
          <cell r="C771">
            <v>69214257.010000005</v>
          </cell>
          <cell r="D771">
            <v>20043322.27</v>
          </cell>
        </row>
        <row r="772">
          <cell r="A772">
            <v>5552022</v>
          </cell>
          <cell r="B772" t="str">
            <v>COG TRANS COST MPO NON CORE</v>
          </cell>
          <cell r="C772">
            <v>12415.22</v>
          </cell>
          <cell r="D772">
            <v>12965007.24</v>
          </cell>
        </row>
        <row r="773">
          <cell r="A773">
            <v>5552023</v>
          </cell>
          <cell r="B773" t="str">
            <v>COG TRANS COSTS IDC CORE SUBSC</v>
          </cell>
          <cell r="C773">
            <v>34402246.170000002</v>
          </cell>
          <cell r="D773">
            <v>695033.26</v>
          </cell>
        </row>
        <row r="774">
          <cell r="A774">
            <v>5552025</v>
          </cell>
          <cell r="B774" t="str">
            <v>BCAP NGTLP CORE SUBSC ALLOCATION</v>
          </cell>
          <cell r="C774">
            <v>26639144.93</v>
          </cell>
          <cell r="D774">
            <v>13644129.119999999</v>
          </cell>
        </row>
        <row r="775">
          <cell r="A775">
            <v>5552026</v>
          </cell>
          <cell r="B775" t="str">
            <v>NGTLP NON CORE STANDBY SVC</v>
          </cell>
          <cell r="C775">
            <v>2118886.7000000002</v>
          </cell>
          <cell r="D775">
            <v>585809.53</v>
          </cell>
        </row>
        <row r="776">
          <cell r="A776">
            <v>5552030</v>
          </cell>
          <cell r="B776" t="str">
            <v>COG EXCHANGE GAS CORE</v>
          </cell>
          <cell r="C776">
            <v>-2050274.36</v>
          </cell>
          <cell r="D776">
            <v>517058.43</v>
          </cell>
        </row>
        <row r="777">
          <cell r="A777">
            <v>5552033</v>
          </cell>
          <cell r="B777" t="str">
            <v>COG W D STORAGE CORE DEBIT</v>
          </cell>
          <cell r="C777">
            <v>-21369489</v>
          </cell>
          <cell r="D777">
            <v>78621569</v>
          </cell>
        </row>
        <row r="778">
          <cell r="A778">
            <v>5552035</v>
          </cell>
          <cell r="B778" t="str">
            <v>COG INJECT STORAGE GAS COSTS</v>
          </cell>
          <cell r="C778">
            <v>36714982</v>
          </cell>
          <cell r="D778">
            <v>-169478556</v>
          </cell>
        </row>
        <row r="779">
          <cell r="A779">
            <v>5552037</v>
          </cell>
          <cell r="B779" t="str">
            <v>CO SVC GAS USED COMP STA CREDT</v>
          </cell>
          <cell r="C779">
            <v>474010</v>
          </cell>
          <cell r="D779">
            <v>398135</v>
          </cell>
        </row>
        <row r="780">
          <cell r="A780">
            <v>5552045</v>
          </cell>
          <cell r="B780" t="str">
            <v>NGV</v>
          </cell>
          <cell r="C780">
            <v>0</v>
          </cell>
          <cell r="D780">
            <v>-1.28</v>
          </cell>
        </row>
        <row r="781">
          <cell r="A781">
            <v>5552070</v>
          </cell>
          <cell r="B781" t="str">
            <v>U.S. GAS LOSSES</v>
          </cell>
          <cell r="C781">
            <v>-174897</v>
          </cell>
          <cell r="D781">
            <v>0</v>
          </cell>
        </row>
        <row r="782">
          <cell r="A782">
            <v>5552075</v>
          </cell>
          <cell r="B782" t="str">
            <v>GAIN (LOSS) ON INTER PLANT STOCK MOVEME</v>
          </cell>
          <cell r="C782">
            <v>-93.54</v>
          </cell>
          <cell r="D782">
            <v>401.91</v>
          </cell>
        </row>
        <row r="783">
          <cell r="A783">
            <v>6110000</v>
          </cell>
          <cell r="B783" t="str">
            <v>SALARIES</v>
          </cell>
          <cell r="C783">
            <v>0</v>
          </cell>
          <cell r="D783">
            <v>5641.4</v>
          </cell>
        </row>
        <row r="784">
          <cell r="A784">
            <v>6110010</v>
          </cell>
          <cell r="B784" t="str">
            <v>SALARIES-EXECUTIVE</v>
          </cell>
          <cell r="C784">
            <v>771418.41</v>
          </cell>
          <cell r="D784">
            <v>588588.54</v>
          </cell>
        </row>
        <row r="785">
          <cell r="A785">
            <v>6110020</v>
          </cell>
          <cell r="B785" t="str">
            <v>SALARIES-MANAGEMENT  STRAIGHT-TIME</v>
          </cell>
          <cell r="C785">
            <v>52332529.159999996</v>
          </cell>
          <cell r="D785">
            <v>87219137.730000004</v>
          </cell>
        </row>
        <row r="786">
          <cell r="A786">
            <v>6110030</v>
          </cell>
          <cell r="B786" t="str">
            <v>SALARIES-MANAGEMENT  TIME AND ONE HALF</v>
          </cell>
          <cell r="C786">
            <v>344496.85</v>
          </cell>
          <cell r="D786">
            <v>2152189.19</v>
          </cell>
        </row>
        <row r="787">
          <cell r="A787">
            <v>6110040</v>
          </cell>
          <cell r="B787" t="str">
            <v>SALARIES-MANAGEMENT  DOUBLETIME</v>
          </cell>
          <cell r="C787">
            <v>23635.91</v>
          </cell>
          <cell r="D787">
            <v>30909.57</v>
          </cell>
        </row>
        <row r="788">
          <cell r="A788">
            <v>6110050</v>
          </cell>
          <cell r="B788" t="str">
            <v>SALARIES-NONMANAGEMENT  STRAIGHT-TIME</v>
          </cell>
          <cell r="C788">
            <v>0</v>
          </cell>
          <cell r="D788">
            <v>108452450.02</v>
          </cell>
        </row>
        <row r="789">
          <cell r="A789">
            <v>6110060</v>
          </cell>
          <cell r="B789" t="str">
            <v>SALARIES-NONMANAGEMENT  TIME AND ONE HA</v>
          </cell>
          <cell r="C789">
            <v>0</v>
          </cell>
          <cell r="D789">
            <v>20385363.710000001</v>
          </cell>
        </row>
        <row r="790">
          <cell r="A790">
            <v>6110080</v>
          </cell>
          <cell r="B790" t="str">
            <v>SALARIES-CLERICAL AND TECHNICAL  STRAIG</v>
          </cell>
          <cell r="C790">
            <v>3700958.96</v>
          </cell>
          <cell r="D790">
            <v>3423354.69</v>
          </cell>
        </row>
        <row r="791">
          <cell r="A791">
            <v>6110090</v>
          </cell>
          <cell r="B791" t="str">
            <v>SALARIES-CLERICAL AND TECHNICAL  TIME A</v>
          </cell>
          <cell r="C791">
            <v>63761.52</v>
          </cell>
          <cell r="D791">
            <v>61460.81</v>
          </cell>
        </row>
        <row r="792">
          <cell r="A792">
            <v>6110100</v>
          </cell>
          <cell r="B792" t="str">
            <v>SALARIES-CLERICAL AND TECHNICAL  DOUBLE</v>
          </cell>
          <cell r="C792">
            <v>640.12</v>
          </cell>
          <cell r="D792">
            <v>832.69</v>
          </cell>
        </row>
        <row r="793">
          <cell r="A793">
            <v>6110110</v>
          </cell>
          <cell r="B793" t="str">
            <v>SALARIES-UNION  STRAIGHT-TIME</v>
          </cell>
          <cell r="C793">
            <v>118513868.15000001</v>
          </cell>
          <cell r="D793">
            <v>102351573.48</v>
          </cell>
        </row>
        <row r="794">
          <cell r="A794">
            <v>6110120</v>
          </cell>
          <cell r="B794" t="str">
            <v>SALARIES-UNION  TIME AND ONE HALF</v>
          </cell>
          <cell r="C794">
            <v>10476493.09</v>
          </cell>
          <cell r="D794">
            <v>9815720.5700000003</v>
          </cell>
        </row>
        <row r="795">
          <cell r="A795">
            <v>6110130</v>
          </cell>
          <cell r="B795" t="str">
            <v>SALARIES-UNION  DOUBLE TIME</v>
          </cell>
          <cell r="C795">
            <v>1032776.19</v>
          </cell>
          <cell r="D795">
            <v>1149572.44</v>
          </cell>
        </row>
        <row r="796">
          <cell r="A796">
            <v>6110140</v>
          </cell>
          <cell r="B796" t="str">
            <v>SALARIES-TEMP FULL-TIME  STRAIGHT-TIME</v>
          </cell>
          <cell r="C796">
            <v>51513.17</v>
          </cell>
          <cell r="D796">
            <v>161253.73000000001</v>
          </cell>
        </row>
        <row r="797">
          <cell r="A797">
            <v>6110150</v>
          </cell>
          <cell r="B797" t="str">
            <v>SALARIES-TEMP FULL-TIME  TIME AND ONE H</v>
          </cell>
          <cell r="C797">
            <v>186.94</v>
          </cell>
          <cell r="D797">
            <v>52892.81</v>
          </cell>
        </row>
        <row r="798">
          <cell r="A798">
            <v>6110170</v>
          </cell>
          <cell r="B798" t="str">
            <v>SALARIES-TEMP PART-TIME  STRAIGHT-TIME</v>
          </cell>
          <cell r="C798">
            <v>13280029.029999999</v>
          </cell>
          <cell r="D798">
            <v>19402770.34</v>
          </cell>
        </row>
        <row r="799">
          <cell r="A799">
            <v>6110180</v>
          </cell>
          <cell r="B799" t="str">
            <v>SALARIES-TEMP PART-TIME  TIME AND ONE H</v>
          </cell>
          <cell r="C799">
            <v>356629.57</v>
          </cell>
          <cell r="D799">
            <v>632246.54</v>
          </cell>
        </row>
        <row r="800">
          <cell r="A800">
            <v>6110190</v>
          </cell>
          <cell r="B800" t="str">
            <v>SALARIES-TEMP PART-TIME  DOUBLE TIME</v>
          </cell>
          <cell r="C800">
            <v>2632.66</v>
          </cell>
          <cell r="D800">
            <v>723.66</v>
          </cell>
        </row>
        <row r="801">
          <cell r="A801">
            <v>6110255</v>
          </cell>
          <cell r="B801" t="str">
            <v>SALARIES-EICP</v>
          </cell>
          <cell r="C801">
            <v>16445651.689999999</v>
          </cell>
          <cell r="D801">
            <v>14221958</v>
          </cell>
        </row>
        <row r="802">
          <cell r="A802">
            <v>6110256</v>
          </cell>
          <cell r="B802" t="str">
            <v>SALARIES-MISC</v>
          </cell>
          <cell r="C802">
            <v>804356.89</v>
          </cell>
          <cell r="D802">
            <v>0</v>
          </cell>
        </row>
        <row r="803">
          <cell r="A803">
            <v>6110257</v>
          </cell>
          <cell r="B803" t="str">
            <v>SALARIES-MSI</v>
          </cell>
          <cell r="C803">
            <v>223754.75</v>
          </cell>
          <cell r="D803">
            <v>0</v>
          </cell>
        </row>
        <row r="804">
          <cell r="A804">
            <v>6110270</v>
          </cell>
          <cell r="B804" t="str">
            <v>SALARIES-SEVERENCE</v>
          </cell>
          <cell r="C804">
            <v>86998.42</v>
          </cell>
          <cell r="D804">
            <v>0</v>
          </cell>
        </row>
        <row r="805">
          <cell r="A805">
            <v>6110280</v>
          </cell>
          <cell r="B805" t="str">
            <v>SALARIES-VACATION</v>
          </cell>
          <cell r="C805">
            <v>10334322.289999999</v>
          </cell>
          <cell r="D805">
            <v>0</v>
          </cell>
        </row>
        <row r="806">
          <cell r="A806">
            <v>6110290</v>
          </cell>
          <cell r="B806" t="str">
            <v>SALARIES-HOLIDAY</v>
          </cell>
          <cell r="C806">
            <v>2354791.5</v>
          </cell>
          <cell r="D806">
            <v>0</v>
          </cell>
        </row>
        <row r="807">
          <cell r="A807">
            <v>6110300</v>
          </cell>
          <cell r="B807" t="str">
            <v>SALARIES-JURY DUTY</v>
          </cell>
          <cell r="C807">
            <v>260087.33</v>
          </cell>
          <cell r="D807">
            <v>0</v>
          </cell>
        </row>
        <row r="808">
          <cell r="A808">
            <v>6110310</v>
          </cell>
          <cell r="B808" t="str">
            <v>SALARIES-SICK TIME</v>
          </cell>
          <cell r="C808">
            <v>2415564.04</v>
          </cell>
          <cell r="D808">
            <v>0</v>
          </cell>
        </row>
        <row r="809">
          <cell r="A809">
            <v>6110320</v>
          </cell>
          <cell r="B809" t="str">
            <v>SALARIES-OTHER NON PRODUCTIVE</v>
          </cell>
          <cell r="C809">
            <v>679207.1</v>
          </cell>
          <cell r="D809">
            <v>2388566.85</v>
          </cell>
        </row>
        <row r="810">
          <cell r="A810">
            <v>6120002</v>
          </cell>
          <cell r="B810" t="str">
            <v>EMP BEN-HEALTH INSURANCE</v>
          </cell>
          <cell r="C810">
            <v>11295738.460000001</v>
          </cell>
          <cell r="D810">
            <v>15013748.91</v>
          </cell>
        </row>
        <row r="811">
          <cell r="A811">
            <v>6120003</v>
          </cell>
          <cell r="B811" t="str">
            <v>EMP BEN-DENTAL INSURANCE</v>
          </cell>
          <cell r="C811">
            <v>1338233.56</v>
          </cell>
          <cell r="D811">
            <v>1885463.29</v>
          </cell>
        </row>
        <row r="812">
          <cell r="A812">
            <v>6120004</v>
          </cell>
          <cell r="B812" t="str">
            <v>EMP BEN-VISION INSURANCE</v>
          </cell>
          <cell r="C812">
            <v>178203.99</v>
          </cell>
          <cell r="D812">
            <v>53929.760000000002</v>
          </cell>
        </row>
        <row r="813">
          <cell r="A813">
            <v>6120005</v>
          </cell>
          <cell r="B813" t="str">
            <v>EMP BEN-LIFE INSURANCE</v>
          </cell>
          <cell r="C813">
            <v>275897.26</v>
          </cell>
          <cell r="D813">
            <v>344169.23</v>
          </cell>
        </row>
        <row r="814">
          <cell r="A814">
            <v>6120006</v>
          </cell>
          <cell r="B814" t="str">
            <v>EMP BEN-FEES AND SERVICE ADM CHARGES</v>
          </cell>
          <cell r="C814">
            <v>161087.91</v>
          </cell>
          <cell r="D814">
            <v>478605.47</v>
          </cell>
        </row>
        <row r="815">
          <cell r="A815">
            <v>6120008</v>
          </cell>
          <cell r="B815" t="str">
            <v>EMP BEN-QUALIFIED PENSION</v>
          </cell>
          <cell r="C815">
            <v>0</v>
          </cell>
          <cell r="D815">
            <v>65500</v>
          </cell>
        </row>
        <row r="816">
          <cell r="A816">
            <v>6120009</v>
          </cell>
          <cell r="B816" t="str">
            <v>EMP BEN-EMPLOYEE ASSISTANCE PROGRAM</v>
          </cell>
          <cell r="C816">
            <v>136551.4</v>
          </cell>
          <cell r="D816">
            <v>151534.85999999999</v>
          </cell>
        </row>
        <row r="817">
          <cell r="A817">
            <v>6120010</v>
          </cell>
          <cell r="B817" t="str">
            <v>EMP BEN-EMPLOYEE WELLNESS PROGRAM</v>
          </cell>
          <cell r="C817">
            <v>14069.12</v>
          </cell>
          <cell r="D817">
            <v>50768.82</v>
          </cell>
        </row>
        <row r="818">
          <cell r="A818">
            <v>6120011</v>
          </cell>
          <cell r="B818" t="str">
            <v>EMP BEN-LONG TERM DISABILITY</v>
          </cell>
          <cell r="C818">
            <v>425709.96</v>
          </cell>
          <cell r="D818">
            <v>2929282.55</v>
          </cell>
        </row>
        <row r="819">
          <cell r="A819">
            <v>6120012</v>
          </cell>
          <cell r="B819" t="str">
            <v>EMP BEN-EMPLOYEE RECOGNITION</v>
          </cell>
          <cell r="C819">
            <v>530500.9</v>
          </cell>
          <cell r="D819">
            <v>1002479.68</v>
          </cell>
        </row>
        <row r="820">
          <cell r="A820">
            <v>6120013</v>
          </cell>
          <cell r="B820" t="str">
            <v>EMP BEN-ANNUAL BENEFIT</v>
          </cell>
          <cell r="C820">
            <v>127871.63</v>
          </cell>
          <cell r="D820">
            <v>1032.5</v>
          </cell>
        </row>
        <row r="821">
          <cell r="A821">
            <v>6120014</v>
          </cell>
          <cell r="B821" t="str">
            <v>EMP BEN-SERVICE RECOGNITION</v>
          </cell>
          <cell r="C821">
            <v>113216.95</v>
          </cell>
          <cell r="D821">
            <v>331597.48</v>
          </cell>
        </row>
        <row r="822">
          <cell r="A822">
            <v>6120015</v>
          </cell>
          <cell r="B822" t="str">
            <v>EMP BEN-TURKEY CHECKS</v>
          </cell>
          <cell r="C822">
            <v>-125</v>
          </cell>
          <cell r="D822">
            <v>273294.51</v>
          </cell>
        </row>
        <row r="823">
          <cell r="A823">
            <v>6120016</v>
          </cell>
          <cell r="B823" t="str">
            <v>EMP BEN-CASH AWARDS</v>
          </cell>
          <cell r="C823">
            <v>725860</v>
          </cell>
          <cell r="D823">
            <v>0</v>
          </cell>
        </row>
        <row r="824">
          <cell r="A824">
            <v>6120017</v>
          </cell>
          <cell r="B824" t="str">
            <v>EMP BEN-EDUCATIONAL ASSISTANCE</v>
          </cell>
          <cell r="C824">
            <v>172830.04</v>
          </cell>
          <cell r="D824">
            <v>319.5</v>
          </cell>
        </row>
        <row r="825">
          <cell r="A825">
            <v>6120018</v>
          </cell>
          <cell r="B825" t="str">
            <v>EMP BEN-PRE-EMP PHYSICAL EXAMS</v>
          </cell>
          <cell r="C825">
            <v>58854.61</v>
          </cell>
          <cell r="D825">
            <v>60814.28</v>
          </cell>
        </row>
        <row r="826">
          <cell r="A826">
            <v>6120019</v>
          </cell>
          <cell r="B826" t="str">
            <v>EMP BEN-TRANSPORTATION ALLOWANCE</v>
          </cell>
          <cell r="C826">
            <v>192043.23</v>
          </cell>
          <cell r="D826">
            <v>222618.64</v>
          </cell>
        </row>
        <row r="827">
          <cell r="A827">
            <v>6120020</v>
          </cell>
          <cell r="B827" t="str">
            <v>EMP BEN-DIRECTORS PENSION</v>
          </cell>
          <cell r="C827">
            <v>259.97000000000003</v>
          </cell>
          <cell r="D827">
            <v>281.18</v>
          </cell>
        </row>
        <row r="828">
          <cell r="A828">
            <v>6120021</v>
          </cell>
          <cell r="B828" t="str">
            <v>EMP BEN-DEF COMP INSURANCE-NET OF PREMI</v>
          </cell>
          <cell r="C828">
            <v>505</v>
          </cell>
          <cell r="D828">
            <v>150</v>
          </cell>
        </row>
        <row r="829">
          <cell r="A829">
            <v>6120024</v>
          </cell>
          <cell r="B829" t="str">
            <v>EMP BEN-PBOP MED NON-REP</v>
          </cell>
          <cell r="C829">
            <v>5165000</v>
          </cell>
          <cell r="D829">
            <v>7172900</v>
          </cell>
        </row>
        <row r="830">
          <cell r="A830">
            <v>6120027</v>
          </cell>
          <cell r="B830" t="str">
            <v>EMP BEN-ICP BONUS ACCRUAL</v>
          </cell>
          <cell r="C830">
            <v>301640.63</v>
          </cell>
          <cell r="D830">
            <v>0</v>
          </cell>
        </row>
        <row r="831">
          <cell r="A831">
            <v>6120028</v>
          </cell>
          <cell r="B831" t="str">
            <v>EMP BEN-LIFE INSURANCE-RETIREES</v>
          </cell>
          <cell r="C831">
            <v>250</v>
          </cell>
          <cell r="D831">
            <v>0</v>
          </cell>
        </row>
        <row r="832">
          <cell r="A832">
            <v>6120029</v>
          </cell>
          <cell r="B832" t="str">
            <v>EMP BEN-COBRA FOR TERMINATES</v>
          </cell>
          <cell r="C832">
            <v>6800</v>
          </cell>
          <cell r="D832">
            <v>0</v>
          </cell>
        </row>
        <row r="833">
          <cell r="A833">
            <v>6120031</v>
          </cell>
          <cell r="B833" t="str">
            <v>EMP BEN-CONTRA BENEFITS</v>
          </cell>
          <cell r="C833">
            <v>0</v>
          </cell>
          <cell r="D833">
            <v>-6836952.4500000002</v>
          </cell>
        </row>
        <row r="834">
          <cell r="A834">
            <v>6120034</v>
          </cell>
          <cell r="B834" t="str">
            <v>EMP BEN-MISCELLANEOUS-IMPUTABLE</v>
          </cell>
          <cell r="C834">
            <v>0</v>
          </cell>
          <cell r="D834">
            <v>10000</v>
          </cell>
        </row>
        <row r="835">
          <cell r="A835">
            <v>6120035</v>
          </cell>
          <cell r="B835" t="str">
            <v>EMP BEN-YMCA-IMPUTABLE</v>
          </cell>
          <cell r="C835">
            <v>62894.83</v>
          </cell>
          <cell r="D835">
            <v>45539.64</v>
          </cell>
        </row>
        <row r="836">
          <cell r="A836">
            <v>6120036</v>
          </cell>
          <cell r="B836" t="str">
            <v>EMP BEN-FINANCIAL CONSULTING</v>
          </cell>
          <cell r="C836">
            <v>15815</v>
          </cell>
          <cell r="D836">
            <v>21359.5</v>
          </cell>
        </row>
        <row r="837">
          <cell r="A837">
            <v>6120037</v>
          </cell>
          <cell r="B837" t="str">
            <v>EMP BEN-WORKER'S COMPENSATION-MEDICAL</v>
          </cell>
          <cell r="C837">
            <v>2895429.37</v>
          </cell>
          <cell r="D837">
            <v>4486291.66</v>
          </cell>
        </row>
        <row r="838">
          <cell r="A838">
            <v>6120038</v>
          </cell>
          <cell r="B838" t="str">
            <v>EMP BEN-WORKER'S COMPENSATION-OTHER</v>
          </cell>
          <cell r="C838">
            <v>795843.41</v>
          </cell>
          <cell r="D838">
            <v>1252572.6499999999</v>
          </cell>
        </row>
        <row r="839">
          <cell r="A839">
            <v>6120040</v>
          </cell>
          <cell r="B839" t="str">
            <v>EMP BEN-EMP RELOCATION</v>
          </cell>
          <cell r="C839">
            <v>27846.61</v>
          </cell>
          <cell r="D839">
            <v>0</v>
          </cell>
        </row>
        <row r="840">
          <cell r="A840">
            <v>6120041</v>
          </cell>
          <cell r="B840" t="str">
            <v>EMP BEN-EMP RELOCATION-GROSS UP</v>
          </cell>
          <cell r="C840">
            <v>9122.35</v>
          </cell>
          <cell r="D840">
            <v>0</v>
          </cell>
        </row>
        <row r="841">
          <cell r="A841">
            <v>6120042</v>
          </cell>
          <cell r="B841" t="str">
            <v>EMP BEN-EMP RELOCATION-NON TAXABLE</v>
          </cell>
          <cell r="C841">
            <v>2836.51</v>
          </cell>
          <cell r="D841">
            <v>0</v>
          </cell>
        </row>
        <row r="842">
          <cell r="A842">
            <v>6120046</v>
          </cell>
          <cell r="B842" t="str">
            <v>EMP BEN-OLD TIMERS</v>
          </cell>
          <cell r="C842">
            <v>0</v>
          </cell>
          <cell r="D842">
            <v>62.7</v>
          </cell>
        </row>
        <row r="843">
          <cell r="A843">
            <v>6120047</v>
          </cell>
          <cell r="B843" t="str">
            <v>EMP BEN-CONTRIB CLUB</v>
          </cell>
          <cell r="C843">
            <v>0</v>
          </cell>
          <cell r="D843">
            <v>1160</v>
          </cell>
        </row>
        <row r="844">
          <cell r="A844">
            <v>6120050</v>
          </cell>
          <cell r="B844" t="str">
            <v>EMP BEN-HEALTH INS RETIRED</v>
          </cell>
          <cell r="C844">
            <v>16087230.460000001</v>
          </cell>
          <cell r="D844">
            <v>14511275</v>
          </cell>
        </row>
        <row r="845">
          <cell r="A845">
            <v>6120052</v>
          </cell>
          <cell r="B845" t="str">
            <v>EMP BEN-SUBSIDIZED FOOD SVS</v>
          </cell>
          <cell r="C845">
            <v>-52423.81</v>
          </cell>
          <cell r="D845">
            <v>3698.36</v>
          </cell>
        </row>
        <row r="846">
          <cell r="A846">
            <v>6120053</v>
          </cell>
          <cell r="B846" t="str">
            <v>EMP BEN-EMPLOYEE BENEFITS MISC</v>
          </cell>
          <cell r="C846">
            <v>200</v>
          </cell>
          <cell r="D846">
            <v>146818.72</v>
          </cell>
        </row>
        <row r="847">
          <cell r="A847">
            <v>6120058</v>
          </cell>
          <cell r="B847" t="str">
            <v>EMP BEN-SUPPLEMENTAL PENSION</v>
          </cell>
          <cell r="C847">
            <v>18087.2</v>
          </cell>
          <cell r="D847">
            <v>145641.1</v>
          </cell>
        </row>
        <row r="848">
          <cell r="A848">
            <v>6120062</v>
          </cell>
          <cell r="B848" t="str">
            <v>EMP BEN-RSP COMPANY MATCH</v>
          </cell>
          <cell r="C848">
            <v>4629082.1900000004</v>
          </cell>
          <cell r="D848">
            <v>6404385.4199999999</v>
          </cell>
        </row>
        <row r="849">
          <cell r="A849">
            <v>6120068</v>
          </cell>
          <cell r="B849" t="str">
            <v>EMP BEN-INACTIVE EMPLOYEE BENEFITS</v>
          </cell>
          <cell r="C849">
            <v>2610.5</v>
          </cell>
          <cell r="D849">
            <v>2830.5</v>
          </cell>
        </row>
        <row r="850">
          <cell r="A850">
            <v>6120075</v>
          </cell>
          <cell r="B850" t="str">
            <v>EMP BEN-RANDOM TESTING</v>
          </cell>
          <cell r="C850">
            <v>108079.82</v>
          </cell>
          <cell r="D850">
            <v>65019.7</v>
          </cell>
        </row>
        <row r="851">
          <cell r="A851">
            <v>6120081</v>
          </cell>
          <cell r="B851" t="str">
            <v>EMP BEN-PBOP MED-REP</v>
          </cell>
          <cell r="C851">
            <v>1698000</v>
          </cell>
          <cell r="D851">
            <v>15607253</v>
          </cell>
        </row>
        <row r="852">
          <cell r="A852">
            <v>6120082</v>
          </cell>
          <cell r="B852" t="str">
            <v>EMP BEN-PBOP NON-REP LIFE I</v>
          </cell>
          <cell r="C852">
            <v>112580</v>
          </cell>
          <cell r="D852">
            <v>1033974</v>
          </cell>
        </row>
        <row r="853">
          <cell r="A853">
            <v>6120083</v>
          </cell>
          <cell r="B853" t="str">
            <v>EMP BEN-PBOP NON-REP LIFE II</v>
          </cell>
          <cell r="C853">
            <v>112912.84</v>
          </cell>
          <cell r="D853">
            <v>201299.28</v>
          </cell>
        </row>
        <row r="854">
          <cell r="A854">
            <v>6120084</v>
          </cell>
          <cell r="B854" t="str">
            <v>EMP BEN-SPECIAL EVENTS NIGHT</v>
          </cell>
          <cell r="C854">
            <v>54174.400000000001</v>
          </cell>
          <cell r="D854">
            <v>392479.71</v>
          </cell>
        </row>
        <row r="855">
          <cell r="A855">
            <v>6120086</v>
          </cell>
          <cell r="B855" t="str">
            <v>EMP BEN-RETIREMENT ACTIVITIES</v>
          </cell>
          <cell r="C855">
            <v>71111.69</v>
          </cell>
          <cell r="D855">
            <v>34778.239999999998</v>
          </cell>
        </row>
        <row r="856">
          <cell r="A856">
            <v>6120087</v>
          </cell>
          <cell r="B856" t="str">
            <v>EMP BEN-SERVICE RESTORATION</v>
          </cell>
          <cell r="C856">
            <v>37978.080000000002</v>
          </cell>
          <cell r="D856">
            <v>56967.12</v>
          </cell>
        </row>
        <row r="857">
          <cell r="A857">
            <v>6120089</v>
          </cell>
          <cell r="B857" t="str">
            <v>EMP BEN-EXCESS SAVINGS</v>
          </cell>
          <cell r="C857">
            <v>88082.92</v>
          </cell>
          <cell r="D857">
            <v>0</v>
          </cell>
        </row>
        <row r="858">
          <cell r="A858">
            <v>6120139</v>
          </cell>
          <cell r="B858" t="str">
            <v>EMP BEN-WORKER'S COMP-IDEMNITY EXP</v>
          </cell>
          <cell r="C858">
            <v>5386056.8300000001</v>
          </cell>
          <cell r="D858">
            <v>8249413.3200000003</v>
          </cell>
        </row>
        <row r="859">
          <cell r="A859">
            <v>6120140</v>
          </cell>
          <cell r="B859" t="str">
            <v>EMP BEN-WORKER'S COMPENSATION-ADMIN</v>
          </cell>
          <cell r="C859">
            <v>1227904.07</v>
          </cell>
          <cell r="D859">
            <v>212855.24</v>
          </cell>
        </row>
        <row r="860">
          <cell r="A860">
            <v>6120141</v>
          </cell>
          <cell r="B860" t="str">
            <v>EMP BEN-WORKERS COMP-REFUNDS</v>
          </cell>
          <cell r="C860">
            <v>-428616.34</v>
          </cell>
          <cell r="D860">
            <v>-351913.18</v>
          </cell>
        </row>
        <row r="861">
          <cell r="A861">
            <v>6125000</v>
          </cell>
          <cell r="B861" t="str">
            <v>EXECUTIVE BENEFITS</v>
          </cell>
          <cell r="C861">
            <v>21634.61</v>
          </cell>
          <cell r="D861">
            <v>0</v>
          </cell>
        </row>
        <row r="862">
          <cell r="A862">
            <v>6125007</v>
          </cell>
          <cell r="B862" t="str">
            <v>EXEC BEN-EXECUTIVE INSURANCE</v>
          </cell>
          <cell r="C862">
            <v>6159.21</v>
          </cell>
          <cell r="D862">
            <v>6041.92</v>
          </cell>
        </row>
        <row r="863">
          <cell r="A863">
            <v>6127000</v>
          </cell>
          <cell r="B863" t="str">
            <v>EMP BEN-PAYROLL TAXES</v>
          </cell>
          <cell r="C863">
            <v>791.36</v>
          </cell>
          <cell r="D863">
            <v>0</v>
          </cell>
        </row>
        <row r="864">
          <cell r="A864">
            <v>6130000</v>
          </cell>
          <cell r="B864" t="str">
            <v>EMP BEN-EMPLOYEE EXPENSES</v>
          </cell>
          <cell r="C864">
            <v>796.89</v>
          </cell>
          <cell r="D864">
            <v>21567.86</v>
          </cell>
        </row>
        <row r="865">
          <cell r="A865">
            <v>6130001</v>
          </cell>
          <cell r="B865" t="str">
            <v>EMP TRAVEL-EMP  AIR</v>
          </cell>
          <cell r="C865">
            <v>433651.79</v>
          </cell>
          <cell r="D865">
            <v>274301.15999999997</v>
          </cell>
        </row>
        <row r="866">
          <cell r="A866">
            <v>6130002</v>
          </cell>
          <cell r="B866" t="str">
            <v>EMP TRAVEL-EMP  RAIL</v>
          </cell>
          <cell r="C866">
            <v>3615.88</v>
          </cell>
          <cell r="D866">
            <v>4500.08</v>
          </cell>
        </row>
        <row r="867">
          <cell r="A867">
            <v>6130010</v>
          </cell>
          <cell r="B867" t="str">
            <v>EMP TRAVEL-MEALS&amp;TIPS(100%)(CHK W/AP OR</v>
          </cell>
          <cell r="C867">
            <v>125685.49</v>
          </cell>
          <cell r="D867">
            <v>3979240.87</v>
          </cell>
        </row>
        <row r="868">
          <cell r="A868">
            <v>6130011</v>
          </cell>
          <cell r="B868" t="str">
            <v>EMP TRAVEL-INCIDENTALS (PHONES AND TIPS</v>
          </cell>
          <cell r="C868">
            <v>155603.31</v>
          </cell>
          <cell r="D868">
            <v>94019.51</v>
          </cell>
        </row>
        <row r="869">
          <cell r="A869">
            <v>6130012</v>
          </cell>
          <cell r="B869" t="str">
            <v>EMP TRAVEL-MILEAGE</v>
          </cell>
          <cell r="C869">
            <v>783091.93</v>
          </cell>
          <cell r="D869">
            <v>283821.64</v>
          </cell>
        </row>
        <row r="870">
          <cell r="A870">
            <v>6130013</v>
          </cell>
          <cell r="B870" t="str">
            <v>EMP TRAVEL-PER DIEM</v>
          </cell>
          <cell r="C870">
            <v>68301.399999999994</v>
          </cell>
          <cell r="D870">
            <v>32962.79</v>
          </cell>
        </row>
        <row r="871">
          <cell r="A871">
            <v>6130014</v>
          </cell>
          <cell r="B871" t="str">
            <v>EMP TRAVEL-PARKING</v>
          </cell>
          <cell r="C871">
            <v>28238.720000000001</v>
          </cell>
          <cell r="D871">
            <v>14412.68</v>
          </cell>
        </row>
        <row r="872">
          <cell r="A872">
            <v>6130015</v>
          </cell>
          <cell r="B872" t="str">
            <v>EMP TRAVEL-MEALS (INCL TIPS)%ENT 50%</v>
          </cell>
          <cell r="C872">
            <v>690152.34</v>
          </cell>
          <cell r="D872">
            <v>1878094.11</v>
          </cell>
        </row>
        <row r="873">
          <cell r="A873">
            <v>6130016</v>
          </cell>
          <cell r="B873" t="str">
            <v>EMP TRAVEL-CAR RENTAL</v>
          </cell>
          <cell r="C873">
            <v>51548.93</v>
          </cell>
          <cell r="D873">
            <v>38751.040000000001</v>
          </cell>
        </row>
        <row r="874">
          <cell r="A874">
            <v>6130017</v>
          </cell>
          <cell r="B874" t="str">
            <v>EMP TRAVEL-TAXI AND SHUTTLE</v>
          </cell>
          <cell r="C874">
            <v>58154.49</v>
          </cell>
          <cell r="D874">
            <v>58919.81</v>
          </cell>
        </row>
        <row r="875">
          <cell r="A875">
            <v>6130018</v>
          </cell>
          <cell r="B875" t="str">
            <v>EMP TRAVEL-AGENCY EXPENSE-CBS USE</v>
          </cell>
          <cell r="C875">
            <v>0</v>
          </cell>
          <cell r="D875">
            <v>17</v>
          </cell>
        </row>
        <row r="876">
          <cell r="A876">
            <v>6130019</v>
          </cell>
          <cell r="B876" t="str">
            <v>EMP TRAVEL-MANAGEMENT-CBS USE</v>
          </cell>
          <cell r="C876">
            <v>86.51</v>
          </cell>
          <cell r="D876">
            <v>0</v>
          </cell>
        </row>
        <row r="877">
          <cell r="A877">
            <v>6130020</v>
          </cell>
          <cell r="B877" t="str">
            <v>EMP TRAVEL-HOTEL/LODG (ROOM AND TAX ONL</v>
          </cell>
          <cell r="C877">
            <v>811772.91</v>
          </cell>
          <cell r="D877">
            <v>544337.99</v>
          </cell>
        </row>
        <row r="878">
          <cell r="A878">
            <v>6130021</v>
          </cell>
          <cell r="B878" t="str">
            <v>EMP TRAVEL-RECRUITING EXP TRAVEL ARRANG</v>
          </cell>
          <cell r="C878">
            <v>0</v>
          </cell>
          <cell r="D878">
            <v>814.47</v>
          </cell>
        </row>
        <row r="879">
          <cell r="A879">
            <v>6130022</v>
          </cell>
          <cell r="B879" t="str">
            <v>EMP BEN-CORPORATE EVENTS SERVICES (VEND</v>
          </cell>
          <cell r="C879">
            <v>731.7</v>
          </cell>
          <cell r="D879">
            <v>48568.1</v>
          </cell>
        </row>
        <row r="880">
          <cell r="A880">
            <v>6130030</v>
          </cell>
          <cell r="B880" t="str">
            <v>EMP OTHER-SPOUSE'S TRAVEL-IMPUTABLE</v>
          </cell>
          <cell r="C880">
            <v>142.26</v>
          </cell>
          <cell r="D880">
            <v>0</v>
          </cell>
        </row>
        <row r="881">
          <cell r="A881">
            <v>6130040</v>
          </cell>
          <cell r="B881" t="str">
            <v>EMP OTHER-LIVING EXPENSES-IMPUTABLE</v>
          </cell>
          <cell r="C881">
            <v>1899.5</v>
          </cell>
          <cell r="D881">
            <v>3502</v>
          </cell>
        </row>
        <row r="882">
          <cell r="A882">
            <v>6130050</v>
          </cell>
          <cell r="B882" t="str">
            <v>EMP TRAVEL-OTHER</v>
          </cell>
          <cell r="C882">
            <v>190148.95</v>
          </cell>
          <cell r="D882">
            <v>175931.73</v>
          </cell>
        </row>
        <row r="883">
          <cell r="A883">
            <v>6130055</v>
          </cell>
          <cell r="B883" t="str">
            <v>EMP TRAVEL-COMPANY PD TRAVEL EXPENSES</v>
          </cell>
          <cell r="C883">
            <v>12073.75</v>
          </cell>
          <cell r="D883">
            <v>28446.13</v>
          </cell>
        </row>
        <row r="884">
          <cell r="A884">
            <v>6210000</v>
          </cell>
          <cell r="B884" t="str">
            <v>PURCHASED MATERIALS</v>
          </cell>
          <cell r="C884">
            <v>60323.35</v>
          </cell>
          <cell r="D884">
            <v>425596.79</v>
          </cell>
        </row>
        <row r="885">
          <cell r="A885">
            <v>6210005</v>
          </cell>
          <cell r="B885" t="str">
            <v>AVERAGE UNIT PRICE ADJUSTMENT</v>
          </cell>
          <cell r="C885">
            <v>-8093.38</v>
          </cell>
          <cell r="D885">
            <v>-25865.360000000001</v>
          </cell>
        </row>
        <row r="886">
          <cell r="A886">
            <v>6210010</v>
          </cell>
          <cell r="B886" t="str">
            <v>Purchased Materials - Office Supplies</v>
          </cell>
          <cell r="C886">
            <v>133.91999999999999</v>
          </cell>
          <cell r="D886">
            <v>0</v>
          </cell>
        </row>
        <row r="887">
          <cell r="A887">
            <v>6210080</v>
          </cell>
          <cell r="B887" t="str">
            <v>Purchased Materials - Gasoline and Dies</v>
          </cell>
          <cell r="C887">
            <v>67.39</v>
          </cell>
          <cell r="D887">
            <v>0</v>
          </cell>
        </row>
        <row r="888">
          <cell r="A888">
            <v>6210195</v>
          </cell>
          <cell r="B888" t="str">
            <v>PO-MATL-EXEMPT MATERIAL-GAS</v>
          </cell>
          <cell r="C888">
            <v>216164.71</v>
          </cell>
          <cell r="D888">
            <v>35761.050000000003</v>
          </cell>
        </row>
        <row r="889">
          <cell r="A889">
            <v>6210210</v>
          </cell>
          <cell r="B889" t="str">
            <v>PO-MATL-INV ADJUST ACCT</v>
          </cell>
          <cell r="C889">
            <v>-8227.19</v>
          </cell>
          <cell r="D889">
            <v>27277.41</v>
          </cell>
        </row>
        <row r="890">
          <cell r="A890">
            <v>6210220</v>
          </cell>
          <cell r="B890" t="str">
            <v>PO-MATL-SCRAP MATERIAL EXPENSES</v>
          </cell>
          <cell r="C890">
            <v>24866.66</v>
          </cell>
          <cell r="D890">
            <v>663.24</v>
          </cell>
        </row>
        <row r="891">
          <cell r="A891">
            <v>6210230</v>
          </cell>
          <cell r="B891" t="str">
            <v>PO-MATL-SUBCONT MAT CONSUMP</v>
          </cell>
          <cell r="C891">
            <v>735682.64</v>
          </cell>
          <cell r="D891">
            <v>272861.86</v>
          </cell>
        </row>
        <row r="892">
          <cell r="A892">
            <v>6210240</v>
          </cell>
          <cell r="B892" t="str">
            <v>PO-MATL-SUBCONT ENHANC COSTS</v>
          </cell>
          <cell r="C892">
            <v>179154.7</v>
          </cell>
          <cell r="D892">
            <v>54275.17</v>
          </cell>
        </row>
        <row r="893">
          <cell r="A893">
            <v>6210250</v>
          </cell>
          <cell r="B893" t="str">
            <v>PO-MATL-SUBCONT SCRAP COSTS</v>
          </cell>
          <cell r="C893">
            <v>-914837.34</v>
          </cell>
          <cell r="D893">
            <v>-313311.19</v>
          </cell>
        </row>
        <row r="894">
          <cell r="A894">
            <v>6211010</v>
          </cell>
          <cell r="B894" t="str">
            <v>NO PO-MATL-OFFICE FURNITURE</v>
          </cell>
          <cell r="C894">
            <v>21368.52</v>
          </cell>
          <cell r="D894">
            <v>16996.2</v>
          </cell>
        </row>
        <row r="895">
          <cell r="A895">
            <v>6211015</v>
          </cell>
          <cell r="B895" t="str">
            <v>NO PO-MATL-OFFICE EQUIPMENT</v>
          </cell>
          <cell r="C895">
            <v>50634.57</v>
          </cell>
          <cell r="D895">
            <v>77605.23</v>
          </cell>
        </row>
        <row r="896">
          <cell r="A896">
            <v>6211020</v>
          </cell>
          <cell r="B896" t="str">
            <v>NO PO-MATL-COMPUTER EQUIPMENT</v>
          </cell>
          <cell r="C896">
            <v>118378.09</v>
          </cell>
          <cell r="D896">
            <v>133576.54</v>
          </cell>
        </row>
        <row r="897">
          <cell r="A897">
            <v>6211025</v>
          </cell>
          <cell r="B897" t="str">
            <v>NO PO-MATL-COMPUTER SOFTWARE</v>
          </cell>
          <cell r="C897">
            <v>43586.85</v>
          </cell>
          <cell r="D897">
            <v>66764.84</v>
          </cell>
        </row>
        <row r="898">
          <cell r="A898">
            <v>6211030</v>
          </cell>
          <cell r="B898" t="str">
            <v>NO PO-MATL-GASOLINE AND DIESEL</v>
          </cell>
          <cell r="C898">
            <v>130910.18</v>
          </cell>
          <cell r="D898">
            <v>264099.38</v>
          </cell>
        </row>
        <row r="899">
          <cell r="A899">
            <v>6211055</v>
          </cell>
          <cell r="B899" t="str">
            <v>NO PO-MATL-AUTO PARTS &amp; SUPPLIES</v>
          </cell>
          <cell r="C899">
            <v>136664.89000000001</v>
          </cell>
          <cell r="D899">
            <v>210915.79</v>
          </cell>
        </row>
        <row r="900">
          <cell r="A900">
            <v>6211060</v>
          </cell>
          <cell r="B900" t="str">
            <v>NO PO-MATL-TIRES TUBES AND RECAPS</v>
          </cell>
          <cell r="C900">
            <v>452631.75</v>
          </cell>
          <cell r="D900">
            <v>272884.13</v>
          </cell>
        </row>
        <row r="901">
          <cell r="A901">
            <v>6211065</v>
          </cell>
          <cell r="B901" t="str">
            <v>NO PO-MATL-PARTS</v>
          </cell>
          <cell r="C901">
            <v>495333.71</v>
          </cell>
          <cell r="D901">
            <v>5244.99</v>
          </cell>
        </row>
        <row r="902">
          <cell r="A902">
            <v>6211075</v>
          </cell>
          <cell r="B902" t="str">
            <v>NO PO-MATL-REPAIR PARTS</v>
          </cell>
          <cell r="C902">
            <v>19410.53</v>
          </cell>
          <cell r="D902">
            <v>12112.19</v>
          </cell>
        </row>
        <row r="903">
          <cell r="A903">
            <v>6211080</v>
          </cell>
          <cell r="B903" t="str">
            <v>NO PO-MATL-MISCELLANEOUS</v>
          </cell>
          <cell r="C903">
            <v>437036.35</v>
          </cell>
          <cell r="D903">
            <v>212369.36</v>
          </cell>
        </row>
        <row r="904">
          <cell r="A904">
            <v>6211085</v>
          </cell>
          <cell r="B904" t="str">
            <v>NO PO-MATL-FREIGHT</v>
          </cell>
          <cell r="C904">
            <v>11934.7</v>
          </cell>
          <cell r="D904">
            <v>2318.06</v>
          </cell>
        </row>
        <row r="905">
          <cell r="A905">
            <v>6211090</v>
          </cell>
          <cell r="B905" t="str">
            <v>NO PO-MATL-SUBSCRIPTIONS</v>
          </cell>
          <cell r="C905">
            <v>91296.38</v>
          </cell>
          <cell r="D905">
            <v>145784.95000000001</v>
          </cell>
        </row>
        <row r="906">
          <cell r="A906">
            <v>6211100</v>
          </cell>
          <cell r="B906" t="str">
            <v>NO PO-MATL-ANODES</v>
          </cell>
          <cell r="C906">
            <v>6239.15</v>
          </cell>
          <cell r="D906">
            <v>0</v>
          </cell>
        </row>
        <row r="907">
          <cell r="A907">
            <v>6211105</v>
          </cell>
          <cell r="B907" t="str">
            <v>NO PO-MATL-APPLIANCE PARTS</v>
          </cell>
          <cell r="C907">
            <v>12204.07</v>
          </cell>
          <cell r="D907">
            <v>14849.85</v>
          </cell>
        </row>
        <row r="908">
          <cell r="A908">
            <v>6211110</v>
          </cell>
          <cell r="B908" t="str">
            <v>NO PO-MATL-ASPHALT</v>
          </cell>
          <cell r="C908">
            <v>52665.84</v>
          </cell>
          <cell r="D908">
            <v>73578.69</v>
          </cell>
        </row>
        <row r="909">
          <cell r="A909">
            <v>6211115</v>
          </cell>
          <cell r="B909" t="str">
            <v>NO PO-MATL-AUDIO VISUAL EQUIPMENT</v>
          </cell>
          <cell r="C909">
            <v>11050.09</v>
          </cell>
          <cell r="D909">
            <v>7971.39</v>
          </cell>
        </row>
        <row r="910">
          <cell r="A910">
            <v>6211125</v>
          </cell>
          <cell r="B910" t="str">
            <v>NO PO-MATL-BOTTLED WATER</v>
          </cell>
          <cell r="C910">
            <v>27118.57</v>
          </cell>
          <cell r="D910">
            <v>30319.08</v>
          </cell>
        </row>
        <row r="911">
          <cell r="A911">
            <v>6211135</v>
          </cell>
          <cell r="B911" t="str">
            <v>NO PO-MATL-BUILDING MATERIALS</v>
          </cell>
          <cell r="C911">
            <v>185078.39</v>
          </cell>
          <cell r="D911">
            <v>160502.74</v>
          </cell>
        </row>
        <row r="912">
          <cell r="A912">
            <v>6211140</v>
          </cell>
          <cell r="B912" t="str">
            <v>NO PO-MATL-CABLE AND WIRE</v>
          </cell>
          <cell r="C912">
            <v>695.57</v>
          </cell>
          <cell r="D912">
            <v>1513.67</v>
          </cell>
        </row>
        <row r="913">
          <cell r="A913">
            <v>6211175</v>
          </cell>
          <cell r="B913" t="str">
            <v>NO PO-MATL-COMPUTER HARDWARE</v>
          </cell>
          <cell r="C913">
            <v>19315.54</v>
          </cell>
          <cell r="D913">
            <v>0</v>
          </cell>
        </row>
        <row r="914">
          <cell r="A914">
            <v>6211230</v>
          </cell>
          <cell r="B914" t="str">
            <v>NO PO-MATL-ENGINEERING EQUIPMENT</v>
          </cell>
          <cell r="C914">
            <v>13741.79</v>
          </cell>
          <cell r="D914">
            <v>58910.28</v>
          </cell>
        </row>
        <row r="915">
          <cell r="A915">
            <v>6211250</v>
          </cell>
          <cell r="B915" t="str">
            <v>NO PO-MATL-FAX MACHINES</v>
          </cell>
          <cell r="C915">
            <v>1013.32</v>
          </cell>
          <cell r="D915">
            <v>3086.88</v>
          </cell>
        </row>
        <row r="916">
          <cell r="A916">
            <v>6211260</v>
          </cell>
          <cell r="B916" t="str">
            <v>NO PO-MATL-CARPET AND DRAPES</v>
          </cell>
          <cell r="C916">
            <v>0</v>
          </cell>
          <cell r="D916">
            <v>140.72999999999999</v>
          </cell>
        </row>
        <row r="917">
          <cell r="A917">
            <v>6211295</v>
          </cell>
          <cell r="B917" t="str">
            <v>NO PO-MATL-GASES-INDUSTRIAL</v>
          </cell>
          <cell r="C917">
            <v>37099.68</v>
          </cell>
          <cell r="D917">
            <v>46588.01</v>
          </cell>
        </row>
        <row r="918">
          <cell r="A918">
            <v>6211335</v>
          </cell>
          <cell r="B918" t="str">
            <v>NO PO-MATL-LABORATORY SUPPLIES</v>
          </cell>
          <cell r="C918">
            <v>4522.51</v>
          </cell>
          <cell r="D918">
            <v>6394.33</v>
          </cell>
        </row>
        <row r="919">
          <cell r="A919">
            <v>6211355</v>
          </cell>
          <cell r="B919" t="str">
            <v>NO PO-MATL-LOCKS</v>
          </cell>
          <cell r="C919">
            <v>2053.54</v>
          </cell>
          <cell r="D919">
            <v>4409.41</v>
          </cell>
        </row>
        <row r="920">
          <cell r="A920">
            <v>6211360</v>
          </cell>
          <cell r="B920" t="str">
            <v>NO PO-MATL-MEASUREMENT INSTRUMENTS</v>
          </cell>
          <cell r="C920">
            <v>6561.14</v>
          </cell>
          <cell r="D920">
            <v>0</v>
          </cell>
        </row>
        <row r="921">
          <cell r="A921">
            <v>6211380</v>
          </cell>
          <cell r="B921" t="str">
            <v>NO PO-MATL-ELECTRICAL PARTS</v>
          </cell>
          <cell r="C921">
            <v>36545.519999999997</v>
          </cell>
          <cell r="D921">
            <v>46731.199999999997</v>
          </cell>
        </row>
        <row r="922">
          <cell r="A922">
            <v>6211390</v>
          </cell>
          <cell r="B922" t="str">
            <v>NO PO-MATL-OFFICE SUPPLIES</v>
          </cell>
          <cell r="C922">
            <v>724123.83</v>
          </cell>
          <cell r="D922">
            <v>405655.84</v>
          </cell>
        </row>
        <row r="923">
          <cell r="A923">
            <v>6211395</v>
          </cell>
          <cell r="B923" t="str">
            <v>NO PO-MATL-OFFICE STATIONERY</v>
          </cell>
          <cell r="C923">
            <v>151.22999999999999</v>
          </cell>
          <cell r="D923">
            <v>0</v>
          </cell>
        </row>
        <row r="924">
          <cell r="A924">
            <v>6211445</v>
          </cell>
          <cell r="B924" t="str">
            <v>NO PO-MATL-PLANT EQUIPMENT</v>
          </cell>
          <cell r="C924">
            <v>1640.83</v>
          </cell>
          <cell r="D924">
            <v>0</v>
          </cell>
        </row>
        <row r="925">
          <cell r="A925">
            <v>6211455</v>
          </cell>
          <cell r="B925" t="str">
            <v>NO PO-MATL-TOOLS</v>
          </cell>
          <cell r="C925">
            <v>51334.63</v>
          </cell>
          <cell r="D925">
            <v>4824.3500000000004</v>
          </cell>
        </row>
        <row r="926">
          <cell r="A926">
            <v>6211470</v>
          </cell>
          <cell r="B926" t="str">
            <v>NO PO-MATL-PRINTED MATERIALS</v>
          </cell>
          <cell r="C926">
            <v>76166.94</v>
          </cell>
          <cell r="D926">
            <v>121459.12</v>
          </cell>
        </row>
        <row r="927">
          <cell r="A927">
            <v>6211485</v>
          </cell>
          <cell r="B927" t="str">
            <v>NO PO-MATL-RAIN GEAR/APPAREL, WET SUIT</v>
          </cell>
          <cell r="C927">
            <v>7832.98</v>
          </cell>
          <cell r="D927">
            <v>13933.25</v>
          </cell>
        </row>
        <row r="928">
          <cell r="A928">
            <v>6211500</v>
          </cell>
          <cell r="B928" t="str">
            <v>NO PO-MATL-SAFETY EVENT SUPPLIES</v>
          </cell>
          <cell r="C928">
            <v>78633.66</v>
          </cell>
          <cell r="D928">
            <v>4030.21</v>
          </cell>
        </row>
        <row r="929">
          <cell r="A929">
            <v>6211505</v>
          </cell>
          <cell r="B929" t="str">
            <v>NO PO-MATL-SAFETY EQUIPMENT</v>
          </cell>
          <cell r="C929">
            <v>90233.13</v>
          </cell>
          <cell r="D929">
            <v>52034.04</v>
          </cell>
        </row>
        <row r="930">
          <cell r="A930">
            <v>6211530</v>
          </cell>
          <cell r="B930" t="str">
            <v>NO PO-MATL-VALVES</v>
          </cell>
          <cell r="C930">
            <v>102.07</v>
          </cell>
          <cell r="D930">
            <v>273.37</v>
          </cell>
        </row>
        <row r="931">
          <cell r="A931">
            <v>6211540</v>
          </cell>
          <cell r="B931" t="str">
            <v>NO PO-MATL-WELDING EQUIPMENT</v>
          </cell>
          <cell r="C931">
            <v>12215.34</v>
          </cell>
          <cell r="D931">
            <v>13932.33</v>
          </cell>
        </row>
        <row r="932">
          <cell r="A932">
            <v>6211635</v>
          </cell>
          <cell r="B932" t="str">
            <v>NO PO-MATL-COMPANY GAS USED</v>
          </cell>
          <cell r="C932">
            <v>11311363.91</v>
          </cell>
          <cell r="D932">
            <v>7652001.0899999999</v>
          </cell>
        </row>
        <row r="933">
          <cell r="A933">
            <v>6213005</v>
          </cell>
          <cell r="B933" t="str">
            <v>PO-MATL-OFFICE SUPPLIES</v>
          </cell>
          <cell r="C933">
            <v>607840.12</v>
          </cell>
          <cell r="D933">
            <v>505312.8</v>
          </cell>
        </row>
        <row r="934">
          <cell r="A934">
            <v>6213010</v>
          </cell>
          <cell r="B934" t="str">
            <v>PO-MATL-PROCUREMENT CARD TRANSACTIONS</v>
          </cell>
          <cell r="C934">
            <v>5037786.5599999996</v>
          </cell>
          <cell r="D934">
            <v>4934746.3899999997</v>
          </cell>
        </row>
        <row r="935">
          <cell r="A935">
            <v>6213015</v>
          </cell>
          <cell r="B935" t="str">
            <v>PO-MATL-OFFICE EQUIPMENT-FURNITURE</v>
          </cell>
          <cell r="C935">
            <v>36524.18</v>
          </cell>
          <cell r="D935">
            <v>6858.4</v>
          </cell>
        </row>
        <row r="936">
          <cell r="A936">
            <v>6213020</v>
          </cell>
          <cell r="B936" t="str">
            <v>PO-MATL-OFFICE EQUIPMENT (EXCEPT FURNIT</v>
          </cell>
          <cell r="C936">
            <v>304592.31</v>
          </cell>
          <cell r="D936">
            <v>303769.46999999997</v>
          </cell>
        </row>
        <row r="937">
          <cell r="A937">
            <v>6213025</v>
          </cell>
          <cell r="B937" t="str">
            <v>PO-MATL-COMPUTER EQUIPMENT</v>
          </cell>
          <cell r="C937">
            <v>431811.79</v>
          </cell>
          <cell r="D937">
            <v>502501.74</v>
          </cell>
        </row>
        <row r="938">
          <cell r="A938">
            <v>6213030</v>
          </cell>
          <cell r="B938" t="str">
            <v>PO-MATL-SOFTWARE</v>
          </cell>
          <cell r="C938">
            <v>128833.69</v>
          </cell>
          <cell r="D938">
            <v>243089.78</v>
          </cell>
        </row>
        <row r="939">
          <cell r="A939">
            <v>6213035</v>
          </cell>
          <cell r="B939" t="str">
            <v>PO-MATL-GASOLINE AND DIESEL FUEL</v>
          </cell>
          <cell r="C939">
            <v>200</v>
          </cell>
          <cell r="D939">
            <v>234759.97</v>
          </cell>
        </row>
        <row r="940">
          <cell r="A940">
            <v>6213040</v>
          </cell>
          <cell r="B940" t="str">
            <v>PO-MATL-GAS DISPNS BY CO PUMPS OR DIR C</v>
          </cell>
          <cell r="C940">
            <v>3042183.99</v>
          </cell>
          <cell r="D940">
            <v>3527627.81</v>
          </cell>
        </row>
        <row r="941">
          <cell r="A941">
            <v>6213045</v>
          </cell>
          <cell r="B941" t="str">
            <v>PO-MATL-DIESEL FUEL DISPNS CO PUMPS/DIR</v>
          </cell>
          <cell r="C941">
            <v>390810.91</v>
          </cell>
          <cell r="D941">
            <v>424184.23</v>
          </cell>
        </row>
        <row r="942">
          <cell r="A942">
            <v>6213050</v>
          </cell>
          <cell r="B942" t="str">
            <v>PO-MATL-NAT GAS USED FOR VEHICLE FUEL</v>
          </cell>
          <cell r="C942">
            <v>55362.66</v>
          </cell>
          <cell r="D942">
            <v>115497.33</v>
          </cell>
        </row>
        <row r="943">
          <cell r="A943">
            <v>6213055</v>
          </cell>
          <cell r="B943" t="str">
            <v>PO-MATL-OIL AND LUBRICANTS</v>
          </cell>
          <cell r="C943">
            <v>244654.9</v>
          </cell>
          <cell r="D943">
            <v>183100.15</v>
          </cell>
        </row>
        <row r="944">
          <cell r="A944">
            <v>6213060</v>
          </cell>
          <cell r="B944" t="str">
            <v>PO-MATL-AUTOMOTIVE PARTS</v>
          </cell>
          <cell r="C944">
            <v>24009.99</v>
          </cell>
          <cell r="D944">
            <v>2003743.59</v>
          </cell>
        </row>
        <row r="945">
          <cell r="A945">
            <v>6213065</v>
          </cell>
          <cell r="B945" t="str">
            <v>PO-MATL-TIRES TUBES AND RECAPS</v>
          </cell>
          <cell r="C945">
            <v>1665.07</v>
          </cell>
          <cell r="D945">
            <v>434884.44</v>
          </cell>
        </row>
        <row r="946">
          <cell r="A946">
            <v>6213070</v>
          </cell>
          <cell r="B946" t="str">
            <v>PO-MATL-PARTS</v>
          </cell>
          <cell r="C946">
            <v>9587.74</v>
          </cell>
          <cell r="D946">
            <v>1025.6400000000001</v>
          </cell>
        </row>
        <row r="947">
          <cell r="A947">
            <v>6213075</v>
          </cell>
          <cell r="B947" t="str">
            <v>PO-MATL-PARTS NON OP PROCUREMENT</v>
          </cell>
          <cell r="C947">
            <v>0</v>
          </cell>
          <cell r="D947">
            <v>263.05</v>
          </cell>
        </row>
        <row r="948">
          <cell r="A948">
            <v>6213080</v>
          </cell>
          <cell r="B948" t="str">
            <v>PO-MATL-REPAIR PARTS</v>
          </cell>
          <cell r="C948">
            <v>32804.870000000003</v>
          </cell>
          <cell r="D948">
            <v>13466.54</v>
          </cell>
        </row>
        <row r="949">
          <cell r="A949">
            <v>6213085</v>
          </cell>
          <cell r="B949" t="str">
            <v>PO-MATL-MISCELLANEOUS</v>
          </cell>
          <cell r="C949">
            <v>8290634.5199999996</v>
          </cell>
          <cell r="D949">
            <v>110263079.38</v>
          </cell>
        </row>
        <row r="950">
          <cell r="A950">
            <v>6213090</v>
          </cell>
          <cell r="B950" t="str">
            <v>PO-MATL-FREIGHT</v>
          </cell>
          <cell r="C950">
            <v>116428.7</v>
          </cell>
          <cell r="D950">
            <v>180081.77</v>
          </cell>
        </row>
        <row r="951">
          <cell r="A951">
            <v>6213095</v>
          </cell>
          <cell r="B951" t="str">
            <v>PO-MATL-SUBSCRIPTIONS AND PUBLICATIONS</v>
          </cell>
          <cell r="C951">
            <v>11490.64</v>
          </cell>
          <cell r="D951">
            <v>4486.42</v>
          </cell>
        </row>
        <row r="952">
          <cell r="A952">
            <v>6213100</v>
          </cell>
          <cell r="B952" t="str">
            <v>PO-MATL-ACTUATORS</v>
          </cell>
          <cell r="C952">
            <v>29716.54</v>
          </cell>
          <cell r="D952">
            <v>-50</v>
          </cell>
        </row>
        <row r="953">
          <cell r="A953">
            <v>6213105</v>
          </cell>
          <cell r="B953" t="str">
            <v>PO-MATL-ANODES</v>
          </cell>
          <cell r="C953">
            <v>95961.45</v>
          </cell>
          <cell r="D953">
            <v>23585.73</v>
          </cell>
        </row>
        <row r="954">
          <cell r="A954">
            <v>6213110</v>
          </cell>
          <cell r="B954" t="str">
            <v>PO-MATL-APPLIANCE PARTS</v>
          </cell>
          <cell r="C954">
            <v>2116.2600000000002</v>
          </cell>
          <cell r="D954">
            <v>3805.66</v>
          </cell>
        </row>
        <row r="955">
          <cell r="A955">
            <v>6213115</v>
          </cell>
          <cell r="B955" t="str">
            <v>PO-MATL-ASPHALT</v>
          </cell>
          <cell r="C955">
            <v>10855.08</v>
          </cell>
          <cell r="D955">
            <v>3870.13</v>
          </cell>
        </row>
        <row r="956">
          <cell r="A956">
            <v>6213120</v>
          </cell>
          <cell r="B956" t="str">
            <v>PO-MATL-AUDIO VISUAL EQUIPMENT</v>
          </cell>
          <cell r="C956">
            <v>1635.63</v>
          </cell>
          <cell r="D956">
            <v>13299.44</v>
          </cell>
        </row>
        <row r="957">
          <cell r="A957">
            <v>6213125</v>
          </cell>
          <cell r="B957" t="str">
            <v>PO-MATL-AUTO SUPPLIES</v>
          </cell>
          <cell r="C957">
            <v>49.1</v>
          </cell>
          <cell r="D957">
            <v>2870.86</v>
          </cell>
        </row>
        <row r="958">
          <cell r="A958">
            <v>6213130</v>
          </cell>
          <cell r="B958" t="str">
            <v>PO-MATL-BOTTLED WATER</v>
          </cell>
          <cell r="C958">
            <v>1018.34</v>
          </cell>
          <cell r="D958">
            <v>0</v>
          </cell>
        </row>
        <row r="959">
          <cell r="A959">
            <v>6213135</v>
          </cell>
          <cell r="B959" t="str">
            <v>PO-MATL-BRIDGE HANGERS</v>
          </cell>
          <cell r="C959">
            <v>7914.94</v>
          </cell>
          <cell r="D959">
            <v>409.19</v>
          </cell>
        </row>
        <row r="960">
          <cell r="A960">
            <v>6213140</v>
          </cell>
          <cell r="B960" t="str">
            <v>PO-MATL-BUILDING MATERIALS</v>
          </cell>
          <cell r="C960">
            <v>27413.11</v>
          </cell>
          <cell r="D960">
            <v>626.78</v>
          </cell>
        </row>
        <row r="961">
          <cell r="A961">
            <v>6213155</v>
          </cell>
          <cell r="B961" t="str">
            <v>PO-MATL-CATHODIC EQUIPMENT</v>
          </cell>
          <cell r="C961">
            <v>132723.68</v>
          </cell>
          <cell r="D961">
            <v>19489.41</v>
          </cell>
        </row>
        <row r="962">
          <cell r="A962">
            <v>6213165</v>
          </cell>
          <cell r="B962" t="str">
            <v>PO-MATL-CHEMICALS</v>
          </cell>
          <cell r="C962">
            <v>30786.45</v>
          </cell>
          <cell r="D962">
            <v>29945.4</v>
          </cell>
        </row>
        <row r="963">
          <cell r="A963">
            <v>6213175</v>
          </cell>
          <cell r="B963" t="str">
            <v>PO-MATL-COMPRESSOR EQUIPMENT</v>
          </cell>
          <cell r="C963">
            <v>400276.02</v>
          </cell>
          <cell r="D963">
            <v>47949.32</v>
          </cell>
        </row>
        <row r="964">
          <cell r="A964">
            <v>6213176</v>
          </cell>
          <cell r="B964" t="str">
            <v>PO-MATL-COMPRESSOR STATION FUEL-MORENO</v>
          </cell>
          <cell r="C964">
            <v>33.56</v>
          </cell>
          <cell r="D964">
            <v>3083.3</v>
          </cell>
        </row>
        <row r="965">
          <cell r="A965">
            <v>6213180</v>
          </cell>
          <cell r="B965" t="str">
            <v>PO-MATL-COMPUTER HARDWARE</v>
          </cell>
          <cell r="C965">
            <v>2086443.36</v>
          </cell>
          <cell r="D965">
            <v>1398533.06</v>
          </cell>
        </row>
        <row r="966">
          <cell r="A966">
            <v>6213181</v>
          </cell>
          <cell r="B966" t="str">
            <v>PO-MATL-CONSUMABLES</v>
          </cell>
          <cell r="C966">
            <v>182507.48</v>
          </cell>
          <cell r="D966">
            <v>17320.12</v>
          </cell>
        </row>
        <row r="967">
          <cell r="A967">
            <v>6213185</v>
          </cell>
          <cell r="B967" t="str">
            <v>PO-MATL-CONCRETE VAULT PARTS</v>
          </cell>
          <cell r="C967">
            <v>120572.69</v>
          </cell>
          <cell r="D967">
            <v>3337</v>
          </cell>
        </row>
        <row r="968">
          <cell r="A968">
            <v>6213190</v>
          </cell>
          <cell r="B968" t="str">
            <v>PO-MATL-CONDUIT</v>
          </cell>
          <cell r="C968">
            <v>1237</v>
          </cell>
          <cell r="D968">
            <v>0</v>
          </cell>
        </row>
        <row r="969">
          <cell r="A969">
            <v>6213195</v>
          </cell>
          <cell r="B969" t="str">
            <v>PO-MATL-CARGO DRUMS</v>
          </cell>
          <cell r="C969">
            <v>21243.75</v>
          </cell>
          <cell r="D969">
            <v>3107.13</v>
          </cell>
        </row>
        <row r="970">
          <cell r="A970">
            <v>6213200</v>
          </cell>
          <cell r="B970" t="str">
            <v>PO-MATL-CONSTRUCTION EQUIPMENT</v>
          </cell>
          <cell r="C970">
            <v>41042.959999999999</v>
          </cell>
          <cell r="D970">
            <v>69782.460000000006</v>
          </cell>
        </row>
        <row r="971">
          <cell r="A971">
            <v>6213205</v>
          </cell>
          <cell r="B971" t="str">
            <v>PO-MATL-COPIERS</v>
          </cell>
          <cell r="C971">
            <v>92.16</v>
          </cell>
          <cell r="D971">
            <v>1239.06</v>
          </cell>
        </row>
        <row r="972">
          <cell r="A972">
            <v>6213225</v>
          </cell>
          <cell r="B972" t="str">
            <v>PO-MATL-ELECTRICAL EQUIPMENT</v>
          </cell>
          <cell r="C972">
            <v>55412.800000000003</v>
          </cell>
          <cell r="D972">
            <v>63543.040000000001</v>
          </cell>
        </row>
        <row r="973">
          <cell r="A973">
            <v>6213230</v>
          </cell>
          <cell r="B973" t="str">
            <v>PO-MATL-ELECTRIC FUSION BOXES</v>
          </cell>
          <cell r="C973">
            <v>4600.63</v>
          </cell>
          <cell r="D973">
            <v>0</v>
          </cell>
        </row>
        <row r="974">
          <cell r="A974">
            <v>6213235</v>
          </cell>
          <cell r="B974" t="str">
            <v>PO-MATL-ENGINEERING EQUIPMENT</v>
          </cell>
          <cell r="C974">
            <v>23804.44</v>
          </cell>
          <cell r="D974">
            <v>4171.72</v>
          </cell>
        </row>
        <row r="975">
          <cell r="A975">
            <v>6213240</v>
          </cell>
          <cell r="B975" t="str">
            <v>PO-MATL-ENGINES</v>
          </cell>
          <cell r="C975">
            <v>265522.67</v>
          </cell>
          <cell r="D975">
            <v>40050.68</v>
          </cell>
        </row>
        <row r="976">
          <cell r="A976">
            <v>6213245</v>
          </cell>
          <cell r="B976" t="str">
            <v>PO-MATL-FABRICATED PRODUCTS</v>
          </cell>
          <cell r="C976">
            <v>54700.07</v>
          </cell>
          <cell r="D976">
            <v>2513.14</v>
          </cell>
        </row>
        <row r="977">
          <cell r="A977">
            <v>6213255</v>
          </cell>
          <cell r="B977" t="str">
            <v>PO-MATL-FAX MACHINES</v>
          </cell>
          <cell r="C977">
            <v>418.81</v>
          </cell>
          <cell r="D977">
            <v>0</v>
          </cell>
        </row>
        <row r="978">
          <cell r="A978">
            <v>6213260</v>
          </cell>
          <cell r="B978" t="str">
            <v>PO-MATL-FITTINGS</v>
          </cell>
          <cell r="C978">
            <v>223265.95</v>
          </cell>
          <cell r="D978">
            <v>8904.06</v>
          </cell>
        </row>
        <row r="979">
          <cell r="A979">
            <v>6213265</v>
          </cell>
          <cell r="B979" t="str">
            <v>PO-MATL-CARPET &amp; DRAPES</v>
          </cell>
          <cell r="C979">
            <v>517.94000000000005</v>
          </cell>
          <cell r="D979">
            <v>10668.24</v>
          </cell>
        </row>
        <row r="980">
          <cell r="A980">
            <v>6213275</v>
          </cell>
          <cell r="B980" t="str">
            <v>PO-MATL-GAS OPERATIONS MATERIALS</v>
          </cell>
          <cell r="C980">
            <v>3564.63</v>
          </cell>
          <cell r="D980">
            <v>1701.61</v>
          </cell>
        </row>
        <row r="981">
          <cell r="A981">
            <v>6213285</v>
          </cell>
          <cell r="B981" t="str">
            <v>PO-MATL-GAS METERS</v>
          </cell>
          <cell r="C981">
            <v>5405216.8499999996</v>
          </cell>
          <cell r="D981">
            <v>837711.01</v>
          </cell>
        </row>
        <row r="982">
          <cell r="A982">
            <v>6213290</v>
          </cell>
          <cell r="B982" t="str">
            <v>PO-MATL-GAS POLY PIPE</v>
          </cell>
          <cell r="C982">
            <v>10192.549999999999</v>
          </cell>
          <cell r="D982">
            <v>1665.44</v>
          </cell>
        </row>
        <row r="983">
          <cell r="A983">
            <v>6213295</v>
          </cell>
          <cell r="B983" t="str">
            <v>PO-MATL-GAS REGULATORS</v>
          </cell>
          <cell r="C983">
            <v>1626647.53</v>
          </cell>
          <cell r="D983">
            <v>1035843.75</v>
          </cell>
        </row>
        <row r="984">
          <cell r="A984">
            <v>6213300</v>
          </cell>
          <cell r="B984" t="str">
            <v>PO-MATL-GASES-INDUSTRIAL</v>
          </cell>
          <cell r="C984">
            <v>36859.480000000003</v>
          </cell>
          <cell r="D984">
            <v>21055.68</v>
          </cell>
        </row>
        <row r="985">
          <cell r="A985">
            <v>6213305</v>
          </cell>
          <cell r="B985" t="str">
            <v>PO-MATL-GASKETS</v>
          </cell>
          <cell r="C985">
            <v>3848.91</v>
          </cell>
          <cell r="D985">
            <v>990.76</v>
          </cell>
        </row>
        <row r="986">
          <cell r="A986">
            <v>6213310</v>
          </cell>
          <cell r="B986" t="str">
            <v>PO-MATL-GAUGES</v>
          </cell>
          <cell r="C986">
            <v>-20667.990000000002</v>
          </cell>
          <cell r="D986">
            <v>73795.990000000005</v>
          </cell>
        </row>
        <row r="987">
          <cell r="A987">
            <v>6213315</v>
          </cell>
          <cell r="B987" t="str">
            <v>PO-MATL-GENERATORS</v>
          </cell>
          <cell r="C987">
            <v>70.12</v>
          </cell>
          <cell r="D987">
            <v>116647.72</v>
          </cell>
        </row>
        <row r="988">
          <cell r="A988">
            <v>6213320</v>
          </cell>
          <cell r="B988" t="str">
            <v>PO-MATL-REPAIR GENERATORS</v>
          </cell>
          <cell r="C988">
            <v>-944.53</v>
          </cell>
          <cell r="D988">
            <v>10121.950000000001</v>
          </cell>
        </row>
        <row r="989">
          <cell r="A989">
            <v>6213325</v>
          </cell>
          <cell r="B989" t="str">
            <v>PO-MATL-HARDWARE</v>
          </cell>
          <cell r="C989">
            <v>29334.26</v>
          </cell>
          <cell r="D989">
            <v>6139.01</v>
          </cell>
        </row>
        <row r="990">
          <cell r="A990">
            <v>6213330</v>
          </cell>
          <cell r="B990" t="str">
            <v>PO-MATL-HEATER FACES</v>
          </cell>
          <cell r="C990">
            <v>55459.74</v>
          </cell>
          <cell r="D990">
            <v>0</v>
          </cell>
        </row>
        <row r="991">
          <cell r="A991">
            <v>6213335</v>
          </cell>
          <cell r="B991" t="str">
            <v>PO-MATL-INSULATING MATERIALS</v>
          </cell>
          <cell r="C991">
            <v>6592.56</v>
          </cell>
          <cell r="D991">
            <v>4506.24</v>
          </cell>
        </row>
        <row r="992">
          <cell r="A992">
            <v>6213340</v>
          </cell>
          <cell r="B992" t="str">
            <v>PO-MATL-LABORATORY SUPPLIES</v>
          </cell>
          <cell r="C992">
            <v>1839.04</v>
          </cell>
          <cell r="D992">
            <v>15971.87</v>
          </cell>
        </row>
        <row r="993">
          <cell r="A993">
            <v>6213350</v>
          </cell>
          <cell r="B993" t="str">
            <v>PO-MATL-LARGE GENERATOR REPAIR</v>
          </cell>
          <cell r="C993">
            <v>12720.41</v>
          </cell>
          <cell r="D993">
            <v>91000</v>
          </cell>
        </row>
        <row r="994">
          <cell r="A994">
            <v>6213355</v>
          </cell>
          <cell r="B994" t="str">
            <v>PO-MATL-LEAK CLAMPS</v>
          </cell>
          <cell r="C994">
            <v>1643.51</v>
          </cell>
          <cell r="D994">
            <v>0</v>
          </cell>
        </row>
        <row r="995">
          <cell r="A995">
            <v>6213360</v>
          </cell>
          <cell r="B995" t="str">
            <v>PO-MATL-LOCKS</v>
          </cell>
          <cell r="C995">
            <v>1899.31</v>
          </cell>
          <cell r="D995">
            <v>1279.3499999999999</v>
          </cell>
        </row>
        <row r="996">
          <cell r="A996">
            <v>6213365</v>
          </cell>
          <cell r="B996" t="str">
            <v>PO-MATL-MEASURE INSTRUMENTS</v>
          </cell>
          <cell r="C996">
            <v>1262433.43</v>
          </cell>
          <cell r="D996">
            <v>403337.93</v>
          </cell>
        </row>
        <row r="997">
          <cell r="A997">
            <v>6213370</v>
          </cell>
          <cell r="B997" t="str">
            <v>PO-MATL-MECHANICAL EQUIPMENT</v>
          </cell>
          <cell r="C997">
            <v>12619.24</v>
          </cell>
          <cell r="D997">
            <v>0</v>
          </cell>
        </row>
        <row r="998">
          <cell r="A998">
            <v>6213375</v>
          </cell>
          <cell r="B998" t="str">
            <v>PO-MATL-MECHANICAL FITTINGS</v>
          </cell>
          <cell r="C998">
            <v>102968.61</v>
          </cell>
          <cell r="D998">
            <v>136635.92000000001</v>
          </cell>
        </row>
        <row r="999">
          <cell r="A999">
            <v>6213380</v>
          </cell>
          <cell r="B999" t="str">
            <v>PO-MATL-METALS</v>
          </cell>
          <cell r="C999">
            <v>23877.35</v>
          </cell>
          <cell r="D999">
            <v>9238.44</v>
          </cell>
        </row>
        <row r="1000">
          <cell r="A1000">
            <v>6213385</v>
          </cell>
          <cell r="B1000" t="str">
            <v>PO-MATL-ELEC MATERIAL, MISCELLANEOUS</v>
          </cell>
          <cell r="C1000">
            <v>27644.95</v>
          </cell>
          <cell r="D1000">
            <v>11778.68</v>
          </cell>
        </row>
        <row r="1001">
          <cell r="A1001">
            <v>6213390</v>
          </cell>
          <cell r="B1001" t="str">
            <v>PO-MATL-MRO &amp; SAFETY SUPPLIES</v>
          </cell>
          <cell r="C1001">
            <v>1182.67</v>
          </cell>
          <cell r="D1001">
            <v>1908.72</v>
          </cell>
        </row>
        <row r="1002">
          <cell r="A1002">
            <v>6213395</v>
          </cell>
          <cell r="B1002" t="str">
            <v># PURCH MAT - OFFICE SUPPLIES-CENTRALIZ</v>
          </cell>
          <cell r="C1002">
            <v>0</v>
          </cell>
          <cell r="D1002">
            <v>1127484.67</v>
          </cell>
        </row>
        <row r="1003">
          <cell r="A1003">
            <v>6213400</v>
          </cell>
          <cell r="B1003" t="str">
            <v>PO-MATL-OIL COUN TUBULAR GOODS</v>
          </cell>
          <cell r="C1003">
            <v>291041.43</v>
          </cell>
          <cell r="D1003">
            <v>504437.73</v>
          </cell>
        </row>
        <row r="1004">
          <cell r="A1004">
            <v>6213405</v>
          </cell>
          <cell r="B1004" t="str">
            <v>PO-MATL-PACKAGING MATERIAL</v>
          </cell>
          <cell r="C1004">
            <v>24821.84</v>
          </cell>
          <cell r="D1004">
            <v>4341.43</v>
          </cell>
        </row>
        <row r="1005">
          <cell r="A1005">
            <v>6213415</v>
          </cell>
          <cell r="B1005" t="str">
            <v>PO-MATL-PAINT</v>
          </cell>
          <cell r="C1005">
            <v>16072.69</v>
          </cell>
          <cell r="D1005">
            <v>7084.15</v>
          </cell>
        </row>
        <row r="1006">
          <cell r="A1006">
            <v>6213420</v>
          </cell>
          <cell r="B1006" t="str">
            <v>PO-MATL-PAVING MATERIALS</v>
          </cell>
          <cell r="C1006">
            <v>1296.72</v>
          </cell>
          <cell r="D1006">
            <v>3667.72</v>
          </cell>
        </row>
        <row r="1007">
          <cell r="A1007">
            <v>6213430</v>
          </cell>
          <cell r="B1007" t="str">
            <v>PO-MATL-PIPE COATING AND STORAGE</v>
          </cell>
          <cell r="C1007">
            <v>4711.22</v>
          </cell>
          <cell r="D1007">
            <v>1477.09</v>
          </cell>
        </row>
        <row r="1008">
          <cell r="A1008">
            <v>6213435</v>
          </cell>
          <cell r="B1008" t="str">
            <v>PO-MATL-PIPE WRAPPING MATERIALS</v>
          </cell>
          <cell r="C1008">
            <v>10058.26</v>
          </cell>
          <cell r="D1008">
            <v>6889.41</v>
          </cell>
        </row>
        <row r="1009">
          <cell r="A1009">
            <v>6213440</v>
          </cell>
          <cell r="B1009" t="str">
            <v>PO-MATL-PIPELINE CHEMICALS</v>
          </cell>
          <cell r="C1009">
            <v>16194.18</v>
          </cell>
          <cell r="D1009">
            <v>0</v>
          </cell>
        </row>
        <row r="1010">
          <cell r="A1010">
            <v>6213445</v>
          </cell>
          <cell r="B1010" t="str">
            <v>PO-MATL-PLANNING EQUIPMENT</v>
          </cell>
          <cell r="C1010">
            <v>4774.38</v>
          </cell>
          <cell r="D1010">
            <v>0</v>
          </cell>
        </row>
        <row r="1011">
          <cell r="A1011">
            <v>6213450</v>
          </cell>
          <cell r="B1011" t="str">
            <v>PO-MATL-PLANT EQUIPMENT</v>
          </cell>
          <cell r="C1011">
            <v>2890.37</v>
          </cell>
          <cell r="D1011">
            <v>7560</v>
          </cell>
        </row>
        <row r="1012">
          <cell r="A1012">
            <v>6213455</v>
          </cell>
          <cell r="B1012" t="str">
            <v>PO-MATL-TOOLS</v>
          </cell>
          <cell r="C1012">
            <v>1668742.29</v>
          </cell>
          <cell r="D1012">
            <v>422066.97</v>
          </cell>
        </row>
        <row r="1013">
          <cell r="A1013">
            <v>6213470</v>
          </cell>
          <cell r="B1013" t="str">
            <v>PO-MATL-PRESSURE CONTROL FITTINGS</v>
          </cell>
          <cell r="C1013">
            <v>13035.22</v>
          </cell>
          <cell r="D1013">
            <v>3203.32</v>
          </cell>
        </row>
        <row r="1014">
          <cell r="A1014">
            <v>6213475</v>
          </cell>
          <cell r="B1014" t="str">
            <v>PO-MATL-PRINTING-BROCHURES</v>
          </cell>
          <cell r="C1014">
            <v>892048.88</v>
          </cell>
          <cell r="D1014">
            <v>1408248.34</v>
          </cell>
        </row>
        <row r="1015">
          <cell r="A1015">
            <v>6213480</v>
          </cell>
          <cell r="B1015" t="str">
            <v>PO-MATL-PROMOTIONAL ITEMS</v>
          </cell>
          <cell r="C1015">
            <v>22977.98</v>
          </cell>
          <cell r="D1015">
            <v>71774.149999999994</v>
          </cell>
        </row>
        <row r="1016">
          <cell r="A1016">
            <v>6213485</v>
          </cell>
          <cell r="B1016" t="str">
            <v>PO-MATL-PUMPS</v>
          </cell>
          <cell r="C1016">
            <v>19989.32</v>
          </cell>
          <cell r="D1016">
            <v>33316.36</v>
          </cell>
        </row>
        <row r="1017">
          <cell r="A1017">
            <v>6213490</v>
          </cell>
          <cell r="B1017" t="str">
            <v>PO-MATL-APPAREL</v>
          </cell>
          <cell r="C1017">
            <v>2029.52</v>
          </cell>
          <cell r="D1017">
            <v>4113.6000000000004</v>
          </cell>
        </row>
        <row r="1018">
          <cell r="A1018">
            <v>6213500</v>
          </cell>
          <cell r="B1018" t="str">
            <v>PO-MATL-ROCK SAND DIRT</v>
          </cell>
          <cell r="C1018">
            <v>72256.97</v>
          </cell>
          <cell r="D1018">
            <v>10104.799999999999</v>
          </cell>
        </row>
        <row r="1019">
          <cell r="A1019">
            <v>6213505</v>
          </cell>
          <cell r="B1019" t="str">
            <v>PO-MATL-SAFETY</v>
          </cell>
          <cell r="C1019">
            <v>583.53</v>
          </cell>
          <cell r="D1019">
            <v>1636.8</v>
          </cell>
        </row>
        <row r="1020">
          <cell r="A1020">
            <v>6213510</v>
          </cell>
          <cell r="B1020" t="str">
            <v>PO-MATL-SAFETY EQUIPMENT</v>
          </cell>
          <cell r="C1020">
            <v>-1740.07</v>
          </cell>
          <cell r="D1020">
            <v>8433.01</v>
          </cell>
        </row>
        <row r="1021">
          <cell r="A1021">
            <v>6213515</v>
          </cell>
          <cell r="B1021" t="str">
            <v>PO-MATL-SCADA EQUIPMENT</v>
          </cell>
          <cell r="C1021">
            <v>12462.52</v>
          </cell>
          <cell r="D1021">
            <v>9910.51</v>
          </cell>
        </row>
        <row r="1022">
          <cell r="A1022">
            <v>6213520</v>
          </cell>
          <cell r="B1022" t="str">
            <v>PO-MATL-SECURITY SYSTEMS</v>
          </cell>
          <cell r="C1022">
            <v>15403.62</v>
          </cell>
          <cell r="D1022">
            <v>1195.08</v>
          </cell>
        </row>
        <row r="1023">
          <cell r="A1023">
            <v>6213525</v>
          </cell>
          <cell r="B1023" t="str">
            <v>PO-MATL-METAL PIPE &amp; FITTINGS</v>
          </cell>
          <cell r="C1023">
            <v>191830.44</v>
          </cell>
          <cell r="D1023">
            <v>69690.77</v>
          </cell>
        </row>
        <row r="1024">
          <cell r="A1024">
            <v>6213535</v>
          </cell>
          <cell r="B1024" t="str">
            <v>PO-MATL-VALVES</v>
          </cell>
          <cell r="C1024">
            <v>236611.52</v>
          </cell>
          <cell r="D1024">
            <v>123055.03</v>
          </cell>
        </row>
        <row r="1025">
          <cell r="A1025">
            <v>6213540</v>
          </cell>
          <cell r="B1025" t="str">
            <v>PO-MATL-WAREHOUSE STORAGE EQUIPMENT</v>
          </cell>
          <cell r="C1025">
            <v>95032.65</v>
          </cell>
          <cell r="D1025">
            <v>0</v>
          </cell>
        </row>
        <row r="1026">
          <cell r="A1026">
            <v>6213545</v>
          </cell>
          <cell r="B1026" t="str">
            <v>PURCH MAT - WELDING EQUIPMENT-CENTRALIZ</v>
          </cell>
          <cell r="C1026">
            <v>4746.42</v>
          </cell>
          <cell r="D1026">
            <v>3784.63</v>
          </cell>
        </row>
        <row r="1027">
          <cell r="A1027">
            <v>6213550</v>
          </cell>
          <cell r="B1027" t="str">
            <v>PO-MATL-WIRE &amp; CABLE</v>
          </cell>
          <cell r="C1027">
            <v>54.93</v>
          </cell>
          <cell r="D1027">
            <v>0</v>
          </cell>
        </row>
        <row r="1028">
          <cell r="A1028">
            <v>6213558</v>
          </cell>
          <cell r="B1028" t="str">
            <v>PO-MATL-METAL POLES</v>
          </cell>
          <cell r="C1028">
            <v>209.02</v>
          </cell>
          <cell r="D1028">
            <v>47.62</v>
          </cell>
        </row>
        <row r="1029">
          <cell r="A1029">
            <v>6213560</v>
          </cell>
          <cell r="B1029" t="str">
            <v>PO-MATL-TELECOM EQUIPMENT</v>
          </cell>
          <cell r="C1029">
            <v>8486.51</v>
          </cell>
          <cell r="D1029">
            <v>0</v>
          </cell>
        </row>
        <row r="1030">
          <cell r="A1030">
            <v>6213570</v>
          </cell>
          <cell r="B1030" t="str">
            <v>PO-MATL-PWR PLANT FUELS COAL NATURAL GA</v>
          </cell>
          <cell r="C1030">
            <v>294.36</v>
          </cell>
          <cell r="D1030">
            <v>1429.2</v>
          </cell>
        </row>
        <row r="1031">
          <cell r="A1031">
            <v>6213580</v>
          </cell>
          <cell r="B1031" t="str">
            <v>PO-MATL-LANDSCAPING SUPPLIES</v>
          </cell>
          <cell r="C1031">
            <v>53946.96</v>
          </cell>
          <cell r="D1031">
            <v>29691.79</v>
          </cell>
        </row>
        <row r="1032">
          <cell r="A1032">
            <v>6213590</v>
          </cell>
          <cell r="B1032" t="str">
            <v>PO-MATL-JANITORIAL SUPPLIES</v>
          </cell>
          <cell r="C1032">
            <v>99505.57</v>
          </cell>
          <cell r="D1032">
            <v>43959.28</v>
          </cell>
        </row>
        <row r="1033">
          <cell r="A1033">
            <v>6213600</v>
          </cell>
          <cell r="B1033" t="str">
            <v>PO-MATL-DIRECT ACCESS MATERIALS</v>
          </cell>
          <cell r="C1033">
            <v>47.19</v>
          </cell>
          <cell r="D1033">
            <v>0</v>
          </cell>
        </row>
        <row r="1034">
          <cell r="A1034">
            <v>6213610</v>
          </cell>
          <cell r="B1034" t="str">
            <v>PO-MATL-LAMPS, LIGHTING MATERIALS</v>
          </cell>
          <cell r="C1034">
            <v>2384.73</v>
          </cell>
          <cell r="D1034">
            <v>1048.29</v>
          </cell>
        </row>
        <row r="1035">
          <cell r="A1035">
            <v>6213630</v>
          </cell>
          <cell r="B1035" t="str">
            <v>PO-MATL-STORAGE EQUIPMENT</v>
          </cell>
          <cell r="C1035">
            <v>4360.8900000000003</v>
          </cell>
          <cell r="D1035">
            <v>0</v>
          </cell>
        </row>
        <row r="1036">
          <cell r="A1036">
            <v>6215085</v>
          </cell>
          <cell r="B1036" t="str">
            <v>MATL ISSUANCES-BEACH CITIES WAREHOUSE</v>
          </cell>
          <cell r="C1036">
            <v>56.99</v>
          </cell>
          <cell r="D1036">
            <v>0</v>
          </cell>
        </row>
        <row r="1037">
          <cell r="A1037">
            <v>6215145</v>
          </cell>
          <cell r="B1037" t="str">
            <v>MATL ISSUANCE-WITH STORES EXP (CONVERSI</v>
          </cell>
          <cell r="C1037">
            <v>46152.26</v>
          </cell>
          <cell r="D1037">
            <v>18788655.390000001</v>
          </cell>
        </row>
        <row r="1038">
          <cell r="A1038">
            <v>6215150</v>
          </cell>
          <cell r="B1038" t="str">
            <v>MATL ISSUANCE-WITHOUT  STORES EXP. (CON</v>
          </cell>
          <cell r="C1038">
            <v>0</v>
          </cell>
          <cell r="D1038">
            <v>970559.05</v>
          </cell>
        </row>
        <row r="1039">
          <cell r="A1039">
            <v>6215560</v>
          </cell>
          <cell r="B1039" t="str">
            <v>MATL ISSUANCES-PRECHARGED TOOLS</v>
          </cell>
          <cell r="C1039">
            <v>581794.88</v>
          </cell>
          <cell r="D1039">
            <v>481801.16</v>
          </cell>
        </row>
        <row r="1040">
          <cell r="A1040">
            <v>6215561</v>
          </cell>
          <cell r="B1040" t="str">
            <v>MATL ISSUANCES-PRECHARGED MISC. PIPE MA</v>
          </cell>
          <cell r="C1040">
            <v>114453.01</v>
          </cell>
          <cell r="D1040">
            <v>79488.13</v>
          </cell>
        </row>
        <row r="1041">
          <cell r="A1041">
            <v>6215562</v>
          </cell>
          <cell r="B1041" t="str">
            <v>MATL ISSUANCES-PRECHARGED MISC. PIPE FI</v>
          </cell>
          <cell r="C1041">
            <v>1936069.25</v>
          </cell>
          <cell r="D1041">
            <v>1538171.31</v>
          </cell>
        </row>
        <row r="1042">
          <cell r="A1042">
            <v>6215563</v>
          </cell>
          <cell r="B1042" t="str">
            <v>MATL ISSUANCES-PRECHARGED STORES MATERI</v>
          </cell>
          <cell r="C1042">
            <v>6032.45</v>
          </cell>
          <cell r="D1042">
            <v>4532.18</v>
          </cell>
        </row>
        <row r="1043">
          <cell r="A1043">
            <v>6215564</v>
          </cell>
          <cell r="B1043" t="str">
            <v>MATL ISSUANCES-PRECHARGED AUTO MATERIAL</v>
          </cell>
          <cell r="C1043">
            <v>3195.27</v>
          </cell>
          <cell r="D1043">
            <v>2999.59</v>
          </cell>
        </row>
        <row r="1044">
          <cell r="A1044">
            <v>6215565</v>
          </cell>
          <cell r="B1044" t="str">
            <v>MATL ISSUANCES-PRECHARGED OFFICE SUPPLI</v>
          </cell>
          <cell r="C1044">
            <v>23393.01</v>
          </cell>
          <cell r="D1044">
            <v>19340.5</v>
          </cell>
        </row>
        <row r="1045">
          <cell r="A1045">
            <v>6215566</v>
          </cell>
          <cell r="B1045" t="str">
            <v>MATL ISSUANCES-OTHER PRECHARGED MATERIA</v>
          </cell>
          <cell r="C1045">
            <v>607633.64</v>
          </cell>
          <cell r="D1045">
            <v>424593.1</v>
          </cell>
        </row>
        <row r="1046">
          <cell r="A1046">
            <v>6215567</v>
          </cell>
          <cell r="B1046" t="str">
            <v>MATL ISSUANCES-PIPE</v>
          </cell>
          <cell r="C1046">
            <v>2386942.56</v>
          </cell>
          <cell r="D1046">
            <v>1859613.08</v>
          </cell>
        </row>
        <row r="1047">
          <cell r="A1047">
            <v>6215568</v>
          </cell>
          <cell r="B1047" t="str">
            <v>MATL ISSUANCES-NON PIPE</v>
          </cell>
          <cell r="C1047">
            <v>5488407.3899999997</v>
          </cell>
          <cell r="D1047">
            <v>3186149.51</v>
          </cell>
        </row>
        <row r="1048">
          <cell r="A1048">
            <v>6220000</v>
          </cell>
          <cell r="B1048" t="str">
            <v>PURCHASED SERVICES</v>
          </cell>
          <cell r="C1048">
            <v>100001.28</v>
          </cell>
          <cell r="D1048">
            <v>48711.98</v>
          </cell>
        </row>
        <row r="1049">
          <cell r="A1049">
            <v>6220030</v>
          </cell>
          <cell r="B1049" t="str">
            <v>PO-SRV-ADVERTISING AND MARKETING PUBLIC</v>
          </cell>
          <cell r="C1049">
            <v>174507.58</v>
          </cell>
          <cell r="D1049">
            <v>893565.65</v>
          </cell>
        </row>
        <row r="1050">
          <cell r="A1050">
            <v>6220040</v>
          </cell>
          <cell r="B1050" t="str">
            <v>PO-SRV-ADVERTISING IMAGE &amp; BRANDING</v>
          </cell>
          <cell r="C1050">
            <v>171840.64000000001</v>
          </cell>
          <cell r="D1050">
            <v>170199.21</v>
          </cell>
        </row>
        <row r="1051">
          <cell r="A1051">
            <v>6220045</v>
          </cell>
          <cell r="B1051" t="str">
            <v>PO-SRV-LOGO MERCHANDISING SERVICES</v>
          </cell>
          <cell r="C1051">
            <v>16.5</v>
          </cell>
          <cell r="D1051">
            <v>0</v>
          </cell>
        </row>
        <row r="1052">
          <cell r="A1052">
            <v>6220050</v>
          </cell>
          <cell r="B1052" t="str">
            <v>PO-SRV-ADVERTISING AND MARKETING</v>
          </cell>
          <cell r="C1052">
            <v>1084973.6100000001</v>
          </cell>
          <cell r="D1052">
            <v>1094417.55</v>
          </cell>
        </row>
        <row r="1053">
          <cell r="A1053">
            <v>6220060</v>
          </cell>
          <cell r="B1053" t="str">
            <v>PO-SRV-FOOD SERVICE-CATERING</v>
          </cell>
          <cell r="C1053">
            <v>60400.03</v>
          </cell>
          <cell r="D1053">
            <v>20597.97</v>
          </cell>
        </row>
        <row r="1054">
          <cell r="A1054">
            <v>6220064</v>
          </cell>
          <cell r="B1054" t="str">
            <v>PO-SRV-FOOD SERVICE-MANAGEMENT-CBS USE</v>
          </cell>
          <cell r="C1054">
            <v>0</v>
          </cell>
          <cell r="D1054">
            <v>1955.23</v>
          </cell>
        </row>
        <row r="1055">
          <cell r="A1055">
            <v>6220070</v>
          </cell>
          <cell r="B1055" t="str">
            <v>PO-SRV-NEWSPAPER ADVERTISING</v>
          </cell>
          <cell r="C1055">
            <v>212939.34</v>
          </cell>
          <cell r="D1055">
            <v>376910.31</v>
          </cell>
        </row>
        <row r="1056">
          <cell r="A1056">
            <v>6220080</v>
          </cell>
          <cell r="B1056" t="str">
            <v># PURCH SERV - NEWSPAPER PRODUCTION</v>
          </cell>
          <cell r="C1056">
            <v>0</v>
          </cell>
          <cell r="D1056">
            <v>4000</v>
          </cell>
        </row>
        <row r="1057">
          <cell r="A1057">
            <v>6220090</v>
          </cell>
          <cell r="B1057" t="str">
            <v>PO-SRV-MAGAZINE ADVERTISING</v>
          </cell>
          <cell r="C1057">
            <v>175289.08</v>
          </cell>
          <cell r="D1057">
            <v>254910.63</v>
          </cell>
        </row>
        <row r="1058">
          <cell r="A1058">
            <v>6220100</v>
          </cell>
          <cell r="B1058" t="str">
            <v>PO-SRV-TREE TRIMMING</v>
          </cell>
          <cell r="C1058">
            <v>-19390</v>
          </cell>
          <cell r="D1058">
            <v>71525</v>
          </cell>
        </row>
        <row r="1059">
          <cell r="A1059">
            <v>6220115</v>
          </cell>
          <cell r="B1059" t="str">
            <v>PO-SRV-OUTDOOR ADVERTISING</v>
          </cell>
          <cell r="C1059">
            <v>-12458.49</v>
          </cell>
          <cell r="D1059">
            <v>50677.120000000003</v>
          </cell>
        </row>
        <row r="1060">
          <cell r="A1060">
            <v>6220116</v>
          </cell>
          <cell r="B1060" t="str">
            <v>PURCH SERV - OUTDOOR PRODUCTION</v>
          </cell>
          <cell r="C1060">
            <v>0</v>
          </cell>
          <cell r="D1060">
            <v>3558.77</v>
          </cell>
        </row>
        <row r="1061">
          <cell r="A1061">
            <v>6220120</v>
          </cell>
          <cell r="B1061" t="str">
            <v># PURCH SERV - BILL INSERTS</v>
          </cell>
          <cell r="C1061">
            <v>0</v>
          </cell>
          <cell r="D1061">
            <v>34.409999999999997</v>
          </cell>
        </row>
        <row r="1062">
          <cell r="A1062">
            <v>6220130</v>
          </cell>
          <cell r="B1062" t="str">
            <v>PO-SRV-RADIO ADVERTISING</v>
          </cell>
          <cell r="C1062">
            <v>564080.80000000005</v>
          </cell>
          <cell r="D1062">
            <v>92835.08</v>
          </cell>
        </row>
        <row r="1063">
          <cell r="A1063">
            <v>6220190</v>
          </cell>
          <cell r="B1063" t="str">
            <v>PO-SRV-SECURITY</v>
          </cell>
          <cell r="C1063">
            <v>119082.98</v>
          </cell>
          <cell r="D1063">
            <v>75050.28</v>
          </cell>
        </row>
        <row r="1064">
          <cell r="A1064">
            <v>6220200</v>
          </cell>
          <cell r="B1064" t="str">
            <v>PO-SRV-LEGAL</v>
          </cell>
          <cell r="C1064">
            <v>0</v>
          </cell>
          <cell r="D1064">
            <v>20243.740000000002</v>
          </cell>
        </row>
        <row r="1065">
          <cell r="A1065">
            <v>6220245</v>
          </cell>
          <cell r="B1065" t="str">
            <v>PO-SRV-BILL INSERTS-REGULATORY COMPLIAN</v>
          </cell>
          <cell r="C1065">
            <v>19461</v>
          </cell>
          <cell r="D1065">
            <v>0</v>
          </cell>
        </row>
        <row r="1066">
          <cell r="A1066">
            <v>6220250</v>
          </cell>
          <cell r="B1066" t="str">
            <v>PO-SRV-COMPUTER SOFTWARE MAINTENANCE &amp;</v>
          </cell>
          <cell r="C1066">
            <v>992313.72</v>
          </cell>
          <cell r="D1066">
            <v>2849397.87</v>
          </cell>
        </row>
        <row r="1067">
          <cell r="A1067">
            <v>6220270</v>
          </cell>
          <cell r="B1067" t="str">
            <v>PO-SRV-INFO TECH (IT)-CONSULTING</v>
          </cell>
          <cell r="C1067">
            <v>105352.12</v>
          </cell>
          <cell r="D1067">
            <v>121554.9</v>
          </cell>
        </row>
        <row r="1068">
          <cell r="A1068">
            <v>6220280</v>
          </cell>
          <cell r="B1068" t="str">
            <v>PO-SRV-INFO TECH (IT)-OTHER</v>
          </cell>
          <cell r="C1068">
            <v>16789.490000000002</v>
          </cell>
          <cell r="D1068">
            <v>-8895.5400000000009</v>
          </cell>
        </row>
        <row r="1069">
          <cell r="A1069">
            <v>6220300</v>
          </cell>
          <cell r="B1069" t="str">
            <v>PO-SRV-COMPUTER LAN/NOS (IT USE ONLY)</v>
          </cell>
          <cell r="C1069">
            <v>126.72</v>
          </cell>
          <cell r="D1069">
            <v>527.45000000000005</v>
          </cell>
        </row>
        <row r="1070">
          <cell r="A1070">
            <v>6220360</v>
          </cell>
          <cell r="B1070" t="str">
            <v>PO-SRV-COMPUTER ORDER FULFILLMENT</v>
          </cell>
          <cell r="C1070">
            <v>12400.74</v>
          </cell>
          <cell r="D1070">
            <v>343549.47</v>
          </cell>
        </row>
        <row r="1071">
          <cell r="A1071">
            <v>6220380</v>
          </cell>
          <cell r="B1071" t="str">
            <v>PO-SRV-TEMPORARY AGENCY LABOR</v>
          </cell>
          <cell r="C1071">
            <v>901035.05</v>
          </cell>
          <cell r="D1071">
            <v>4746885.58</v>
          </cell>
        </row>
        <row r="1072">
          <cell r="A1072">
            <v>6220390</v>
          </cell>
          <cell r="B1072" t="str">
            <v>PO-SRV-PRINTING &amp; GRAPHICS</v>
          </cell>
          <cell r="C1072">
            <v>134992.28</v>
          </cell>
          <cell r="D1072">
            <v>70195.89</v>
          </cell>
        </row>
        <row r="1073">
          <cell r="A1073">
            <v>6220391</v>
          </cell>
          <cell r="B1073" t="str">
            <v>PO-SRV-GRAPHICS SERVICES-CONSULT/PRODUC</v>
          </cell>
          <cell r="C1073">
            <v>1717.33</v>
          </cell>
          <cell r="D1073">
            <v>0</v>
          </cell>
        </row>
        <row r="1074">
          <cell r="A1074">
            <v>6220393</v>
          </cell>
          <cell r="B1074" t="str">
            <v>PO-SRV-PRINTING BUSINESS FORMS (SPECIAL</v>
          </cell>
          <cell r="C1074">
            <v>0</v>
          </cell>
          <cell r="D1074">
            <v>80.52</v>
          </cell>
        </row>
        <row r="1075">
          <cell r="A1075">
            <v>6220400</v>
          </cell>
          <cell r="B1075" t="str">
            <v>PO-SRV-PRINTING BUSINESS FORMS (STOCK)</v>
          </cell>
          <cell r="C1075">
            <v>1560</v>
          </cell>
          <cell r="D1075">
            <v>0</v>
          </cell>
        </row>
        <row r="1076">
          <cell r="A1076">
            <v>6220410</v>
          </cell>
          <cell r="B1076" t="str">
            <v>PO-SRV-COPY-PUBLICATIONS &amp; SUBSCRIPTION</v>
          </cell>
          <cell r="C1076">
            <v>620.11</v>
          </cell>
          <cell r="D1076">
            <v>781.18</v>
          </cell>
        </row>
        <row r="1077">
          <cell r="A1077">
            <v>6220411</v>
          </cell>
          <cell r="B1077" t="str">
            <v>PO-SRV-COPY-CONVENIENCE-PAPER-CBS USE</v>
          </cell>
          <cell r="C1077">
            <v>13410.52</v>
          </cell>
          <cell r="D1077">
            <v>6931.17</v>
          </cell>
        </row>
        <row r="1078">
          <cell r="A1078">
            <v>6220412</v>
          </cell>
          <cell r="B1078" t="str">
            <v>PO-SRV-COPY-CONVENIENCE</v>
          </cell>
          <cell r="C1078">
            <v>204134.23</v>
          </cell>
          <cell r="D1078">
            <v>0</v>
          </cell>
        </row>
        <row r="1079">
          <cell r="A1079">
            <v>6220420</v>
          </cell>
          <cell r="B1079" t="str">
            <v>PO-SRV-COPIER &amp; QUICK COPY CENTER</v>
          </cell>
          <cell r="C1079">
            <v>53780.61</v>
          </cell>
          <cell r="D1079">
            <v>62986.87</v>
          </cell>
        </row>
        <row r="1080">
          <cell r="A1080">
            <v>6220421</v>
          </cell>
          <cell r="B1080" t="str">
            <v>PO-SRV-COPY-ENGINEERING</v>
          </cell>
          <cell r="C1080">
            <v>5891.73</v>
          </cell>
          <cell r="D1080">
            <v>0</v>
          </cell>
        </row>
        <row r="1081">
          <cell r="A1081">
            <v>6220422</v>
          </cell>
          <cell r="B1081" t="str">
            <v>PO-SRV-COPY-SERVICE CENTER</v>
          </cell>
          <cell r="C1081">
            <v>29881</v>
          </cell>
          <cell r="D1081">
            <v>0</v>
          </cell>
        </row>
        <row r="1082">
          <cell r="A1082">
            <v>6220430</v>
          </cell>
          <cell r="B1082" t="str">
            <v>PO-SRV-MAIL/MESSENGER-GENERAL</v>
          </cell>
          <cell r="C1082">
            <v>202.29</v>
          </cell>
          <cell r="D1082">
            <v>2038.69</v>
          </cell>
        </row>
        <row r="1083">
          <cell r="A1083">
            <v>6220432</v>
          </cell>
          <cell r="B1083" t="str">
            <v>PO-SRV-MAIL/MESSENGER-OVERNIGHT EXPRESS</v>
          </cell>
          <cell r="C1083">
            <v>436.86</v>
          </cell>
          <cell r="D1083">
            <v>0</v>
          </cell>
        </row>
        <row r="1084">
          <cell r="A1084">
            <v>6220433</v>
          </cell>
          <cell r="B1084" t="str">
            <v>PO-SRV-MAIL/MESSENGER-COURIER</v>
          </cell>
          <cell r="C1084">
            <v>86.9</v>
          </cell>
          <cell r="D1084">
            <v>0</v>
          </cell>
        </row>
        <row r="1085">
          <cell r="A1085">
            <v>6220450</v>
          </cell>
          <cell r="B1085" t="str">
            <v>PO-SRV-MAIL/MESSENGER-POSTAGE</v>
          </cell>
          <cell r="C1085">
            <v>362.28</v>
          </cell>
          <cell r="D1085">
            <v>1344308.52</v>
          </cell>
        </row>
        <row r="1086">
          <cell r="A1086">
            <v>6220470</v>
          </cell>
          <cell r="B1086" t="str">
            <v>PO-SRV-MAIL OTHER</v>
          </cell>
          <cell r="C1086">
            <v>754.62</v>
          </cell>
          <cell r="D1086">
            <v>3053.63</v>
          </cell>
        </row>
        <row r="1087">
          <cell r="A1087">
            <v>6220480</v>
          </cell>
          <cell r="B1087" t="str">
            <v>PO-SRV-ENGINEERING</v>
          </cell>
          <cell r="C1087">
            <v>658234.77</v>
          </cell>
          <cell r="D1087">
            <v>164962.03</v>
          </cell>
        </row>
        <row r="1088">
          <cell r="A1088">
            <v>6220500</v>
          </cell>
          <cell r="B1088" t="str">
            <v>PO-SRV-GOVERNMENT TURNKEY-DESIGN/BUILD</v>
          </cell>
          <cell r="C1088">
            <v>2881.1</v>
          </cell>
          <cell r="D1088">
            <v>424</v>
          </cell>
        </row>
        <row r="1089">
          <cell r="A1089">
            <v>6220520</v>
          </cell>
          <cell r="B1089" t="str">
            <v>PO-SRV-GOVERNMENT TURNKEY-AUDITS</v>
          </cell>
          <cell r="C1089">
            <v>40</v>
          </cell>
          <cell r="D1089">
            <v>0</v>
          </cell>
        </row>
        <row r="1090">
          <cell r="A1090">
            <v>6220530</v>
          </cell>
          <cell r="B1090" t="str">
            <v>PO-SRV-CONSTRUCTION-OTHER</v>
          </cell>
          <cell r="C1090">
            <v>2136328.66</v>
          </cell>
          <cell r="D1090">
            <v>770600.57</v>
          </cell>
        </row>
        <row r="1091">
          <cell r="A1091">
            <v>6220535</v>
          </cell>
          <cell r="B1091" t="str">
            <v>PO-SRV-GOVT PAYMENTS-PERMITS</v>
          </cell>
          <cell r="C1091">
            <v>61311.64</v>
          </cell>
          <cell r="D1091">
            <v>1499.1</v>
          </cell>
        </row>
        <row r="1092">
          <cell r="A1092">
            <v>6220560</v>
          </cell>
          <cell r="B1092" t="str">
            <v>PO-SRV-CONSTRUCTION PAVING</v>
          </cell>
          <cell r="C1092">
            <v>2566300.4700000002</v>
          </cell>
          <cell r="D1092">
            <v>1975089.7</v>
          </cell>
        </row>
        <row r="1093">
          <cell r="A1093">
            <v>6220570</v>
          </cell>
          <cell r="B1093" t="str">
            <v>PO-SRV-DESIGN</v>
          </cell>
          <cell r="C1093">
            <v>56927.72</v>
          </cell>
          <cell r="D1093">
            <v>57659.87</v>
          </cell>
        </row>
        <row r="1094">
          <cell r="A1094">
            <v>6220580</v>
          </cell>
          <cell r="B1094" t="str">
            <v>PO-SRV-ON-LINE SERVICES, MISCELLANEOUS</v>
          </cell>
          <cell r="C1094">
            <v>137144.25</v>
          </cell>
          <cell r="D1094">
            <v>123778.99</v>
          </cell>
        </row>
        <row r="1095">
          <cell r="A1095">
            <v>6220590</v>
          </cell>
          <cell r="B1095" t="str">
            <v>PO-SRV-MISCELLANEOUS OTHER SERVICES</v>
          </cell>
          <cell r="C1095">
            <v>5462.91</v>
          </cell>
          <cell r="D1095">
            <v>-2047339.79</v>
          </cell>
        </row>
        <row r="1096">
          <cell r="A1096">
            <v>6220600</v>
          </cell>
          <cell r="B1096" t="str">
            <v>PO-SRV-CONSULTING-OTHER</v>
          </cell>
          <cell r="C1096">
            <v>19604863.469999999</v>
          </cell>
          <cell r="D1096">
            <v>78480792.560000002</v>
          </cell>
        </row>
        <row r="1097">
          <cell r="A1097">
            <v>6220630</v>
          </cell>
          <cell r="B1097" t="str">
            <v># PURCH SERV - UTILITIES</v>
          </cell>
          <cell r="C1097">
            <v>0</v>
          </cell>
          <cell r="D1097">
            <v>111806.47</v>
          </cell>
        </row>
        <row r="1098">
          <cell r="A1098">
            <v>6220635</v>
          </cell>
          <cell r="B1098" t="str">
            <v>PURCH SERV - COMPANY GAS USED</v>
          </cell>
          <cell r="C1098">
            <v>0</v>
          </cell>
          <cell r="D1098">
            <v>2702920.52</v>
          </cell>
        </row>
        <row r="1099">
          <cell r="A1099">
            <v>6220640</v>
          </cell>
          <cell r="B1099" t="str">
            <v>PO-SRV-TRAINING &amp; SEMINARS</v>
          </cell>
          <cell r="C1099">
            <v>187699.36</v>
          </cell>
          <cell r="D1099">
            <v>353560.18</v>
          </cell>
        </row>
        <row r="1100">
          <cell r="A1100">
            <v>6220670</v>
          </cell>
          <cell r="B1100" t="str">
            <v>PO-SRV-RESEARCH AND DEVELOPMENT</v>
          </cell>
          <cell r="C1100">
            <v>514700</v>
          </cell>
          <cell r="D1100">
            <v>113346.45</v>
          </cell>
        </row>
        <row r="1101">
          <cell r="A1101">
            <v>6220690</v>
          </cell>
          <cell r="B1101" t="str">
            <v># PURCH SERV - EVENTS FOR EXTERNAL SERV</v>
          </cell>
          <cell r="C1101">
            <v>0</v>
          </cell>
          <cell r="D1101">
            <v>52338.2</v>
          </cell>
        </row>
        <row r="1102">
          <cell r="A1102">
            <v>6220790</v>
          </cell>
          <cell r="B1102" t="str">
            <v>PO-SRV-MEDICAL</v>
          </cell>
          <cell r="C1102">
            <v>5333.05</v>
          </cell>
          <cell r="D1102">
            <v>19183.349999999999</v>
          </cell>
        </row>
        <row r="1103">
          <cell r="A1103">
            <v>6220800</v>
          </cell>
          <cell r="B1103" t="str">
            <v>PO-SRV-CONSERVATION</v>
          </cell>
          <cell r="C1103">
            <v>98780.59</v>
          </cell>
          <cell r="D1103">
            <v>116.27</v>
          </cell>
        </row>
        <row r="1104">
          <cell r="A1104">
            <v>6220810</v>
          </cell>
          <cell r="B1104" t="str">
            <v>PO-SRV-CUSTOMER SERVICES</v>
          </cell>
          <cell r="C1104">
            <v>3635.9</v>
          </cell>
          <cell r="D1104">
            <v>128.55000000000001</v>
          </cell>
        </row>
        <row r="1105">
          <cell r="A1105">
            <v>6220840</v>
          </cell>
          <cell r="B1105" t="str">
            <v>PO-SRV-VEHICLE &amp; EQUIPMENT RENTAL</v>
          </cell>
          <cell r="C1105">
            <v>35947.14</v>
          </cell>
          <cell r="D1105">
            <v>26424.83</v>
          </cell>
        </row>
        <row r="1106">
          <cell r="A1106">
            <v>6220850</v>
          </cell>
          <cell r="B1106" t="str">
            <v>PO-SRV-VEHICLE &amp; EQUIP RENTAL W/OPERATO</v>
          </cell>
          <cell r="C1106">
            <v>681454.52</v>
          </cell>
          <cell r="D1106">
            <v>174794.68</v>
          </cell>
        </row>
        <row r="1107">
          <cell r="A1107">
            <v>6220855</v>
          </cell>
          <cell r="B1107" t="str">
            <v>PO-SRV-LAUNDRY/RENTAL OF UNIFORMS</v>
          </cell>
          <cell r="C1107">
            <v>1176577.1200000001</v>
          </cell>
          <cell r="D1107">
            <v>436836.91</v>
          </cell>
        </row>
        <row r="1108">
          <cell r="A1108">
            <v>6220860</v>
          </cell>
          <cell r="B1108" t="str">
            <v>PO-SRV-MAINTENANCE AND REPAIRS</v>
          </cell>
          <cell r="C1108">
            <v>621940.36</v>
          </cell>
          <cell r="D1108">
            <v>406784.29</v>
          </cell>
        </row>
        <row r="1109">
          <cell r="A1109">
            <v>6220870</v>
          </cell>
          <cell r="B1109" t="str">
            <v>PO-SRV-TELEPHONE &amp; COMMUNICATION SYSTEM</v>
          </cell>
          <cell r="C1109">
            <v>15740</v>
          </cell>
          <cell r="D1109">
            <v>17124.18</v>
          </cell>
        </row>
        <row r="1110">
          <cell r="A1110">
            <v>6220880</v>
          </cell>
          <cell r="B1110" t="str">
            <v>PO-SRV-CONSTRUCTION-GAS PIPELINE</v>
          </cell>
          <cell r="C1110">
            <v>15934169.060000001</v>
          </cell>
          <cell r="D1110">
            <v>12304044.029999999</v>
          </cell>
        </row>
        <row r="1111">
          <cell r="A1111">
            <v>6220890</v>
          </cell>
          <cell r="B1111" t="str">
            <v>PO-SRV-LANDSCAPING</v>
          </cell>
          <cell r="C1111">
            <v>343261.14</v>
          </cell>
          <cell r="D1111">
            <v>272152.95</v>
          </cell>
        </row>
        <row r="1112">
          <cell r="A1112">
            <v>6220900</v>
          </cell>
          <cell r="B1112" t="str">
            <v>PO-SRV-TRASH COLLECTION</v>
          </cell>
          <cell r="C1112">
            <v>202890.01</v>
          </cell>
          <cell r="D1112">
            <v>128684.24</v>
          </cell>
        </row>
        <row r="1113">
          <cell r="A1113">
            <v>6220910</v>
          </cell>
          <cell r="B1113" t="str">
            <v>PO-SRV-HAZARDOUS WASTE DISPOSAL</v>
          </cell>
          <cell r="C1113">
            <v>275729.19</v>
          </cell>
          <cell r="D1113">
            <v>105024.51</v>
          </cell>
        </row>
        <row r="1114">
          <cell r="A1114">
            <v>6220920</v>
          </cell>
          <cell r="B1114" t="str">
            <v>PO-SRV-SAFETY RELATED</v>
          </cell>
          <cell r="C1114">
            <v>23579</v>
          </cell>
          <cell r="D1114">
            <v>18067.12</v>
          </cell>
        </row>
        <row r="1115">
          <cell r="A1115">
            <v>6220930</v>
          </cell>
          <cell r="B1115" t="str">
            <v>PO-SRV-ENERGY EFFICIENCY</v>
          </cell>
          <cell r="C1115">
            <v>90678.81</v>
          </cell>
          <cell r="D1115">
            <v>468063.4</v>
          </cell>
        </row>
        <row r="1116">
          <cell r="A1116">
            <v>6220940</v>
          </cell>
          <cell r="B1116" t="str">
            <v>PO-SRV-WELL DRILLING</v>
          </cell>
          <cell r="C1116">
            <v>2189500.59</v>
          </cell>
          <cell r="D1116">
            <v>1595205.87</v>
          </cell>
        </row>
        <row r="1117">
          <cell r="A1117">
            <v>6220950</v>
          </cell>
          <cell r="B1117" t="str">
            <v>PO-SRV-AUCTIONING</v>
          </cell>
          <cell r="C1117">
            <v>0</v>
          </cell>
          <cell r="D1117">
            <v>453.93</v>
          </cell>
        </row>
        <row r="1118">
          <cell r="A1118">
            <v>6220960</v>
          </cell>
          <cell r="B1118" t="str">
            <v>PO-SRV-MOVING</v>
          </cell>
          <cell r="C1118">
            <v>2288.4499999999998</v>
          </cell>
          <cell r="D1118">
            <v>2574.4</v>
          </cell>
        </row>
        <row r="1119">
          <cell r="A1119">
            <v>6220970</v>
          </cell>
          <cell r="B1119" t="str">
            <v>PO-SRV-INSURANCE</v>
          </cell>
          <cell r="C1119">
            <v>131.65</v>
          </cell>
          <cell r="D1119">
            <v>0</v>
          </cell>
        </row>
        <row r="1120">
          <cell r="A1120">
            <v>6220980</v>
          </cell>
          <cell r="B1120" t="str">
            <v>PO-SRV-JANITORIAL</v>
          </cell>
          <cell r="C1120">
            <v>1001568.39</v>
          </cell>
          <cell r="D1120">
            <v>927183.06</v>
          </cell>
        </row>
        <row r="1121">
          <cell r="A1121">
            <v>6220990</v>
          </cell>
          <cell r="B1121" t="str">
            <v>PO-SRV-COMPUTER HARDWARE MAINT &amp; LEASES</v>
          </cell>
          <cell r="C1121">
            <v>681645.79</v>
          </cell>
          <cell r="D1121">
            <v>163275.29</v>
          </cell>
        </row>
        <row r="1122">
          <cell r="A1122">
            <v>6221000</v>
          </cell>
          <cell r="B1122" t="str">
            <v>PO-SRV-CONSTRUCTION-ELECTRIC</v>
          </cell>
          <cell r="C1122">
            <v>100422</v>
          </cell>
          <cell r="D1122">
            <v>89671.43</v>
          </cell>
        </row>
        <row r="1123">
          <cell r="A1123">
            <v>6221010</v>
          </cell>
          <cell r="B1123" t="str">
            <v>PO-SRV-STORAGE</v>
          </cell>
          <cell r="C1123">
            <v>26805.29</v>
          </cell>
          <cell r="D1123">
            <v>0</v>
          </cell>
        </row>
        <row r="1124">
          <cell r="A1124">
            <v>6221020</v>
          </cell>
          <cell r="B1124" t="str">
            <v>PO-SRV-COLLECTION SERVICES</v>
          </cell>
          <cell r="C1124">
            <v>233585.83</v>
          </cell>
          <cell r="D1124">
            <v>104437.27</v>
          </cell>
        </row>
        <row r="1125">
          <cell r="A1125">
            <v>6221030</v>
          </cell>
          <cell r="B1125" t="str">
            <v>PO-SRV-TRAVEL-EXP</v>
          </cell>
          <cell r="C1125">
            <v>346.24</v>
          </cell>
          <cell r="D1125">
            <v>5174.76</v>
          </cell>
        </row>
        <row r="1126">
          <cell r="A1126">
            <v>6221040</v>
          </cell>
          <cell r="B1126" t="str">
            <v>PO-SRV-FREIGHT AUDITING/PMTS</v>
          </cell>
          <cell r="C1126">
            <v>50.23</v>
          </cell>
          <cell r="D1126">
            <v>774.8</v>
          </cell>
        </row>
        <row r="1127">
          <cell r="A1127">
            <v>6221050</v>
          </cell>
          <cell r="B1127" t="str">
            <v>PO-SRV-LABORATORY</v>
          </cell>
          <cell r="C1127">
            <v>43732.5</v>
          </cell>
          <cell r="D1127">
            <v>26270.5</v>
          </cell>
        </row>
        <row r="1128">
          <cell r="A1128">
            <v>6221060</v>
          </cell>
          <cell r="B1128" t="str">
            <v>PO-SRV-GOVT &amp; REGULATORY</v>
          </cell>
          <cell r="C1128">
            <v>18.649999999999999</v>
          </cell>
          <cell r="D1128">
            <v>2423.19</v>
          </cell>
        </row>
        <row r="1129">
          <cell r="A1129">
            <v>6221080</v>
          </cell>
          <cell r="B1129" t="str">
            <v>PO-SRV-CORP. LANGUAGE SERVICES</v>
          </cell>
          <cell r="C1129">
            <v>927.03</v>
          </cell>
          <cell r="D1129">
            <v>0</v>
          </cell>
        </row>
        <row r="1130">
          <cell r="A1130">
            <v>6221085</v>
          </cell>
          <cell r="B1130" t="str">
            <v>PO-SRV-SITE ASSESSMENT &amp; MITIGATION WOR</v>
          </cell>
          <cell r="C1130">
            <v>1701213.41</v>
          </cell>
          <cell r="D1130">
            <v>6293960.0199999996</v>
          </cell>
        </row>
        <row r="1131">
          <cell r="A1131">
            <v>6230000</v>
          </cell>
          <cell r="B1131" t="str">
            <v>NO PO-SRV-CONTRACTORS</v>
          </cell>
          <cell r="C1131">
            <v>1421986.25</v>
          </cell>
          <cell r="D1131">
            <v>28548758.140000001</v>
          </cell>
        </row>
        <row r="1132">
          <cell r="A1132">
            <v>6230001</v>
          </cell>
          <cell r="B1132" t="str">
            <v>NO PO-SRV-CONTRACTORS-ADVISORY</v>
          </cell>
          <cell r="C1132">
            <v>3044.37</v>
          </cell>
          <cell r="D1132">
            <v>18451.07</v>
          </cell>
        </row>
        <row r="1133">
          <cell r="A1133">
            <v>6230002</v>
          </cell>
          <cell r="B1133" t="str">
            <v>NO PO-SRV-CONTRACTORS-CONSULTING</v>
          </cell>
          <cell r="C1133">
            <v>1775651.23</v>
          </cell>
          <cell r="D1133">
            <v>6873210.3300000001</v>
          </cell>
        </row>
        <row r="1134">
          <cell r="A1134">
            <v>6230003</v>
          </cell>
          <cell r="B1134" t="str">
            <v>NO PO-SRV-CONTRACTORS-CONSULTING FEES-J</v>
          </cell>
          <cell r="C1134">
            <v>27830.49</v>
          </cell>
          <cell r="D1134">
            <v>6312.77</v>
          </cell>
        </row>
        <row r="1135">
          <cell r="A1135">
            <v>6230004</v>
          </cell>
          <cell r="B1135" t="str">
            <v>NO PO-SRV-CONTRACTORS-CONTRACT LABOR</v>
          </cell>
          <cell r="C1135">
            <v>-107057.78</v>
          </cell>
          <cell r="D1135">
            <v>7010051.6100000003</v>
          </cell>
        </row>
        <row r="1136">
          <cell r="A1136">
            <v>6230005</v>
          </cell>
          <cell r="B1136" t="str">
            <v>NO PO-SRV-CONTRACTORS-MAJOR PROJECTS</v>
          </cell>
          <cell r="C1136">
            <v>1590763.19</v>
          </cell>
          <cell r="D1136">
            <v>20842322.039999999</v>
          </cell>
        </row>
        <row r="1137">
          <cell r="A1137">
            <v>6230006</v>
          </cell>
          <cell r="B1137" t="str">
            <v>NO PO-SRV-CONTRACTORS-SPECIFIC JOBS</v>
          </cell>
          <cell r="C1137">
            <v>1476619.16</v>
          </cell>
          <cell r="D1137">
            <v>1373045.4</v>
          </cell>
        </row>
        <row r="1138">
          <cell r="A1138">
            <v>6230007</v>
          </cell>
          <cell r="B1138" t="str">
            <v>NO PO-SRV-CONTRACTORS-TIME &amp; EQUIPMENT</v>
          </cell>
          <cell r="C1138">
            <v>70957.84</v>
          </cell>
          <cell r="D1138">
            <v>4241.1099999999997</v>
          </cell>
        </row>
        <row r="1139">
          <cell r="A1139">
            <v>6230010</v>
          </cell>
          <cell r="B1139" t="str">
            <v>NO PO-SRV-ACCOUNTING SERVICES</v>
          </cell>
          <cell r="C1139">
            <v>5362.04</v>
          </cell>
          <cell r="D1139">
            <v>7737.75</v>
          </cell>
        </row>
        <row r="1140">
          <cell r="A1140">
            <v>6230020</v>
          </cell>
          <cell r="B1140" t="str">
            <v>NO PO-SRV-AUDIT SERVICES</v>
          </cell>
          <cell r="C1140">
            <v>0</v>
          </cell>
          <cell r="D1140">
            <v>994.26</v>
          </cell>
        </row>
        <row r="1141">
          <cell r="A1141">
            <v>6230030</v>
          </cell>
          <cell r="B1141" t="str">
            <v>NO PO-SRV-ADVERTISING LITERATURE</v>
          </cell>
          <cell r="C1141">
            <v>-14951.78</v>
          </cell>
          <cell r="D1141">
            <v>233680.11</v>
          </cell>
        </row>
        <row r="1142">
          <cell r="A1142">
            <v>6230040</v>
          </cell>
          <cell r="B1142" t="str">
            <v>NO PO-SRV-ADVERTISING IMAGE &amp; BRANDING</v>
          </cell>
          <cell r="C1142">
            <v>1069.0999999999999</v>
          </cell>
          <cell r="D1142">
            <v>578793.11</v>
          </cell>
        </row>
        <row r="1143">
          <cell r="A1143">
            <v>6230045</v>
          </cell>
          <cell r="B1143" t="str">
            <v>NO PO-SRV-LOGO MERCHANDISING SERV</v>
          </cell>
          <cell r="C1143">
            <v>0</v>
          </cell>
          <cell r="D1143">
            <v>-5803.99</v>
          </cell>
        </row>
        <row r="1144">
          <cell r="A1144">
            <v>6230050</v>
          </cell>
          <cell r="B1144" t="str">
            <v>NO PO-SRV-ADVERTISING MARKETING</v>
          </cell>
          <cell r="C1144">
            <v>1442102</v>
          </cell>
          <cell r="D1144">
            <v>1949674.28</v>
          </cell>
        </row>
        <row r="1145">
          <cell r="A1145">
            <v>6230060</v>
          </cell>
          <cell r="B1145" t="str">
            <v>NO PO-SRV-FOOD SERVICE-CATERING</v>
          </cell>
          <cell r="C1145">
            <v>439875.22</v>
          </cell>
          <cell r="D1145">
            <v>285368.74</v>
          </cell>
        </row>
        <row r="1146">
          <cell r="A1146">
            <v>6230061</v>
          </cell>
          <cell r="B1146" t="str">
            <v>NO PO-SRV-FOOD SERVICE-EXECUTIVE DINING</v>
          </cell>
          <cell r="C1146">
            <v>13651.3</v>
          </cell>
          <cell r="D1146">
            <v>8163.12</v>
          </cell>
        </row>
        <row r="1147">
          <cell r="A1147">
            <v>6230062</v>
          </cell>
          <cell r="B1147" t="str">
            <v>NO PO-SRV-FOOD SERVICE-MAINT &amp; REPAIRS</v>
          </cell>
          <cell r="C1147">
            <v>28612.99</v>
          </cell>
          <cell r="D1147">
            <v>25312.44</v>
          </cell>
        </row>
        <row r="1148">
          <cell r="A1148">
            <v>6230063</v>
          </cell>
          <cell r="B1148" t="str">
            <v>NO PO-SRV-FOOD SERVICE-LEASES CBS USE</v>
          </cell>
          <cell r="C1148">
            <v>-1875.21</v>
          </cell>
          <cell r="D1148">
            <v>0</v>
          </cell>
        </row>
        <row r="1149">
          <cell r="A1149">
            <v>6230064</v>
          </cell>
          <cell r="B1149" t="str">
            <v>NO PO-SRV-FOOD SERVICE-MANAGEMENT CBS U</v>
          </cell>
          <cell r="C1149">
            <v>7881.88</v>
          </cell>
          <cell r="D1149">
            <v>44231.68</v>
          </cell>
        </row>
        <row r="1150">
          <cell r="A1150">
            <v>6230070</v>
          </cell>
          <cell r="B1150" t="str">
            <v>NO PO-SRV-NEWSPAPER ADVERTISING</v>
          </cell>
          <cell r="C1150">
            <v>89683.65</v>
          </cell>
          <cell r="D1150">
            <v>14149.98</v>
          </cell>
        </row>
        <row r="1151">
          <cell r="A1151">
            <v>6230090</v>
          </cell>
          <cell r="B1151" t="str">
            <v>NO PO-SRV-MAGAZINE ADVERTISING</v>
          </cell>
          <cell r="C1151">
            <v>12345.21</v>
          </cell>
          <cell r="D1151">
            <v>11599.02</v>
          </cell>
        </row>
        <row r="1152">
          <cell r="A1152">
            <v>6230115</v>
          </cell>
          <cell r="B1152" t="str">
            <v>NO PO-SRV-OUTDOOR ADVERTISING</v>
          </cell>
          <cell r="C1152">
            <v>8252.94</v>
          </cell>
          <cell r="D1152">
            <v>13776.39</v>
          </cell>
        </row>
        <row r="1153">
          <cell r="A1153">
            <v>6230130</v>
          </cell>
          <cell r="B1153" t="str">
            <v>NO PO-SRV-RADIO ADVERTISING</v>
          </cell>
          <cell r="C1153">
            <v>535.96</v>
          </cell>
          <cell r="D1153">
            <v>413.3</v>
          </cell>
        </row>
        <row r="1154">
          <cell r="A1154">
            <v>6230140</v>
          </cell>
          <cell r="B1154" t="str">
            <v>NO PO-SRV-MEDIA RELATIONS</v>
          </cell>
          <cell r="C1154">
            <v>10220</v>
          </cell>
          <cell r="D1154">
            <v>0</v>
          </cell>
        </row>
        <row r="1155">
          <cell r="A1155">
            <v>6230150</v>
          </cell>
          <cell r="B1155" t="str">
            <v>NO PO-SRV-AUDIO VISUAL REPORTS</v>
          </cell>
          <cell r="C1155">
            <v>212</v>
          </cell>
          <cell r="D1155">
            <v>524.45000000000005</v>
          </cell>
        </row>
        <row r="1156">
          <cell r="A1156">
            <v>6230160</v>
          </cell>
          <cell r="B1156" t="str">
            <v>NO PO-SRV-NEWS PHOTO SERVICES</v>
          </cell>
          <cell r="C1156">
            <v>240.42</v>
          </cell>
          <cell r="D1156">
            <v>101.41</v>
          </cell>
        </row>
        <row r="1157">
          <cell r="A1157">
            <v>6230170</v>
          </cell>
          <cell r="B1157" t="str">
            <v>NO PO-SRV-LEGAL IN-HOUSE COPY SERVICES</v>
          </cell>
          <cell r="C1157">
            <v>0</v>
          </cell>
          <cell r="D1157">
            <v>45</v>
          </cell>
        </row>
        <row r="1158">
          <cell r="A1158">
            <v>6230200</v>
          </cell>
          <cell r="B1158" t="str">
            <v>NO PO-SRV-OUTSIDE LEGAL FEES</v>
          </cell>
          <cell r="C1158">
            <v>4799</v>
          </cell>
          <cell r="D1158">
            <v>900</v>
          </cell>
        </row>
        <row r="1159">
          <cell r="A1159">
            <v>6230210</v>
          </cell>
          <cell r="B1159" t="str">
            <v>NO PO-SRV-LEGAL-SETTLEMENTS</v>
          </cell>
          <cell r="C1159">
            <v>401000</v>
          </cell>
          <cell r="D1159">
            <v>-147878</v>
          </cell>
        </row>
        <row r="1160">
          <cell r="A1160">
            <v>6230214</v>
          </cell>
          <cell r="B1160" t="str">
            <v>NO PO-SRV-ARBITRATION FEES</v>
          </cell>
          <cell r="C1160">
            <v>10300.5</v>
          </cell>
          <cell r="D1160">
            <v>13273.53</v>
          </cell>
        </row>
        <row r="1161">
          <cell r="A1161">
            <v>6230220</v>
          </cell>
          <cell r="B1161" t="str">
            <v>NO PO-SRV-REGULATORY LEGISLATION</v>
          </cell>
          <cell r="C1161">
            <v>-23031.33</v>
          </cell>
          <cell r="D1161">
            <v>45676.800000000003</v>
          </cell>
        </row>
        <row r="1162">
          <cell r="A1162">
            <v>6230240</v>
          </cell>
          <cell r="B1162" t="str">
            <v>NO PO-SRV-REGULATORY NEWS BUREAU</v>
          </cell>
          <cell r="C1162">
            <v>0</v>
          </cell>
          <cell r="D1162">
            <v>-783.47</v>
          </cell>
        </row>
        <row r="1163">
          <cell r="A1163">
            <v>6230250</v>
          </cell>
          <cell r="B1163" t="str">
            <v>NO PO-SRV-SOFTWARE MAINTENANCE &amp; LEASIN</v>
          </cell>
          <cell r="C1163">
            <v>27301.55</v>
          </cell>
          <cell r="D1163">
            <v>25834.07</v>
          </cell>
        </row>
        <row r="1164">
          <cell r="A1164">
            <v>6230270</v>
          </cell>
          <cell r="B1164" t="str">
            <v>NO PO-SRV-DATA PROCESSING</v>
          </cell>
          <cell r="C1164">
            <v>0</v>
          </cell>
          <cell r="D1164">
            <v>5</v>
          </cell>
        </row>
        <row r="1165">
          <cell r="A1165">
            <v>6230380</v>
          </cell>
          <cell r="B1165" t="str">
            <v>NO PO-SRV-CONTRACT LABOR</v>
          </cell>
          <cell r="C1165">
            <v>4199486.28</v>
          </cell>
          <cell r="D1165">
            <v>2356562.83</v>
          </cell>
        </row>
        <row r="1166">
          <cell r="A1166">
            <v>6230390</v>
          </cell>
          <cell r="B1166" t="str">
            <v>NO PO-SRV-PRINTING/GRAPHICS VIDEO</v>
          </cell>
          <cell r="C1166">
            <v>17289.669999999998</v>
          </cell>
          <cell r="D1166">
            <v>263.87</v>
          </cell>
        </row>
        <row r="1167">
          <cell r="A1167">
            <v>6230391</v>
          </cell>
          <cell r="B1167" t="str">
            <v>NO PO-SRV-GRAPHICS SRV-CONSULT/PRODUCTI</v>
          </cell>
          <cell r="C1167">
            <v>4012.73</v>
          </cell>
          <cell r="D1167">
            <v>102264.3</v>
          </cell>
        </row>
        <row r="1168">
          <cell r="A1168">
            <v>6230392</v>
          </cell>
          <cell r="B1168" t="str">
            <v>NO PO-SRV-GRAPHICS SRV-CONSULTING (IN-H</v>
          </cell>
          <cell r="C1168">
            <v>165</v>
          </cell>
          <cell r="D1168">
            <v>0</v>
          </cell>
        </row>
        <row r="1169">
          <cell r="A1169">
            <v>6230393</v>
          </cell>
          <cell r="B1169" t="str">
            <v>NO PO-SRV-PRINTING BUSINESS FORMS (SPEC</v>
          </cell>
          <cell r="C1169">
            <v>816.16</v>
          </cell>
          <cell r="D1169">
            <v>0</v>
          </cell>
        </row>
        <row r="1170">
          <cell r="A1170">
            <v>6230400</v>
          </cell>
          <cell r="B1170" t="str">
            <v>NO PO-SRV-PRINTING BUSINESS FORMS (STOC</v>
          </cell>
          <cell r="C1170">
            <v>137.37</v>
          </cell>
          <cell r="D1170">
            <v>3.49</v>
          </cell>
        </row>
        <row r="1171">
          <cell r="A1171">
            <v>6230401</v>
          </cell>
          <cell r="B1171" t="str">
            <v>NO PO-SRV-PRINTING BUSINESS CARDS</v>
          </cell>
          <cell r="C1171">
            <v>463.25</v>
          </cell>
          <cell r="D1171">
            <v>162.38</v>
          </cell>
        </row>
        <row r="1172">
          <cell r="A1172">
            <v>6230402</v>
          </cell>
          <cell r="B1172" t="str">
            <v>NO PO-SRV-PRINTING STATIONERY</v>
          </cell>
          <cell r="C1172">
            <v>14.8</v>
          </cell>
          <cell r="D1172">
            <v>2617.38</v>
          </cell>
        </row>
        <row r="1173">
          <cell r="A1173">
            <v>6230403</v>
          </cell>
          <cell r="B1173" t="str">
            <v>NO PO-SRV-PRINTING ENVELOPES</v>
          </cell>
          <cell r="C1173">
            <v>97.14</v>
          </cell>
          <cell r="D1173">
            <v>0</v>
          </cell>
        </row>
        <row r="1174">
          <cell r="A1174">
            <v>6230410</v>
          </cell>
          <cell r="B1174" t="str">
            <v>NO PO-SRV-COPY-PUBLICATIONS &amp; SUBSCRIPT</v>
          </cell>
          <cell r="C1174">
            <v>2374.12</v>
          </cell>
          <cell r="D1174">
            <v>12751.65</v>
          </cell>
        </row>
        <row r="1175">
          <cell r="A1175">
            <v>6230411</v>
          </cell>
          <cell r="B1175" t="str">
            <v>NO PO-SRV-COPY-CONVENIENCE-PAPER CBS US</v>
          </cell>
          <cell r="C1175">
            <v>491.12</v>
          </cell>
          <cell r="D1175">
            <v>0</v>
          </cell>
        </row>
        <row r="1176">
          <cell r="A1176">
            <v>6230420</v>
          </cell>
          <cell r="B1176" t="str">
            <v>NO PO-SRV-COPIER</v>
          </cell>
          <cell r="C1176">
            <v>3508.55</v>
          </cell>
          <cell r="D1176">
            <v>8565.92</v>
          </cell>
        </row>
        <row r="1177">
          <cell r="A1177">
            <v>6230421</v>
          </cell>
          <cell r="B1177" t="str">
            <v>NO PO-SRV-COPY-ENGINEERING</v>
          </cell>
          <cell r="C1177">
            <v>641.77</v>
          </cell>
          <cell r="D1177">
            <v>55.44</v>
          </cell>
        </row>
        <row r="1178">
          <cell r="A1178">
            <v>6230430</v>
          </cell>
          <cell r="B1178" t="str">
            <v>NO PO-SRV-MAIL MESSENGER-GENERAL</v>
          </cell>
          <cell r="C1178">
            <v>689.92</v>
          </cell>
          <cell r="D1178">
            <v>4177.49</v>
          </cell>
        </row>
        <row r="1179">
          <cell r="A1179">
            <v>6230431</v>
          </cell>
          <cell r="B1179" t="str">
            <v>NO PO-SRV-MAIL MESSENGER-SPECIAL PROJEC</v>
          </cell>
          <cell r="C1179">
            <v>451.22</v>
          </cell>
          <cell r="D1179">
            <v>11498.72</v>
          </cell>
        </row>
        <row r="1180">
          <cell r="A1180">
            <v>6230432</v>
          </cell>
          <cell r="B1180" t="str">
            <v>NO PO-SRV-MAIL MESSENGER-OVERNIGHT EXPR</v>
          </cell>
          <cell r="C1180">
            <v>3779.84</v>
          </cell>
          <cell r="D1180">
            <v>2840.43</v>
          </cell>
        </row>
        <row r="1181">
          <cell r="A1181">
            <v>6230433</v>
          </cell>
          <cell r="B1181" t="str">
            <v>NO PO-SRV-MAIL MESSENGER-COURIER</v>
          </cell>
          <cell r="C1181">
            <v>20940.47</v>
          </cell>
          <cell r="D1181">
            <v>7972</v>
          </cell>
        </row>
        <row r="1182">
          <cell r="A1182">
            <v>6230440</v>
          </cell>
          <cell r="B1182" t="str">
            <v>NO PO-SRV-MAIL CENTER EXPRESS POSTAGE</v>
          </cell>
          <cell r="C1182">
            <v>227.61</v>
          </cell>
          <cell r="D1182">
            <v>234.75</v>
          </cell>
        </row>
        <row r="1183">
          <cell r="A1183">
            <v>6230450</v>
          </cell>
          <cell r="B1183" t="str">
            <v>NO PO-SRV-MAIL MESSENGER-POSTAGE</v>
          </cell>
          <cell r="C1183">
            <v>11216871.58</v>
          </cell>
          <cell r="D1183">
            <v>14760844.439999999</v>
          </cell>
        </row>
        <row r="1184">
          <cell r="A1184">
            <v>6230451</v>
          </cell>
          <cell r="B1184" t="str">
            <v>NO PO-SRV-MAILING LIST MAINTENANCE (SED</v>
          </cell>
          <cell r="C1184">
            <v>48169.71</v>
          </cell>
          <cell r="D1184">
            <v>1661.18</v>
          </cell>
        </row>
        <row r="1185">
          <cell r="A1185">
            <v>6230460</v>
          </cell>
          <cell r="B1185" t="str">
            <v>NO PO-SRV-MAIL CENTER BILLING POSTAGE</v>
          </cell>
          <cell r="C1185">
            <v>20023.18</v>
          </cell>
          <cell r="D1185">
            <v>156667.16</v>
          </cell>
        </row>
        <row r="1186">
          <cell r="A1186">
            <v>6230470</v>
          </cell>
          <cell r="B1186" t="str">
            <v>NO PO-SRV-MAIL CENTER MAIL SUPPLIES</v>
          </cell>
          <cell r="C1186">
            <v>151.04</v>
          </cell>
          <cell r="D1186">
            <v>593.95000000000005</v>
          </cell>
        </row>
        <row r="1187">
          <cell r="A1187">
            <v>6230540</v>
          </cell>
          <cell r="B1187" t="str">
            <v>NO PO-SRV-HOLIDAY EVENTS</v>
          </cell>
          <cell r="C1187">
            <v>11401.22</v>
          </cell>
          <cell r="D1187">
            <v>38278.67</v>
          </cell>
        </row>
        <row r="1188">
          <cell r="A1188">
            <v>6230550</v>
          </cell>
          <cell r="B1188" t="str">
            <v>NO PO-SRV-RECRUITING</v>
          </cell>
          <cell r="C1188">
            <v>275</v>
          </cell>
          <cell r="D1188">
            <v>2022.74</v>
          </cell>
        </row>
        <row r="1189">
          <cell r="A1189">
            <v>6230580</v>
          </cell>
          <cell r="B1189" t="str">
            <v>NO PO-SRV-ON-LINE SERVICES</v>
          </cell>
          <cell r="C1189">
            <v>151109.39000000001</v>
          </cell>
          <cell r="D1189">
            <v>27293.67</v>
          </cell>
        </row>
        <row r="1190">
          <cell r="A1190">
            <v>6230590</v>
          </cell>
          <cell r="B1190" t="str">
            <v>NO PO-SRV-NEW BUSINESS REFUNDS</v>
          </cell>
          <cell r="C1190">
            <v>63178.64</v>
          </cell>
          <cell r="D1190">
            <v>5564.88</v>
          </cell>
        </row>
        <row r="1191">
          <cell r="A1191">
            <v>6230591</v>
          </cell>
          <cell r="B1191" t="str">
            <v>NO PO-SRV-SITE PREPARATION REIMBURSEMEN</v>
          </cell>
          <cell r="C1191">
            <v>506376.78</v>
          </cell>
          <cell r="D1191">
            <v>2082.0700000000002</v>
          </cell>
        </row>
        <row r="1192">
          <cell r="A1192">
            <v>6230592</v>
          </cell>
          <cell r="B1192" t="str">
            <v>NO PO-SRV-NBMS RECONCILIATION</v>
          </cell>
          <cell r="C1192">
            <v>-1721738.51</v>
          </cell>
          <cell r="D1192">
            <v>0</v>
          </cell>
        </row>
        <row r="1193">
          <cell r="A1193">
            <v>6230600</v>
          </cell>
          <cell r="B1193" t="str">
            <v>NO PO-SRV-PROF/NOT LEGAL</v>
          </cell>
          <cell r="C1193">
            <v>81538.850000000006</v>
          </cell>
          <cell r="D1193">
            <v>64193.71</v>
          </cell>
        </row>
        <row r="1194">
          <cell r="A1194">
            <v>6230610</v>
          </cell>
          <cell r="B1194" t="str">
            <v>NO PO-SRV-WATER</v>
          </cell>
          <cell r="C1194">
            <v>84102.54</v>
          </cell>
          <cell r="D1194">
            <v>103724.91</v>
          </cell>
        </row>
        <row r="1195">
          <cell r="A1195">
            <v>6230615</v>
          </cell>
          <cell r="B1195" t="str">
            <v>NO PO-SRV-RECYCLE GAS PEOC OPERATIONS</v>
          </cell>
          <cell r="C1195">
            <v>67592.009999999995</v>
          </cell>
          <cell r="D1195">
            <v>0</v>
          </cell>
        </row>
        <row r="1196">
          <cell r="A1196">
            <v>6230630</v>
          </cell>
          <cell r="B1196" t="str">
            <v>NO PO-SRV-UTILITIES</v>
          </cell>
          <cell r="C1196">
            <v>2422699.7000000002</v>
          </cell>
          <cell r="D1196">
            <v>5563086.7199999997</v>
          </cell>
        </row>
        <row r="1197">
          <cell r="A1197">
            <v>6230640</v>
          </cell>
          <cell r="B1197" t="str">
            <v>NO PO-SRV-TRAINING &amp; SEMINARS</v>
          </cell>
          <cell r="C1197">
            <v>446134.49</v>
          </cell>
          <cell r="D1197">
            <v>325605.82</v>
          </cell>
        </row>
        <row r="1198">
          <cell r="A1198">
            <v>6230680</v>
          </cell>
          <cell r="B1198" t="str">
            <v>NO PO-SRV-EVENT &amp; TICKETS</v>
          </cell>
          <cell r="C1198">
            <v>151639.06</v>
          </cell>
          <cell r="D1198">
            <v>160307.51999999999</v>
          </cell>
        </row>
        <row r="1199">
          <cell r="A1199">
            <v>6230700</v>
          </cell>
          <cell r="B1199" t="str">
            <v>NO PO-SRV-MEETING FOR EXTERNAL SERVICES</v>
          </cell>
          <cell r="C1199">
            <v>41546.699999999997</v>
          </cell>
          <cell r="D1199">
            <v>74695.38</v>
          </cell>
        </row>
        <row r="1200">
          <cell r="A1200">
            <v>6230740</v>
          </cell>
          <cell r="B1200" t="str">
            <v>NO PO-SRV-SHAREHOLDER LETTER</v>
          </cell>
          <cell r="C1200">
            <v>1677.5</v>
          </cell>
          <cell r="D1200">
            <v>0</v>
          </cell>
        </row>
        <row r="1201">
          <cell r="A1201">
            <v>6230750</v>
          </cell>
          <cell r="B1201" t="str">
            <v>NO PO-SRV-SEC FEES SERVICES</v>
          </cell>
          <cell r="C1201">
            <v>139</v>
          </cell>
          <cell r="D1201">
            <v>0</v>
          </cell>
        </row>
        <row r="1202">
          <cell r="A1202">
            <v>6230780</v>
          </cell>
          <cell r="B1202" t="str">
            <v>NO PO-SRV-ANNUAL MEETING COSTS SERVICES</v>
          </cell>
          <cell r="C1202">
            <v>845</v>
          </cell>
          <cell r="D1202">
            <v>2435</v>
          </cell>
        </row>
        <row r="1203">
          <cell r="A1203">
            <v>6230790</v>
          </cell>
          <cell r="B1203" t="str">
            <v>NO PO-SRV-MEDICAL SERVICES</v>
          </cell>
          <cell r="C1203">
            <v>43692.88</v>
          </cell>
          <cell r="D1203">
            <v>61168.97</v>
          </cell>
        </row>
        <row r="1204">
          <cell r="A1204">
            <v>6230800</v>
          </cell>
          <cell r="B1204" t="str">
            <v>NO PO-SRV-CONSERVATION INCENTIVE</v>
          </cell>
          <cell r="C1204">
            <v>120</v>
          </cell>
          <cell r="D1204">
            <v>18000</v>
          </cell>
        </row>
        <row r="1205">
          <cell r="A1205">
            <v>6230805</v>
          </cell>
          <cell r="B1205" t="str">
            <v>NO PO-SRV-AIR POLLUTION CREDITS</v>
          </cell>
          <cell r="C1205">
            <v>1452869.04</v>
          </cell>
          <cell r="D1205">
            <v>0</v>
          </cell>
        </row>
        <row r="1206">
          <cell r="A1206">
            <v>6230810</v>
          </cell>
          <cell r="B1206" t="str">
            <v>NO PO-SRV-CONSUMER EDUCATION</v>
          </cell>
          <cell r="C1206">
            <v>5774.04</v>
          </cell>
          <cell r="D1206">
            <v>0</v>
          </cell>
        </row>
        <row r="1207">
          <cell r="A1207">
            <v>6230820</v>
          </cell>
          <cell r="B1207" t="str">
            <v>NO PO-SRV-REGULATORY REQUIRED PAYMENTS</v>
          </cell>
          <cell r="C1207">
            <v>204912</v>
          </cell>
          <cell r="D1207">
            <v>186000</v>
          </cell>
        </row>
        <row r="1208">
          <cell r="A1208">
            <v>6230850</v>
          </cell>
          <cell r="B1208" t="str">
            <v>NO PO-SRV-SERVICE LATERAL REIMBURSEMENT</v>
          </cell>
          <cell r="C1208">
            <v>1224</v>
          </cell>
          <cell r="D1208">
            <v>0</v>
          </cell>
        </row>
        <row r="1209">
          <cell r="A1209">
            <v>6231020</v>
          </cell>
          <cell r="B1209" t="str">
            <v>NO PO-SRV-COLLECTION SERVICES</v>
          </cell>
          <cell r="C1209">
            <v>59.3</v>
          </cell>
          <cell r="D1209">
            <v>1870.08</v>
          </cell>
        </row>
        <row r="1210">
          <cell r="A1210">
            <v>6233000</v>
          </cell>
          <cell r="B1210" t="str">
            <v>UNCOLLECTABLE ACCTS</v>
          </cell>
          <cell r="C1210">
            <v>85431.55</v>
          </cell>
          <cell r="D1210">
            <v>8698807.3900000006</v>
          </cell>
        </row>
        <row r="1211">
          <cell r="A1211">
            <v>6233001</v>
          </cell>
          <cell r="B1211" t="str">
            <v>UNCOLLECTABLE ACCTS-GAS</v>
          </cell>
          <cell r="C1211">
            <v>4396681.5199999996</v>
          </cell>
          <cell r="D1211">
            <v>70</v>
          </cell>
        </row>
        <row r="1212">
          <cell r="A1212">
            <v>6233005</v>
          </cell>
          <cell r="B1212" t="str">
            <v>UNCOLLECTABLE EXP-NON GAS UTILITY RECVB</v>
          </cell>
          <cell r="C1212">
            <v>8147.19</v>
          </cell>
          <cell r="D1212">
            <v>44460.88</v>
          </cell>
        </row>
        <row r="1213">
          <cell r="A1213">
            <v>6240015</v>
          </cell>
          <cell r="B1213" t="str">
            <v>FINANCE CHARGES-COMMITMENT FEES</v>
          </cell>
          <cell r="C1213">
            <v>0</v>
          </cell>
          <cell r="D1213">
            <v>676.85</v>
          </cell>
        </row>
        <row r="1214">
          <cell r="A1214">
            <v>6240017</v>
          </cell>
          <cell r="B1214" t="str">
            <v>FINANCE CHARGES-SUBSCRIPTIONS</v>
          </cell>
          <cell r="C1214">
            <v>0</v>
          </cell>
          <cell r="D1214">
            <v>1110.47</v>
          </cell>
        </row>
        <row r="1215">
          <cell r="A1215">
            <v>6250000</v>
          </cell>
          <cell r="B1215" t="str">
            <v>DUES</v>
          </cell>
          <cell r="C1215">
            <v>1571.19</v>
          </cell>
          <cell r="D1215">
            <v>58425.65</v>
          </cell>
        </row>
        <row r="1216">
          <cell r="A1216">
            <v>6250001</v>
          </cell>
          <cell r="B1216" t="str">
            <v>DUES-BUSINESS/PROFESSIONAL</v>
          </cell>
          <cell r="C1216">
            <v>163984.75</v>
          </cell>
          <cell r="D1216">
            <v>460578.68</v>
          </cell>
        </row>
        <row r="1217">
          <cell r="A1217">
            <v>6250002</v>
          </cell>
          <cell r="B1217" t="str">
            <v>DUES-SOCIAL</v>
          </cell>
          <cell r="C1217">
            <v>81511.08</v>
          </cell>
          <cell r="D1217">
            <v>53337.5</v>
          </cell>
        </row>
        <row r="1218">
          <cell r="A1218">
            <v>6260001</v>
          </cell>
          <cell r="B1218" t="str">
            <v>VEHICLE-EXPIRED AMORT-EXTENDED RENTS</v>
          </cell>
          <cell r="C1218">
            <v>9115461.8699999992</v>
          </cell>
          <cell r="D1218">
            <v>6788529.8600000003</v>
          </cell>
        </row>
        <row r="1219">
          <cell r="A1219">
            <v>6260002</v>
          </cell>
          <cell r="B1219" t="str">
            <v>VEHICLE-POOL</v>
          </cell>
          <cell r="C1219">
            <v>30752.01</v>
          </cell>
          <cell r="D1219">
            <v>110216.02</v>
          </cell>
        </row>
        <row r="1220">
          <cell r="A1220">
            <v>6260004</v>
          </cell>
          <cell r="B1220" t="str">
            <v>VEHICLE-UTILIZATION CHARGES</v>
          </cell>
          <cell r="C1220">
            <v>-71065.240000000005</v>
          </cell>
          <cell r="D1220">
            <v>127355.11</v>
          </cell>
        </row>
        <row r="1221">
          <cell r="A1221">
            <v>6260005</v>
          </cell>
          <cell r="B1221" t="str">
            <v>VEHICLE-AMORTIZATION CHARGES</v>
          </cell>
          <cell r="C1221">
            <v>110</v>
          </cell>
          <cell r="D1221">
            <v>0</v>
          </cell>
        </row>
        <row r="1222">
          <cell r="A1222">
            <v>6260007</v>
          </cell>
          <cell r="B1222" t="str">
            <v>VEHICLE-LICENSE FEES</v>
          </cell>
          <cell r="C1222">
            <v>780078</v>
          </cell>
          <cell r="D1222">
            <v>1342927.62</v>
          </cell>
        </row>
        <row r="1223">
          <cell r="A1223">
            <v>6260010</v>
          </cell>
          <cell r="B1223" t="str">
            <v>VEHICLE-NON-UTILIZATION CHARGES</v>
          </cell>
          <cell r="C1223">
            <v>29</v>
          </cell>
          <cell r="D1223">
            <v>553.4</v>
          </cell>
        </row>
        <row r="1224">
          <cell r="A1224">
            <v>6260012</v>
          </cell>
          <cell r="B1224" t="str">
            <v>VEHICLE-SALES PROCEEDS</v>
          </cell>
          <cell r="C1224">
            <v>-429367.84</v>
          </cell>
          <cell r="D1224">
            <v>4134.9399999999996</v>
          </cell>
        </row>
        <row r="1225">
          <cell r="A1225">
            <v>6260016</v>
          </cell>
          <cell r="B1225" t="str">
            <v>FABRICATION SHOP UTILIZATION CHARGE</v>
          </cell>
          <cell r="C1225">
            <v>-5252.5</v>
          </cell>
          <cell r="D1225">
            <v>0</v>
          </cell>
        </row>
        <row r="1226">
          <cell r="A1226">
            <v>6270000</v>
          </cell>
          <cell r="B1226" t="str">
            <v>OFFICE RENT</v>
          </cell>
          <cell r="C1226">
            <v>0</v>
          </cell>
          <cell r="D1226">
            <v>6174.66</v>
          </cell>
        </row>
        <row r="1227">
          <cell r="A1227">
            <v>6280000</v>
          </cell>
          <cell r="B1227" t="str">
            <v>GOVERNMENT PAYMENTS-FRANCHISE FEES</v>
          </cell>
          <cell r="C1227">
            <v>24949625.489999998</v>
          </cell>
          <cell r="D1227">
            <v>35739695.609999999</v>
          </cell>
        </row>
        <row r="1228">
          <cell r="A1228">
            <v>6280001</v>
          </cell>
          <cell r="B1228" t="str">
            <v>GOVERNMENT PAYMENTS-PERMITS</v>
          </cell>
          <cell r="C1228">
            <v>1480576.68</v>
          </cell>
          <cell r="D1228">
            <v>1812729.78</v>
          </cell>
        </row>
        <row r="1229">
          <cell r="A1229">
            <v>6290001</v>
          </cell>
          <cell r="B1229" t="str">
            <v>CUSTOMER REFUNDS/SETTLEMENTS-CUST OVERP</v>
          </cell>
          <cell r="C1229">
            <v>0</v>
          </cell>
          <cell r="D1229">
            <v>831.61</v>
          </cell>
        </row>
        <row r="1230">
          <cell r="A1230">
            <v>6290005</v>
          </cell>
          <cell r="B1230" t="str">
            <v>PUBLIC PROPERTY DAMAGE LIABILITY PMTS</v>
          </cell>
          <cell r="C1230">
            <v>576367.96</v>
          </cell>
          <cell r="D1230">
            <v>1694166.75</v>
          </cell>
        </row>
        <row r="1231">
          <cell r="A1231">
            <v>6290006</v>
          </cell>
          <cell r="B1231" t="str">
            <v>PUBLIC PERS INJURY LIABILITY  PMTS</v>
          </cell>
          <cell r="C1231">
            <v>2240392.66</v>
          </cell>
          <cell r="D1231">
            <v>704512.2</v>
          </cell>
        </row>
        <row r="1232">
          <cell r="A1232">
            <v>6290007</v>
          </cell>
          <cell r="B1232" t="str">
            <v>PUB INJ PROP DAMAGE LEGAL FEE</v>
          </cell>
          <cell r="C1232">
            <v>13902.01</v>
          </cell>
          <cell r="D1232">
            <v>381012.86</v>
          </cell>
        </row>
        <row r="1233">
          <cell r="A1233">
            <v>6290400</v>
          </cell>
          <cell r="B1233" t="str">
            <v>MISC REIMBURSEMENTS</v>
          </cell>
          <cell r="C1233">
            <v>196.99</v>
          </cell>
          <cell r="D1233">
            <v>0</v>
          </cell>
        </row>
        <row r="1234">
          <cell r="A1234">
            <v>6300000</v>
          </cell>
          <cell r="B1234" t="str">
            <v>OVERHEADS</v>
          </cell>
          <cell r="C1234">
            <v>251.19</v>
          </cell>
          <cell r="D1234">
            <v>61.49</v>
          </cell>
        </row>
        <row r="1235">
          <cell r="A1235">
            <v>6300320</v>
          </cell>
          <cell r="B1235" t="str">
            <v>SMALL TOOLS (OH)</v>
          </cell>
          <cell r="C1235">
            <v>5820.68</v>
          </cell>
          <cell r="D1235">
            <v>34048.28</v>
          </cell>
        </row>
        <row r="1236">
          <cell r="A1236">
            <v>6300330</v>
          </cell>
          <cell r="B1236" t="str">
            <v>PLPD (OH)</v>
          </cell>
          <cell r="C1236">
            <v>-63.04</v>
          </cell>
          <cell r="D1236">
            <v>0</v>
          </cell>
        </row>
        <row r="1237">
          <cell r="A1237">
            <v>6300350</v>
          </cell>
          <cell r="B1237" t="str">
            <v>PURCHASED MATERIALS &amp; SVCS-SCG (OH)</v>
          </cell>
          <cell r="C1237">
            <v>1608.65</v>
          </cell>
          <cell r="D1237">
            <v>0</v>
          </cell>
        </row>
        <row r="1238">
          <cell r="A1238">
            <v>6310011</v>
          </cell>
          <cell r="B1238" t="str">
            <v>LAND SALE PROCEEDS</v>
          </cell>
          <cell r="C1238">
            <v>-160000</v>
          </cell>
          <cell r="D1238">
            <v>0</v>
          </cell>
        </row>
        <row r="1239">
          <cell r="A1239">
            <v>6320000</v>
          </cell>
          <cell r="B1239" t="str">
            <v>TELEPHONE/COMMUNICATIONS</v>
          </cell>
          <cell r="C1239">
            <v>1636023.4</v>
          </cell>
          <cell r="D1239">
            <v>3540663.99</v>
          </cell>
        </row>
        <row r="1240">
          <cell r="A1240">
            <v>6320001</v>
          </cell>
          <cell r="B1240" t="str">
            <v>TELEPHONE-PHONE &amp; COMM SYSTEM COSTS</v>
          </cell>
          <cell r="C1240">
            <v>1794707.87</v>
          </cell>
          <cell r="D1240">
            <v>388081.84</v>
          </cell>
        </row>
        <row r="1241">
          <cell r="A1241">
            <v>6320002</v>
          </cell>
          <cell r="B1241" t="str">
            <v>TELEPHONE-CELLULAR PHONES</v>
          </cell>
          <cell r="C1241">
            <v>798211.99</v>
          </cell>
          <cell r="D1241">
            <v>1149657.29</v>
          </cell>
        </row>
        <row r="1242">
          <cell r="A1242">
            <v>6320003</v>
          </cell>
          <cell r="B1242" t="str">
            <v>TELEPHONE-CALLING CARDS</v>
          </cell>
          <cell r="C1242">
            <v>14726.63</v>
          </cell>
          <cell r="D1242">
            <v>19456.48</v>
          </cell>
        </row>
        <row r="1243">
          <cell r="A1243">
            <v>6320004</v>
          </cell>
          <cell r="B1243" t="str">
            <v>TELEPHONE-PAGERS</v>
          </cell>
          <cell r="C1243">
            <v>185947.21</v>
          </cell>
          <cell r="D1243">
            <v>352489.58</v>
          </cell>
        </row>
        <row r="1244">
          <cell r="A1244">
            <v>6320005</v>
          </cell>
          <cell r="B1244" t="str">
            <v>TELEPHONE-PBX SERVICES</v>
          </cell>
          <cell r="C1244">
            <v>642.71</v>
          </cell>
          <cell r="D1244">
            <v>0</v>
          </cell>
        </row>
        <row r="1245">
          <cell r="A1245">
            <v>6320006</v>
          </cell>
          <cell r="B1245" t="str">
            <v>LOGO MERCHANDISE</v>
          </cell>
          <cell r="C1245">
            <v>0</v>
          </cell>
          <cell r="D1245">
            <v>162.61000000000001</v>
          </cell>
        </row>
        <row r="1246">
          <cell r="A1246">
            <v>6320008</v>
          </cell>
          <cell r="B1246" t="str">
            <v>TELEPHONE-DATA LINES (NORTH)</v>
          </cell>
          <cell r="C1246">
            <v>4184.24</v>
          </cell>
          <cell r="D1246">
            <v>0</v>
          </cell>
        </row>
        <row r="1247">
          <cell r="A1247">
            <v>6340000</v>
          </cell>
          <cell r="B1247" t="str">
            <v>CASH DISCOUNTS ON PURCHASES</v>
          </cell>
          <cell r="C1247">
            <v>-123624.63</v>
          </cell>
          <cell r="D1247">
            <v>-86941.17</v>
          </cell>
        </row>
        <row r="1248">
          <cell r="A1248">
            <v>6350001</v>
          </cell>
          <cell r="B1248" t="str">
            <v>MAINT. REASSIGN FROM 887.002</v>
          </cell>
          <cell r="C1248">
            <v>0</v>
          </cell>
          <cell r="D1248">
            <v>27358.39</v>
          </cell>
        </row>
        <row r="1249">
          <cell r="A1249">
            <v>6350003</v>
          </cell>
          <cell r="B1249" t="str">
            <v>SDGE BILLING  CREDIT-RD&amp;D (1100 PROJECT</v>
          </cell>
          <cell r="C1249">
            <v>-131349.14000000001</v>
          </cell>
          <cell r="D1249">
            <v>-292432.34000000003</v>
          </cell>
        </row>
        <row r="1250">
          <cell r="A1250">
            <v>6350004</v>
          </cell>
          <cell r="B1250" t="str">
            <v>SDGE BILLING  CREDIT-OTHER</v>
          </cell>
          <cell r="C1250">
            <v>-2344159.0499999998</v>
          </cell>
          <cell r="D1250">
            <v>-4015562.07</v>
          </cell>
        </row>
        <row r="1251">
          <cell r="A1251">
            <v>6350702</v>
          </cell>
          <cell r="B1251" t="str">
            <v>AUTO &amp; CONSTR EQUIP RPT ON POOL CAR ORD</v>
          </cell>
          <cell r="C1251">
            <v>0</v>
          </cell>
          <cell r="D1251">
            <v>15210.65</v>
          </cell>
        </row>
        <row r="1252">
          <cell r="A1252">
            <v>6350704</v>
          </cell>
          <cell r="B1252" t="str">
            <v>AUTO &amp; CONSTR EQUIP RPT ON FORM 5265</v>
          </cell>
          <cell r="C1252">
            <v>0</v>
          </cell>
          <cell r="D1252">
            <v>-72607.210000000006</v>
          </cell>
        </row>
        <row r="1253">
          <cell r="A1253">
            <v>6350705</v>
          </cell>
          <cell r="B1253" t="str">
            <v>AUTO &amp; CONSTR EQUIP ALLOC TO BUS UNITS</v>
          </cell>
          <cell r="C1253">
            <v>0</v>
          </cell>
          <cell r="D1253">
            <v>415390.87</v>
          </cell>
        </row>
        <row r="1254">
          <cell r="A1254">
            <v>6350706</v>
          </cell>
          <cell r="B1254" t="str">
            <v>AUTO INTRA BUS UNIT TRAN IN</v>
          </cell>
          <cell r="C1254">
            <v>0</v>
          </cell>
          <cell r="D1254">
            <v>719255.07</v>
          </cell>
        </row>
        <row r="1255">
          <cell r="A1255">
            <v>6350708</v>
          </cell>
          <cell r="B1255" t="str">
            <v>AUTO INTRA BUS UNIT TRAN OUT</v>
          </cell>
          <cell r="C1255">
            <v>0</v>
          </cell>
          <cell r="D1255">
            <v>-267958.78999999998</v>
          </cell>
        </row>
        <row r="1256">
          <cell r="A1256">
            <v>6350710</v>
          </cell>
          <cell r="B1256" t="str">
            <v>CREDIT FOR CASH COLLECTED</v>
          </cell>
          <cell r="C1256">
            <v>-12845410.560000001</v>
          </cell>
          <cell r="D1256">
            <v>-31824403.73</v>
          </cell>
        </row>
        <row r="1257">
          <cell r="A1257">
            <v>6350711</v>
          </cell>
          <cell r="B1257" t="str">
            <v>CREDIT FOR ACTUAL BILLING TO NON-AFFILI</v>
          </cell>
          <cell r="C1257">
            <v>-2358195.36</v>
          </cell>
          <cell r="D1257">
            <v>-6441297.9400000004</v>
          </cell>
        </row>
        <row r="1258">
          <cell r="A1258">
            <v>6350712</v>
          </cell>
          <cell r="B1258" t="str">
            <v>PRECHG PIPE FIT COSTS REASSIGN IN JE 40</v>
          </cell>
          <cell r="C1258">
            <v>0</v>
          </cell>
          <cell r="D1258">
            <v>150388.78</v>
          </cell>
        </row>
        <row r="1259">
          <cell r="A1259">
            <v>6350714</v>
          </cell>
          <cell r="B1259" t="str">
            <v>STORES EXP REASSIGN FOR CODED M&amp;S STORE</v>
          </cell>
          <cell r="C1259">
            <v>0</v>
          </cell>
          <cell r="D1259">
            <v>1898592.2</v>
          </cell>
        </row>
        <row r="1260">
          <cell r="A1260">
            <v>6350716</v>
          </cell>
          <cell r="B1260" t="str">
            <v>STORES EXP REAS FOR DIR CHG GWO MAT PUR</v>
          </cell>
          <cell r="C1260">
            <v>0</v>
          </cell>
          <cell r="D1260">
            <v>2929960.41</v>
          </cell>
        </row>
        <row r="1261">
          <cell r="A1261">
            <v>6350718</v>
          </cell>
          <cell r="B1261" t="str">
            <v>TOOL LAUNDY &amp; MISC INSTALL MAT EXP</v>
          </cell>
          <cell r="C1261">
            <v>0</v>
          </cell>
          <cell r="D1261">
            <v>1413841.37</v>
          </cell>
        </row>
        <row r="1262">
          <cell r="A1262">
            <v>6350720</v>
          </cell>
          <cell r="B1262" t="str">
            <v>MISC PIPE MAT COSTS REASSIGN</v>
          </cell>
          <cell r="C1262">
            <v>-1400</v>
          </cell>
          <cell r="D1262">
            <v>353338.84</v>
          </cell>
        </row>
        <row r="1263">
          <cell r="A1263">
            <v>6350721</v>
          </cell>
          <cell r="B1263" t="str">
            <v>RVRSL OF MPM COSTS DUE TO WO CANCEL</v>
          </cell>
          <cell r="C1263">
            <v>0</v>
          </cell>
          <cell r="D1263">
            <v>153295.96</v>
          </cell>
        </row>
        <row r="1264">
          <cell r="A1264">
            <v>6350724</v>
          </cell>
          <cell r="B1264" t="str">
            <v>DB &amp; CR TO EST MAIN PAVING BWO 5-09</v>
          </cell>
          <cell r="C1264">
            <v>0</v>
          </cell>
          <cell r="D1264">
            <v>8588.77</v>
          </cell>
        </row>
        <row r="1265">
          <cell r="A1265">
            <v>6350726</v>
          </cell>
          <cell r="B1265" t="str">
            <v>TRNSF FR CONSTR GWOS &amp; BWOS TO ACCT</v>
          </cell>
          <cell r="C1265">
            <v>0</v>
          </cell>
          <cell r="D1265">
            <v>2648428.08</v>
          </cell>
        </row>
        <row r="1266">
          <cell r="A1266">
            <v>6350728</v>
          </cell>
          <cell r="B1266" t="str">
            <v>MWO REASSIGNMENTS DEBIT</v>
          </cell>
          <cell r="C1266">
            <v>0</v>
          </cell>
          <cell r="D1266">
            <v>20118944.48</v>
          </cell>
        </row>
        <row r="1267">
          <cell r="A1267">
            <v>6350730</v>
          </cell>
          <cell r="B1267" t="str">
            <v>CO LBR REASSIGN TO WO WHERE OH APPLY</v>
          </cell>
          <cell r="C1267">
            <v>0</v>
          </cell>
          <cell r="D1267">
            <v>20210.54</v>
          </cell>
        </row>
        <row r="1268">
          <cell r="A1268">
            <v>6350732</v>
          </cell>
          <cell r="B1268" t="str">
            <v>OTH COSTS REASSIGN TO WO</v>
          </cell>
          <cell r="C1268">
            <v>0</v>
          </cell>
          <cell r="D1268">
            <v>879600.16</v>
          </cell>
        </row>
        <row r="1269">
          <cell r="A1269">
            <v>6350738</v>
          </cell>
          <cell r="B1269" t="str">
            <v>HDQ &amp; DIV COSTS REAS TO OTH DEPT &amp; A&amp;G</v>
          </cell>
          <cell r="C1269">
            <v>0</v>
          </cell>
          <cell r="D1269">
            <v>24360.77</v>
          </cell>
        </row>
        <row r="1270">
          <cell r="A1270">
            <v>6350740</v>
          </cell>
          <cell r="B1270" t="str">
            <v>S&amp;E &amp; OTH EXP REAS TO PLANT DEPREC RES</v>
          </cell>
          <cell r="C1270">
            <v>0</v>
          </cell>
          <cell r="D1270">
            <v>549</v>
          </cell>
        </row>
        <row r="1271">
          <cell r="A1271">
            <v>6350742</v>
          </cell>
          <cell r="B1271" t="str">
            <v>MISC CHARGES</v>
          </cell>
          <cell r="C1271">
            <v>1299876.93</v>
          </cell>
          <cell r="D1271">
            <v>-27173236.989999998</v>
          </cell>
        </row>
        <row r="1272">
          <cell r="A1272">
            <v>6350750</v>
          </cell>
          <cell r="B1272" t="str">
            <v>FRNCHISE FEE PMT ON PER MILE BASIS OF M</v>
          </cell>
          <cell r="C1272">
            <v>0</v>
          </cell>
          <cell r="D1272">
            <v>10411.879999999999</v>
          </cell>
        </row>
        <row r="1273">
          <cell r="A1273">
            <v>6350752</v>
          </cell>
          <cell r="B1273" t="str">
            <v>GARS PRIOR TRANS EXCL IN CURR MOS REAS</v>
          </cell>
          <cell r="C1273">
            <v>0</v>
          </cell>
          <cell r="D1273">
            <v>1039812.98</v>
          </cell>
        </row>
        <row r="1274">
          <cell r="A1274">
            <v>6350770</v>
          </cell>
          <cell r="B1274" t="str">
            <v>PAID ABSENCE COST BILLED TO AFFILIATES</v>
          </cell>
          <cell r="C1274">
            <v>0</v>
          </cell>
          <cell r="D1274">
            <v>139625.15</v>
          </cell>
        </row>
        <row r="1275">
          <cell r="A1275">
            <v>6350771</v>
          </cell>
          <cell r="B1275" t="str">
            <v>PAID ABSENCE P/T, PB, AND A&amp;G</v>
          </cell>
          <cell r="C1275">
            <v>7781.16</v>
          </cell>
          <cell r="D1275">
            <v>62449.65</v>
          </cell>
        </row>
        <row r="1276">
          <cell r="A1276">
            <v>6350773</v>
          </cell>
          <cell r="B1276" t="str">
            <v>SPECIAL PROJECT COST</v>
          </cell>
          <cell r="C1276">
            <v>13000</v>
          </cell>
          <cell r="D1276">
            <v>157930.84</v>
          </cell>
        </row>
        <row r="1277">
          <cell r="A1277">
            <v>6350775</v>
          </cell>
          <cell r="B1277" t="str">
            <v>FULLY ASSIGNED STORES &amp; DIRECT PURCHASE</v>
          </cell>
          <cell r="C1277">
            <v>0</v>
          </cell>
          <cell r="D1277">
            <v>30721.91</v>
          </cell>
        </row>
        <row r="1278">
          <cell r="A1278">
            <v>6350776</v>
          </cell>
          <cell r="B1278" t="str">
            <v>FULLY ASSIGNED AUTO &amp; POOL CAR EXPENSE</v>
          </cell>
          <cell r="C1278">
            <v>0</v>
          </cell>
          <cell r="D1278">
            <v>14144.72</v>
          </cell>
        </row>
        <row r="1279">
          <cell r="A1279">
            <v>6350779</v>
          </cell>
          <cell r="B1279" t="str">
            <v>PICO RIVERA FIXED COST LOADER</v>
          </cell>
          <cell r="C1279">
            <v>0</v>
          </cell>
          <cell r="D1279">
            <v>8636.34</v>
          </cell>
        </row>
        <row r="1280">
          <cell r="A1280">
            <v>6350780</v>
          </cell>
          <cell r="B1280" t="str">
            <v>WAREHOUSE STORAGE COST</v>
          </cell>
          <cell r="C1280">
            <v>0</v>
          </cell>
          <cell r="D1280">
            <v>1385.23</v>
          </cell>
        </row>
        <row r="1281">
          <cell r="A1281">
            <v>6350783</v>
          </cell>
          <cell r="B1281" t="str">
            <v>REGION HDQ FIXED COST LOADER</v>
          </cell>
          <cell r="C1281">
            <v>0</v>
          </cell>
          <cell r="D1281">
            <v>-19944.32</v>
          </cell>
        </row>
        <row r="1282">
          <cell r="A1282">
            <v>6350784</v>
          </cell>
          <cell r="B1282" t="str">
            <v>GCT HDQ FIXED COST LOADER</v>
          </cell>
          <cell r="C1282">
            <v>0</v>
          </cell>
          <cell r="D1282">
            <v>-7611.95</v>
          </cell>
        </row>
        <row r="1283">
          <cell r="A1283">
            <v>6350786</v>
          </cell>
          <cell r="B1283" t="str">
            <v>MERIT LOADER</v>
          </cell>
          <cell r="C1283">
            <v>0</v>
          </cell>
          <cell r="D1283">
            <v>23664</v>
          </cell>
        </row>
        <row r="1284">
          <cell r="A1284">
            <v>6350787</v>
          </cell>
          <cell r="B1284" t="str">
            <v>SUPPLEMENTAL LOADER</v>
          </cell>
          <cell r="C1284">
            <v>0</v>
          </cell>
          <cell r="D1284">
            <v>43701.2</v>
          </cell>
        </row>
        <row r="1285">
          <cell r="A1285">
            <v>6350788</v>
          </cell>
          <cell r="B1285" t="str">
            <v>MISC. NON-LABOR LOADER</v>
          </cell>
          <cell r="C1285">
            <v>0</v>
          </cell>
          <cell r="D1285">
            <v>37360.46</v>
          </cell>
        </row>
        <row r="1286">
          <cell r="A1286">
            <v>6350800</v>
          </cell>
          <cell r="B1286" t="str">
            <v>TRAN IN FR ETS</v>
          </cell>
          <cell r="C1286">
            <v>0</v>
          </cell>
          <cell r="D1286">
            <v>3687061.7</v>
          </cell>
        </row>
        <row r="1287">
          <cell r="A1287">
            <v>6350805</v>
          </cell>
          <cell r="B1287" t="str">
            <v>TRANS IN FR CORPORATE FINANCE</v>
          </cell>
          <cell r="C1287">
            <v>0</v>
          </cell>
          <cell r="D1287">
            <v>8735603.9800000004</v>
          </cell>
        </row>
        <row r="1288">
          <cell r="A1288">
            <v>6350806</v>
          </cell>
          <cell r="B1288" t="str">
            <v>TRAN IN FR CORPORATE HR</v>
          </cell>
          <cell r="C1288">
            <v>0</v>
          </cell>
          <cell r="D1288">
            <v>13973103.84</v>
          </cell>
        </row>
        <row r="1289">
          <cell r="A1289">
            <v>6350807</v>
          </cell>
          <cell r="B1289" t="str">
            <v>TRAN IN FR CORPORATE GENERAL COUNSEL</v>
          </cell>
          <cell r="C1289">
            <v>0</v>
          </cell>
          <cell r="D1289">
            <v>9101877.6799999997</v>
          </cell>
        </row>
        <row r="1290">
          <cell r="A1290">
            <v>6350808</v>
          </cell>
          <cell r="B1290" t="str">
            <v>TRAN IN FR EDS</v>
          </cell>
          <cell r="C1290">
            <v>0</v>
          </cell>
          <cell r="D1290">
            <v>14154904.6</v>
          </cell>
        </row>
        <row r="1291">
          <cell r="A1291">
            <v>6350809</v>
          </cell>
          <cell r="B1291" t="str">
            <v>TRAN IN FR SOCALGAS CORP</v>
          </cell>
          <cell r="C1291">
            <v>1744529.07</v>
          </cell>
          <cell r="D1291">
            <v>1787064.96</v>
          </cell>
        </row>
        <row r="1292">
          <cell r="A1292">
            <v>6350810</v>
          </cell>
          <cell r="B1292" t="str">
            <v>TRAN IN FR OFFICE OF CHAIRMAN</v>
          </cell>
          <cell r="C1292">
            <v>0</v>
          </cell>
          <cell r="D1292">
            <v>391746.02</v>
          </cell>
        </row>
        <row r="1293">
          <cell r="A1293">
            <v>6350811</v>
          </cell>
          <cell r="B1293" t="str">
            <v>TRAN IN FR CORPORATE EXTERNAL AFFAIRS</v>
          </cell>
          <cell r="C1293">
            <v>0</v>
          </cell>
          <cell r="D1293">
            <v>3915617.25</v>
          </cell>
        </row>
        <row r="1294">
          <cell r="A1294">
            <v>6350812</v>
          </cell>
          <cell r="B1294" t="str">
            <v>TRAN IN FR CORPORATE OTHER ADMINISTRATI</v>
          </cell>
          <cell r="C1294">
            <v>-3000</v>
          </cell>
          <cell r="D1294">
            <v>3591863.72</v>
          </cell>
        </row>
        <row r="1295">
          <cell r="A1295">
            <v>6350813</v>
          </cell>
          <cell r="B1295" t="str">
            <v>TRAN IN FR CORPORATE COMMUNICATIONS</v>
          </cell>
          <cell r="C1295">
            <v>0</v>
          </cell>
          <cell r="D1295">
            <v>3046260.46</v>
          </cell>
        </row>
        <row r="1296">
          <cell r="A1296">
            <v>6350815</v>
          </cell>
          <cell r="B1296" t="str">
            <v>TRAN IN FR CORPORATE WORK ORDER LABOR</v>
          </cell>
          <cell r="C1296">
            <v>0</v>
          </cell>
          <cell r="D1296">
            <v>4370356.8600000003</v>
          </cell>
        </row>
        <row r="1297">
          <cell r="A1297">
            <v>6350816</v>
          </cell>
          <cell r="B1297" t="str">
            <v>TRAN IN FR CORPORATE WORK ORDER PO NON-</v>
          </cell>
          <cell r="C1297">
            <v>0</v>
          </cell>
          <cell r="D1297">
            <v>1564162.01</v>
          </cell>
        </row>
        <row r="1298">
          <cell r="A1298">
            <v>6350817</v>
          </cell>
          <cell r="B1298" t="str">
            <v>TRAN IN FR CORPORATE WORK ORDER OTHER N</v>
          </cell>
          <cell r="C1298">
            <v>0</v>
          </cell>
          <cell r="D1298">
            <v>10596785.02</v>
          </cell>
        </row>
        <row r="1299">
          <cell r="A1299">
            <v>6350819</v>
          </cell>
          <cell r="B1299" t="str">
            <v>TRAN IN FR CORPORATE WORK ORDER OVERHEA</v>
          </cell>
          <cell r="C1299">
            <v>0</v>
          </cell>
          <cell r="D1299">
            <v>1957366.17</v>
          </cell>
        </row>
        <row r="1300">
          <cell r="A1300">
            <v>6350821</v>
          </cell>
          <cell r="B1300" t="str">
            <v>TRAN IN FR SDG&amp;E PLANT ACCOUNTING</v>
          </cell>
          <cell r="C1300">
            <v>0</v>
          </cell>
          <cell r="D1300">
            <v>2670.93</v>
          </cell>
        </row>
        <row r="1301">
          <cell r="A1301">
            <v>6350824</v>
          </cell>
          <cell r="B1301" t="str">
            <v>TRAN IN FR SDG&amp;E WORK ORDER LABOR</v>
          </cell>
          <cell r="C1301">
            <v>26068.07</v>
          </cell>
          <cell r="D1301">
            <v>39018.93</v>
          </cell>
        </row>
        <row r="1302">
          <cell r="A1302">
            <v>6350826</v>
          </cell>
          <cell r="B1302" t="str">
            <v>TRAN IN FR SDG&amp;E WORK ORDER OTHER NON-L</v>
          </cell>
          <cell r="C1302">
            <v>21691.66</v>
          </cell>
          <cell r="D1302">
            <v>40765.839999999997</v>
          </cell>
        </row>
        <row r="1303">
          <cell r="A1303">
            <v>6350828</v>
          </cell>
          <cell r="B1303" t="str">
            <v>TRAN IN FR SDG&amp;E WORK ORDER OVERHEADS</v>
          </cell>
          <cell r="C1303">
            <v>21849.27</v>
          </cell>
          <cell r="D1303">
            <v>39590.07</v>
          </cell>
        </row>
        <row r="1304">
          <cell r="A1304">
            <v>6350830</v>
          </cell>
          <cell r="B1304" t="str">
            <v>REASSIGN COSTS FROM EDS</v>
          </cell>
          <cell r="C1304">
            <v>0</v>
          </cell>
          <cell r="D1304">
            <v>812896.2</v>
          </cell>
        </row>
        <row r="1305">
          <cell r="A1305">
            <v>6350834</v>
          </cell>
          <cell r="B1305" t="str">
            <v>TRAN IN FR CORPORATE INFORMATION TECHNO</v>
          </cell>
          <cell r="C1305">
            <v>0</v>
          </cell>
          <cell r="D1305">
            <v>20463306.199999999</v>
          </cell>
        </row>
        <row r="1306">
          <cell r="A1306">
            <v>6350835</v>
          </cell>
          <cell r="B1306" t="str">
            <v>TRAN IN FR CORPORATE TELECOM</v>
          </cell>
          <cell r="C1306">
            <v>0</v>
          </cell>
          <cell r="D1306">
            <v>3378990.38</v>
          </cell>
        </row>
        <row r="1307">
          <cell r="A1307">
            <v>6350836</v>
          </cell>
          <cell r="B1307" t="str">
            <v>TRAN IN FR CORPORATE BLDG. &amp; RE</v>
          </cell>
          <cell r="C1307">
            <v>0</v>
          </cell>
          <cell r="D1307">
            <v>5820046.75</v>
          </cell>
        </row>
        <row r="1308">
          <cell r="A1308">
            <v>6350837</v>
          </cell>
          <cell r="B1308" t="str">
            <v>TRAN IN FR CORPORATE PROCUREMENT &amp; LOGI</v>
          </cell>
          <cell r="C1308">
            <v>0</v>
          </cell>
          <cell r="D1308">
            <v>2919726.86</v>
          </cell>
        </row>
        <row r="1309">
          <cell r="A1309">
            <v>6350838</v>
          </cell>
          <cell r="B1309" t="str">
            <v>TRAN IN FR CORPORATE ENVIRONMENTAL &amp; SA</v>
          </cell>
          <cell r="C1309">
            <v>0</v>
          </cell>
          <cell r="D1309">
            <v>1314543.48</v>
          </cell>
        </row>
        <row r="1310">
          <cell r="A1310">
            <v>6350839</v>
          </cell>
          <cell r="B1310" t="str">
            <v>TRAN IN FR CORPORATE OFFICE SERVICES</v>
          </cell>
          <cell r="C1310">
            <v>0</v>
          </cell>
          <cell r="D1310">
            <v>1475315.88</v>
          </cell>
        </row>
        <row r="1311">
          <cell r="A1311">
            <v>6350848</v>
          </cell>
          <cell r="B1311" t="str">
            <v>TRAN IN FIXED COST ALLOCATION</v>
          </cell>
          <cell r="C1311">
            <v>0</v>
          </cell>
          <cell r="D1311">
            <v>245273.25</v>
          </cell>
        </row>
        <row r="1312">
          <cell r="A1312">
            <v>6350849</v>
          </cell>
          <cell r="B1312" t="str">
            <v>TRAN IN W/O COSTS FR CHG TO PLN CC</v>
          </cell>
          <cell r="C1312">
            <v>0</v>
          </cell>
          <cell r="D1312">
            <v>154262</v>
          </cell>
        </row>
        <row r="1313">
          <cell r="A1313">
            <v>6350850</v>
          </cell>
          <cell r="B1313" t="str">
            <v>TRAN OUT TO ETS</v>
          </cell>
          <cell r="C1313">
            <v>0</v>
          </cell>
          <cell r="D1313">
            <v>-8946583.9100000001</v>
          </cell>
        </row>
        <row r="1314">
          <cell r="A1314">
            <v>6350856</v>
          </cell>
          <cell r="B1314" t="str">
            <v>TRAN OUT TO CORPORATE HR</v>
          </cell>
          <cell r="C1314">
            <v>0</v>
          </cell>
          <cell r="D1314">
            <v>-6526512.5099999998</v>
          </cell>
        </row>
        <row r="1315">
          <cell r="A1315">
            <v>6350860</v>
          </cell>
          <cell r="B1315" t="str">
            <v>TRAN OUT TO EDS</v>
          </cell>
          <cell r="C1315">
            <v>0</v>
          </cell>
          <cell r="D1315">
            <v>-10740732.02</v>
          </cell>
        </row>
        <row r="1316">
          <cell r="A1316">
            <v>6350863</v>
          </cell>
          <cell r="B1316" t="str">
            <v>TRAN OUT TO CORPORATE OTHER ADMINISTRAT</v>
          </cell>
          <cell r="C1316">
            <v>0</v>
          </cell>
          <cell r="D1316">
            <v>132.22</v>
          </cell>
        </row>
        <row r="1317">
          <cell r="A1317">
            <v>6350865</v>
          </cell>
          <cell r="B1317" t="str">
            <v>TRAN OUT TO SDG&amp;E</v>
          </cell>
          <cell r="C1317">
            <v>0</v>
          </cell>
          <cell r="D1317">
            <v>-1866474.66</v>
          </cell>
        </row>
        <row r="1318">
          <cell r="A1318">
            <v>6350870</v>
          </cell>
          <cell r="B1318" t="str">
            <v>TRAN OUT TO CORPORATE INFORMATION TECHN</v>
          </cell>
          <cell r="C1318">
            <v>0</v>
          </cell>
          <cell r="D1318">
            <v>1353.11</v>
          </cell>
        </row>
        <row r="1319">
          <cell r="A1319">
            <v>6350871</v>
          </cell>
          <cell r="B1319" t="str">
            <v>TRAN OUT TO CORPORATE TELECOM</v>
          </cell>
          <cell r="C1319">
            <v>0</v>
          </cell>
          <cell r="D1319">
            <v>-1375628.79</v>
          </cell>
        </row>
        <row r="1320">
          <cell r="A1320">
            <v>6350872</v>
          </cell>
          <cell r="B1320" t="str">
            <v>TRAN OUT TO CORPORATE BLDG &amp; RE</v>
          </cell>
          <cell r="C1320">
            <v>0</v>
          </cell>
          <cell r="D1320">
            <v>509.07</v>
          </cell>
        </row>
        <row r="1321">
          <cell r="A1321">
            <v>6350874</v>
          </cell>
          <cell r="B1321" t="str">
            <v>TRAN OUT TO CORPORATE ENVIRONMENTAL &amp; S</v>
          </cell>
          <cell r="C1321">
            <v>-995</v>
          </cell>
          <cell r="D1321">
            <v>0</v>
          </cell>
        </row>
        <row r="1322">
          <cell r="A1322">
            <v>6350875</v>
          </cell>
          <cell r="B1322" t="str">
            <v>TRANS OUT BILLING CREDIT</v>
          </cell>
          <cell r="C1322">
            <v>-3950.82</v>
          </cell>
          <cell r="D1322">
            <v>-984441.12</v>
          </cell>
        </row>
        <row r="1323">
          <cell r="A1323">
            <v>6350881</v>
          </cell>
          <cell r="B1323" t="str">
            <v>REASSIGN COSTS TO ETS</v>
          </cell>
          <cell r="C1323">
            <v>0</v>
          </cell>
          <cell r="D1323">
            <v>-812896.2</v>
          </cell>
        </row>
        <row r="1324">
          <cell r="A1324">
            <v>6350898</v>
          </cell>
          <cell r="B1324" t="str">
            <v>TRAN OUT MISC NOT IDENT BY OTHER TRAN O</v>
          </cell>
          <cell r="C1324">
            <v>0</v>
          </cell>
          <cell r="D1324">
            <v>415.6</v>
          </cell>
        </row>
        <row r="1325">
          <cell r="A1325">
            <v>6350902</v>
          </cell>
          <cell r="B1325" t="str">
            <v>PAYR TAX CHRG TO CAP NON COLL WO</v>
          </cell>
          <cell r="C1325">
            <v>-41.26</v>
          </cell>
          <cell r="D1325">
            <v>5641555.25</v>
          </cell>
        </row>
        <row r="1326">
          <cell r="A1326">
            <v>6350903</v>
          </cell>
          <cell r="B1326" t="str">
            <v>REVRS OF PTAX DUE TO WO CANCEL</v>
          </cell>
          <cell r="C1326">
            <v>0</v>
          </cell>
          <cell r="D1326">
            <v>0.91</v>
          </cell>
        </row>
        <row r="1327">
          <cell r="A1327">
            <v>6350904</v>
          </cell>
          <cell r="B1327" t="str">
            <v>PTAX CHARGEABLE TO O&amp;M MWO</v>
          </cell>
          <cell r="C1327">
            <v>0</v>
          </cell>
          <cell r="D1327">
            <v>290434.03999999998</v>
          </cell>
        </row>
        <row r="1328">
          <cell r="A1328">
            <v>6350906</v>
          </cell>
          <cell r="B1328" t="str">
            <v>PTAX CHARGE TO CAP COLLECT WO</v>
          </cell>
          <cell r="C1328">
            <v>44.18</v>
          </cell>
          <cell r="D1328">
            <v>91128.06</v>
          </cell>
        </row>
        <row r="1329">
          <cell r="A1329">
            <v>6350908</v>
          </cell>
          <cell r="B1329" t="str">
            <v>ALLOW FOR FUNDS USED DURING CONST</v>
          </cell>
          <cell r="C1329">
            <v>0</v>
          </cell>
          <cell r="D1329">
            <v>6553976.9699999997</v>
          </cell>
        </row>
        <row r="1330">
          <cell r="A1330">
            <v>6350909</v>
          </cell>
          <cell r="B1330" t="str">
            <v>AFUDC ADJUSTMENTS</v>
          </cell>
          <cell r="C1330">
            <v>0</v>
          </cell>
          <cell r="D1330">
            <v>7703.85</v>
          </cell>
        </row>
        <row r="1331">
          <cell r="A1331">
            <v>6350910</v>
          </cell>
          <cell r="B1331" t="str">
            <v>GEN CONST COSTS CHRG TO PLANT BILL LBR</v>
          </cell>
          <cell r="C1331">
            <v>0</v>
          </cell>
          <cell r="D1331">
            <v>347231.41</v>
          </cell>
        </row>
        <row r="1332">
          <cell r="A1332">
            <v>6350911</v>
          </cell>
          <cell r="B1332" t="str">
            <v>RVRSL OF A&amp;G COSTS DUE TO WO CANCEL</v>
          </cell>
          <cell r="C1332">
            <v>0</v>
          </cell>
          <cell r="D1332">
            <v>100793.48</v>
          </cell>
        </row>
        <row r="1333">
          <cell r="A1333">
            <v>6350912</v>
          </cell>
          <cell r="B1333" t="str">
            <v>P&amp;B CHARGE TO CAP NON COLLECT</v>
          </cell>
          <cell r="C1333">
            <v>-155.19999999999999</v>
          </cell>
          <cell r="D1333">
            <v>21213046.239999998</v>
          </cell>
        </row>
        <row r="1334">
          <cell r="A1334">
            <v>6350914</v>
          </cell>
          <cell r="B1334" t="str">
            <v>P&amp;B CHARGEABLE TO O&amp;M MWO</v>
          </cell>
          <cell r="C1334">
            <v>0</v>
          </cell>
          <cell r="D1334">
            <v>980772.68</v>
          </cell>
        </row>
        <row r="1335">
          <cell r="A1335">
            <v>6350915</v>
          </cell>
          <cell r="B1335" t="str">
            <v>OFFSET A&amp;G JE FOR COLLECT JOBS</v>
          </cell>
          <cell r="C1335">
            <v>0</v>
          </cell>
          <cell r="D1335">
            <v>-1276048.23</v>
          </cell>
        </row>
        <row r="1336">
          <cell r="A1336">
            <v>6350916</v>
          </cell>
          <cell r="B1336" t="str">
            <v>P&amp;B CHARGE TO CAP COLLECT WO</v>
          </cell>
          <cell r="C1336">
            <v>198.98</v>
          </cell>
          <cell r="D1336">
            <v>302417.07</v>
          </cell>
        </row>
        <row r="1337">
          <cell r="A1337">
            <v>6350917</v>
          </cell>
          <cell r="B1337" t="str">
            <v>OFFSET A&amp;G JE FOR NON COLLECT JOBS</v>
          </cell>
          <cell r="C1337">
            <v>0</v>
          </cell>
          <cell r="D1337">
            <v>-18700487.859999999</v>
          </cell>
        </row>
        <row r="1338">
          <cell r="A1338">
            <v>6350918</v>
          </cell>
          <cell r="B1338" t="str">
            <v>GCC CHARGE TO THE DEPR RESERVE</v>
          </cell>
          <cell r="C1338">
            <v>0</v>
          </cell>
          <cell r="D1338">
            <v>9986.76</v>
          </cell>
        </row>
        <row r="1339">
          <cell r="A1339">
            <v>6350919</v>
          </cell>
          <cell r="B1339" t="str">
            <v>A&amp;G OH COSTS ASSIGN TO NON MAJ CAP PROJ</v>
          </cell>
          <cell r="C1339">
            <v>9509.23</v>
          </cell>
          <cell r="D1339">
            <v>19456019.34</v>
          </cell>
        </row>
        <row r="1340">
          <cell r="A1340">
            <v>6350920</v>
          </cell>
          <cell r="B1340" t="str">
            <v>GCC CHARGE TO COLLECT WK OTH THAN COSTS</v>
          </cell>
          <cell r="C1340">
            <v>0</v>
          </cell>
          <cell r="D1340">
            <v>139246.71</v>
          </cell>
        </row>
        <row r="1341">
          <cell r="A1341">
            <v>6350921</v>
          </cell>
          <cell r="B1341" t="str">
            <v>REVRS OF S&amp;E COSTS DUE TO WO CANCEL</v>
          </cell>
          <cell r="C1341">
            <v>0</v>
          </cell>
          <cell r="D1341">
            <v>183677.17</v>
          </cell>
        </row>
        <row r="1342">
          <cell r="A1342">
            <v>6350922</v>
          </cell>
          <cell r="B1342" t="str">
            <v>S&amp;E OH COSTS TRNSF BTWN MAJ PROJ WO</v>
          </cell>
          <cell r="C1342">
            <v>0</v>
          </cell>
          <cell r="D1342">
            <v>122410.04</v>
          </cell>
        </row>
        <row r="1343">
          <cell r="A1343">
            <v>6350923</v>
          </cell>
          <cell r="B1343" t="str">
            <v>OFFSET S&amp;E JE FOR COLLECT JOBS</v>
          </cell>
          <cell r="C1343">
            <v>0</v>
          </cell>
          <cell r="D1343">
            <v>-3286058.53</v>
          </cell>
        </row>
        <row r="1344">
          <cell r="A1344">
            <v>6350924</v>
          </cell>
          <cell r="B1344" t="str">
            <v>A&amp;G OH COSTS ASSIGN TO MAJ PROJ BY SPEC</v>
          </cell>
          <cell r="C1344">
            <v>0</v>
          </cell>
          <cell r="D1344">
            <v>-156658.69</v>
          </cell>
        </row>
        <row r="1345">
          <cell r="A1345">
            <v>6350925</v>
          </cell>
          <cell r="B1345" t="str">
            <v>OFFSET S&amp;E JE FOR NONCOLL JOBS</v>
          </cell>
          <cell r="C1345">
            <v>0</v>
          </cell>
          <cell r="D1345">
            <v>-46903130.469999999</v>
          </cell>
        </row>
        <row r="1346">
          <cell r="A1346">
            <v>6350926</v>
          </cell>
          <cell r="B1346" t="str">
            <v>OH COSTS IN JE 4015 TO NON MJR BLDG PRO</v>
          </cell>
          <cell r="C1346">
            <v>0</v>
          </cell>
          <cell r="D1346">
            <v>8669.3799999999992</v>
          </cell>
        </row>
        <row r="1347">
          <cell r="A1347">
            <v>6350927</v>
          </cell>
          <cell r="B1347" t="str">
            <v>REVRS OF BLDG A&amp;G COSTS DUE TO WO CANCE</v>
          </cell>
          <cell r="C1347">
            <v>0</v>
          </cell>
          <cell r="D1347">
            <v>511.67</v>
          </cell>
        </row>
        <row r="1348">
          <cell r="A1348">
            <v>6350929</v>
          </cell>
          <cell r="B1348" t="str">
            <v>REVRS OF BLDG S&amp;E COSTS DUE TO WO CANCE</v>
          </cell>
          <cell r="C1348">
            <v>-1419.95</v>
          </cell>
          <cell r="D1348">
            <v>322.14</v>
          </cell>
        </row>
        <row r="1349">
          <cell r="A1349">
            <v>6350930</v>
          </cell>
          <cell r="B1349" t="str">
            <v>S&amp;E OH ASSIGN TO NON MAJ CAP PROJ</v>
          </cell>
          <cell r="C1349">
            <v>-7254.01</v>
          </cell>
          <cell r="D1349">
            <v>40936662.229999997</v>
          </cell>
        </row>
        <row r="1350">
          <cell r="A1350">
            <v>6350935</v>
          </cell>
          <cell r="B1350" t="str">
            <v>A&amp;G OH ASSIGNED TO MWO'S</v>
          </cell>
          <cell r="C1350">
            <v>0</v>
          </cell>
          <cell r="D1350">
            <v>42763.79</v>
          </cell>
        </row>
        <row r="1351">
          <cell r="A1351">
            <v>6350960</v>
          </cell>
          <cell r="B1351" t="str">
            <v>TRANSFER OF COSTS FROM BWO 5XX60.XXX</v>
          </cell>
          <cell r="C1351">
            <v>0</v>
          </cell>
          <cell r="D1351">
            <v>685137.55</v>
          </cell>
        </row>
        <row r="1352">
          <cell r="A1352">
            <v>6350961</v>
          </cell>
          <cell r="B1352" t="str">
            <v>TRANSFER OF COSTS FROM BWO 5XX61.XXX</v>
          </cell>
          <cell r="C1352">
            <v>0</v>
          </cell>
          <cell r="D1352">
            <v>3118224.21</v>
          </cell>
        </row>
        <row r="1353">
          <cell r="A1353">
            <v>6350962</v>
          </cell>
          <cell r="B1353" t="str">
            <v>TRANSFER OF COSTS FROM BWO 5XX62.XXX</v>
          </cell>
          <cell r="C1353">
            <v>0</v>
          </cell>
          <cell r="D1353">
            <v>877972.12</v>
          </cell>
        </row>
        <row r="1354">
          <cell r="A1354">
            <v>6350963</v>
          </cell>
          <cell r="B1354" t="str">
            <v>TRANSFER OF COSTS FROM BWO 5XX63.XXX</v>
          </cell>
          <cell r="C1354">
            <v>0</v>
          </cell>
          <cell r="D1354">
            <v>4380678.96</v>
          </cell>
        </row>
        <row r="1355">
          <cell r="A1355">
            <v>6350964</v>
          </cell>
          <cell r="B1355" t="str">
            <v>TRANSFER OF COSTS FROM B/GWO XXXXX.994(</v>
          </cell>
          <cell r="C1355">
            <v>0</v>
          </cell>
          <cell r="D1355">
            <v>205769.34</v>
          </cell>
        </row>
        <row r="1356">
          <cell r="A1356">
            <v>6350968</v>
          </cell>
          <cell r="B1356" t="str">
            <v>TRAN IN WO CSTS FROM CHRG TO PLAN COST</v>
          </cell>
          <cell r="C1356">
            <v>0</v>
          </cell>
          <cell r="D1356">
            <v>42987340.369999997</v>
          </cell>
        </row>
        <row r="1357">
          <cell r="A1357">
            <v>6350969</v>
          </cell>
          <cell r="B1357" t="str">
            <v>TRAN OUT WO CSTS FROM CHRG TO PLAN COST</v>
          </cell>
          <cell r="C1357">
            <v>0</v>
          </cell>
          <cell r="D1357">
            <v>-42991054.899999999</v>
          </cell>
        </row>
        <row r="1358">
          <cell r="A1358">
            <v>6350990</v>
          </cell>
          <cell r="B1358" t="str">
            <v>COSTS DISTRIBUTED FROM GWO'S TO PLANT A</v>
          </cell>
          <cell r="C1358">
            <v>0</v>
          </cell>
          <cell r="D1358">
            <v>-72873824.810000002</v>
          </cell>
        </row>
        <row r="1359">
          <cell r="A1359">
            <v>6350991</v>
          </cell>
          <cell r="B1359" t="str">
            <v>COSTS DISTRIBUTED FROM GWO'S &amp; BWO'S TO</v>
          </cell>
          <cell r="C1359">
            <v>0</v>
          </cell>
          <cell r="D1359">
            <v>-3472934.76</v>
          </cell>
        </row>
        <row r="1360">
          <cell r="A1360">
            <v>6350992</v>
          </cell>
          <cell r="B1360" t="str">
            <v>COSTS DIST FR GWO'S &amp; BWO'S TO GL ACCT1</v>
          </cell>
          <cell r="C1360">
            <v>0</v>
          </cell>
          <cell r="D1360">
            <v>4405870.8</v>
          </cell>
        </row>
        <row r="1361">
          <cell r="A1361">
            <v>6350993</v>
          </cell>
          <cell r="B1361" t="str">
            <v>COSTS DIST FR GWO'S &amp; BWO'S TO GL ACCT1</v>
          </cell>
          <cell r="C1361">
            <v>0</v>
          </cell>
          <cell r="D1361">
            <v>411834.97</v>
          </cell>
        </row>
        <row r="1362">
          <cell r="A1362">
            <v>6350994</v>
          </cell>
          <cell r="B1362" t="str">
            <v>COSTS DIST FR GWO'S &amp; BWO'S TO ANY O&amp;M</v>
          </cell>
          <cell r="C1362">
            <v>70</v>
          </cell>
          <cell r="D1362">
            <v>-2648428.08</v>
          </cell>
        </row>
        <row r="1363">
          <cell r="A1363">
            <v>6350995</v>
          </cell>
          <cell r="B1363" t="str">
            <v>COSTS DIST FR GWO'S &amp; BWO'S TO ALL OTHE</v>
          </cell>
          <cell r="C1363">
            <v>0</v>
          </cell>
          <cell r="D1363">
            <v>240476.95</v>
          </cell>
        </row>
        <row r="1364">
          <cell r="A1364">
            <v>6350998</v>
          </cell>
          <cell r="B1364" t="str">
            <v>GWO AND BWO COSTS DISTRIBUTED</v>
          </cell>
          <cell r="C1364">
            <v>10490.4</v>
          </cell>
          <cell r="D1364">
            <v>-43408965.329999998</v>
          </cell>
        </row>
        <row r="1365">
          <cell r="A1365">
            <v>6350999</v>
          </cell>
          <cell r="B1365" t="str">
            <v>MWO COSTS DISTRIBUTED</v>
          </cell>
          <cell r="C1365">
            <v>0</v>
          </cell>
          <cell r="D1365">
            <v>-38501823.140000001</v>
          </cell>
        </row>
        <row r="1366">
          <cell r="A1366">
            <v>6400210</v>
          </cell>
          <cell r="B1366" t="str">
            <v>A&amp;G-LAW LIBRARY</v>
          </cell>
          <cell r="C1366">
            <v>250</v>
          </cell>
          <cell r="D1366">
            <v>0</v>
          </cell>
        </row>
        <row r="1367">
          <cell r="A1367">
            <v>6400240</v>
          </cell>
          <cell r="B1367" t="str">
            <v>A&amp;G-CONTRIBUTIONS-POLITICAL</v>
          </cell>
          <cell r="C1367">
            <v>0</v>
          </cell>
          <cell r="D1367">
            <v>500</v>
          </cell>
        </row>
        <row r="1368">
          <cell r="A1368">
            <v>6400310</v>
          </cell>
          <cell r="B1368" t="str">
            <v>A&amp;G-CONTRIBUTIONS-NON-CHARITABLE</v>
          </cell>
          <cell r="C1368">
            <v>500</v>
          </cell>
          <cell r="D1368">
            <v>0</v>
          </cell>
        </row>
        <row r="1369">
          <cell r="A1369">
            <v>6400350</v>
          </cell>
          <cell r="B1369" t="str">
            <v>A&amp;G-CONTRIBUTIONS-CORPORATE MEMBERSHIPS</v>
          </cell>
          <cell r="C1369">
            <v>21649.89</v>
          </cell>
          <cell r="D1369">
            <v>269110</v>
          </cell>
        </row>
        <row r="1370">
          <cell r="A1370">
            <v>6400360</v>
          </cell>
          <cell r="B1370" t="str">
            <v>A&amp;G-STORAGE RENTAL</v>
          </cell>
          <cell r="C1370">
            <v>213170.05</v>
          </cell>
          <cell r="D1370">
            <v>216253.59</v>
          </cell>
        </row>
        <row r="1371">
          <cell r="A1371">
            <v>6400361</v>
          </cell>
          <cell r="B1371" t="str">
            <v>A&amp;G-RENTS GENERAL-GAS</v>
          </cell>
          <cell r="C1371">
            <v>17539579.190000001</v>
          </cell>
          <cell r="D1371">
            <v>35095492.439999998</v>
          </cell>
        </row>
        <row r="1372">
          <cell r="A1372">
            <v>6400365</v>
          </cell>
          <cell r="B1372" t="str">
            <v>RENTS</v>
          </cell>
          <cell r="C1372">
            <v>-455</v>
          </cell>
          <cell r="D1372">
            <v>56643.45</v>
          </cell>
        </row>
        <row r="1373">
          <cell r="A1373">
            <v>6400370</v>
          </cell>
          <cell r="B1373" t="str">
            <v>A&amp;G-LEASED RENTAL</v>
          </cell>
          <cell r="C1373">
            <v>331703.3</v>
          </cell>
          <cell r="D1373">
            <v>375402.55</v>
          </cell>
        </row>
        <row r="1374">
          <cell r="A1374">
            <v>6400375</v>
          </cell>
          <cell r="B1374" t="str">
            <v>A&amp;G-REAL PROERTY RENTAL</v>
          </cell>
          <cell r="C1374">
            <v>1970277.48</v>
          </cell>
          <cell r="D1374">
            <v>5569135.9699999997</v>
          </cell>
        </row>
        <row r="1375">
          <cell r="A1375">
            <v>6400376</v>
          </cell>
          <cell r="B1375" t="str">
            <v>A&amp;G-RIGHT-OF-WAY AND RENTAL PAYMENTS</v>
          </cell>
          <cell r="C1375">
            <v>1520048.25</v>
          </cell>
          <cell r="D1375">
            <v>618069.85</v>
          </cell>
        </row>
        <row r="1376">
          <cell r="A1376">
            <v>6400390</v>
          </cell>
          <cell r="B1376" t="str">
            <v>A&amp;G-MAINTENANCE &amp; REPAIRS</v>
          </cell>
          <cell r="C1376">
            <v>238387.75</v>
          </cell>
          <cell r="D1376">
            <v>2052078.38</v>
          </cell>
        </row>
        <row r="1377">
          <cell r="A1377">
            <v>6400391</v>
          </cell>
          <cell r="B1377" t="str">
            <v>A&amp;G-MAINTENANCE &amp; REPAIRS-STREET CUT FE</v>
          </cell>
          <cell r="C1377">
            <v>212.5</v>
          </cell>
          <cell r="D1377">
            <v>4834.1499999999996</v>
          </cell>
        </row>
        <row r="1378">
          <cell r="A1378">
            <v>6400392</v>
          </cell>
          <cell r="B1378" t="str">
            <v>A&amp;G-MAINTENANCE &amp; REPAIRS-PAVING COSTS</v>
          </cell>
          <cell r="C1378">
            <v>354554.54</v>
          </cell>
          <cell r="D1378">
            <v>3068.96</v>
          </cell>
        </row>
        <row r="1379">
          <cell r="A1379">
            <v>6400393</v>
          </cell>
          <cell r="B1379" t="str">
            <v>MAINTENANCE OF GAS STREET LIGHTS</v>
          </cell>
          <cell r="C1379">
            <v>0</v>
          </cell>
          <cell r="D1379">
            <v>490.35</v>
          </cell>
        </row>
        <row r="1380">
          <cell r="A1380">
            <v>6400400</v>
          </cell>
          <cell r="B1380" t="str">
            <v>A&amp;G-LEASED EQUIPMENT-OFFICE AND MISC</v>
          </cell>
          <cell r="C1380">
            <v>3538.94</v>
          </cell>
          <cell r="D1380">
            <v>15505.95</v>
          </cell>
        </row>
        <row r="1381">
          <cell r="A1381">
            <v>6400410</v>
          </cell>
          <cell r="B1381" t="str">
            <v>A&amp;G-MONTHLY PARKING &amp; VALIDATIONS</v>
          </cell>
          <cell r="C1381">
            <v>29989.9</v>
          </cell>
          <cell r="D1381">
            <v>8445.85</v>
          </cell>
        </row>
        <row r="1382">
          <cell r="A1382">
            <v>6400412</v>
          </cell>
          <cell r="B1382" t="str">
            <v>DIV COMMUNICATION EXPENSE</v>
          </cell>
          <cell r="C1382">
            <v>0</v>
          </cell>
          <cell r="D1382">
            <v>50693.73</v>
          </cell>
        </row>
        <row r="1383">
          <cell r="A1383">
            <v>6400414</v>
          </cell>
          <cell r="B1383" t="str">
            <v>LOSS OR DAMAGE FIDELTY</v>
          </cell>
          <cell r="C1383">
            <v>1150079.6599999999</v>
          </cell>
          <cell r="D1383">
            <v>1607096.75</v>
          </cell>
        </row>
        <row r="1384">
          <cell r="A1384">
            <v>6400416</v>
          </cell>
          <cell r="B1384" t="str">
            <v>LOSS/DAMAGE LEGAL FEES</v>
          </cell>
          <cell r="C1384">
            <v>19944.09</v>
          </cell>
          <cell r="D1384">
            <v>14559.24</v>
          </cell>
        </row>
        <row r="1385">
          <cell r="A1385">
            <v>6400430</v>
          </cell>
          <cell r="B1385" t="str">
            <v>A&amp;G-DIRECTORS EXP &amp; OTHER</v>
          </cell>
          <cell r="C1385">
            <v>58.24</v>
          </cell>
          <cell r="D1385">
            <v>0</v>
          </cell>
        </row>
        <row r="1386">
          <cell r="A1386">
            <v>6400450</v>
          </cell>
          <cell r="B1386" t="str">
            <v>A&amp;G-OTHER MISCELLANEOUS</v>
          </cell>
          <cell r="C1386">
            <v>-11305979.859999999</v>
          </cell>
          <cell r="D1386">
            <v>29931815.93</v>
          </cell>
        </row>
        <row r="1387">
          <cell r="A1387">
            <v>6400460</v>
          </cell>
          <cell r="B1387" t="str">
            <v>A&amp;G-REGULATORY COMMISSION</v>
          </cell>
          <cell r="C1387">
            <v>142.85</v>
          </cell>
          <cell r="D1387">
            <v>181216.72</v>
          </cell>
        </row>
        <row r="1388">
          <cell r="A1388">
            <v>6400470</v>
          </cell>
          <cell r="B1388" t="str">
            <v>A&amp;G-WRITE-OFF EXPENSE/BANK RECONCILIATI</v>
          </cell>
          <cell r="C1388">
            <v>-17282.669999999998</v>
          </cell>
          <cell r="D1388">
            <v>-4004.42</v>
          </cell>
        </row>
        <row r="1389">
          <cell r="A1389">
            <v>6400500</v>
          </cell>
          <cell r="B1389" t="str">
            <v>A&amp;G-QR REVERSAL-OCCUPANCY RELATED</v>
          </cell>
          <cell r="C1389">
            <v>0</v>
          </cell>
          <cell r="D1389">
            <v>570</v>
          </cell>
        </row>
        <row r="1390">
          <cell r="A1390">
            <v>6400590</v>
          </cell>
          <cell r="B1390" t="str">
            <v>A&amp;G-OTHER COST ALLOC TO/FROM BUSINESS U</v>
          </cell>
          <cell r="C1390">
            <v>1700</v>
          </cell>
          <cell r="D1390">
            <v>173679.15</v>
          </cell>
        </row>
        <row r="1391">
          <cell r="A1391">
            <v>6400650</v>
          </cell>
          <cell r="B1391" t="str">
            <v>A&amp;G-BUSINESS LICENSE FEES</v>
          </cell>
          <cell r="C1391">
            <v>130853.59</v>
          </cell>
          <cell r="D1391">
            <v>0</v>
          </cell>
        </row>
        <row r="1392">
          <cell r="A1392">
            <v>6400800</v>
          </cell>
          <cell r="B1392" t="str">
            <v>A&amp;G-A&amp;G TRANSFER</v>
          </cell>
          <cell r="C1392">
            <v>0</v>
          </cell>
          <cell r="D1392">
            <v>-1418442.15</v>
          </cell>
        </row>
        <row r="1393">
          <cell r="A1393">
            <v>6402000</v>
          </cell>
          <cell r="B1393" t="str">
            <v>A&amp;G-OUTSIDE SERVICES</v>
          </cell>
          <cell r="C1393">
            <v>7781.6</v>
          </cell>
          <cell r="D1393">
            <v>3876.45</v>
          </cell>
        </row>
        <row r="1394">
          <cell r="A1394">
            <v>6402001</v>
          </cell>
          <cell r="B1394" t="str">
            <v>A&amp;G-OUTSIDE SERVICES SPECIAL</v>
          </cell>
          <cell r="C1394">
            <v>266053.17</v>
          </cell>
          <cell r="D1394">
            <v>420485.89</v>
          </cell>
        </row>
        <row r="1395">
          <cell r="A1395">
            <v>6404000</v>
          </cell>
          <cell r="B1395" t="str">
            <v>BALANCE SHEET TRANSFER</v>
          </cell>
          <cell r="C1395">
            <v>100</v>
          </cell>
          <cell r="D1395">
            <v>6604312.1500000004</v>
          </cell>
        </row>
        <row r="1396">
          <cell r="A1396">
            <v>6405000</v>
          </cell>
          <cell r="B1396" t="str">
            <v>A&amp;G-MISC GENERAL EXPENSE</v>
          </cell>
          <cell r="C1396">
            <v>-259834.17</v>
          </cell>
          <cell r="D1396">
            <v>-11056557.470000001</v>
          </cell>
        </row>
        <row r="1397">
          <cell r="A1397">
            <v>6405050</v>
          </cell>
          <cell r="B1397" t="str">
            <v>A&amp;G-INCENTIVES</v>
          </cell>
          <cell r="C1397">
            <v>1040726.76</v>
          </cell>
          <cell r="D1397">
            <v>3136601.55</v>
          </cell>
        </row>
        <row r="1398">
          <cell r="A1398">
            <v>6511000</v>
          </cell>
          <cell r="B1398" t="str">
            <v>DEPN-GAS REGULATED TRADITIONAL</v>
          </cell>
          <cell r="C1398">
            <v>173280331.31999999</v>
          </cell>
          <cell r="D1398">
            <v>257843665.13999999</v>
          </cell>
        </row>
        <row r="1399">
          <cell r="A1399">
            <v>6511001</v>
          </cell>
          <cell r="B1399" t="str">
            <v>DEPRECIATION EXP-CAPITAL TOOL REPAIR DI</v>
          </cell>
          <cell r="C1399">
            <v>977246.35</v>
          </cell>
          <cell r="D1399">
            <v>729830.9</v>
          </cell>
        </row>
        <row r="1400">
          <cell r="A1400">
            <v>6511501</v>
          </cell>
          <cell r="B1400" t="str">
            <v>DEPREC EXP KERNMOJ WHEELER RIDGE</v>
          </cell>
          <cell r="C1400">
            <v>857551.94</v>
          </cell>
          <cell r="D1400">
            <v>1346868.98</v>
          </cell>
        </row>
        <row r="1401">
          <cell r="A1401">
            <v>6511502</v>
          </cell>
          <cell r="B1401" t="str">
            <v>DEPREC EXP ALISO CYN EXPANSION</v>
          </cell>
          <cell r="C1401">
            <v>325200.11</v>
          </cell>
          <cell r="D1401">
            <v>605760.26</v>
          </cell>
        </row>
        <row r="1402">
          <cell r="A1402">
            <v>6521000</v>
          </cell>
          <cell r="B1402" t="str">
            <v>AMORTIZATION-REGULATED  GAS</v>
          </cell>
          <cell r="C1402">
            <v>229326.07</v>
          </cell>
          <cell r="D1402">
            <v>171668.62</v>
          </cell>
        </row>
        <row r="1403">
          <cell r="A1403">
            <v>6521001</v>
          </cell>
          <cell r="B1403" t="str">
            <v>AMORT UNDR GRND STORAGE RIGHTS</v>
          </cell>
          <cell r="C1403">
            <v>0</v>
          </cell>
          <cell r="D1403">
            <v>170830.16</v>
          </cell>
        </row>
        <row r="1404">
          <cell r="A1404">
            <v>6610001</v>
          </cell>
          <cell r="B1404" t="str">
            <v>AD VALOREM TAXES</v>
          </cell>
          <cell r="C1404">
            <v>21138513.07</v>
          </cell>
          <cell r="D1404">
            <v>32726937.609999999</v>
          </cell>
        </row>
        <row r="1405">
          <cell r="A1405">
            <v>6710005</v>
          </cell>
          <cell r="B1405" t="str">
            <v>FEDERAL PAYROLL TAXES FUTA</v>
          </cell>
          <cell r="C1405">
            <v>384650.23999999999</v>
          </cell>
          <cell r="D1405">
            <v>401458.25</v>
          </cell>
        </row>
        <row r="1406">
          <cell r="A1406">
            <v>6710006</v>
          </cell>
          <cell r="B1406" t="str">
            <v>FEDERAL PAYROLL TAXES FICA</v>
          </cell>
          <cell r="C1406">
            <v>17915904.710000001</v>
          </cell>
          <cell r="D1406">
            <v>24772358.609999999</v>
          </cell>
        </row>
        <row r="1407">
          <cell r="A1407">
            <v>6710007</v>
          </cell>
          <cell r="B1407" t="str">
            <v>STATE PAYROLL TAXES</v>
          </cell>
          <cell r="C1407">
            <v>352429.44</v>
          </cell>
          <cell r="D1407">
            <v>401132.31</v>
          </cell>
        </row>
        <row r="1408">
          <cell r="A1408">
            <v>6710012</v>
          </cell>
          <cell r="B1408" t="str">
            <v>CONTRA ACCT-REASSIGNED P.T. TO CAP. (GC</v>
          </cell>
          <cell r="C1408">
            <v>0</v>
          </cell>
          <cell r="D1408">
            <v>-297184.89</v>
          </cell>
        </row>
        <row r="1409">
          <cell r="A1409">
            <v>6710013</v>
          </cell>
          <cell r="B1409" t="str">
            <v>CONTRA ACCT ALLOC OF P T TO CAP</v>
          </cell>
          <cell r="C1409">
            <v>0</v>
          </cell>
          <cell r="D1409">
            <v>-1492698.22</v>
          </cell>
        </row>
        <row r="1410">
          <cell r="A1410">
            <v>6710014</v>
          </cell>
          <cell r="B1410" t="str">
            <v>CNTRA ACCT ALLOC OF P T TO MWO O&amp;M</v>
          </cell>
          <cell r="C1410">
            <v>0</v>
          </cell>
          <cell r="D1410">
            <v>-11598947.390000001</v>
          </cell>
        </row>
        <row r="1411">
          <cell r="A1411">
            <v>6710015</v>
          </cell>
          <cell r="B1411" t="str">
            <v>P T EXP @ DETAIL CST CTR MWO O&amp;M</v>
          </cell>
          <cell r="C1411">
            <v>0</v>
          </cell>
          <cell r="D1411">
            <v>11574225.24</v>
          </cell>
        </row>
        <row r="1412">
          <cell r="A1412">
            <v>6710055</v>
          </cell>
          <cell r="B1412" t="str">
            <v>TAXES OTHER THAN INCOME TAXES</v>
          </cell>
          <cell r="C1412">
            <v>3221.02</v>
          </cell>
          <cell r="D1412">
            <v>0</v>
          </cell>
        </row>
        <row r="1413">
          <cell r="A1413">
            <v>6900001</v>
          </cell>
          <cell r="B1413" t="str">
            <v>AFUDC SETTLEMENT CLEARING A/C</v>
          </cell>
          <cell r="C1413">
            <v>2921428.48</v>
          </cell>
          <cell r="D1413">
            <v>-288436.34999999998</v>
          </cell>
        </row>
        <row r="1414">
          <cell r="A1414">
            <v>6900200</v>
          </cell>
          <cell r="B1414" t="str">
            <v>ACCOUNTING ADJ.-NO OVERHEAD APPLIED</v>
          </cell>
          <cell r="C1414">
            <v>0</v>
          </cell>
          <cell r="D1414">
            <v>37137.11</v>
          </cell>
        </row>
        <row r="1415">
          <cell r="A1415">
            <v>6980010</v>
          </cell>
          <cell r="B1415" t="str">
            <v>EXTERNAL SETTLEMENT-SALARIES</v>
          </cell>
          <cell r="C1415">
            <v>-37814424.210000001</v>
          </cell>
          <cell r="D1415">
            <v>-50804765.43</v>
          </cell>
        </row>
        <row r="1416">
          <cell r="A1416">
            <v>6980020</v>
          </cell>
          <cell r="B1416" t="str">
            <v>EXTERNAL SETTLEMENT-EMPLOYEE BENEFITS</v>
          </cell>
          <cell r="C1416">
            <v>-10024954.48</v>
          </cell>
          <cell r="D1416">
            <v>-21027206.48</v>
          </cell>
        </row>
        <row r="1417">
          <cell r="A1417">
            <v>6980030</v>
          </cell>
          <cell r="B1417" t="str">
            <v>EXTERNAL SETTLEMENT-PAYROLL TAXES</v>
          </cell>
          <cell r="C1417">
            <v>-2934491.9</v>
          </cell>
          <cell r="D1417">
            <v>-5782129.8399999999</v>
          </cell>
        </row>
        <row r="1418">
          <cell r="A1418">
            <v>6980040</v>
          </cell>
          <cell r="B1418" t="str">
            <v>EXTERNAL SETTLEMENT-EMPLOYEE EXP EXPENS</v>
          </cell>
          <cell r="C1418">
            <v>-2170349.9500000002</v>
          </cell>
          <cell r="D1418">
            <v>-1335905.3600000001</v>
          </cell>
        </row>
        <row r="1419">
          <cell r="A1419">
            <v>6980050</v>
          </cell>
          <cell r="B1419" t="str">
            <v>EXTERNAL SETTLEMENT-PURCHASED MATERIALS</v>
          </cell>
          <cell r="C1419">
            <v>-26276292.800000001</v>
          </cell>
          <cell r="D1419">
            <v>-98043234.900000006</v>
          </cell>
        </row>
        <row r="1420">
          <cell r="A1420">
            <v>6980060</v>
          </cell>
          <cell r="B1420" t="str">
            <v>EXTERNAL SETTLEMENT-PURCHASED SERVICES</v>
          </cell>
          <cell r="C1420">
            <v>-28643921.760000002</v>
          </cell>
          <cell r="D1420">
            <v>-85418259.319999993</v>
          </cell>
        </row>
        <row r="1421">
          <cell r="A1421">
            <v>6980070</v>
          </cell>
          <cell r="B1421" t="str">
            <v>EXTERNAL SETTLEMENT-FINANCIAL CHARGES</v>
          </cell>
          <cell r="C1421">
            <v>0</v>
          </cell>
          <cell r="D1421">
            <v>-486.5</v>
          </cell>
        </row>
        <row r="1422">
          <cell r="A1422">
            <v>6980080</v>
          </cell>
          <cell r="B1422" t="str">
            <v>EXTERNAL SETTLEMENT-DUES</v>
          </cell>
          <cell r="C1422">
            <v>-1247.4100000000001</v>
          </cell>
          <cell r="D1422">
            <v>-6468.9</v>
          </cell>
        </row>
        <row r="1423">
          <cell r="A1423">
            <v>6980090</v>
          </cell>
          <cell r="B1423" t="str">
            <v>EXTERNAL SETTLEMENT-FLEET</v>
          </cell>
          <cell r="C1423">
            <v>20132134.460000001</v>
          </cell>
          <cell r="D1423">
            <v>15851101.67</v>
          </cell>
        </row>
        <row r="1424">
          <cell r="A1424">
            <v>6980100</v>
          </cell>
          <cell r="B1424" t="str">
            <v>EXTERNAL SETTLEMENT-RENT</v>
          </cell>
          <cell r="C1424">
            <v>0</v>
          </cell>
          <cell r="D1424">
            <v>-994.29</v>
          </cell>
        </row>
        <row r="1425">
          <cell r="A1425">
            <v>6980110</v>
          </cell>
          <cell r="B1425" t="str">
            <v>EXTERNAL SETTLEMENT-GOVERNMENT PAYMENTS</v>
          </cell>
          <cell r="C1425">
            <v>-699147.89</v>
          </cell>
          <cell r="D1425">
            <v>-591516.74</v>
          </cell>
        </row>
        <row r="1426">
          <cell r="A1426">
            <v>6980120</v>
          </cell>
          <cell r="B1426" t="str">
            <v>EXTERNAL SETTLEMENT-CUSTOMER REFUNDS</v>
          </cell>
          <cell r="C1426">
            <v>-311.12</v>
          </cell>
          <cell r="D1426">
            <v>-831.61</v>
          </cell>
        </row>
        <row r="1427">
          <cell r="A1427">
            <v>6980130</v>
          </cell>
          <cell r="B1427" t="str">
            <v>EXTERNAL SETTLEMENT-TELEPHONE CHARGES</v>
          </cell>
          <cell r="C1427">
            <v>5151.91</v>
          </cell>
          <cell r="D1427">
            <v>-103038.16</v>
          </cell>
        </row>
        <row r="1428">
          <cell r="A1428">
            <v>6980140</v>
          </cell>
          <cell r="B1428" t="str">
            <v>EXTERNAL SETTLEMENT-MISCELLANEOUS A&amp;G</v>
          </cell>
          <cell r="C1428">
            <v>260622.22</v>
          </cell>
          <cell r="D1428">
            <v>98848.14</v>
          </cell>
        </row>
        <row r="1429">
          <cell r="A1429">
            <v>6980160</v>
          </cell>
          <cell r="B1429" t="str">
            <v>EXTERNAL SETTLEMENT-MISCLLEANEOUS CORPO</v>
          </cell>
          <cell r="C1429">
            <v>-6341924.9500000002</v>
          </cell>
          <cell r="D1429">
            <v>-14179273.66</v>
          </cell>
        </row>
        <row r="1430">
          <cell r="A1430">
            <v>6980170</v>
          </cell>
          <cell r="B1430" t="str">
            <v>EXTERNAL SETTLEMENT-DEPRECIATION &amp; AMOR</v>
          </cell>
          <cell r="C1430">
            <v>-1159575.26</v>
          </cell>
          <cell r="D1430">
            <v>-729830.9</v>
          </cell>
        </row>
        <row r="1431">
          <cell r="A1431">
            <v>6980210</v>
          </cell>
          <cell r="B1431" t="str">
            <v>EXTERNAL SETTLEMENT-ALLOCATION</v>
          </cell>
          <cell r="C1431">
            <v>60935.86</v>
          </cell>
          <cell r="D1431">
            <v>217167.91</v>
          </cell>
        </row>
        <row r="1432">
          <cell r="A1432">
            <v>6980220</v>
          </cell>
          <cell r="B1432" t="str">
            <v>EXTERNAL SETTLEMENT-SECONDARY COST</v>
          </cell>
          <cell r="C1432">
            <v>-34092246.159999996</v>
          </cell>
          <cell r="D1432">
            <v>35153578.990000002</v>
          </cell>
        </row>
        <row r="1433">
          <cell r="A1433">
            <v>6980240</v>
          </cell>
          <cell r="B1433" t="str">
            <v>EXTERNAL SETTLEMENT-AFUDC</v>
          </cell>
          <cell r="C1433">
            <v>-2712764.15</v>
          </cell>
          <cell r="D1433">
            <v>-4135151.15</v>
          </cell>
        </row>
        <row r="1434">
          <cell r="A1434">
            <v>6980250</v>
          </cell>
          <cell r="B1434" t="str">
            <v>EXTERNAL SETTLEMENT-CASH DISCOUNT</v>
          </cell>
          <cell r="C1434">
            <v>40126.11</v>
          </cell>
          <cell r="D1434">
            <v>0</v>
          </cell>
        </row>
        <row r="1435">
          <cell r="A1435">
            <v>6980260</v>
          </cell>
          <cell r="B1435" t="str">
            <v>EXTERNAL SETTLEMENT-SHOP ORDERS</v>
          </cell>
          <cell r="C1435">
            <v>392.87</v>
          </cell>
          <cell r="D1435">
            <v>0</v>
          </cell>
        </row>
        <row r="1436">
          <cell r="A1436">
            <v>6980290</v>
          </cell>
          <cell r="B1436" t="str">
            <v>EXTERNAL SETTLEMENT-MATERIAL OVERHEAD</v>
          </cell>
          <cell r="C1436">
            <v>3248.92</v>
          </cell>
          <cell r="D1436">
            <v>-5534476.0099999998</v>
          </cell>
        </row>
        <row r="1437">
          <cell r="A1437">
            <v>6980300</v>
          </cell>
          <cell r="B1437" t="str">
            <v>EXTERNAL SETTLEMENT-DEPARTMENT OVERHEAD</v>
          </cell>
          <cell r="C1437">
            <v>4783.1000000000004</v>
          </cell>
          <cell r="D1437">
            <v>-1621531.78</v>
          </cell>
        </row>
        <row r="1438">
          <cell r="A1438">
            <v>6980380</v>
          </cell>
          <cell r="B1438" t="str">
            <v>EXTERNAL SETTLEMENT-FI TRANSFERS</v>
          </cell>
          <cell r="C1438">
            <v>12355350.859999999</v>
          </cell>
          <cell r="D1438">
            <v>20684912.829999998</v>
          </cell>
        </row>
        <row r="1439">
          <cell r="A1439">
            <v>6999000</v>
          </cell>
          <cell r="B1439" t="str">
            <v>TRANSFER TO BALANCE SHEET</v>
          </cell>
          <cell r="C1439">
            <v>-3358.1</v>
          </cell>
          <cell r="D1439">
            <v>1226939.08</v>
          </cell>
        </row>
        <row r="1440">
          <cell r="A1440">
            <v>6999101</v>
          </cell>
          <cell r="B1440" t="str">
            <v>FI/CO RECON-GROUP VICE PRESIDENT</v>
          </cell>
          <cell r="C1440">
            <v>1677335.1</v>
          </cell>
          <cell r="D1440">
            <v>430322.62</v>
          </cell>
        </row>
        <row r="1441">
          <cell r="A1441">
            <v>6999102</v>
          </cell>
          <cell r="B1441" t="str">
            <v>FI/CO RECON-ADMIN. SERV.-OTHER</v>
          </cell>
          <cell r="C1441">
            <v>383141.14</v>
          </cell>
          <cell r="D1441">
            <v>491237.56</v>
          </cell>
        </row>
        <row r="1442">
          <cell r="A1442">
            <v>6999103</v>
          </cell>
          <cell r="B1442" t="str">
            <v>FI/CO RECON-OFFICES SERVICES</v>
          </cell>
          <cell r="C1442">
            <v>1209520.8</v>
          </cell>
          <cell r="D1442">
            <v>3226372.42</v>
          </cell>
        </row>
        <row r="1443">
          <cell r="A1443">
            <v>6999104</v>
          </cell>
          <cell r="B1443" t="str">
            <v>FI/CO RECON-REAL ESTATE &amp; FAC.</v>
          </cell>
          <cell r="C1443">
            <v>4300668.5999999996</v>
          </cell>
          <cell r="D1443">
            <v>2155142.48</v>
          </cell>
        </row>
        <row r="1444">
          <cell r="A1444">
            <v>6999105</v>
          </cell>
          <cell r="B1444" t="str">
            <v>FI/CO RECON-ENVIRON. &amp; SAFETY</v>
          </cell>
          <cell r="C1444">
            <v>1890003.45</v>
          </cell>
          <cell r="D1444">
            <v>1772848.83</v>
          </cell>
        </row>
        <row r="1445">
          <cell r="A1445">
            <v>6999106</v>
          </cell>
          <cell r="B1445" t="str">
            <v>FI/CO RECON-FIN. OFF. &amp; STAFF</v>
          </cell>
          <cell r="C1445">
            <v>594037.41</v>
          </cell>
          <cell r="D1445">
            <v>438944.19</v>
          </cell>
        </row>
        <row r="1446">
          <cell r="A1446">
            <v>6999107</v>
          </cell>
          <cell r="B1446" t="str">
            <v>FI/CO RECON-AUDIT SERVICES</v>
          </cell>
          <cell r="C1446">
            <v>898203.57</v>
          </cell>
          <cell r="D1446">
            <v>568302.32999999996</v>
          </cell>
        </row>
        <row r="1447">
          <cell r="A1447">
            <v>6999108</v>
          </cell>
          <cell r="B1447" t="str">
            <v>FI/CO RECON-INVESTOR RELATIONS</v>
          </cell>
          <cell r="C1447">
            <v>829501.72</v>
          </cell>
          <cell r="D1447">
            <v>319749.7</v>
          </cell>
        </row>
        <row r="1448">
          <cell r="A1448">
            <v>6999109</v>
          </cell>
          <cell r="B1448" t="str">
            <v>FI/CO RECON-CONTROLL. OFF. &amp; STF</v>
          </cell>
          <cell r="C1448">
            <v>153874.96</v>
          </cell>
          <cell r="D1448">
            <v>100423</v>
          </cell>
        </row>
        <row r="1449">
          <cell r="A1449">
            <v>6999110</v>
          </cell>
          <cell r="B1449" t="str">
            <v>FI/CO RECON-TAX SERVICES</v>
          </cell>
          <cell r="C1449">
            <v>1161736.3700000001</v>
          </cell>
          <cell r="D1449">
            <v>747988.37</v>
          </cell>
        </row>
        <row r="1450">
          <cell r="A1450">
            <v>6999111</v>
          </cell>
          <cell r="B1450" t="str">
            <v>FI/CO RECON-FINANCIAL REPORTING</v>
          </cell>
          <cell r="C1450">
            <v>457047.66</v>
          </cell>
          <cell r="D1450">
            <v>1249263.68</v>
          </cell>
        </row>
        <row r="1451">
          <cell r="A1451">
            <v>6999112</v>
          </cell>
          <cell r="B1451" t="str">
            <v>FI/CO RECON-UTILITY ACCOUNTING</v>
          </cell>
          <cell r="C1451">
            <v>720150.36</v>
          </cell>
          <cell r="D1451">
            <v>493577.61</v>
          </cell>
        </row>
        <row r="1452">
          <cell r="A1452">
            <v>6999113</v>
          </cell>
          <cell r="B1452" t="str">
            <v>FI/CO RECON-BUD/PER MEAS &amp; AF/AC</v>
          </cell>
          <cell r="C1452">
            <v>377297.97</v>
          </cell>
          <cell r="D1452">
            <v>183650.51</v>
          </cell>
        </row>
        <row r="1453">
          <cell r="A1453">
            <v>6999114</v>
          </cell>
          <cell r="B1453" t="str">
            <v>FI/CO RECON-AFFILIATE COMPLIANCE</v>
          </cell>
          <cell r="C1453">
            <v>194315.68</v>
          </cell>
          <cell r="D1453">
            <v>487839.14</v>
          </cell>
        </row>
        <row r="1454">
          <cell r="A1454">
            <v>6999116</v>
          </cell>
          <cell r="B1454" t="str">
            <v>FI/CO RECON-PAYROLL</v>
          </cell>
          <cell r="C1454">
            <v>759231.46</v>
          </cell>
          <cell r="D1454">
            <v>1322637.06</v>
          </cell>
        </row>
        <row r="1455">
          <cell r="A1455">
            <v>6999117</v>
          </cell>
          <cell r="B1455" t="str">
            <v>FI/CO RECON-ACCOUNTS PAYABLE</v>
          </cell>
          <cell r="C1455">
            <v>118861.37</v>
          </cell>
          <cell r="D1455">
            <v>57521.05</v>
          </cell>
        </row>
        <row r="1456">
          <cell r="A1456">
            <v>6999118</v>
          </cell>
          <cell r="B1456" t="str">
            <v>FI/CO RECON-CORPORATE PLANNING</v>
          </cell>
          <cell r="C1456">
            <v>0</v>
          </cell>
          <cell r="D1456">
            <v>1308724.46</v>
          </cell>
        </row>
        <row r="1457">
          <cell r="A1457">
            <v>6999119</v>
          </cell>
          <cell r="B1457" t="str">
            <v>FI/CO RECON-INFO. TECH.-OTHER</v>
          </cell>
          <cell r="C1457">
            <v>1982813.22</v>
          </cell>
          <cell r="D1457">
            <v>1824019.9</v>
          </cell>
        </row>
        <row r="1458">
          <cell r="A1458">
            <v>6999120</v>
          </cell>
          <cell r="B1458" t="str">
            <v>FI/CO RECON-SOFT DEV-CORP SH SER</v>
          </cell>
          <cell r="C1458">
            <v>2704246.06</v>
          </cell>
          <cell r="D1458">
            <v>1322894.1499999999</v>
          </cell>
        </row>
        <row r="1459">
          <cell r="A1459">
            <v>6999121</v>
          </cell>
          <cell r="B1459" t="str">
            <v>FI/CO RECON-SOFT DEV-CUST. CARE</v>
          </cell>
          <cell r="C1459">
            <v>5134842.62</v>
          </cell>
          <cell r="D1459">
            <v>1141570.8400000001</v>
          </cell>
        </row>
        <row r="1460">
          <cell r="A1460">
            <v>6999122</v>
          </cell>
          <cell r="B1460" t="str">
            <v>FI/CO RECON-SOFT DEV-DIST OPS</v>
          </cell>
          <cell r="C1460">
            <v>3682926.87</v>
          </cell>
          <cell r="D1460">
            <v>2228929</v>
          </cell>
        </row>
        <row r="1461">
          <cell r="A1461">
            <v>6999123</v>
          </cell>
          <cell r="B1461" t="str">
            <v>FI/CO RECON-INFRASTRUCTURE TECH.</v>
          </cell>
          <cell r="C1461">
            <v>3077357.42</v>
          </cell>
          <cell r="D1461">
            <v>-327417.01</v>
          </cell>
        </row>
        <row r="1462">
          <cell r="A1462">
            <v>6999124</v>
          </cell>
          <cell r="B1462" t="str">
            <v>FI/CO RECON-IT OPERATIONS</v>
          </cell>
          <cell r="C1462">
            <v>13415851.310000001</v>
          </cell>
          <cell r="D1462">
            <v>8802726.9600000009</v>
          </cell>
        </row>
        <row r="1463">
          <cell r="A1463">
            <v>6999125</v>
          </cell>
          <cell r="B1463" t="str">
            <v>FI/CO RECON-IT BUSINESS PARTNER</v>
          </cell>
          <cell r="C1463">
            <v>0</v>
          </cell>
          <cell r="D1463">
            <v>915.84</v>
          </cell>
        </row>
        <row r="1464">
          <cell r="A1464">
            <v>6999128</v>
          </cell>
          <cell r="B1464" t="str">
            <v>FI/CO RECON-TREASURY</v>
          </cell>
          <cell r="C1464">
            <v>2527559.5299999998</v>
          </cell>
          <cell r="D1464">
            <v>2040226.04</v>
          </cell>
        </row>
        <row r="1465">
          <cell r="A1465">
            <v>6999129</v>
          </cell>
          <cell r="B1465" t="str">
            <v>FI/CO RECON-HUMAN RESOURCES</v>
          </cell>
          <cell r="C1465">
            <v>-822711.21</v>
          </cell>
          <cell r="D1465">
            <v>-3149007.99</v>
          </cell>
        </row>
        <row r="1466">
          <cell r="A1466">
            <v>6999130</v>
          </cell>
          <cell r="B1466" t="str">
            <v>FI/CO RECON-LEGAL-GEN. COUNSEL</v>
          </cell>
          <cell r="C1466">
            <v>6288619.5899999999</v>
          </cell>
          <cell r="D1466">
            <v>3554464.29</v>
          </cell>
        </row>
        <row r="1467">
          <cell r="A1467">
            <v>6999131</v>
          </cell>
          <cell r="B1467" t="str">
            <v>FI/CO RECON-EXTERNAL AFFAIRS</v>
          </cell>
          <cell r="C1467">
            <v>4061522.58</v>
          </cell>
          <cell r="D1467">
            <v>3322525.09</v>
          </cell>
        </row>
        <row r="1468">
          <cell r="A1468">
            <v>6999132</v>
          </cell>
          <cell r="B1468" t="str">
            <v>FI/CO RECON-CORP. COMMUNICATIONS</v>
          </cell>
          <cell r="C1468">
            <v>2838726.32</v>
          </cell>
          <cell r="D1468">
            <v>3248167.96</v>
          </cell>
        </row>
        <row r="1469">
          <cell r="A1469">
            <v>6999146</v>
          </cell>
          <cell r="B1469" t="str">
            <v>FI/CO RECON-PROC DIRECTOR CCTR</v>
          </cell>
          <cell r="C1469">
            <v>410242.15</v>
          </cell>
          <cell r="D1469">
            <v>1585187.81</v>
          </cell>
        </row>
        <row r="1470">
          <cell r="A1470">
            <v>6999147</v>
          </cell>
          <cell r="B1470" t="str">
            <v>FI/CO RECON-STR SOURCING CCTR</v>
          </cell>
          <cell r="C1470">
            <v>190687.75</v>
          </cell>
          <cell r="D1470">
            <v>355652.08</v>
          </cell>
        </row>
        <row r="1471">
          <cell r="A1471">
            <v>6999149</v>
          </cell>
          <cell r="B1471" t="str">
            <v>FI/CO RECON-SUPPL DIVERSITY CCTR</v>
          </cell>
          <cell r="C1471">
            <v>648606.56000000006</v>
          </cell>
          <cell r="D1471">
            <v>761527.33</v>
          </cell>
        </row>
        <row r="1472">
          <cell r="A1472">
            <v>6999150</v>
          </cell>
          <cell r="B1472" t="str">
            <v>FI/CO RECON-SVC CONTRACT CCTR</v>
          </cell>
          <cell r="C1472">
            <v>1422083.04</v>
          </cell>
          <cell r="D1472">
            <v>1065501.57</v>
          </cell>
        </row>
        <row r="1473">
          <cell r="A1473">
            <v>6999152</v>
          </cell>
          <cell r="B1473" t="str">
            <v>FI/CO RECON-MP&amp;L ASSESMENT</v>
          </cell>
          <cell r="C1473">
            <v>-1925.06</v>
          </cell>
          <cell r="D1473">
            <v>464496.25</v>
          </cell>
        </row>
        <row r="1474">
          <cell r="A1474">
            <v>6999158</v>
          </cell>
          <cell r="B1474" t="str">
            <v>FI/CO RECON-CORPORATE ECONOMICS</v>
          </cell>
          <cell r="C1474">
            <v>294663.03000000003</v>
          </cell>
          <cell r="D1474">
            <v>60.45</v>
          </cell>
        </row>
        <row r="1475">
          <cell r="A1475">
            <v>6999161</v>
          </cell>
          <cell r="B1475" t="str">
            <v>FI/CO RECON-A&amp;G TO I/O POOL</v>
          </cell>
          <cell r="C1475">
            <v>327371.5</v>
          </cell>
          <cell r="D1475">
            <v>211081.94</v>
          </cell>
        </row>
        <row r="1476">
          <cell r="A1476">
            <v>6999185</v>
          </cell>
          <cell r="B1476" t="str">
            <v>FI/CO RECON-MERGER</v>
          </cell>
          <cell r="C1476">
            <v>441641.54</v>
          </cell>
          <cell r="D1476">
            <v>1276740.55</v>
          </cell>
        </row>
        <row r="1477">
          <cell r="A1477">
            <v>6999186</v>
          </cell>
          <cell r="B1477" t="str">
            <v>FI/CO RECON-DEPRECIATION ASSESS</v>
          </cell>
          <cell r="C1477">
            <v>0</v>
          </cell>
          <cell r="D1477">
            <v>1944463.1</v>
          </cell>
        </row>
        <row r="1478">
          <cell r="A1478">
            <v>6999200</v>
          </cell>
          <cell r="B1478" t="str">
            <v>FI/CO RECON ACCT-INTERNAL SETTLEMENTS</v>
          </cell>
          <cell r="C1478">
            <v>782587</v>
          </cell>
          <cell r="D1478">
            <v>-73090.02</v>
          </cell>
        </row>
        <row r="1479">
          <cell r="A1479">
            <v>6999201</v>
          </cell>
          <cell r="B1479" t="str">
            <v>FI/CO RECON-INT SETT-SALARIES</v>
          </cell>
          <cell r="C1479">
            <v>2579760.84</v>
          </cell>
          <cell r="D1479">
            <v>4767413.7</v>
          </cell>
        </row>
        <row r="1480">
          <cell r="A1480">
            <v>6999202</v>
          </cell>
          <cell r="B1480" t="str">
            <v>FI/CO RECON-INT SETT-EMP BEN</v>
          </cell>
          <cell r="C1480">
            <v>1416763.69</v>
          </cell>
          <cell r="D1480">
            <v>-305655.98</v>
          </cell>
        </row>
        <row r="1481">
          <cell r="A1481">
            <v>6999203</v>
          </cell>
          <cell r="B1481" t="str">
            <v>FI/CO RECON-INT SETT-PR TAXES</v>
          </cell>
          <cell r="C1481">
            <v>167482.79999999999</v>
          </cell>
          <cell r="D1481">
            <v>249428.69</v>
          </cell>
        </row>
        <row r="1482">
          <cell r="A1482">
            <v>6999204</v>
          </cell>
          <cell r="B1482" t="str">
            <v>FI/CO RECON-INT SETT-EMP TRAVEL</v>
          </cell>
          <cell r="C1482">
            <v>185131.09</v>
          </cell>
          <cell r="D1482">
            <v>178524.59</v>
          </cell>
        </row>
        <row r="1483">
          <cell r="A1483">
            <v>6999205</v>
          </cell>
          <cell r="B1483" t="str">
            <v>FI/CO RECON-INT SETT-PURCH MAT</v>
          </cell>
          <cell r="C1483">
            <v>4345318.76</v>
          </cell>
          <cell r="D1483">
            <v>2128612.65</v>
          </cell>
        </row>
        <row r="1484">
          <cell r="A1484">
            <v>6999206</v>
          </cell>
          <cell r="B1484" t="str">
            <v>FI/CO RECON-INT SETT-PURCH SER</v>
          </cell>
          <cell r="C1484">
            <v>10770540.300000001</v>
          </cell>
          <cell r="D1484">
            <v>13694000.58</v>
          </cell>
        </row>
        <row r="1485">
          <cell r="A1485">
            <v>6999207</v>
          </cell>
          <cell r="B1485" t="str">
            <v>FI/CO RECON-INT SETT-FIN CHRG</v>
          </cell>
          <cell r="C1485">
            <v>1358797.1</v>
          </cell>
          <cell r="D1485">
            <v>641425.68999999994</v>
          </cell>
        </row>
        <row r="1486">
          <cell r="A1486">
            <v>6999208</v>
          </cell>
          <cell r="B1486" t="str">
            <v>FI/CO RECON-INT SETT-DUES</v>
          </cell>
          <cell r="C1486">
            <v>529.75</v>
          </cell>
          <cell r="D1486">
            <v>150</v>
          </cell>
        </row>
        <row r="1487">
          <cell r="A1487">
            <v>6999209</v>
          </cell>
          <cell r="B1487" t="str">
            <v>FI/CO RECON-INT SETT-FLEET</v>
          </cell>
          <cell r="C1487">
            <v>-15061.76</v>
          </cell>
          <cell r="D1487">
            <v>59105.32</v>
          </cell>
        </row>
        <row r="1488">
          <cell r="A1488">
            <v>6999210</v>
          </cell>
          <cell r="B1488" t="str">
            <v>FI/CO RECON-INT SETT-RENT</v>
          </cell>
          <cell r="C1488">
            <v>-55425</v>
          </cell>
          <cell r="D1488">
            <v>0</v>
          </cell>
        </row>
        <row r="1489">
          <cell r="A1489">
            <v>6999211</v>
          </cell>
          <cell r="B1489" t="str">
            <v>FI/CO RECON-INT SETT-GOV PYMT</v>
          </cell>
          <cell r="C1489">
            <v>-100</v>
          </cell>
          <cell r="D1489">
            <v>0</v>
          </cell>
        </row>
        <row r="1490">
          <cell r="A1490">
            <v>6999213</v>
          </cell>
          <cell r="B1490" t="str">
            <v>FI/CO RECON-INT SETT-TEL CHRGS</v>
          </cell>
          <cell r="C1490">
            <v>102869.91</v>
          </cell>
          <cell r="D1490">
            <v>9214.56</v>
          </cell>
        </row>
        <row r="1491">
          <cell r="A1491">
            <v>6999214</v>
          </cell>
          <cell r="B1491" t="str">
            <v>FI/CO RECON-INT SETT-MISC A&amp;G</v>
          </cell>
          <cell r="C1491">
            <v>-200</v>
          </cell>
          <cell r="D1491">
            <v>28783.73</v>
          </cell>
        </row>
        <row r="1492">
          <cell r="A1492">
            <v>6999216</v>
          </cell>
          <cell r="B1492" t="str">
            <v>FI/CO RECON-INT SETT-MISC CORP</v>
          </cell>
          <cell r="C1492">
            <v>16429084.029999999</v>
          </cell>
          <cell r="D1492">
            <v>26640998.18</v>
          </cell>
        </row>
        <row r="1493">
          <cell r="A1493">
            <v>6999217</v>
          </cell>
          <cell r="B1493" t="str">
            <v>FI/CO RECON-INT SETT-DEPR&amp;AMOR</v>
          </cell>
          <cell r="C1493">
            <v>6668834.1900000004</v>
          </cell>
          <cell r="D1493">
            <v>1797952.07</v>
          </cell>
        </row>
        <row r="1494">
          <cell r="A1494">
            <v>6999218</v>
          </cell>
          <cell r="B1494" t="str">
            <v>FI/CO RECON-INT SETT-PROP TAX</v>
          </cell>
          <cell r="C1494">
            <v>106434.69</v>
          </cell>
          <cell r="D1494">
            <v>0</v>
          </cell>
        </row>
        <row r="1495">
          <cell r="A1495">
            <v>6999221</v>
          </cell>
          <cell r="B1495" t="str">
            <v>FI/CO RECON-INT SETT-TRANSFER</v>
          </cell>
          <cell r="C1495">
            <v>0</v>
          </cell>
          <cell r="D1495">
            <v>-102516.19</v>
          </cell>
        </row>
        <row r="1496">
          <cell r="A1496">
            <v>6999222</v>
          </cell>
          <cell r="B1496" t="str">
            <v>FI/CO RECON-INT SETT-SEC COSTS</v>
          </cell>
          <cell r="C1496">
            <v>-124998.72</v>
          </cell>
          <cell r="D1496">
            <v>270668.03000000003</v>
          </cell>
        </row>
        <row r="1497">
          <cell r="A1497">
            <v>6999224</v>
          </cell>
          <cell r="B1497" t="str">
            <v>FI/CO RECON-INT SETT-AFUDC</v>
          </cell>
          <cell r="C1497">
            <v>0</v>
          </cell>
          <cell r="D1497">
            <v>-70426.820000000007</v>
          </cell>
        </row>
        <row r="1498">
          <cell r="A1498">
            <v>6999225</v>
          </cell>
          <cell r="B1498" t="str">
            <v>FI/CO RECON-INT SETT-SHOP ORD</v>
          </cell>
          <cell r="C1498">
            <v>1.17</v>
          </cell>
          <cell r="D1498">
            <v>0</v>
          </cell>
        </row>
        <row r="1499">
          <cell r="A1499">
            <v>6999229</v>
          </cell>
          <cell r="B1499" t="str">
            <v>FI/CO RECON-INT SETT-MATL OH</v>
          </cell>
          <cell r="C1499">
            <v>-1448.59</v>
          </cell>
          <cell r="D1499">
            <v>0</v>
          </cell>
        </row>
        <row r="1500">
          <cell r="A1500">
            <v>6999230</v>
          </cell>
          <cell r="B1500" t="str">
            <v>FI/CO RECON-INT SETT-DEPT OH</v>
          </cell>
          <cell r="C1500">
            <v>-158472.32999999999</v>
          </cell>
          <cell r="D1500">
            <v>0</v>
          </cell>
        </row>
        <row r="1501">
          <cell r="A1501">
            <v>6999238</v>
          </cell>
          <cell r="B1501" t="str">
            <v>FI/CO RECON-INT SETT-FI TRANSFERS</v>
          </cell>
          <cell r="C1501">
            <v>85197.46</v>
          </cell>
          <cell r="D1501">
            <v>0</v>
          </cell>
        </row>
        <row r="1502">
          <cell r="A1502">
            <v>6999400</v>
          </cell>
          <cell r="B1502" t="str">
            <v>FI/CO RECON-MISCELLANEOUS</v>
          </cell>
          <cell r="C1502">
            <v>112456.03</v>
          </cell>
          <cell r="D1502">
            <v>69526.350000000006</v>
          </cell>
        </row>
        <row r="1503">
          <cell r="A1503">
            <v>7000020</v>
          </cell>
          <cell r="B1503" t="str">
            <v>ACCOUNTING ADJUSTMENTS-GAS MISC REV</v>
          </cell>
          <cell r="C1503">
            <v>0</v>
          </cell>
          <cell r="D1503">
            <v>-104760.79</v>
          </cell>
        </row>
        <row r="1504">
          <cell r="A1504">
            <v>7000025</v>
          </cell>
          <cell r="B1504" t="str">
            <v>ACCTG ADJ - INTERCOMPANY</v>
          </cell>
          <cell r="C1504">
            <v>0</v>
          </cell>
          <cell r="D1504">
            <v>24356804.289999999</v>
          </cell>
        </row>
        <row r="1505">
          <cell r="A1505">
            <v>7000100</v>
          </cell>
          <cell r="B1505" t="str">
            <v>ACCOUNTING ADJUSTMENTS-LABOR</v>
          </cell>
          <cell r="C1505">
            <v>-1468.21</v>
          </cell>
          <cell r="D1505">
            <v>1596000.5</v>
          </cell>
        </row>
        <row r="1506">
          <cell r="A1506">
            <v>7000200</v>
          </cell>
          <cell r="B1506" t="str">
            <v>ACCOUNTING ADJUSTMENTS-EMPLOYEEE BENEFI</v>
          </cell>
          <cell r="C1506">
            <v>0</v>
          </cell>
          <cell r="D1506">
            <v>-2416635</v>
          </cell>
        </row>
        <row r="1507">
          <cell r="A1507">
            <v>7000300</v>
          </cell>
          <cell r="B1507" t="str">
            <v>ACCOUNTING ADJUSTMENTS-PURCH  MATERIALS</v>
          </cell>
          <cell r="C1507">
            <v>0</v>
          </cell>
          <cell r="D1507">
            <v>647700.86</v>
          </cell>
        </row>
        <row r="1508">
          <cell r="A1508">
            <v>7000301</v>
          </cell>
          <cell r="B1508" t="str">
            <v>ACCOUNTING ADJUSTMENTS-PURCH  MATER-FER</v>
          </cell>
          <cell r="C1508">
            <v>0</v>
          </cell>
          <cell r="D1508">
            <v>-301643.96999999997</v>
          </cell>
        </row>
        <row r="1509">
          <cell r="A1509">
            <v>7000400</v>
          </cell>
          <cell r="B1509" t="str">
            <v>ACCOUNTING ADJUSTMENTS-PURCH SERVICES</v>
          </cell>
          <cell r="C1509">
            <v>-100000</v>
          </cell>
          <cell r="D1509">
            <v>100000</v>
          </cell>
        </row>
        <row r="1510">
          <cell r="A1510">
            <v>7000700</v>
          </cell>
          <cell r="B1510" t="str">
            <v>ACCOUNTING ADJUSTMENTS-A&amp;G</v>
          </cell>
          <cell r="C1510">
            <v>-3552777.02</v>
          </cell>
          <cell r="D1510">
            <v>-13382694.83</v>
          </cell>
        </row>
        <row r="1511">
          <cell r="A1511">
            <v>7000701</v>
          </cell>
          <cell r="B1511" t="str">
            <v>ACCOUNTING ADJUSTMENTS-A&amp;G-FERC OFFSET</v>
          </cell>
          <cell r="C1511">
            <v>0</v>
          </cell>
          <cell r="D1511">
            <v>319541.59000000003</v>
          </cell>
        </row>
        <row r="1512">
          <cell r="A1512">
            <v>7000707</v>
          </cell>
          <cell r="B1512" t="str">
            <v>ACCOUNTING ADJUSTMENTS-OVERHEADS</v>
          </cell>
          <cell r="C1512">
            <v>0</v>
          </cell>
          <cell r="D1512">
            <v>3550775.7</v>
          </cell>
        </row>
        <row r="1513">
          <cell r="A1513">
            <v>7000730</v>
          </cell>
          <cell r="B1513" t="str">
            <v>ACCOUNTING ADJUSTMENTS-GAS BAD DEBTS</v>
          </cell>
          <cell r="C1513">
            <v>476459.95</v>
          </cell>
          <cell r="D1513">
            <v>452130.31</v>
          </cell>
        </row>
        <row r="1514">
          <cell r="A1514">
            <v>7000800</v>
          </cell>
          <cell r="B1514" t="str">
            <v>ACCOUNTING ADJUSTMENTS-MISCELLANEOUS</v>
          </cell>
          <cell r="C1514">
            <v>0</v>
          </cell>
          <cell r="D1514">
            <v>-3328428</v>
          </cell>
        </row>
        <row r="1515">
          <cell r="A1515">
            <v>7040001</v>
          </cell>
          <cell r="B1515" t="str">
            <v>PENALTIES</v>
          </cell>
          <cell r="C1515">
            <v>56010</v>
          </cell>
          <cell r="D1515">
            <v>0</v>
          </cell>
        </row>
        <row r="1516">
          <cell r="A1516">
            <v>7050234</v>
          </cell>
          <cell r="B1516" t="str">
            <v>OTHER INC DED DONATION HEALTH AND HUMAN</v>
          </cell>
          <cell r="C1516">
            <v>-122495</v>
          </cell>
          <cell r="D1516">
            <v>1215083.95</v>
          </cell>
        </row>
        <row r="1517">
          <cell r="A1517">
            <v>7050235</v>
          </cell>
          <cell r="B1517" t="str">
            <v>OTHER INC DED DONATION-EDUCATION</v>
          </cell>
          <cell r="C1517">
            <v>508859</v>
          </cell>
          <cell r="D1517">
            <v>466302.43</v>
          </cell>
        </row>
        <row r="1518">
          <cell r="A1518">
            <v>7050236</v>
          </cell>
          <cell r="B1518" t="str">
            <v>OTHER INC DED DONATION-ARTS &amp; CULTURE</v>
          </cell>
          <cell r="C1518">
            <v>152652</v>
          </cell>
          <cell r="D1518">
            <v>152349</v>
          </cell>
        </row>
        <row r="1519">
          <cell r="A1519">
            <v>7050237</v>
          </cell>
          <cell r="B1519" t="str">
            <v>OTHER INC DED DONATION-CHARITABLE CIVIC</v>
          </cell>
          <cell r="C1519">
            <v>498596.57</v>
          </cell>
          <cell r="D1519">
            <v>513256.5</v>
          </cell>
        </row>
        <row r="1520">
          <cell r="A1520">
            <v>7050240</v>
          </cell>
          <cell r="B1520" t="str">
            <v>OTH INC DED DONATION-NON CHARITABLE CIV</v>
          </cell>
          <cell r="C1520">
            <v>291539.13</v>
          </cell>
          <cell r="D1520">
            <v>460591</v>
          </cell>
        </row>
        <row r="1521">
          <cell r="A1521">
            <v>7050241</v>
          </cell>
          <cell r="B1521" t="str">
            <v>OTH INC DED DONATION-LOBBYING RELATED T</v>
          </cell>
          <cell r="C1521">
            <v>0</v>
          </cell>
          <cell r="D1521">
            <v>33204</v>
          </cell>
        </row>
        <row r="1522">
          <cell r="A1522">
            <v>7070002</v>
          </cell>
          <cell r="B1522" t="str">
            <v>MISC CONTRIBUTIONS</v>
          </cell>
          <cell r="C1522">
            <v>0</v>
          </cell>
          <cell r="D1522">
            <v>3695000</v>
          </cell>
        </row>
        <row r="1523">
          <cell r="A1523">
            <v>7080001</v>
          </cell>
          <cell r="B1523" t="str">
            <v>AMORT CAP STCK EXP $10 SER PRF</v>
          </cell>
          <cell r="C1523">
            <v>183108.08</v>
          </cell>
          <cell r="D1523">
            <v>274662.12</v>
          </cell>
        </row>
        <row r="1524">
          <cell r="A1524">
            <v>7301001</v>
          </cell>
          <cell r="B1524" t="str">
            <v>FIT UTILITY OPERATING INCOME</v>
          </cell>
          <cell r="C1524">
            <v>64479197</v>
          </cell>
          <cell r="D1524">
            <v>33429450.27</v>
          </cell>
        </row>
        <row r="1525">
          <cell r="A1525">
            <v>7301002</v>
          </cell>
          <cell r="B1525" t="str">
            <v>FIT OTHR INCOME &amp; DEDUCTIONS</v>
          </cell>
          <cell r="C1525">
            <v>4322805</v>
          </cell>
          <cell r="D1525">
            <v>2464630.88</v>
          </cell>
        </row>
        <row r="1526">
          <cell r="A1526">
            <v>7301005</v>
          </cell>
          <cell r="B1526" t="str">
            <v>INVST TAX CR ADJ 6% INCRMNTL</v>
          </cell>
          <cell r="C1526">
            <v>-1798092</v>
          </cell>
          <cell r="D1526">
            <v>-2837450</v>
          </cell>
        </row>
        <row r="1527">
          <cell r="A1527">
            <v>7301006</v>
          </cell>
          <cell r="B1527" t="str">
            <v>INV TAX CREDIT NON OPERATING</v>
          </cell>
          <cell r="C1527">
            <v>-86805</v>
          </cell>
          <cell r="D1527">
            <v>-2</v>
          </cell>
        </row>
        <row r="1528">
          <cell r="A1528">
            <v>7302001</v>
          </cell>
          <cell r="B1528" t="str">
            <v>PROV DEF INC TAX UTIL OPER INC</v>
          </cell>
          <cell r="C1528">
            <v>41616487</v>
          </cell>
          <cell r="D1528">
            <v>132363995</v>
          </cell>
        </row>
        <row r="1529">
          <cell r="A1529">
            <v>7302002</v>
          </cell>
          <cell r="B1529" t="str">
            <v>DEFERRED FEDERAL INCOME TAXES-NON OP</v>
          </cell>
          <cell r="C1529">
            <v>1500000</v>
          </cell>
          <cell r="D1529">
            <v>2438860</v>
          </cell>
        </row>
        <row r="1530">
          <cell r="A1530">
            <v>7302003</v>
          </cell>
          <cell r="B1530" t="str">
            <v>PROV DEF INC TAX CR UTL OP INC</v>
          </cell>
          <cell r="C1530">
            <v>-12894592</v>
          </cell>
          <cell r="D1530">
            <v>-23465053</v>
          </cell>
        </row>
        <row r="1531">
          <cell r="A1531">
            <v>7302008</v>
          </cell>
          <cell r="B1531" t="str">
            <v>PROV FOR DEF FED INC CR UTL NON-OPTG</v>
          </cell>
          <cell r="C1531">
            <v>-122000</v>
          </cell>
          <cell r="D1531">
            <v>0</v>
          </cell>
        </row>
        <row r="1532">
          <cell r="A1532">
            <v>7302009</v>
          </cell>
          <cell r="B1532" t="str">
            <v>PROV FOR DEF STATE INC CR UTL NON-OPTG</v>
          </cell>
          <cell r="C1532">
            <v>-34000</v>
          </cell>
          <cell r="D1532">
            <v>0</v>
          </cell>
        </row>
        <row r="1533">
          <cell r="A1533">
            <v>7303001</v>
          </cell>
          <cell r="B1533" t="str">
            <v>STATE CORP FRANTAX UTIL OP INC</v>
          </cell>
          <cell r="C1533">
            <v>20605756</v>
          </cell>
          <cell r="D1533">
            <v>12635973.119999999</v>
          </cell>
        </row>
        <row r="1534">
          <cell r="A1534">
            <v>7303002</v>
          </cell>
          <cell r="B1534" t="str">
            <v>STATE CORP FRANTAX OTHR INC &amp;</v>
          </cell>
          <cell r="C1534">
            <v>-184000</v>
          </cell>
          <cell r="D1534">
            <v>669784.26</v>
          </cell>
        </row>
        <row r="1535">
          <cell r="A1535">
            <v>7304001</v>
          </cell>
          <cell r="B1535" t="str">
            <v>PROV DEF STATE INCOME UTL OPTG</v>
          </cell>
          <cell r="C1535">
            <v>6509077</v>
          </cell>
          <cell r="D1535">
            <v>23523076.199999999</v>
          </cell>
        </row>
        <row r="1536">
          <cell r="A1536">
            <v>7304002</v>
          </cell>
          <cell r="B1536" t="str">
            <v>DEFERRED STATE INCOME TAXES-NON OP</v>
          </cell>
          <cell r="C1536">
            <v>0</v>
          </cell>
          <cell r="D1536">
            <v>745223</v>
          </cell>
        </row>
        <row r="1537">
          <cell r="A1537">
            <v>7304003</v>
          </cell>
          <cell r="B1537" t="str">
            <v>DEFERRED SIT EXP-CREDIT-GAS</v>
          </cell>
          <cell r="C1537">
            <v>-258833</v>
          </cell>
          <cell r="D1537">
            <v>0</v>
          </cell>
        </row>
        <row r="1538">
          <cell r="A1538">
            <v>7501000</v>
          </cell>
          <cell r="B1538" t="str">
            <v>INTERCO INTEREST EXPENSE</v>
          </cell>
          <cell r="C1538">
            <v>0</v>
          </cell>
          <cell r="D1538">
            <v>168277.75</v>
          </cell>
        </row>
        <row r="1539">
          <cell r="A1539">
            <v>7502000</v>
          </cell>
          <cell r="B1539" t="str">
            <v>INTERCO INTEREST INCOME</v>
          </cell>
          <cell r="C1539">
            <v>-21610.85</v>
          </cell>
          <cell r="D1539">
            <v>-166270.04999999999</v>
          </cell>
        </row>
        <row r="1540">
          <cell r="A1540">
            <v>7502003</v>
          </cell>
          <cell r="B1540" t="str">
            <v>INTEREST FROM ASSOC COMPANIES</v>
          </cell>
          <cell r="C1540">
            <v>0</v>
          </cell>
          <cell r="D1540">
            <v>-131611.69</v>
          </cell>
        </row>
        <row r="1541">
          <cell r="A1541">
            <v>7502017</v>
          </cell>
          <cell r="B1541" t="str">
            <v>N/R INT INC-SEMPRA</v>
          </cell>
          <cell r="C1541">
            <v>-10351728.939999999</v>
          </cell>
          <cell r="D1541">
            <v>0</v>
          </cell>
        </row>
        <row r="1542">
          <cell r="A1542">
            <v>7505007</v>
          </cell>
          <cell r="B1542" t="str">
            <v>INT ON L TERM DEBT 1ST MTG BON</v>
          </cell>
          <cell r="C1542">
            <v>36354166.799999997</v>
          </cell>
          <cell r="D1542">
            <v>54531250.030000001</v>
          </cell>
        </row>
        <row r="1543">
          <cell r="A1543">
            <v>7505010</v>
          </cell>
          <cell r="B1543" t="str">
            <v>INT ON LTD SWISS FRANC BOND</v>
          </cell>
          <cell r="C1543">
            <v>334774.15999999997</v>
          </cell>
          <cell r="D1543">
            <v>742949.8</v>
          </cell>
        </row>
        <row r="1544">
          <cell r="A1544">
            <v>7505011</v>
          </cell>
          <cell r="B1544" t="str">
            <v>INTEREST ON MEDIUM TERM NOTES</v>
          </cell>
          <cell r="C1544">
            <v>9285528.0199999996</v>
          </cell>
          <cell r="D1544">
            <v>18418232.960000001</v>
          </cell>
        </row>
        <row r="1545">
          <cell r="A1545">
            <v>7509005</v>
          </cell>
          <cell r="B1545" t="str">
            <v>AMRTIZATION DEBT DISC &amp; EXPENS</v>
          </cell>
          <cell r="C1545">
            <v>575255.76</v>
          </cell>
          <cell r="D1545">
            <v>863350.1</v>
          </cell>
        </row>
        <row r="1546">
          <cell r="A1546">
            <v>7509006</v>
          </cell>
          <cell r="B1546" t="str">
            <v>AMORT OF MED TERM NOTE DIS&amp;EXP</v>
          </cell>
          <cell r="C1546">
            <v>494933.36</v>
          </cell>
          <cell r="D1546">
            <v>1117765.72</v>
          </cell>
        </row>
        <row r="1547">
          <cell r="A1547">
            <v>7509007</v>
          </cell>
          <cell r="B1547" t="str">
            <v>OTHER INTEREST EXPENSES</v>
          </cell>
          <cell r="C1547">
            <v>2723207.98</v>
          </cell>
          <cell r="D1547">
            <v>-16364085.199999999</v>
          </cell>
        </row>
        <row r="1548">
          <cell r="A1548">
            <v>7509009</v>
          </cell>
          <cell r="B1548" t="str">
            <v>INT ON SHORTTERM DEBT MKT SEC</v>
          </cell>
          <cell r="C1548">
            <v>0</v>
          </cell>
          <cell r="D1548">
            <v>-52942.35</v>
          </cell>
        </row>
        <row r="1549">
          <cell r="A1549">
            <v>7510000</v>
          </cell>
          <cell r="B1549" t="str">
            <v>ALLOW FOR FUNDS USED DURING CONSTRUCTIO</v>
          </cell>
          <cell r="C1549">
            <v>-1290998.03</v>
          </cell>
          <cell r="D1549">
            <v>-1957001.14</v>
          </cell>
        </row>
        <row r="1550">
          <cell r="A1550">
            <v>7513002</v>
          </cell>
          <cell r="B1550" t="str">
            <v>REGULATORY RESERVE INTEREST</v>
          </cell>
          <cell r="C1550">
            <v>410690</v>
          </cell>
          <cell r="D1550">
            <v>758401</v>
          </cell>
        </row>
        <row r="1551">
          <cell r="A1551">
            <v>7513004</v>
          </cell>
          <cell r="B1551" t="str">
            <v>INTEREST ON GAS STORED UNDERGR</v>
          </cell>
          <cell r="C1551">
            <v>-752871</v>
          </cell>
          <cell r="D1551">
            <v>-1889043</v>
          </cell>
        </row>
        <row r="1552">
          <cell r="A1552">
            <v>7513005</v>
          </cell>
          <cell r="B1552" t="str">
            <v>ACAP CPGA NPGA CORE</v>
          </cell>
          <cell r="C1552">
            <v>-566612</v>
          </cell>
          <cell r="D1552">
            <v>1067151</v>
          </cell>
        </row>
        <row r="1553">
          <cell r="A1553">
            <v>7513006</v>
          </cell>
          <cell r="B1553" t="str">
            <v>ACAP CFCA NFCA CORE</v>
          </cell>
          <cell r="C1553">
            <v>13956652.949999999</v>
          </cell>
          <cell r="D1553">
            <v>7921938.0199999996</v>
          </cell>
        </row>
        <row r="1554">
          <cell r="A1554">
            <v>7513009</v>
          </cell>
          <cell r="B1554" t="str">
            <v>INT ON CORE STANDBY SVC PGA AC</v>
          </cell>
          <cell r="C1554">
            <v>0</v>
          </cell>
          <cell r="D1554">
            <v>34652</v>
          </cell>
        </row>
        <row r="1555">
          <cell r="A1555">
            <v>7513011</v>
          </cell>
          <cell r="B1555" t="str">
            <v>OTH REGULATORY ACT INTEREST CEA</v>
          </cell>
          <cell r="C1555">
            <v>1570054.3</v>
          </cell>
          <cell r="D1555">
            <v>1226000</v>
          </cell>
        </row>
        <row r="1556">
          <cell r="A1556">
            <v>7513012</v>
          </cell>
          <cell r="B1556" t="str">
            <v>PCBEA INTEREST</v>
          </cell>
          <cell r="C1556">
            <v>33040.5</v>
          </cell>
          <cell r="D1556">
            <v>27044.9</v>
          </cell>
        </row>
        <row r="1557">
          <cell r="A1557">
            <v>7513013</v>
          </cell>
          <cell r="B1557" t="str">
            <v>OTH REGULATORY ACT INTEREST RDD</v>
          </cell>
          <cell r="C1557">
            <v>432016</v>
          </cell>
          <cell r="D1557">
            <v>-66677</v>
          </cell>
        </row>
        <row r="1558">
          <cell r="A1558">
            <v>7513014</v>
          </cell>
          <cell r="B1558" t="str">
            <v>OTH REGULATORY ACT INTEREST NGVOA</v>
          </cell>
          <cell r="C1558">
            <v>-665176</v>
          </cell>
          <cell r="D1558">
            <v>-636767</v>
          </cell>
        </row>
        <row r="1559">
          <cell r="A1559">
            <v>7513015</v>
          </cell>
          <cell r="B1559" t="str">
            <v>OTH REGULATORY ACT INTEREST NGVRA</v>
          </cell>
          <cell r="C1559">
            <v>272132.96999999997</v>
          </cell>
          <cell r="D1559">
            <v>30997.119999999999</v>
          </cell>
        </row>
        <row r="1560">
          <cell r="A1560">
            <v>7513016</v>
          </cell>
          <cell r="B1560" t="str">
            <v>OTH REGULATORY ACT INTEREST DSMT</v>
          </cell>
          <cell r="C1560">
            <v>-24989.73</v>
          </cell>
          <cell r="D1560">
            <v>0</v>
          </cell>
        </row>
        <row r="1561">
          <cell r="A1561">
            <v>7513018</v>
          </cell>
          <cell r="B1561" t="str">
            <v>OTH REGULATORY ACT INTEREST CEMA</v>
          </cell>
          <cell r="C1561">
            <v>-197318</v>
          </cell>
          <cell r="D1561">
            <v>43698</v>
          </cell>
        </row>
        <row r="1562">
          <cell r="A1562">
            <v>7513019</v>
          </cell>
          <cell r="B1562" t="str">
            <v>OTH REGULATORY ACT INTEREST RRMA</v>
          </cell>
          <cell r="C1562">
            <v>14940</v>
          </cell>
          <cell r="D1562">
            <v>15820</v>
          </cell>
        </row>
        <row r="1563">
          <cell r="A1563">
            <v>7513020</v>
          </cell>
          <cell r="B1563" t="str">
            <v>OTH REGULATORY ACT INTEREST ICMA</v>
          </cell>
          <cell r="C1563">
            <v>-48333.95</v>
          </cell>
          <cell r="D1563">
            <v>-96909</v>
          </cell>
        </row>
        <row r="1564">
          <cell r="A1564">
            <v>7513024</v>
          </cell>
          <cell r="B1564" t="str">
            <v>OTH REGULATORY ACT INTEREST NCRMA</v>
          </cell>
          <cell r="C1564">
            <v>1237966.3999999999</v>
          </cell>
          <cell r="D1564">
            <v>86991.360000000001</v>
          </cell>
        </row>
        <row r="1565">
          <cell r="A1565">
            <v>7513027</v>
          </cell>
          <cell r="B1565" t="str">
            <v>OTH REGULATORY ACT INTEREST ITCSA</v>
          </cell>
          <cell r="C1565">
            <v>-9209891.3800000008</v>
          </cell>
          <cell r="D1565">
            <v>749020.75</v>
          </cell>
        </row>
        <row r="1566">
          <cell r="A1566">
            <v>7513028</v>
          </cell>
          <cell r="B1566" t="str">
            <v>OTH REGULATORY ACT INTEREST RDD NGV</v>
          </cell>
          <cell r="C1566">
            <v>-18448</v>
          </cell>
          <cell r="D1566">
            <v>-42462</v>
          </cell>
        </row>
        <row r="1567">
          <cell r="A1567">
            <v>7513037</v>
          </cell>
          <cell r="B1567" t="str">
            <v>INT ON NONCORE FIXED COST BAL</v>
          </cell>
          <cell r="C1567">
            <v>-37518.47</v>
          </cell>
          <cell r="D1567">
            <v>-76991.759999999995</v>
          </cell>
        </row>
        <row r="1568">
          <cell r="A1568">
            <v>7513038</v>
          </cell>
          <cell r="B1568" t="str">
            <v>INT ON NONCORE STANDBY SVC PGA</v>
          </cell>
          <cell r="C1568">
            <v>0</v>
          </cell>
          <cell r="D1568">
            <v>482204</v>
          </cell>
        </row>
        <row r="1569">
          <cell r="A1569">
            <v>7513043</v>
          </cell>
          <cell r="B1569" t="str">
            <v>ACAP EORA NON CORE</v>
          </cell>
          <cell r="C1569">
            <v>-2824021.85</v>
          </cell>
          <cell r="D1569">
            <v>-484973.73</v>
          </cell>
        </row>
        <row r="1570">
          <cell r="A1570">
            <v>7513046</v>
          </cell>
          <cell r="B1570" t="str">
            <v>BCAP INT ON BROKERAGE FEE BAL</v>
          </cell>
          <cell r="C1570">
            <v>-41904</v>
          </cell>
          <cell r="D1570">
            <v>-40923</v>
          </cell>
        </row>
        <row r="1571">
          <cell r="A1571">
            <v>7513048</v>
          </cell>
          <cell r="B1571" t="str">
            <v>ACAP LIRA PROG ACCT INTEREST</v>
          </cell>
          <cell r="C1571">
            <v>1072247.56</v>
          </cell>
          <cell r="D1571">
            <v>993010.25</v>
          </cell>
        </row>
        <row r="1572">
          <cell r="A1572">
            <v>7513050</v>
          </cell>
          <cell r="B1572" t="str">
            <v>INT ON NONCORE STGE BAL AC 75%</v>
          </cell>
          <cell r="C1572">
            <v>-39040</v>
          </cell>
          <cell r="D1572">
            <v>-66874</v>
          </cell>
        </row>
        <row r="1573">
          <cell r="A1573">
            <v>7513051</v>
          </cell>
          <cell r="B1573" t="str">
            <v>INT ON NONCORE STGE BAL AC 100%</v>
          </cell>
          <cell r="C1573">
            <v>59689.24</v>
          </cell>
          <cell r="D1573">
            <v>162566.10999999999</v>
          </cell>
        </row>
        <row r="1574">
          <cell r="A1574">
            <v>7513055</v>
          </cell>
          <cell r="B1574" t="str">
            <v>INT HZRDOUS SBSTNCE CST REC ACCT</v>
          </cell>
          <cell r="C1574">
            <v>834576.93</v>
          </cell>
          <cell r="D1574">
            <v>1012389</v>
          </cell>
        </row>
        <row r="1575">
          <cell r="A1575">
            <v>7513167</v>
          </cell>
          <cell r="B1575" t="str">
            <v>INTEREST DSM ENERGY EFFICIENCY</v>
          </cell>
          <cell r="C1575">
            <v>-9219</v>
          </cell>
          <cell r="D1575">
            <v>-1341</v>
          </cell>
        </row>
        <row r="1576">
          <cell r="A1576">
            <v>7513178</v>
          </cell>
          <cell r="B1576" t="str">
            <v>INTEREST-WHEELER RIDGE FIRM ACC CHG MEM</v>
          </cell>
          <cell r="C1576">
            <v>-8573.27</v>
          </cell>
          <cell r="D1576">
            <v>0</v>
          </cell>
        </row>
        <row r="1577">
          <cell r="A1577">
            <v>7513179</v>
          </cell>
          <cell r="B1577" t="str">
            <v>INTEREST-NONCORE STRGE POST BCAP</v>
          </cell>
          <cell r="C1577">
            <v>27139</v>
          </cell>
          <cell r="D1577">
            <v>0</v>
          </cell>
        </row>
        <row r="1578">
          <cell r="A1578">
            <v>7514007</v>
          </cell>
          <cell r="B1578" t="str">
            <v>INTEREST AND DIVIDEND INCOME</v>
          </cell>
          <cell r="C1578">
            <v>-135851.84</v>
          </cell>
          <cell r="D1578">
            <v>-5724818.3300000001</v>
          </cell>
        </row>
        <row r="1579">
          <cell r="A1579">
            <v>7514009</v>
          </cell>
          <cell r="B1579" t="str">
            <v>INT INC S T INV MKT SECURITIES</v>
          </cell>
          <cell r="C1579">
            <v>-5568102.0899999999</v>
          </cell>
          <cell r="D1579">
            <v>-8265135.29</v>
          </cell>
        </row>
        <row r="1580">
          <cell r="A1580">
            <v>7600000</v>
          </cell>
          <cell r="B1580" t="str">
            <v>OTHER REGULATORY INTEREST-PITCO/POPCO</v>
          </cell>
          <cell r="C1580">
            <v>1324078.58</v>
          </cell>
          <cell r="D1580">
            <v>462714.04</v>
          </cell>
        </row>
        <row r="1581">
          <cell r="A1581">
            <v>7600003</v>
          </cell>
          <cell r="B1581" t="str">
            <v>INTEREST AFTMA</v>
          </cell>
          <cell r="C1581">
            <v>14165</v>
          </cell>
          <cell r="D1581">
            <v>9625</v>
          </cell>
        </row>
        <row r="1582">
          <cell r="A1582">
            <v>7600005</v>
          </cell>
          <cell r="B1582" t="str">
            <v>OTHER REGULATORY INTEREST-ZRCTA</v>
          </cell>
          <cell r="C1582">
            <v>99666</v>
          </cell>
          <cell r="D1582">
            <v>103104</v>
          </cell>
        </row>
        <row r="1583">
          <cell r="A1583">
            <v>7701001</v>
          </cell>
          <cell r="B1583" t="str">
            <v>ALLOW OTH FUNDS USED DUR CONST</v>
          </cell>
          <cell r="C1583">
            <v>-1630394.13</v>
          </cell>
          <cell r="D1583">
            <v>206221.78</v>
          </cell>
        </row>
        <row r="1584">
          <cell r="A1584">
            <v>7702003</v>
          </cell>
          <cell r="B1584" t="str">
            <v>GAIN/LOSS ON SALE</v>
          </cell>
          <cell r="C1584">
            <v>0</v>
          </cell>
          <cell r="D1584">
            <v>500</v>
          </cell>
        </row>
        <row r="1585">
          <cell r="A1585">
            <v>7702004</v>
          </cell>
          <cell r="B1585" t="str">
            <v>LOSS ON DISPOSITION OF PROPRTY</v>
          </cell>
          <cell r="C1585">
            <v>480185.35</v>
          </cell>
          <cell r="D1585">
            <v>0</v>
          </cell>
        </row>
        <row r="1586">
          <cell r="A1586">
            <v>7702005</v>
          </cell>
          <cell r="B1586" t="str">
            <v>GAIN ON DISPOSITION OF PROPRTY</v>
          </cell>
          <cell r="C1586">
            <v>-480222.27</v>
          </cell>
          <cell r="D1586">
            <v>0</v>
          </cell>
        </row>
        <row r="1587">
          <cell r="A1587">
            <v>7703003</v>
          </cell>
          <cell r="B1587" t="str">
            <v>TAXES OTHR THAN INCM OTHR DEDS</v>
          </cell>
          <cell r="C1587">
            <v>164974.39999999999</v>
          </cell>
          <cell r="D1587">
            <v>234134.64</v>
          </cell>
        </row>
        <row r="1588">
          <cell r="A1588">
            <v>7703020</v>
          </cell>
          <cell r="B1588" t="str">
            <v>NONOPERATING RENTAL INCOME 00418000</v>
          </cell>
          <cell r="C1588">
            <v>0</v>
          </cell>
          <cell r="D1588">
            <v>49893.29</v>
          </cell>
        </row>
        <row r="1589">
          <cell r="A1589">
            <v>7703021</v>
          </cell>
          <cell r="B1589" t="str">
            <v>NONOPERATING RENTAL INCOME OLYMPIC BASE</v>
          </cell>
          <cell r="C1589">
            <v>-62100</v>
          </cell>
          <cell r="D1589">
            <v>-78700</v>
          </cell>
        </row>
        <row r="1590">
          <cell r="A1590">
            <v>7703022</v>
          </cell>
          <cell r="B1590" t="str">
            <v>MISC NONOPERATING INCOME</v>
          </cell>
          <cell r="C1590">
            <v>-1119079.51</v>
          </cell>
          <cell r="D1590">
            <v>-1093138.02</v>
          </cell>
        </row>
        <row r="1591">
          <cell r="A1591">
            <v>7703024</v>
          </cell>
          <cell r="B1591" t="str">
            <v>INT AMORT OF LOSS ON REAC DEBT</v>
          </cell>
          <cell r="C1591">
            <v>1663689.6</v>
          </cell>
          <cell r="D1591">
            <v>2495534.38</v>
          </cell>
        </row>
        <row r="1592">
          <cell r="A1592">
            <v>7703025</v>
          </cell>
          <cell r="B1592" t="str">
            <v>INT AMORT OF GAIN ON REAC DEBT</v>
          </cell>
          <cell r="C1592">
            <v>-48418.080000000002</v>
          </cell>
          <cell r="D1592">
            <v>-72627.12</v>
          </cell>
        </row>
        <row r="1593">
          <cell r="A1593">
            <v>7704018</v>
          </cell>
          <cell r="B1593" t="str">
            <v>DEPRECIATION EXPENSE-NON UTILITY PLANT</v>
          </cell>
          <cell r="C1593">
            <v>584430.18000000005</v>
          </cell>
          <cell r="D1593">
            <v>351642.8</v>
          </cell>
        </row>
        <row r="1594">
          <cell r="A1594">
            <v>7704020</v>
          </cell>
          <cell r="B1594" t="str">
            <v>O/S LEGAL/SETTLEMENT EXPENSE (ECOTRANS)</v>
          </cell>
          <cell r="C1594">
            <v>0</v>
          </cell>
          <cell r="D1594">
            <v>154349</v>
          </cell>
        </row>
        <row r="1595">
          <cell r="A1595">
            <v>7804000</v>
          </cell>
          <cell r="B1595" t="str">
            <v>DIVIDEND DECLARED PREFD STOCK</v>
          </cell>
          <cell r="C1595">
            <v>862043.02</v>
          </cell>
          <cell r="D1595">
            <v>1294630.76</v>
          </cell>
        </row>
        <row r="1596">
          <cell r="A1596">
            <v>7805000</v>
          </cell>
          <cell r="B1596" t="str">
            <v>DIVIDEND DECLARED COMN STOCK</v>
          </cell>
          <cell r="C1596">
            <v>100000000</v>
          </cell>
          <cell r="D1596">
            <v>278338358.56</v>
          </cell>
        </row>
      </sheetData>
      <sheetData sheetId="1"/>
      <sheetData sheetId="2"/>
      <sheetData sheetId="3"/>
      <sheetData sheetId="4"/>
      <sheetData sheetId="5"/>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Input"/>
      <sheetName val="Income"/>
      <sheetName val="BalSheet"/>
      <sheetName val="Cash_Flow"/>
      <sheetName val="Solver Page"/>
    </sheetNames>
    <sheetDataSet>
      <sheetData sheetId="0" refreshError="1"/>
      <sheetData sheetId="1" refreshError="1">
        <row r="4">
          <cell r="U4">
            <v>1999</v>
          </cell>
          <cell r="V4">
            <v>2000</v>
          </cell>
          <cell r="W4">
            <v>2001</v>
          </cell>
          <cell r="X4">
            <v>2002</v>
          </cell>
          <cell r="Y4">
            <v>2003</v>
          </cell>
          <cell r="Z4">
            <v>2004</v>
          </cell>
          <cell r="AA4">
            <v>2005</v>
          </cell>
        </row>
        <row r="5">
          <cell r="T5">
            <v>1</v>
          </cell>
          <cell r="U5">
            <v>36161</v>
          </cell>
          <cell r="V5">
            <v>36526</v>
          </cell>
          <cell r="W5">
            <v>36892</v>
          </cell>
          <cell r="X5">
            <v>37257</v>
          </cell>
          <cell r="Y5">
            <v>37622</v>
          </cell>
          <cell r="Z5">
            <v>37987</v>
          </cell>
          <cell r="AA5">
            <v>38353</v>
          </cell>
        </row>
        <row r="6">
          <cell r="T6">
            <v>2</v>
          </cell>
          <cell r="U6">
            <v>36192</v>
          </cell>
          <cell r="V6">
            <v>36557</v>
          </cell>
          <cell r="W6">
            <v>36923</v>
          </cell>
          <cell r="X6">
            <v>37288</v>
          </cell>
          <cell r="Y6">
            <v>37653</v>
          </cell>
          <cell r="Z6">
            <v>38018</v>
          </cell>
          <cell r="AA6">
            <v>38384</v>
          </cell>
        </row>
        <row r="7">
          <cell r="T7">
            <v>3</v>
          </cell>
          <cell r="U7">
            <v>36220</v>
          </cell>
          <cell r="V7">
            <v>36586</v>
          </cell>
          <cell r="W7">
            <v>36951</v>
          </cell>
          <cell r="X7">
            <v>37316</v>
          </cell>
          <cell r="Y7">
            <v>37681</v>
          </cell>
          <cell r="Z7">
            <v>38047</v>
          </cell>
          <cell r="AA7">
            <v>38412</v>
          </cell>
        </row>
        <row r="8">
          <cell r="T8">
            <v>4</v>
          </cell>
          <cell r="U8">
            <v>36251</v>
          </cell>
          <cell r="V8">
            <v>36617</v>
          </cell>
          <cell r="W8">
            <v>36982</v>
          </cell>
          <cell r="X8">
            <v>37347</v>
          </cell>
          <cell r="Y8">
            <v>37712</v>
          </cell>
          <cell r="Z8">
            <v>38078</v>
          </cell>
          <cell r="AA8">
            <v>38443</v>
          </cell>
        </row>
        <row r="9">
          <cell r="T9">
            <v>5</v>
          </cell>
          <cell r="U9">
            <v>36281</v>
          </cell>
          <cell r="V9">
            <v>36647</v>
          </cell>
          <cell r="W9">
            <v>37012</v>
          </cell>
          <cell r="X9">
            <v>37377</v>
          </cell>
          <cell r="Y9">
            <v>37742</v>
          </cell>
          <cell r="Z9">
            <v>38108</v>
          </cell>
          <cell r="AA9">
            <v>38473</v>
          </cell>
        </row>
        <row r="10">
          <cell r="T10">
            <v>6</v>
          </cell>
          <cell r="U10">
            <v>36312</v>
          </cell>
          <cell r="V10">
            <v>36678</v>
          </cell>
          <cell r="W10">
            <v>37043</v>
          </cell>
          <cell r="X10">
            <v>37408</v>
          </cell>
          <cell r="Y10">
            <v>37773</v>
          </cell>
          <cell r="Z10">
            <v>38139</v>
          </cell>
          <cell r="AA10">
            <v>38504</v>
          </cell>
        </row>
        <row r="11">
          <cell r="T11">
            <v>7</v>
          </cell>
          <cell r="U11">
            <v>36342</v>
          </cell>
          <cell r="V11">
            <v>36708</v>
          </cell>
          <cell r="W11">
            <v>37073</v>
          </cell>
          <cell r="X11">
            <v>37438</v>
          </cell>
          <cell r="Y11">
            <v>37803</v>
          </cell>
          <cell r="Z11">
            <v>38169</v>
          </cell>
          <cell r="AA11">
            <v>38534</v>
          </cell>
        </row>
        <row r="12">
          <cell r="T12">
            <v>8</v>
          </cell>
          <cell r="U12">
            <v>36373</v>
          </cell>
          <cell r="V12">
            <v>36739</v>
          </cell>
          <cell r="W12">
            <v>37104</v>
          </cell>
          <cell r="X12">
            <v>37469</v>
          </cell>
          <cell r="Y12">
            <v>37834</v>
          </cell>
          <cell r="Z12">
            <v>38200</v>
          </cell>
          <cell r="AA12">
            <v>38565</v>
          </cell>
        </row>
        <row r="13">
          <cell r="T13">
            <v>9</v>
          </cell>
          <cell r="U13">
            <v>36404</v>
          </cell>
          <cell r="V13">
            <v>36770</v>
          </cell>
          <cell r="W13">
            <v>37135</v>
          </cell>
          <cell r="X13">
            <v>37500</v>
          </cell>
          <cell r="Y13">
            <v>37865</v>
          </cell>
          <cell r="Z13">
            <v>38231</v>
          </cell>
          <cell r="AA13">
            <v>38596</v>
          </cell>
        </row>
        <row r="14">
          <cell r="T14">
            <v>10</v>
          </cell>
          <cell r="U14">
            <v>36434</v>
          </cell>
          <cell r="V14">
            <v>36800</v>
          </cell>
          <cell r="W14">
            <v>37165</v>
          </cell>
          <cell r="X14">
            <v>37530</v>
          </cell>
          <cell r="Y14">
            <v>37895</v>
          </cell>
          <cell r="Z14">
            <v>38261</v>
          </cell>
          <cell r="AA14">
            <v>38626</v>
          </cell>
        </row>
        <row r="15">
          <cell r="T15">
            <v>11</v>
          </cell>
          <cell r="U15">
            <v>36465</v>
          </cell>
          <cell r="V15">
            <v>36831</v>
          </cell>
          <cell r="W15">
            <v>37196</v>
          </cell>
          <cell r="X15">
            <v>37561</v>
          </cell>
          <cell r="Y15">
            <v>37926</v>
          </cell>
          <cell r="Z15">
            <v>38292</v>
          </cell>
          <cell r="AA15">
            <v>38657</v>
          </cell>
        </row>
        <row r="16">
          <cell r="T16">
            <v>12</v>
          </cell>
          <cell r="U16">
            <v>36495</v>
          </cell>
          <cell r="V16">
            <v>36861</v>
          </cell>
          <cell r="W16">
            <v>37226</v>
          </cell>
          <cell r="X16">
            <v>37591</v>
          </cell>
          <cell r="Y16">
            <v>37956</v>
          </cell>
          <cell r="Z16">
            <v>38322</v>
          </cell>
          <cell r="AA16">
            <v>38687</v>
          </cell>
        </row>
        <row r="18">
          <cell r="T18">
            <v>1</v>
          </cell>
          <cell r="U18">
            <v>2</v>
          </cell>
          <cell r="V18">
            <v>3</v>
          </cell>
          <cell r="W18">
            <v>4</v>
          </cell>
          <cell r="X18">
            <v>5</v>
          </cell>
          <cell r="Y18">
            <v>6</v>
          </cell>
          <cell r="Z18">
            <v>7</v>
          </cell>
          <cell r="AA18">
            <v>8</v>
          </cell>
        </row>
      </sheetData>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v>39082</v>
          </cell>
          <cell r="C3">
            <v>2006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row r="45">
          <cell r="D45">
            <v>0</v>
          </cell>
        </row>
        <row r="47">
          <cell r="D4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Table 4 Measure Installations"/>
      <sheetName val="Per Measure Saving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EPS"/>
      <sheetName val="Valuation"/>
      <sheetName val="Calcs"/>
      <sheetName val="Output"/>
      <sheetName val="GRID"/>
      <sheetName val="Income"/>
      <sheetName val="BalSheet"/>
      <sheetName val="Cash_Flow"/>
      <sheetName val="PodInc"/>
      <sheetName val="PodBS"/>
      <sheetName val="PodCF"/>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row r="63">
          <cell r="C63">
            <v>1.0645256155786891</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 val="Sheet1"/>
      <sheetName val="testimony chart"/>
    </sheetNames>
    <sheetDataSet>
      <sheetData sheetId="0" refreshError="1">
        <row r="72">
          <cell r="C72">
            <v>1.0597790830512823</v>
          </cell>
        </row>
      </sheetData>
      <sheetData sheetId="1" refreshError="1"/>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Per Measure Savings"/>
      <sheetName val="Table 4 Measure Installation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row r="46">
          <cell r="D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 By Co"/>
      <sheetName val="KN ECO Assumptions"/>
      <sheetName val="Sort By Integ Team"/>
      <sheetName val="Equity&amp;Growth Proj"/>
      <sheetName val="Assumptions"/>
      <sheetName val="Model"/>
      <sheetName val="1 Switched Voice Assumptions"/>
      <sheetName val="2+3 Internet"/>
      <sheetName val="2+3 Switched and Data Forecast"/>
      <sheetName val="Pivot Table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G&amp;A Assumption Rates"/>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s"/>
      <sheetName val="GasServices"/>
      <sheetName val="PhyGasTerm"/>
      <sheetName val="Spot&amp;Imbalance"/>
      <sheetName val="BasisSwap"/>
      <sheetName val="FFSw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row r="7">
          <cell r="B7">
            <v>2002</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row r="16">
          <cell r="D16">
            <v>5.5E-2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row r="9">
          <cell r="B9">
            <v>8.3913634788826547E-2</v>
          </cell>
        </row>
        <row r="20">
          <cell r="D20">
            <v>3.4678243280144836E-3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61">
          <cell r="G461">
            <v>0</v>
          </cell>
          <cell r="H461">
            <v>0</v>
          </cell>
          <cell r="I461">
            <v>33480.398999999998</v>
          </cell>
          <cell r="J461">
            <v>34821.898000000001</v>
          </cell>
          <cell r="L461">
            <v>0</v>
          </cell>
          <cell r="M461">
            <v>33480.398999999998</v>
          </cell>
          <cell r="N461">
            <v>34821.898000000001</v>
          </cell>
        </row>
        <row r="463">
          <cell r="G463">
            <v>0</v>
          </cell>
          <cell r="H463">
            <v>0</v>
          </cell>
          <cell r="I463">
            <v>21802.706999999999</v>
          </cell>
          <cell r="J463">
            <v>23807.432000000001</v>
          </cell>
          <cell r="L463">
            <v>0</v>
          </cell>
          <cell r="M463">
            <v>21802.706999999999</v>
          </cell>
          <cell r="N463">
            <v>23807.432000000001</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11677.691999999999</v>
          </cell>
          <cell r="J466">
            <v>11014.466</v>
          </cell>
          <cell r="L466">
            <v>0</v>
          </cell>
          <cell r="M466">
            <v>11677.691999999999</v>
          </cell>
          <cell r="N466">
            <v>11014.466</v>
          </cell>
        </row>
        <row r="468">
          <cell r="G468">
            <v>0</v>
          </cell>
          <cell r="H468">
            <v>0</v>
          </cell>
          <cell r="I468">
            <v>1181.8440000000001</v>
          </cell>
          <cell r="J468">
            <v>1328.3879999999999</v>
          </cell>
          <cell r="L468">
            <v>0</v>
          </cell>
          <cell r="M468">
            <v>1181.8440000000001</v>
          </cell>
          <cell r="N468">
            <v>1328.3879999999999</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10495.847999999998</v>
          </cell>
          <cell r="J471">
            <v>9686.0780000000013</v>
          </cell>
          <cell r="L471">
            <v>0</v>
          </cell>
          <cell r="M471">
            <v>10495.847999999998</v>
          </cell>
          <cell r="N471">
            <v>9686.0780000000013</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10495.847999999998</v>
          </cell>
          <cell r="J477">
            <v>9686.0780000000013</v>
          </cell>
          <cell r="L477">
            <v>0</v>
          </cell>
          <cell r="M477">
            <v>10495.847999999998</v>
          </cell>
          <cell r="N477">
            <v>9686.0780000000013</v>
          </cell>
        </row>
        <row r="480">
          <cell r="G480">
            <v>0</v>
          </cell>
          <cell r="H480">
            <v>0</v>
          </cell>
          <cell r="I480">
            <v>1398.5070000000001</v>
          </cell>
          <cell r="J480">
            <v>1452.394</v>
          </cell>
          <cell r="L480">
            <v>0</v>
          </cell>
          <cell r="M480">
            <v>1398.5070000000001</v>
          </cell>
          <cell r="N480">
            <v>1452.394</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9097.3409999999985</v>
          </cell>
          <cell r="J482">
            <v>8233.6840000000011</v>
          </cell>
          <cell r="L482">
            <v>0</v>
          </cell>
          <cell r="M482">
            <v>9097.3409999999985</v>
          </cell>
          <cell r="N482">
            <v>8233.6840000000011</v>
          </cell>
        </row>
        <row r="484">
          <cell r="G484">
            <v>0</v>
          </cell>
          <cell r="H484">
            <v>0</v>
          </cell>
          <cell r="I484">
            <v>0</v>
          </cell>
          <cell r="J484">
            <v>0</v>
          </cell>
          <cell r="L484">
            <v>0</v>
          </cell>
          <cell r="M484">
            <v>0</v>
          </cell>
          <cell r="N484">
            <v>0</v>
          </cell>
        </row>
        <row r="485">
          <cell r="G485">
            <v>0</v>
          </cell>
          <cell r="H485">
            <v>0</v>
          </cell>
          <cell r="I485">
            <v>108.267</v>
          </cell>
          <cell r="J485">
            <v>111.08199999999999</v>
          </cell>
          <cell r="L485">
            <v>0</v>
          </cell>
          <cell r="M485">
            <v>108.267</v>
          </cell>
          <cell r="N485">
            <v>111.08199999999999</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8989.0739999999987</v>
          </cell>
          <cell r="J487">
            <v>8122.6020000000008</v>
          </cell>
          <cell r="L487">
            <v>0</v>
          </cell>
          <cell r="M487">
            <v>8989.0739999999987</v>
          </cell>
          <cell r="N487">
            <v>8122.6020000000008</v>
          </cell>
        </row>
        <row r="490">
          <cell r="G490">
            <v>0</v>
          </cell>
          <cell r="H490">
            <v>0</v>
          </cell>
          <cell r="I490">
            <v>1522.14</v>
          </cell>
          <cell r="J490">
            <v>3232.6390000000001</v>
          </cell>
          <cell r="L490">
            <v>0</v>
          </cell>
          <cell r="M490">
            <v>1522.14</v>
          </cell>
          <cell r="N490">
            <v>3232.6390000000001</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1522.14</v>
          </cell>
          <cell r="J511">
            <v>3232.6390000000001</v>
          </cell>
          <cell r="L511">
            <v>0</v>
          </cell>
          <cell r="M511">
            <v>1522.14</v>
          </cell>
          <cell r="N511">
            <v>3232.6390000000001</v>
          </cell>
        </row>
        <row r="512">
          <cell r="G512">
            <v>0</v>
          </cell>
          <cell r="H512">
            <v>0</v>
          </cell>
          <cell r="I512">
            <v>1522.14</v>
          </cell>
          <cell r="J512">
            <v>3232.6390000000001</v>
          </cell>
          <cell r="L512">
            <v>0</v>
          </cell>
          <cell r="M512">
            <v>1522.14</v>
          </cell>
          <cell r="N512">
            <v>3232.6390000000001</v>
          </cell>
        </row>
        <row r="514">
          <cell r="G514">
            <v>0</v>
          </cell>
          <cell r="H514">
            <v>0</v>
          </cell>
          <cell r="I514">
            <v>389.32600000000002</v>
          </cell>
          <cell r="J514">
            <v>49.253999999999998</v>
          </cell>
          <cell r="L514">
            <v>0</v>
          </cell>
          <cell r="M514">
            <v>389.32600000000002</v>
          </cell>
          <cell r="N514">
            <v>49.253999999999998</v>
          </cell>
        </row>
        <row r="515">
          <cell r="G515">
            <v>0</v>
          </cell>
          <cell r="H515">
            <v>0</v>
          </cell>
          <cell r="I515">
            <v>2766.8510000000001</v>
          </cell>
          <cell r="J515">
            <v>3414.6979999999999</v>
          </cell>
          <cell r="L515">
            <v>0</v>
          </cell>
          <cell r="M515">
            <v>2766.8510000000001</v>
          </cell>
          <cell r="N515">
            <v>3414.6979999999999</v>
          </cell>
        </row>
        <row r="516">
          <cell r="G516">
            <v>0</v>
          </cell>
          <cell r="H516">
            <v>0</v>
          </cell>
          <cell r="I516">
            <v>-371.13499999999999</v>
          </cell>
          <cell r="J516">
            <v>-423.15300000000002</v>
          </cell>
          <cell r="L516">
            <v>0</v>
          </cell>
          <cell r="M516">
            <v>-371.13499999999999</v>
          </cell>
          <cell r="N516">
            <v>-423.15300000000002</v>
          </cell>
        </row>
        <row r="517">
          <cell r="G517">
            <v>0</v>
          </cell>
          <cell r="H517">
            <v>0</v>
          </cell>
          <cell r="I517">
            <v>-244.965</v>
          </cell>
          <cell r="J517">
            <v>-2400.663</v>
          </cell>
          <cell r="L517">
            <v>0</v>
          </cell>
          <cell r="M517">
            <v>-244.965</v>
          </cell>
          <cell r="N517">
            <v>-2400.663</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10007.010999999999</v>
          </cell>
          <cell r="J520">
            <v>5530.0990000000002</v>
          </cell>
          <cell r="L520">
            <v>0</v>
          </cell>
          <cell r="M520">
            <v>10007.010999999999</v>
          </cell>
          <cell r="N520">
            <v>5530.0990000000002</v>
          </cell>
        </row>
        <row r="522">
          <cell r="G522">
            <v>1996</v>
          </cell>
          <cell r="H522">
            <v>1997</v>
          </cell>
          <cell r="I522">
            <v>1998</v>
          </cell>
          <cell r="J522">
            <v>1999</v>
          </cell>
          <cell r="L522">
            <v>1998</v>
          </cell>
          <cell r="M522">
            <v>1999</v>
          </cell>
          <cell r="N522">
            <v>2000</v>
          </cell>
        </row>
        <row r="525">
          <cell r="G525">
            <v>0</v>
          </cell>
          <cell r="H525">
            <v>0</v>
          </cell>
          <cell r="I525">
            <v>1521.6320000000001</v>
          </cell>
          <cell r="J525">
            <v>1120.03</v>
          </cell>
          <cell r="L525">
            <v>0</v>
          </cell>
          <cell r="M525">
            <v>1521.6320000000001</v>
          </cell>
          <cell r="N525">
            <v>1120.03</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1521.6320000000001</v>
          </cell>
          <cell r="J528">
            <v>1120.03</v>
          </cell>
          <cell r="L528">
            <v>0</v>
          </cell>
          <cell r="M528">
            <v>1521.6320000000001</v>
          </cell>
          <cell r="N528">
            <v>1120.03</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8485.378999999999</v>
          </cell>
          <cell r="J530">
            <v>4410.0690000000004</v>
          </cell>
          <cell r="L530">
            <v>0</v>
          </cell>
          <cell r="M530">
            <v>8485.378999999999</v>
          </cell>
          <cell r="N530">
            <v>4410.0690000000004</v>
          </cell>
        </row>
        <row r="532">
          <cell r="G532">
            <v>0</v>
          </cell>
          <cell r="H532">
            <v>0</v>
          </cell>
          <cell r="I532">
            <v>4033.7379999999994</v>
          </cell>
          <cell r="J532">
            <v>7905.8410000000003</v>
          </cell>
          <cell r="L532">
            <v>0</v>
          </cell>
          <cell r="M532">
            <v>4033.7379999999994</v>
          </cell>
          <cell r="N532">
            <v>7905.8410000000003</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37.545999999999999</v>
          </cell>
          <cell r="J535">
            <v>462.97</v>
          </cell>
          <cell r="L535">
            <v>0</v>
          </cell>
          <cell r="M535">
            <v>37.545999999999999</v>
          </cell>
          <cell r="N535">
            <v>462.97</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12556.662999999999</v>
          </cell>
          <cell r="J539">
            <v>12778.880000000001</v>
          </cell>
          <cell r="L539">
            <v>0</v>
          </cell>
          <cell r="M539">
            <v>12556.662999999999</v>
          </cell>
          <cell r="N539">
            <v>12778.880000000001</v>
          </cell>
        </row>
        <row r="548">
          <cell r="G548">
            <v>0</v>
          </cell>
          <cell r="H548">
            <v>0</v>
          </cell>
          <cell r="I548">
            <v>12556.662999999999</v>
          </cell>
          <cell r="J548">
            <v>12778.880000000001</v>
          </cell>
          <cell r="L548">
            <v>0</v>
          </cell>
          <cell r="M548">
            <v>12556.662999999999</v>
          </cell>
          <cell r="N548">
            <v>12778.880000000001</v>
          </cell>
        </row>
        <row r="550">
          <cell r="G550">
            <v>0</v>
          </cell>
          <cell r="H550">
            <v>0</v>
          </cell>
          <cell r="I550">
            <v>1398.5070000000001</v>
          </cell>
          <cell r="J550">
            <v>1452.394</v>
          </cell>
          <cell r="L550">
            <v>0</v>
          </cell>
          <cell r="M550">
            <v>1398.5070000000001</v>
          </cell>
          <cell r="N550">
            <v>1452.394</v>
          </cell>
        </row>
        <row r="551">
          <cell r="G551">
            <v>0</v>
          </cell>
          <cell r="H551">
            <v>0</v>
          </cell>
          <cell r="I551">
            <v>108.267</v>
          </cell>
          <cell r="J551">
            <v>111.08199999999999</v>
          </cell>
          <cell r="L551">
            <v>0</v>
          </cell>
          <cell r="M551">
            <v>108.267</v>
          </cell>
          <cell r="N551">
            <v>111.08199999999999</v>
          </cell>
        </row>
        <row r="552">
          <cell r="G552">
            <v>0</v>
          </cell>
          <cell r="H552">
            <v>0</v>
          </cell>
          <cell r="I552">
            <v>0</v>
          </cell>
          <cell r="J552">
            <v>0</v>
          </cell>
          <cell r="L552">
            <v>0</v>
          </cell>
          <cell r="M552">
            <v>0</v>
          </cell>
          <cell r="N552">
            <v>0</v>
          </cell>
        </row>
        <row r="553">
          <cell r="G553">
            <v>0</v>
          </cell>
          <cell r="H553">
            <v>0</v>
          </cell>
          <cell r="I553">
            <v>-4033.7379999999994</v>
          </cell>
          <cell r="J553">
            <v>-7905.8410000000003</v>
          </cell>
          <cell r="L553">
            <v>0</v>
          </cell>
          <cell r="M553">
            <v>-4033.7379999999994</v>
          </cell>
          <cell r="N553">
            <v>-7905.8410000000003</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-37.545999999999999</v>
          </cell>
          <cell r="J556">
            <v>-462.97</v>
          </cell>
          <cell r="L556">
            <v>0</v>
          </cell>
          <cell r="M556">
            <v>-37.545999999999999</v>
          </cell>
          <cell r="N556">
            <v>-462.97</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9992.1529999999984</v>
          </cell>
          <cell r="J562">
            <v>5973.545000000001</v>
          </cell>
          <cell r="L562">
            <v>0</v>
          </cell>
          <cell r="M562">
            <v>9992.1529999999984</v>
          </cell>
          <cell r="N562">
            <v>5973.545000000001</v>
          </cell>
        </row>
        <row r="565">
          <cell r="H565">
            <v>0</v>
          </cell>
          <cell r="I565">
            <v>-7357.5629999999992</v>
          </cell>
          <cell r="J565">
            <v>-763.41900000000078</v>
          </cell>
          <cell r="M565">
            <v>0</v>
          </cell>
          <cell r="N565">
            <v>0</v>
          </cell>
        </row>
        <row r="566">
          <cell r="H566">
            <v>0</v>
          </cell>
          <cell r="I566">
            <v>-2576.0410000000002</v>
          </cell>
          <cell r="J566">
            <v>-250.13499999999976</v>
          </cell>
          <cell r="M566">
            <v>0</v>
          </cell>
          <cell r="N566">
            <v>0</v>
          </cell>
        </row>
        <row r="567">
          <cell r="H567">
            <v>0</v>
          </cell>
          <cell r="I567">
            <v>-55.136000000000003</v>
          </cell>
          <cell r="J567">
            <v>-466.80199999999996</v>
          </cell>
          <cell r="M567">
            <v>0</v>
          </cell>
          <cell r="N567">
            <v>0</v>
          </cell>
        </row>
        <row r="568">
          <cell r="H568">
            <v>0</v>
          </cell>
          <cell r="I568">
            <v>-63.673000000000002</v>
          </cell>
          <cell r="J568">
            <v>-575.22199999999998</v>
          </cell>
          <cell r="M568">
            <v>0</v>
          </cell>
          <cell r="N568">
            <v>0</v>
          </cell>
        </row>
        <row r="569">
          <cell r="H569">
            <v>0</v>
          </cell>
          <cell r="I569">
            <v>-684.44299999999998</v>
          </cell>
          <cell r="J569">
            <v>-138.71100000000001</v>
          </cell>
          <cell r="M569">
            <v>0</v>
          </cell>
          <cell r="N569">
            <v>0</v>
          </cell>
        </row>
        <row r="570">
          <cell r="H570">
            <v>0</v>
          </cell>
          <cell r="I570">
            <v>0</v>
          </cell>
          <cell r="J570">
            <v>0</v>
          </cell>
          <cell r="M570">
            <v>0</v>
          </cell>
          <cell r="N570">
            <v>0</v>
          </cell>
        </row>
        <row r="571">
          <cell r="H571">
            <v>0</v>
          </cell>
          <cell r="I571">
            <v>2167.5430000000001</v>
          </cell>
          <cell r="J571">
            <v>45.423999999999523</v>
          </cell>
          <cell r="M571">
            <v>0</v>
          </cell>
          <cell r="N571">
            <v>0</v>
          </cell>
        </row>
        <row r="572">
          <cell r="H572">
            <v>0</v>
          </cell>
          <cell r="I572">
            <v>1045.2950000000001</v>
          </cell>
          <cell r="J572">
            <v>-414.57000000000005</v>
          </cell>
          <cell r="M572">
            <v>0</v>
          </cell>
          <cell r="N572">
            <v>0</v>
          </cell>
        </row>
        <row r="573">
          <cell r="H573">
            <v>0</v>
          </cell>
          <cell r="I573">
            <v>49.213999999999999</v>
          </cell>
          <cell r="J573">
            <v>698.55700000000002</v>
          </cell>
          <cell r="M573">
            <v>0</v>
          </cell>
          <cell r="N573">
            <v>0</v>
          </cell>
        </row>
        <row r="574">
          <cell r="H574">
            <v>0</v>
          </cell>
          <cell r="I574">
            <v>0</v>
          </cell>
          <cell r="J574">
            <v>2520.8310000000001</v>
          </cell>
          <cell r="M574">
            <v>0</v>
          </cell>
          <cell r="N574">
            <v>0</v>
          </cell>
        </row>
        <row r="575">
          <cell r="H575">
            <v>0</v>
          </cell>
          <cell r="I575">
            <v>158.45400000000001</v>
          </cell>
          <cell r="J575">
            <v>95.913999999999987</v>
          </cell>
          <cell r="M575">
            <v>0</v>
          </cell>
          <cell r="N575">
            <v>0</v>
          </cell>
        </row>
        <row r="576">
          <cell r="H576">
            <v>0</v>
          </cell>
          <cell r="I576">
            <v>1420.1220000000001</v>
          </cell>
          <cell r="J576">
            <v>29.888999999999896</v>
          </cell>
          <cell r="M576">
            <v>0</v>
          </cell>
          <cell r="N576">
            <v>0</v>
          </cell>
        </row>
        <row r="577">
          <cell r="H577">
            <v>0</v>
          </cell>
          <cell r="I577">
            <v>950.69299999999998</v>
          </cell>
          <cell r="J577">
            <v>-227.41499999999996</v>
          </cell>
          <cell r="M577">
            <v>0</v>
          </cell>
          <cell r="N577">
            <v>0</v>
          </cell>
        </row>
        <row r="578">
          <cell r="H578">
            <v>0</v>
          </cell>
          <cell r="I578">
            <v>151.14599999999999</v>
          </cell>
          <cell r="J578">
            <v>434.75900000000001</v>
          </cell>
          <cell r="M578">
            <v>0</v>
          </cell>
          <cell r="N578">
            <v>0</v>
          </cell>
        </row>
        <row r="579">
          <cell r="H579" t="str">
            <v>______</v>
          </cell>
          <cell r="I579" t="str">
            <v>______</v>
          </cell>
          <cell r="J579" t="str">
            <v>______</v>
          </cell>
          <cell r="M579" t="str">
            <v>______</v>
          </cell>
          <cell r="N579" t="str">
            <v>______</v>
          </cell>
        </row>
        <row r="580">
          <cell r="H580">
            <v>0</v>
          </cell>
          <cell r="I580">
            <v>-4794.3890000000001</v>
          </cell>
          <cell r="J580">
            <v>989.09999999999877</v>
          </cell>
          <cell r="M580">
            <v>0</v>
          </cell>
          <cell r="N580">
            <v>0</v>
          </cell>
        </row>
        <row r="581">
          <cell r="H581" t="str">
            <v>______</v>
          </cell>
          <cell r="I581" t="str">
            <v>______</v>
          </cell>
          <cell r="J581" t="str">
            <v>______</v>
          </cell>
          <cell r="M581" t="str">
            <v>______</v>
          </cell>
          <cell r="N581" t="str">
            <v>______</v>
          </cell>
        </row>
        <row r="582">
          <cell r="H582">
            <v>0</v>
          </cell>
          <cell r="I582">
            <v>5197.7639999999983</v>
          </cell>
          <cell r="J582">
            <v>6962.6449999999995</v>
          </cell>
          <cell r="M582">
            <v>9992.1529999999984</v>
          </cell>
          <cell r="N582">
            <v>5973.545000000001</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5197.7639999999983</v>
          </cell>
          <cell r="J587">
            <v>6962.6449999999995</v>
          </cell>
          <cell r="M587">
            <v>9992.1529999999984</v>
          </cell>
          <cell r="N587">
            <v>5973.545000000001</v>
          </cell>
        </row>
        <row r="590">
          <cell r="H590">
            <v>0</v>
          </cell>
          <cell r="I590">
            <v>0</v>
          </cell>
          <cell r="J590">
            <v>0</v>
          </cell>
          <cell r="M590">
            <v>0</v>
          </cell>
          <cell r="N590">
            <v>0</v>
          </cell>
        </row>
        <row r="591">
          <cell r="H591">
            <v>0</v>
          </cell>
          <cell r="I591">
            <v>0</v>
          </cell>
          <cell r="J591">
            <v>0</v>
          </cell>
          <cell r="M591">
            <v>0</v>
          </cell>
          <cell r="N591">
            <v>0</v>
          </cell>
        </row>
        <row r="593">
          <cell r="H593">
            <v>0</v>
          </cell>
          <cell r="I593">
            <v>-1136.989</v>
          </cell>
          <cell r="J593">
            <v>-11.363000000000056</v>
          </cell>
          <cell r="M593">
            <v>0</v>
          </cell>
          <cell r="N593">
            <v>0</v>
          </cell>
        </row>
        <row r="594">
          <cell r="H594">
            <v>0</v>
          </cell>
          <cell r="I594">
            <v>-176.63200000000001</v>
          </cell>
          <cell r="J594">
            <v>36.621000000000009</v>
          </cell>
          <cell r="M594">
            <v>0</v>
          </cell>
          <cell r="N594">
            <v>0</v>
          </cell>
        </row>
        <row r="595">
          <cell r="H595">
            <v>0</v>
          </cell>
          <cell r="I595">
            <v>3116.3029999999999</v>
          </cell>
          <cell r="J595">
            <v>-379.88400000000001</v>
          </cell>
          <cell r="M595">
            <v>0</v>
          </cell>
          <cell r="N595">
            <v>0</v>
          </cell>
        </row>
        <row r="596">
          <cell r="H596">
            <v>0</v>
          </cell>
          <cell r="I596">
            <v>0</v>
          </cell>
          <cell r="J596">
            <v>0</v>
          </cell>
          <cell r="M596">
            <v>0</v>
          </cell>
          <cell r="N596">
            <v>0</v>
          </cell>
        </row>
        <row r="597">
          <cell r="H597">
            <v>0</v>
          </cell>
          <cell r="I597">
            <v>-315.77699999999999</v>
          </cell>
          <cell r="J597">
            <v>102.87099999999998</v>
          </cell>
          <cell r="M597">
            <v>0</v>
          </cell>
          <cell r="N597">
            <v>0</v>
          </cell>
        </row>
        <row r="598">
          <cell r="H598">
            <v>0</v>
          </cell>
          <cell r="I598">
            <v>-65483.093000000008</v>
          </cell>
          <cell r="J598">
            <v>-6731.1749999999884</v>
          </cell>
          <cell r="M598">
            <v>4033.7379999999994</v>
          </cell>
          <cell r="N598">
            <v>7905.8410000000003</v>
          </cell>
        </row>
        <row r="599">
          <cell r="H599">
            <v>0</v>
          </cell>
          <cell r="I599">
            <v>15102.003000000001</v>
          </cell>
          <cell r="J599">
            <v>1843.2749999999978</v>
          </cell>
          <cell r="M599">
            <v>0</v>
          </cell>
          <cell r="N599">
            <v>0</v>
          </cell>
        </row>
        <row r="600">
          <cell r="H600">
            <v>0</v>
          </cell>
          <cell r="I600">
            <v>1901.1970000000001</v>
          </cell>
          <cell r="J600">
            <v>159.98599999999988</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-41795.224000000017</v>
          </cell>
          <cell r="J608">
            <v>1982.9760000000088</v>
          </cell>
          <cell r="M608">
            <v>14025.890999999998</v>
          </cell>
          <cell r="N608">
            <v>13879.386000000002</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-41795.224000000017</v>
          </cell>
          <cell r="J665">
            <v>1982.9760000000088</v>
          </cell>
          <cell r="M665">
            <v>14025.890999999998</v>
          </cell>
          <cell r="N665">
            <v>13879.386000000002</v>
          </cell>
        </row>
        <row r="667">
          <cell r="H667">
            <v>0</v>
          </cell>
          <cell r="I667">
            <v>806.38800000000003</v>
          </cell>
          <cell r="J667">
            <v>-133.94299999999998</v>
          </cell>
          <cell r="M667">
            <v>0</v>
          </cell>
          <cell r="N667">
            <v>0</v>
          </cell>
        </row>
        <row r="676">
          <cell r="G676">
            <v>0</v>
          </cell>
          <cell r="H676">
            <v>0</v>
          </cell>
          <cell r="I676">
            <v>806.38800000000003</v>
          </cell>
          <cell r="J676">
            <v>672.44500000000005</v>
          </cell>
          <cell r="L676">
            <v>0</v>
          </cell>
          <cell r="M676">
            <v>0</v>
          </cell>
          <cell r="N676">
            <v>0</v>
          </cell>
        </row>
        <row r="677">
          <cell r="G677">
            <v>0</v>
          </cell>
          <cell r="H677">
            <v>0</v>
          </cell>
          <cell r="I677">
            <v>7357.5629999999992</v>
          </cell>
          <cell r="J677">
            <v>8120.982</v>
          </cell>
          <cell r="L677">
            <v>0</v>
          </cell>
          <cell r="M677">
            <v>0</v>
          </cell>
          <cell r="N677">
            <v>0</v>
          </cell>
        </row>
        <row r="678">
          <cell r="G678">
            <v>0</v>
          </cell>
          <cell r="H678">
            <v>0</v>
          </cell>
          <cell r="I678">
            <v>2576.0410000000002</v>
          </cell>
          <cell r="J678">
            <v>2826.1759999999999</v>
          </cell>
          <cell r="L678">
            <v>0</v>
          </cell>
          <cell r="M678">
            <v>0</v>
          </cell>
          <cell r="N678">
            <v>0</v>
          </cell>
        </row>
        <row r="679">
          <cell r="G679">
            <v>0</v>
          </cell>
          <cell r="H679">
            <v>0</v>
          </cell>
          <cell r="I679">
            <v>55.136000000000003</v>
          </cell>
          <cell r="J679">
            <v>521.93799999999999</v>
          </cell>
          <cell r="L679">
            <v>0</v>
          </cell>
          <cell r="M679">
            <v>0</v>
          </cell>
          <cell r="N679">
            <v>0</v>
          </cell>
        </row>
        <row r="680">
          <cell r="G680">
            <v>0</v>
          </cell>
          <cell r="H680">
            <v>0</v>
          </cell>
          <cell r="I680">
            <v>63.673000000000002</v>
          </cell>
          <cell r="J680">
            <v>638.89499999999998</v>
          </cell>
          <cell r="L680">
            <v>0</v>
          </cell>
          <cell r="M680">
            <v>0</v>
          </cell>
          <cell r="N680">
            <v>0</v>
          </cell>
        </row>
        <row r="681">
          <cell r="G681">
            <v>0</v>
          </cell>
          <cell r="H681">
            <v>0</v>
          </cell>
          <cell r="I681">
            <v>684.44299999999998</v>
          </cell>
          <cell r="J681">
            <v>823.154</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11543.243999999999</v>
          </cell>
          <cell r="J684">
            <v>13603.59</v>
          </cell>
          <cell r="L684">
            <v>0</v>
          </cell>
          <cell r="M684">
            <v>0</v>
          </cell>
          <cell r="N684">
            <v>0</v>
          </cell>
        </row>
        <row r="686">
          <cell r="G686">
            <v>0</v>
          </cell>
          <cell r="H686">
            <v>0</v>
          </cell>
          <cell r="I686">
            <v>36953.792000000001</v>
          </cell>
          <cell r="J686">
            <v>39822.54</v>
          </cell>
          <cell r="L686">
            <v>0</v>
          </cell>
          <cell r="M686">
            <v>0</v>
          </cell>
          <cell r="N686">
            <v>0</v>
          </cell>
        </row>
        <row r="688">
          <cell r="G688">
            <v>0</v>
          </cell>
          <cell r="H688">
            <v>0</v>
          </cell>
          <cell r="I688">
            <v>1136.989</v>
          </cell>
          <cell r="J688">
            <v>1148.3520000000001</v>
          </cell>
          <cell r="L688">
            <v>0</v>
          </cell>
          <cell r="M688">
            <v>0</v>
          </cell>
          <cell r="N688">
            <v>0</v>
          </cell>
        </row>
        <row r="689">
          <cell r="G689">
            <v>0</v>
          </cell>
          <cell r="H689">
            <v>0</v>
          </cell>
          <cell r="I689">
            <v>176.63200000000001</v>
          </cell>
          <cell r="J689">
            <v>140.011</v>
          </cell>
          <cell r="L689">
            <v>0</v>
          </cell>
          <cell r="M689">
            <v>0</v>
          </cell>
          <cell r="N689">
            <v>0</v>
          </cell>
        </row>
        <row r="690">
          <cell r="G690">
            <v>0</v>
          </cell>
          <cell r="H690">
            <v>0</v>
          </cell>
          <cell r="I690">
            <v>-3116.3029999999999</v>
          </cell>
          <cell r="J690">
            <v>-2736.4189999999999</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315.77699999999999</v>
          </cell>
          <cell r="J692">
            <v>212.90600000000001</v>
          </cell>
          <cell r="L692">
            <v>0</v>
          </cell>
          <cell r="M692">
            <v>0</v>
          </cell>
          <cell r="N692">
            <v>0</v>
          </cell>
        </row>
        <row r="693">
          <cell r="G693">
            <v>0</v>
          </cell>
          <cell r="H693">
            <v>0</v>
          </cell>
          <cell r="I693">
            <v>4764.9049999999997</v>
          </cell>
          <cell r="J693">
            <v>4893.8429999999998</v>
          </cell>
          <cell r="L693">
            <v>0</v>
          </cell>
          <cell r="M693">
            <v>0</v>
          </cell>
          <cell r="N693">
            <v>0</v>
          </cell>
        </row>
        <row r="694">
          <cell r="G694">
            <v>0</v>
          </cell>
          <cell r="H694">
            <v>0</v>
          </cell>
          <cell r="I694">
            <v>69516.831000000006</v>
          </cell>
          <cell r="J694">
            <v>84153.846999999994</v>
          </cell>
          <cell r="L694">
            <v>0</v>
          </cell>
          <cell r="M694">
            <v>0</v>
          </cell>
          <cell r="N694">
            <v>0</v>
          </cell>
        </row>
        <row r="696">
          <cell r="G696">
            <v>0</v>
          </cell>
          <cell r="H696">
            <v>0</v>
          </cell>
          <cell r="I696">
            <v>121291.867</v>
          </cell>
          <cell r="J696">
            <v>141238.66999999998</v>
          </cell>
          <cell r="L696">
            <v>0</v>
          </cell>
          <cell r="M696">
            <v>0</v>
          </cell>
          <cell r="N696">
            <v>0</v>
          </cell>
        </row>
        <row r="699">
          <cell r="G699">
            <v>0</v>
          </cell>
          <cell r="H699">
            <v>0</v>
          </cell>
          <cell r="I699">
            <v>2167.5430000000001</v>
          </cell>
          <cell r="J699">
            <v>2212.9669999999996</v>
          </cell>
          <cell r="L699">
            <v>0</v>
          </cell>
          <cell r="M699">
            <v>0</v>
          </cell>
          <cell r="N699">
            <v>0</v>
          </cell>
        </row>
        <row r="700">
          <cell r="G700">
            <v>0</v>
          </cell>
          <cell r="H700">
            <v>0</v>
          </cell>
          <cell r="I700">
            <v>1045.2950000000001</v>
          </cell>
          <cell r="J700">
            <v>630.72500000000002</v>
          </cell>
          <cell r="L700">
            <v>0</v>
          </cell>
          <cell r="M700">
            <v>0</v>
          </cell>
          <cell r="N700">
            <v>0</v>
          </cell>
        </row>
        <row r="701">
          <cell r="G701">
            <v>0</v>
          </cell>
          <cell r="H701">
            <v>0</v>
          </cell>
          <cell r="I701">
            <v>49.213999999999999</v>
          </cell>
          <cell r="J701">
            <v>747.77099999999996</v>
          </cell>
          <cell r="L701">
            <v>0</v>
          </cell>
          <cell r="M701">
            <v>0</v>
          </cell>
          <cell r="N701">
            <v>0</v>
          </cell>
        </row>
        <row r="702">
          <cell r="G702">
            <v>0</v>
          </cell>
          <cell r="H702">
            <v>0</v>
          </cell>
          <cell r="I702">
            <v>0</v>
          </cell>
          <cell r="J702">
            <v>2520.8310000000001</v>
          </cell>
          <cell r="L702">
            <v>0</v>
          </cell>
          <cell r="M702">
            <v>0</v>
          </cell>
          <cell r="N702">
            <v>0</v>
          </cell>
        </row>
        <row r="703">
          <cell r="G703">
            <v>0</v>
          </cell>
          <cell r="H703">
            <v>0</v>
          </cell>
          <cell r="I703">
            <v>158.45400000000001</v>
          </cell>
          <cell r="J703">
            <v>254.36799999999999</v>
          </cell>
          <cell r="L703">
            <v>0</v>
          </cell>
          <cell r="M703">
            <v>0</v>
          </cell>
          <cell r="N703">
            <v>0</v>
          </cell>
        </row>
        <row r="704">
          <cell r="G704">
            <v>0</v>
          </cell>
          <cell r="H704">
            <v>0</v>
          </cell>
          <cell r="I704">
            <v>1420.1220000000001</v>
          </cell>
          <cell r="J704">
            <v>1450.011</v>
          </cell>
          <cell r="L704">
            <v>0</v>
          </cell>
          <cell r="M704">
            <v>0</v>
          </cell>
          <cell r="N704">
            <v>0</v>
          </cell>
        </row>
        <row r="705">
          <cell r="G705">
            <v>0</v>
          </cell>
          <cell r="H705">
            <v>0</v>
          </cell>
          <cell r="I705">
            <v>950.69299999999998</v>
          </cell>
          <cell r="J705">
            <v>723.27800000000002</v>
          </cell>
          <cell r="L705">
            <v>0</v>
          </cell>
          <cell r="M705">
            <v>0</v>
          </cell>
          <cell r="N705">
            <v>0</v>
          </cell>
        </row>
        <row r="706">
          <cell r="G706">
            <v>0</v>
          </cell>
          <cell r="H706">
            <v>0</v>
          </cell>
          <cell r="I706">
            <v>151.14599999999999</v>
          </cell>
          <cell r="J706">
            <v>585.90499999999997</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5942.4670000000006</v>
          </cell>
          <cell r="J708">
            <v>9125.8560000000016</v>
          </cell>
          <cell r="L708">
            <v>0</v>
          </cell>
          <cell r="M708">
            <v>0</v>
          </cell>
          <cell r="N708">
            <v>0</v>
          </cell>
        </row>
        <row r="710">
          <cell r="G710">
            <v>0</v>
          </cell>
          <cell r="H710">
            <v>0</v>
          </cell>
          <cell r="I710">
            <v>15102.003000000001</v>
          </cell>
          <cell r="J710">
            <v>16945.277999999998</v>
          </cell>
          <cell r="L710">
            <v>0</v>
          </cell>
          <cell r="M710">
            <v>0</v>
          </cell>
          <cell r="N710">
            <v>0</v>
          </cell>
        </row>
        <row r="711">
          <cell r="G711">
            <v>0</v>
          </cell>
          <cell r="H711">
            <v>0</v>
          </cell>
          <cell r="I711">
            <v>1901.1970000000001</v>
          </cell>
          <cell r="J711">
            <v>2061.183</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9448.2000000000007</v>
          </cell>
          <cell r="J717">
            <v>10601.400000000001</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8909.1370000000006</v>
          </cell>
          <cell r="J719">
            <v>7734.3729999999996</v>
          </cell>
          <cell r="L719">
            <v>0</v>
          </cell>
          <cell r="M719">
            <v>0</v>
          </cell>
          <cell r="N719">
            <v>0</v>
          </cell>
        </row>
        <row r="720">
          <cell r="G720">
            <v>0</v>
          </cell>
          <cell r="H720">
            <v>0</v>
          </cell>
          <cell r="I720">
            <v>0</v>
          </cell>
          <cell r="J720">
            <v>4826.84</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18357.337</v>
          </cell>
          <cell r="J736">
            <v>23162.613000000001</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41303.004000000001</v>
          </cell>
          <cell r="J740">
            <v>51294.93</v>
          </cell>
          <cell r="L740">
            <v>0</v>
          </cell>
          <cell r="M740">
            <v>0</v>
          </cell>
          <cell r="N740">
            <v>0</v>
          </cell>
        </row>
        <row r="742">
          <cell r="G742">
            <v>1996</v>
          </cell>
          <cell r="H742">
            <v>1997</v>
          </cell>
          <cell r="I742">
            <v>1998</v>
          </cell>
          <cell r="J742">
            <v>1999</v>
          </cell>
          <cell r="L742">
            <v>1998</v>
          </cell>
          <cell r="M742">
            <v>1999</v>
          </cell>
          <cell r="N742">
            <v>2000</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22753.388999999996</v>
          </cell>
          <cell r="J747">
            <v>23575.857</v>
          </cell>
          <cell r="L747">
            <v>0</v>
          </cell>
          <cell r="M747">
            <v>0</v>
          </cell>
          <cell r="N747">
            <v>0</v>
          </cell>
        </row>
        <row r="748">
          <cell r="G748">
            <v>0</v>
          </cell>
          <cell r="H748">
            <v>0</v>
          </cell>
          <cell r="I748">
            <v>57235.474000000002</v>
          </cell>
          <cell r="J748">
            <v>66367.883000000002</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79988.862999999998</v>
          </cell>
          <cell r="J753">
            <v>89943.74</v>
          </cell>
          <cell r="L753">
            <v>0</v>
          </cell>
          <cell r="M753">
            <v>0</v>
          </cell>
          <cell r="N753">
            <v>0</v>
          </cell>
        </row>
        <row r="755">
          <cell r="G755">
            <v>0</v>
          </cell>
          <cell r="H755">
            <v>0</v>
          </cell>
          <cell r="I755">
            <v>121291.867</v>
          </cell>
          <cell r="J755">
            <v>141238.67000000001</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6416.5503355704705</v>
          </cell>
          <cell r="I840">
            <v>4195.1859999999997</v>
          </cell>
          <cell r="J840">
            <v>4860.1379999999999</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onsol'd"/>
      <sheetName val="Blank"/>
      <sheetName val="CPI Plan"/>
      <sheetName val="Income Taxes"/>
    </sheetNames>
    <sheetDataSet>
      <sheetData sheetId="0" refreshError="1"/>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row r="15">
          <cell r="E15">
            <v>65596</v>
          </cell>
          <cell r="G15">
            <v>72847</v>
          </cell>
          <cell r="I15">
            <v>175405</v>
          </cell>
          <cell r="K15">
            <v>469</v>
          </cell>
          <cell r="M15">
            <v>102422</v>
          </cell>
          <cell r="O15">
            <v>202404</v>
          </cell>
          <cell r="Q15">
            <v>619143</v>
          </cell>
          <cell r="S15">
            <v>20489</v>
          </cell>
          <cell r="U15">
            <v>49483</v>
          </cell>
          <cell r="W15">
            <v>4289</v>
          </cell>
          <cell r="Y15">
            <v>11264</v>
          </cell>
          <cell r="AA15">
            <v>204739</v>
          </cell>
          <cell r="AC15">
            <v>10170</v>
          </cell>
          <cell r="AE15">
            <v>300434</v>
          </cell>
          <cell r="AG15">
            <v>122274</v>
          </cell>
          <cell r="AI15">
            <v>2130</v>
          </cell>
          <cell r="AK15">
            <v>66514</v>
          </cell>
          <cell r="AM15">
            <v>10752</v>
          </cell>
          <cell r="AO15">
            <v>5481</v>
          </cell>
          <cell r="AQ15">
            <v>5984</v>
          </cell>
          <cell r="AS15">
            <v>213135</v>
          </cell>
          <cell r="AU15">
            <v>12403</v>
          </cell>
          <cell r="AW15">
            <v>13483</v>
          </cell>
          <cell r="AY15">
            <v>1490</v>
          </cell>
          <cell r="BA15">
            <v>586</v>
          </cell>
          <cell r="BC15">
            <v>8310</v>
          </cell>
          <cell r="BE15">
            <v>65555</v>
          </cell>
          <cell r="BG15">
            <v>101827</v>
          </cell>
          <cell r="BI15">
            <v>514</v>
          </cell>
          <cell r="BK15">
            <v>857</v>
          </cell>
          <cell r="BM15">
            <v>13035</v>
          </cell>
          <cell r="BO15">
            <v>7136</v>
          </cell>
          <cell r="BQ15">
            <v>0</v>
          </cell>
          <cell r="BS15">
            <v>5786</v>
          </cell>
          <cell r="BU15">
            <v>472</v>
          </cell>
          <cell r="BW15">
            <v>451</v>
          </cell>
          <cell r="BY15">
            <v>6038</v>
          </cell>
          <cell r="CA15">
            <v>3444</v>
          </cell>
          <cell r="CC15">
            <v>37733</v>
          </cell>
          <cell r="CE15">
            <v>0</v>
          </cell>
          <cell r="CG15">
            <v>1272272</v>
          </cell>
        </row>
        <row r="23">
          <cell r="E23">
            <v>163</v>
          </cell>
          <cell r="G23">
            <v>3092</v>
          </cell>
          <cell r="I23">
            <v>320</v>
          </cell>
          <cell r="K23">
            <v>5</v>
          </cell>
          <cell r="M23">
            <v>90</v>
          </cell>
          <cell r="O23">
            <v>48</v>
          </cell>
          <cell r="Q23">
            <v>3718</v>
          </cell>
          <cell r="S23">
            <v>80</v>
          </cell>
          <cell r="U23">
            <v>3689</v>
          </cell>
          <cell r="W23">
            <v>52</v>
          </cell>
          <cell r="Y23">
            <v>2702</v>
          </cell>
          <cell r="AA23">
            <v>102</v>
          </cell>
          <cell r="AC23">
            <v>85</v>
          </cell>
          <cell r="AE23">
            <v>6710</v>
          </cell>
          <cell r="AG23">
            <v>2968</v>
          </cell>
          <cell r="AI23">
            <v>644</v>
          </cell>
          <cell r="AK23">
            <v>1567</v>
          </cell>
          <cell r="AM23">
            <v>715</v>
          </cell>
          <cell r="AO23">
            <v>1487</v>
          </cell>
          <cell r="AQ23">
            <v>3468</v>
          </cell>
          <cell r="AS23">
            <v>10849</v>
          </cell>
          <cell r="AU23">
            <v>1736</v>
          </cell>
          <cell r="AW23">
            <v>2062</v>
          </cell>
          <cell r="AY23">
            <v>357</v>
          </cell>
          <cell r="BA23">
            <v>63</v>
          </cell>
          <cell r="BC23">
            <v>4100</v>
          </cell>
          <cell r="BE23">
            <v>4727</v>
          </cell>
          <cell r="BG23">
            <v>13045</v>
          </cell>
          <cell r="BI23">
            <v>130</v>
          </cell>
          <cell r="BK23">
            <v>1595</v>
          </cell>
          <cell r="BM23">
            <v>1585</v>
          </cell>
          <cell r="BO23">
            <v>936</v>
          </cell>
          <cell r="BQ23">
            <v>0</v>
          </cell>
          <cell r="BS23">
            <v>2066</v>
          </cell>
          <cell r="BU23">
            <v>50</v>
          </cell>
          <cell r="BW23">
            <v>10</v>
          </cell>
          <cell r="BY23">
            <v>15</v>
          </cell>
          <cell r="CA23">
            <v>5861</v>
          </cell>
          <cell r="CC23">
            <v>12248</v>
          </cell>
          <cell r="CE23">
            <v>4658</v>
          </cell>
          <cell r="CG23">
            <v>51228</v>
          </cell>
        </row>
        <row r="53">
          <cell r="E53">
            <v>18807</v>
          </cell>
          <cell r="G53">
            <v>12342</v>
          </cell>
          <cell r="I53">
            <v>8868</v>
          </cell>
          <cell r="K53">
            <v>2555</v>
          </cell>
          <cell r="M53">
            <v>21356</v>
          </cell>
          <cell r="O53">
            <v>35912</v>
          </cell>
          <cell r="Q53">
            <v>99840</v>
          </cell>
          <cell r="S53">
            <v>11483</v>
          </cell>
          <cell r="U53">
            <v>20873</v>
          </cell>
          <cell r="W53">
            <v>17618</v>
          </cell>
          <cell r="Y53">
            <v>16640</v>
          </cell>
          <cell r="AA53">
            <v>11174</v>
          </cell>
          <cell r="AC53">
            <v>16195</v>
          </cell>
          <cell r="AE53">
            <v>93983</v>
          </cell>
          <cell r="AG53">
            <v>17305</v>
          </cell>
          <cell r="AI53">
            <v>14038</v>
          </cell>
          <cell r="AK53">
            <v>20247</v>
          </cell>
          <cell r="AM53">
            <v>6966</v>
          </cell>
          <cell r="AO53">
            <v>10688</v>
          </cell>
          <cell r="AQ53">
            <v>6165</v>
          </cell>
          <cell r="AS53">
            <v>75409</v>
          </cell>
          <cell r="AU53">
            <v>8698</v>
          </cell>
          <cell r="AW53">
            <v>14205</v>
          </cell>
          <cell r="AY53">
            <v>9042</v>
          </cell>
          <cell r="BA53">
            <v>4730</v>
          </cell>
          <cell r="BC53">
            <v>12822</v>
          </cell>
          <cell r="BE53">
            <v>14386</v>
          </cell>
          <cell r="BG53">
            <v>63883</v>
          </cell>
          <cell r="BI53">
            <v>4087</v>
          </cell>
          <cell r="BK53">
            <v>1999</v>
          </cell>
          <cell r="BM53">
            <v>4310</v>
          </cell>
          <cell r="BO53">
            <v>4194</v>
          </cell>
          <cell r="BQ53">
            <v>0</v>
          </cell>
          <cell r="BS53">
            <v>11924</v>
          </cell>
          <cell r="BU53">
            <v>4138</v>
          </cell>
          <cell r="BW53">
            <v>4424</v>
          </cell>
          <cell r="BY53">
            <v>9068</v>
          </cell>
          <cell r="CA53">
            <v>4073</v>
          </cell>
          <cell r="CC53">
            <v>48217</v>
          </cell>
          <cell r="CE53">
            <v>0</v>
          </cell>
          <cell r="CG53">
            <v>381332</v>
          </cell>
        </row>
        <row r="61">
          <cell r="E61">
            <v>95</v>
          </cell>
          <cell r="G61">
            <v>131</v>
          </cell>
          <cell r="I61">
            <v>136</v>
          </cell>
          <cell r="K61">
            <v>43</v>
          </cell>
          <cell r="M61">
            <v>129</v>
          </cell>
          <cell r="O61">
            <v>129</v>
          </cell>
          <cell r="Q61">
            <v>663</v>
          </cell>
          <cell r="S61">
            <v>134</v>
          </cell>
          <cell r="U61">
            <v>138</v>
          </cell>
          <cell r="W61">
            <v>85</v>
          </cell>
          <cell r="Y61">
            <v>128</v>
          </cell>
          <cell r="AA61">
            <v>97</v>
          </cell>
          <cell r="AC61">
            <v>88</v>
          </cell>
          <cell r="AE61">
            <v>670</v>
          </cell>
          <cell r="AG61">
            <v>432</v>
          </cell>
          <cell r="AI61">
            <v>452</v>
          </cell>
          <cell r="AK61">
            <v>610</v>
          </cell>
          <cell r="AM61">
            <v>205</v>
          </cell>
          <cell r="AO61">
            <v>404</v>
          </cell>
          <cell r="AQ61">
            <v>263</v>
          </cell>
          <cell r="AS61">
            <v>2366</v>
          </cell>
          <cell r="AU61">
            <v>171</v>
          </cell>
          <cell r="AW61">
            <v>417</v>
          </cell>
          <cell r="AY61">
            <v>212</v>
          </cell>
          <cell r="BA61">
            <v>86</v>
          </cell>
          <cell r="BC61">
            <v>274</v>
          </cell>
          <cell r="BE61">
            <v>162</v>
          </cell>
          <cell r="BG61">
            <v>1322</v>
          </cell>
          <cell r="BI61">
            <v>318</v>
          </cell>
          <cell r="BK61">
            <v>48</v>
          </cell>
          <cell r="BM61">
            <v>129</v>
          </cell>
          <cell r="BO61">
            <v>130</v>
          </cell>
          <cell r="BQ61">
            <v>0</v>
          </cell>
          <cell r="BS61">
            <v>255</v>
          </cell>
          <cell r="BU61">
            <v>163</v>
          </cell>
          <cell r="BW61">
            <v>85</v>
          </cell>
          <cell r="BY61">
            <v>128</v>
          </cell>
          <cell r="CA61">
            <v>175</v>
          </cell>
          <cell r="CC61">
            <v>1431</v>
          </cell>
          <cell r="CE61">
            <v>0</v>
          </cell>
          <cell r="CG61">
            <v>6452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 Detail"/>
      <sheetName val="BA Variances"/>
      <sheetName val="BS Dwnld"/>
    </sheetNames>
    <sheetDataSet>
      <sheetData sheetId="0" refreshError="1"/>
      <sheetData sheetId="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Freeze"/>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56">
          <cell r="B656">
            <v>309170.44205052825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sheetDataSet>
      <sheetData sheetId="0" refreshError="1">
        <row r="4">
          <cell r="B4" t="str">
            <v>Project</v>
          </cell>
        </row>
        <row r="5">
          <cell r="B5" t="str">
            <v>DG</v>
          </cell>
        </row>
        <row r="6">
          <cell r="B6" t="str">
            <v>Wind 2000</v>
          </cell>
        </row>
        <row r="7">
          <cell r="B7" t="str">
            <v>Wind 2001</v>
          </cell>
        </row>
        <row r="8">
          <cell r="B8" t="str">
            <v>Wind 2002</v>
          </cell>
        </row>
        <row r="9">
          <cell r="B9" t="str">
            <v>Wind 2003</v>
          </cell>
        </row>
        <row r="10">
          <cell r="B10" t="str">
            <v>Wind 2004</v>
          </cell>
        </row>
        <row r="11">
          <cell r="B11" t="str">
            <v>Texas Pilot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row r="4">
          <cell r="C4" t="str">
            <v>100A</v>
          </cell>
          <cell r="D4">
            <v>64</v>
          </cell>
          <cell r="E4">
            <v>1000</v>
          </cell>
          <cell r="F4">
            <v>1</v>
          </cell>
        </row>
        <row r="5">
          <cell r="C5" t="str">
            <v>135A</v>
          </cell>
          <cell r="D5">
            <v>1</v>
          </cell>
          <cell r="E5">
            <v>2000</v>
          </cell>
          <cell r="F5">
            <v>2</v>
          </cell>
        </row>
        <row r="6">
          <cell r="C6" t="str">
            <v>150A</v>
          </cell>
          <cell r="D6">
            <v>9</v>
          </cell>
          <cell r="E6">
            <v>2000</v>
          </cell>
          <cell r="F6">
            <v>2</v>
          </cell>
        </row>
        <row r="7">
          <cell r="C7" t="str">
            <v>15A</v>
          </cell>
          <cell r="D7">
            <v>6</v>
          </cell>
          <cell r="E7">
            <v>3000</v>
          </cell>
          <cell r="F7">
            <v>1</v>
          </cell>
        </row>
        <row r="8">
          <cell r="C8" t="str">
            <v>15F</v>
          </cell>
          <cell r="D8">
            <v>2</v>
          </cell>
          <cell r="E8">
            <v>10000</v>
          </cell>
          <cell r="F8">
            <v>3</v>
          </cell>
        </row>
        <row r="9">
          <cell r="C9" t="str">
            <v>175MV</v>
          </cell>
          <cell r="D9">
            <v>1</v>
          </cell>
          <cell r="E9">
            <v>24000</v>
          </cell>
          <cell r="F9">
            <v>15</v>
          </cell>
        </row>
        <row r="10">
          <cell r="C10" t="str">
            <v>20T</v>
          </cell>
          <cell r="D10">
            <v>325</v>
          </cell>
          <cell r="E10">
            <v>3000</v>
          </cell>
          <cell r="F10">
            <v>3</v>
          </cell>
        </row>
        <row r="11">
          <cell r="C11" t="str">
            <v>300A</v>
          </cell>
          <cell r="D11">
            <v>2</v>
          </cell>
          <cell r="E11">
            <v>2000</v>
          </cell>
          <cell r="F11">
            <v>3</v>
          </cell>
        </row>
        <row r="12">
          <cell r="C12" t="str">
            <v>40A</v>
          </cell>
          <cell r="D12">
            <v>34</v>
          </cell>
          <cell r="E12">
            <v>1000</v>
          </cell>
          <cell r="F12">
            <v>1</v>
          </cell>
        </row>
        <row r="13">
          <cell r="C13" t="str">
            <v>52A</v>
          </cell>
          <cell r="D13">
            <v>10</v>
          </cell>
          <cell r="E13">
            <v>1000</v>
          </cell>
          <cell r="F13">
            <v>1</v>
          </cell>
        </row>
        <row r="14">
          <cell r="C14" t="str">
            <v>60A</v>
          </cell>
          <cell r="D14">
            <v>33</v>
          </cell>
          <cell r="E14">
            <v>1000</v>
          </cell>
          <cell r="F14">
            <v>1</v>
          </cell>
        </row>
        <row r="15">
          <cell r="C15" t="str">
            <v>75A</v>
          </cell>
          <cell r="D15">
            <v>13</v>
          </cell>
          <cell r="E15">
            <v>1000</v>
          </cell>
          <cell r="F15">
            <v>1</v>
          </cell>
        </row>
        <row r="16">
          <cell r="C16" t="str">
            <v>90A</v>
          </cell>
          <cell r="D16">
            <v>2</v>
          </cell>
          <cell r="E16">
            <v>1000</v>
          </cell>
          <cell r="F16">
            <v>1</v>
          </cell>
        </row>
        <row r="17">
          <cell r="C17" t="str">
            <v>cf15</v>
          </cell>
          <cell r="D17">
            <v>10</v>
          </cell>
          <cell r="E17">
            <v>10000</v>
          </cell>
          <cell r="F17">
            <v>4</v>
          </cell>
        </row>
        <row r="18">
          <cell r="C18" t="str">
            <v>cf7</v>
          </cell>
          <cell r="D18">
            <v>2</v>
          </cell>
          <cell r="E18">
            <v>10000</v>
          </cell>
          <cell r="F18">
            <v>4</v>
          </cell>
        </row>
        <row r="19">
          <cell r="C19" t="str">
            <v>cf9</v>
          </cell>
          <cell r="D19">
            <v>5</v>
          </cell>
          <cell r="E19">
            <v>10000</v>
          </cell>
          <cell r="F19">
            <v>4</v>
          </cell>
        </row>
        <row r="20">
          <cell r="C20" t="str">
            <v>f20</v>
          </cell>
          <cell r="D20">
            <v>734</v>
          </cell>
          <cell r="E20">
            <v>20000</v>
          </cell>
          <cell r="F20">
            <v>3</v>
          </cell>
        </row>
        <row r="21">
          <cell r="C21" t="str">
            <v>f30</v>
          </cell>
          <cell r="D21">
            <v>124</v>
          </cell>
          <cell r="E21">
            <v>20000</v>
          </cell>
          <cell r="F21">
            <v>3</v>
          </cell>
        </row>
        <row r="22">
          <cell r="C22" t="str">
            <v>f32</v>
          </cell>
          <cell r="D22">
            <v>268</v>
          </cell>
          <cell r="E22">
            <v>20000</v>
          </cell>
          <cell r="F22">
            <v>2</v>
          </cell>
        </row>
        <row r="23">
          <cell r="C23" t="str">
            <v>f34</v>
          </cell>
          <cell r="D23">
            <v>1</v>
          </cell>
          <cell r="E23">
            <v>20000</v>
          </cell>
          <cell r="F23">
            <v>1</v>
          </cell>
        </row>
        <row r="24">
          <cell r="C24" t="str">
            <v>f40</v>
          </cell>
          <cell r="D24">
            <v>3050</v>
          </cell>
          <cell r="E24">
            <v>20000</v>
          </cell>
          <cell r="F24">
            <v>1</v>
          </cell>
        </row>
        <row r="25">
          <cell r="C25" t="str">
            <v>f40u</v>
          </cell>
          <cell r="D25">
            <v>66</v>
          </cell>
          <cell r="E25">
            <v>20000</v>
          </cell>
          <cell r="F25">
            <v>6</v>
          </cell>
        </row>
        <row r="26">
          <cell r="C26" t="str">
            <v>f48HO</v>
          </cell>
          <cell r="D26">
            <v>1</v>
          </cell>
          <cell r="E26">
            <v>15000</v>
          </cell>
          <cell r="F26">
            <v>3</v>
          </cell>
        </row>
        <row r="27">
          <cell r="C27" t="str">
            <v>f96</v>
          </cell>
          <cell r="D27">
            <v>9</v>
          </cell>
          <cell r="E27">
            <v>15000</v>
          </cell>
          <cell r="F27">
            <v>4</v>
          </cell>
        </row>
        <row r="28">
          <cell r="C28" t="str">
            <v>led</v>
          </cell>
          <cell r="D28">
            <v>1</v>
          </cell>
          <cell r="E28">
            <v>50000</v>
          </cell>
          <cell r="F28">
            <v>19</v>
          </cell>
        </row>
        <row r="29">
          <cell r="C29" t="str">
            <v>none</v>
          </cell>
          <cell r="E29">
            <v>0</v>
          </cell>
          <cell r="F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S&amp;U"/>
      <sheetName val="EPS"/>
      <sheetName val="Return"/>
      <sheetName val="LDs"/>
      <sheetName val="Capital"/>
      <sheetName val="Dev_Exp"/>
      <sheetName val="Input"/>
      <sheetName val="Capacity"/>
      <sheetName val="HR_Degrade"/>
      <sheetName val="HR"/>
      <sheetName val="VOM"/>
      <sheetName val="FOM"/>
      <sheetName val="Rev"/>
      <sheetName val="Lease (t)"/>
      <sheetName val="Lease"/>
      <sheetName val="Depr"/>
      <sheetName val="Debt_Monthly"/>
      <sheetName val="Debt_Annual"/>
      <sheetName val="Income"/>
      <sheetName val="BalSheet"/>
      <sheetName val="Cash_Flow"/>
      <sheetName val="Chart Data"/>
      <sheetName val="SiteInc"/>
      <sheetName val="Site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row r="5">
          <cell r="D5">
            <v>342</v>
          </cell>
        </row>
        <row r="29">
          <cell r="D29">
            <v>1338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ad"/>
      <sheetName val="Links"/>
      <sheetName val="Seguros (PPC)"/>
      <sheetName val="XREF"/>
      <sheetName val="Integración  Pagos Ant. (PPC)"/>
      <sheetName val="Tickmarks"/>
      <sheetName val="Unmet_Need"/>
      <sheetName val="SAR-INFO"/>
      <sheetName val="ER GTS"/>
      <sheetName val="Elim"/>
      <sheetName val="BG GT "/>
      <sheetName val="BG TIH"/>
      <sheetName val="BG GTS "/>
      <sheetName val="BG TSE"/>
      <sheetName val="Bal GT"/>
      <sheetName val=" Part"/>
      <sheetName val="ER GT "/>
      <sheetName val="ER TIH"/>
      <sheetName val="ER TSE"/>
      <sheetName val="ER Con"/>
      <sheetName val="SLS CM"/>
      <sheetName val="uso"/>
      <sheetName val="IMSS"/>
      <sheetName val="Estado"/>
      <sheetName val="FF33-1&amp;"/>
      <sheetName val="2003"/>
      <sheetName val="Muestreo"/>
      <sheetName val="Renta"/>
      <sheetName val="Electricidad"/>
      <sheetName val="ER09"/>
      <sheetName val="SAR E INFONAVIT"/>
      <sheetName val="C-1"/>
      <sheetName val="Significant Processes"/>
      <sheetName val="EMPLEADOS"/>
      <sheetName val="Integracion de Ctas x Pagar"/>
      <sheetName val="ANALYSIS JUNEFOR PP02 old"/>
      <sheetName val="Analysis"/>
      <sheetName val="Amarre (7 CEDULAS)"/>
      <sheetName val="Amarre de Honorarios"/>
      <sheetName val="DEPRECIACION"/>
      <sheetName val="FCCREDITOS"/>
      <sheetName val="FP"/>
      <sheetName val=".1 Lead"/>
      <sheetName val="GASTOS  8310.1"/>
      <sheetName val="Drop-Down Lists"/>
      <sheetName val="Revisión Analitica"/>
      <sheetName val="Resumen"/>
      <sheetName val="Revisión de PS"/>
      <sheetName val="submuestreo"/>
      <sheetName val="SEMANAS"/>
      <sheetName val="PARTIDAS IND."/>
      <sheetName val="Capital"/>
      <sheetName val="Sheet1"/>
      <sheetName val="R.P."/>
      <sheetName val="Währung"/>
      <sheetName val="Notes &amp; Change Log"/>
      <sheetName val="INPC"/>
      <sheetName val="SUMMARY SCRAP 2002"/>
      <sheetName val="2008_vs_2007"/>
      <sheetName val="C-2"/>
      <sheetName val="Consolidated Domestic"/>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MBR"/>
      <sheetName val="WBS"/>
      <sheetName val="Worksheet in 5500 PAGOS ANTICIP"/>
      <sheetName val="Chicopee OH Exp"/>
      <sheetName val="GtosFab"/>
      <sheetName val="calculo"/>
      <sheetName val="01-6422"/>
      <sheetName val="01-6421"/>
      <sheetName val="01-6423"/>
      <sheetName val="Rules"/>
      <sheetName val="TABLAS DE CALCULO"/>
      <sheetName val="PRUEBA DE INGRESOS"/>
      <sheetName val="AF Extranjeros"/>
      <sheetName val="TB TJ Adjusted 2.2.18"/>
      <sheetName val="TB TJ-Arc Prior"/>
      <sheetName val="Balance Sheet"/>
      <sheetName val="Profit &amp; Loss"/>
      <sheetName val="Aug19"/>
      <sheetName val="July19"/>
      <sheetName val="June19"/>
      <sheetName val="May19"/>
      <sheetName val="Apr19"/>
      <sheetName val="Mar19"/>
      <sheetName val="Feb19"/>
      <sheetName val="Jan19"/>
      <sheetName val="Sep19"/>
      <sheetName val="Oct19"/>
      <sheetName val="Nov19"/>
      <sheetName val="Dec19"/>
      <sheetName val="Dec15"/>
      <sheetName val="AOC"/>
      <sheetName val="FX"/>
      <sheetName val="JE entry"/>
      <sheetName val="Instrucciones"/>
      <sheetName val="Informer"/>
      <sheetName val="Historic ER"/>
      <sheetName val="Altas 2001"/>
      <sheetName val="Bs agotados"/>
      <sheetName val="Pruebas Globales nov"/>
      <sheetName val="INVTRAN  YASA MD"/>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Sheet1"/>
      <sheetName val="XREF"/>
      <sheetName val="Tickmarks"/>
      <sheetName val="Lead 5300"/>
      <sheetName val="5300.1"/>
      <sheetName val="5300.3"/>
      <sheetName val="5300.2"/>
      <sheetName val="5300.4"/>
      <sheetName val="Razonabilidad IVA"/>
      <sheetName val="Antiguedades"/>
      <sheetName val="limite"/>
      <sheetName val="Integración"/>
      <sheetName val="Mvt Imobilizado"/>
      <sheetName val="Lists"/>
      <sheetName val="Table Maint"/>
      <sheetName val="Indice"/>
      <sheetName val="1"/>
      <sheetName val="2"/>
      <sheetName val="3"/>
      <sheetName val="4"/>
      <sheetName val="5"/>
      <sheetName val="Planeación"/>
      <sheetName val="ER GTS"/>
      <sheetName val="9-Concentrado PP"/>
      <sheetName val="Gastos_MadridWE"/>
      <sheetName val="Prov Siemens"/>
      <sheetName val="Dpn. Fiscal"/>
      <sheetName val="inventarios"/>
      <sheetName val="AJUSTE INFLAC."/>
      <sheetName val=""/>
      <sheetName val="Consolidated Domestic"/>
      <sheetName val="C-26 IA NA"/>
      <sheetName val="Terreno"/>
      <sheetName val="Edo. Cto."/>
      <sheetName val="ISR"/>
      <sheetName val="Resumen altas y bajas "/>
      <sheetName val="IMSS"/>
      <sheetName val="RETIRO-INFO"/>
      <sheetName val="1.80% ESTADO"/>
      <sheetName val="VARI CAMB"/>
      <sheetName val="Depreciación Fiscal"/>
      <sheetName val="TC APLICABLE 2004"/>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FF33-1&amp;"/>
      <sheetName val="PRIMERO"/>
      <sheetName val="AF Extranjeros"/>
      <sheetName val="Salary"/>
      <sheetName val="salesma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AUT99"/>
      <sheetName val="Warranty Periods"/>
      <sheetName val="Sheet1"/>
      <sheetName val="FF-32"/>
      <sheetName val="Lists"/>
      <sheetName val=".1 Lead"/>
      <sheetName val="EIGPC"/>
      <sheetName val="Edo. Cto."/>
      <sheetName val="2A VERSION "/>
      <sheetName val="Resumen"/>
      <sheetName val="ISR"/>
      <sheetName val="IVA"/>
      <sheetName val="Retenciones"/>
      <sheetName val="POLIZA SAP"/>
      <sheetName val="Balanzas"/>
      <sheetName val="P&amp;L"/>
      <sheetName val="Maquila"/>
      <sheetName val="ISR Sueldos"/>
      <sheetName val="PTU"/>
      <sheetName val="Acum"/>
      <sheetName val="Analisis de CYG Properties"/>
      <sheetName val="IVA acreditable"/>
      <sheetName val="Ingresos cobrados"/>
      <sheetName val="DATOS"/>
      <sheetName val="Compensacion"/>
      <sheetName val="Fluctuaciones"/>
      <sheetName val="Sheet6"/>
      <sheetName val="Cotejo P&amp;L"/>
      <sheetName val="INPC"/>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CALC"/>
      <sheetName val="Amarre de la obra al 31.12.01"/>
      <sheetName val="D-1"/>
      <sheetName val="VENDAS_P_SUBSIDIÁRIA"/>
      <sheetName val="Altas 2001"/>
      <sheetName val="Bs agotados"/>
      <sheetName val="Pruebas Globales nov"/>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ISCON2001"/>
      <sheetName val="PROMED01"/>
      <sheetName val="DEPFIS01"/>
      <sheetName val="PROV. ND"/>
      <sheetName val="VAC ENE-MZO"/>
      <sheetName val="INGRESOS2000"/>
      <sheetName val="SLDOS"/>
      <sheetName val="ETIQUETA"/>
      <sheetName val="Estado Res."/>
      <sheetName val="Nota 7"/>
      <sheetName val="XREF"/>
      <sheetName val="Tickmarks"/>
      <sheetName val="Cédula de Movimientos"/>
      <sheetName val="Depreciación"/>
      <sheetName val="Revisión gastos Septiembre"/>
      <sheetName val="Empréstimos"/>
      <sheetName val="BB PCH's"/>
      <sheetName val="Umbrales"/>
      <sheetName val="Cobros posteriores"/>
      <sheetName val="REV. LIMITE ADMON"/>
      <sheetName val="Valuación"/>
      <sheetName val="Lead"/>
      <sheetName val="AUT99"/>
      <sheetName val="a"/>
      <sheetName val="P&amp;L UVM JUL 13"/>
      <sheetName val="IMSS 1"/>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TARIFA MENSUAL"/>
      <sheetName val="FDS Download FINAL"/>
      <sheetName val="Balance al 31.12.2003"/>
      <sheetName val="C8-1"/>
      <sheetName val=".1 Lead"/>
      <sheetName val="3. Pruebas Global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 val="NptSclr"/>
      <sheetName val="Npt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1996</v>
          </cell>
          <cell r="D7">
            <v>1997</v>
          </cell>
          <cell r="E7">
            <v>1998</v>
          </cell>
          <cell r="F7">
            <v>1999</v>
          </cell>
          <cell r="G7">
            <v>2000</v>
          </cell>
          <cell r="H7">
            <v>2001</v>
          </cell>
          <cell r="I7">
            <v>2002</v>
          </cell>
          <cell r="J7">
            <v>2003</v>
          </cell>
          <cell r="K7">
            <v>2004</v>
          </cell>
          <cell r="L7">
            <v>2005</v>
          </cell>
          <cell r="M7">
            <v>2006</v>
          </cell>
          <cell r="N7">
            <v>2007</v>
          </cell>
          <cell r="O7">
            <v>2008</v>
          </cell>
          <cell r="P7">
            <v>2009</v>
          </cell>
          <cell r="Q7">
            <v>2010</v>
          </cell>
          <cell r="R7">
            <v>2011</v>
          </cell>
          <cell r="S7">
            <v>2012</v>
          </cell>
          <cell r="T7">
            <v>2013</v>
          </cell>
          <cell r="U7">
            <v>2014</v>
          </cell>
          <cell r="V7">
            <v>2015</v>
          </cell>
          <cell r="W7">
            <v>2016</v>
          </cell>
          <cell r="X7">
            <v>2017</v>
          </cell>
          <cell r="Y7">
            <v>2018</v>
          </cell>
          <cell r="Z7">
            <v>2019</v>
          </cell>
          <cell r="AA7">
            <v>2020</v>
          </cell>
        </row>
        <row r="10">
          <cell r="C10">
            <v>1996</v>
          </cell>
          <cell r="D10">
            <v>1997</v>
          </cell>
          <cell r="E10">
            <v>1998</v>
          </cell>
          <cell r="F10">
            <v>1999</v>
          </cell>
          <cell r="G10">
            <v>2000</v>
          </cell>
          <cell r="H10">
            <v>2001</v>
          </cell>
          <cell r="I10">
            <v>2002</v>
          </cell>
          <cell r="J10">
            <v>2003</v>
          </cell>
          <cell r="K10">
            <v>2004</v>
          </cell>
          <cell r="L10">
            <v>2005</v>
          </cell>
          <cell r="M10">
            <v>2006</v>
          </cell>
          <cell r="N10">
            <v>2007</v>
          </cell>
          <cell r="O10">
            <v>2008</v>
          </cell>
          <cell r="P10">
            <v>2009</v>
          </cell>
          <cell r="Q10">
            <v>2010</v>
          </cell>
          <cell r="R10">
            <v>2011</v>
          </cell>
          <cell r="S10">
            <v>2012</v>
          </cell>
          <cell r="T10">
            <v>2013</v>
          </cell>
          <cell r="U10">
            <v>2014</v>
          </cell>
          <cell r="V10">
            <v>2015</v>
          </cell>
          <cell r="W10">
            <v>2016</v>
          </cell>
          <cell r="X10">
            <v>2017</v>
          </cell>
          <cell r="Y10">
            <v>2018</v>
          </cell>
          <cell r="Z10">
            <v>2019</v>
          </cell>
          <cell r="AA10">
            <v>2020</v>
          </cell>
        </row>
        <row r="11">
          <cell r="B11" t="str">
            <v>C$ Devaluation</v>
          </cell>
          <cell r="C11">
            <v>1</v>
          </cell>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row>
        <row r="13">
          <cell r="C13">
            <v>1996</v>
          </cell>
          <cell r="D13">
            <v>1997</v>
          </cell>
          <cell r="E13">
            <v>1998</v>
          </cell>
          <cell r="F13">
            <v>1999</v>
          </cell>
          <cell r="G13">
            <v>2000</v>
          </cell>
          <cell r="H13">
            <v>2001</v>
          </cell>
          <cell r="I13">
            <v>2002</v>
          </cell>
          <cell r="J13">
            <v>2003</v>
          </cell>
          <cell r="K13">
            <v>2004</v>
          </cell>
          <cell r="L13">
            <v>2005</v>
          </cell>
          <cell r="M13">
            <v>2006</v>
          </cell>
          <cell r="N13">
            <v>2007</v>
          </cell>
          <cell r="O13">
            <v>2008</v>
          </cell>
          <cell r="P13">
            <v>2009</v>
          </cell>
          <cell r="Q13">
            <v>2010</v>
          </cell>
          <cell r="R13">
            <v>2011</v>
          </cell>
          <cell r="S13">
            <v>2012</v>
          </cell>
          <cell r="T13">
            <v>2013</v>
          </cell>
          <cell r="U13">
            <v>2014</v>
          </cell>
          <cell r="V13">
            <v>2015</v>
          </cell>
          <cell r="W13">
            <v>2016</v>
          </cell>
          <cell r="X13">
            <v>2017</v>
          </cell>
          <cell r="Y13">
            <v>2018</v>
          </cell>
          <cell r="Z13">
            <v>2019</v>
          </cell>
          <cell r="AA13">
            <v>2020</v>
          </cell>
        </row>
        <row r="14">
          <cell r="B14" t="str">
            <v>C$/US$ Effective Exchange Rate</v>
          </cell>
          <cell r="C14">
            <v>0.6623</v>
          </cell>
          <cell r="D14">
            <v>0.6623</v>
          </cell>
          <cell r="E14">
            <v>0.6623</v>
          </cell>
          <cell r="F14">
            <v>0.6623</v>
          </cell>
          <cell r="G14">
            <v>0.6623</v>
          </cell>
          <cell r="H14">
            <v>0.6623</v>
          </cell>
          <cell r="I14">
            <v>0.6623</v>
          </cell>
          <cell r="J14">
            <v>0.6623</v>
          </cell>
          <cell r="K14">
            <v>0.6623</v>
          </cell>
          <cell r="L14">
            <v>0.6623</v>
          </cell>
          <cell r="M14">
            <v>0.6623</v>
          </cell>
          <cell r="N14">
            <v>0.6623</v>
          </cell>
          <cell r="O14">
            <v>0.6623</v>
          </cell>
          <cell r="P14">
            <v>0.6623</v>
          </cell>
          <cell r="Q14">
            <v>0.6623</v>
          </cell>
          <cell r="R14">
            <v>0.6623</v>
          </cell>
          <cell r="S14">
            <v>0.6623</v>
          </cell>
          <cell r="T14">
            <v>0.6623</v>
          </cell>
          <cell r="U14">
            <v>0.6623</v>
          </cell>
          <cell r="V14">
            <v>0.6623</v>
          </cell>
          <cell r="W14">
            <v>0.6623</v>
          </cell>
          <cell r="X14">
            <v>0.6623</v>
          </cell>
          <cell r="Y14">
            <v>0.6623</v>
          </cell>
          <cell r="Z14">
            <v>0.6623</v>
          </cell>
          <cell r="AA14">
            <v>0.6623</v>
          </cell>
        </row>
        <row r="23">
          <cell r="E23">
            <v>1998</v>
          </cell>
          <cell r="F23">
            <v>1999</v>
          </cell>
          <cell r="G23">
            <v>2000</v>
          </cell>
          <cell r="H23">
            <v>2001</v>
          </cell>
          <cell r="I23">
            <v>2002</v>
          </cell>
          <cell r="J23">
            <v>2003</v>
          </cell>
          <cell r="K23">
            <v>2004</v>
          </cell>
          <cell r="L23">
            <v>2005</v>
          </cell>
          <cell r="M23">
            <v>2006</v>
          </cell>
          <cell r="N23">
            <v>2007</v>
          </cell>
          <cell r="O23">
            <v>2008</v>
          </cell>
          <cell r="P23">
            <v>2009</v>
          </cell>
          <cell r="Q23">
            <v>2010</v>
          </cell>
          <cell r="R23">
            <v>2011</v>
          </cell>
          <cell r="S23">
            <v>2012</v>
          </cell>
          <cell r="T23">
            <v>2013</v>
          </cell>
          <cell r="U23">
            <v>2014</v>
          </cell>
          <cell r="V23">
            <v>2015</v>
          </cell>
          <cell r="W23">
            <v>2016</v>
          </cell>
          <cell r="X23">
            <v>2017</v>
          </cell>
          <cell r="Y23">
            <v>2018</v>
          </cell>
          <cell r="Z23">
            <v>2019</v>
          </cell>
          <cell r="AA23">
            <v>2020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ADJ"/>
      <sheetName val="A"/>
    </sheetNames>
    <sheetDataSet>
      <sheetData sheetId="0"/>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3.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41.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42.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49.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9.xml.rels><?xml version="1.0" encoding="UTF-8" standalone="yes"?>
<Relationships xmlns="http://schemas.openxmlformats.org/package/2006/relationships"><Relationship Id="rId3" Type="http://schemas.openxmlformats.org/officeDocument/2006/relationships/customProperty" Target="../customProperty39.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1.xml.rels><?xml version="1.0" encoding="UTF-8" standalone="yes"?>
<Relationships xmlns="http://schemas.openxmlformats.org/package/2006/relationships"><Relationship Id="rId3" Type="http://schemas.openxmlformats.org/officeDocument/2006/relationships/customProperty" Target="../customProperty41.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74.bin"/></Relationships>
</file>

<file path=xl/worksheets/_rels/sheet44.xml.rels><?xml version="1.0" encoding="UTF-8" standalone="yes"?>
<Relationships xmlns="http://schemas.openxmlformats.org/package/2006/relationships"><Relationship Id="rId1" Type="http://schemas.openxmlformats.org/officeDocument/2006/relationships/customProperty" Target="../customProperty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7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7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7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7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79.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8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8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8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53.bin"/></Relationships>
</file>

<file path=xl/worksheets/_rels/sheet54.xml.rels><?xml version="1.0" encoding="UTF-8" standalone="yes"?>
<Relationships xmlns="http://schemas.openxmlformats.org/package/2006/relationships"><Relationship Id="rId1" Type="http://schemas.openxmlformats.org/officeDocument/2006/relationships/customProperty" Target="../customProperty5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54544-490B-41D8-90E8-F75F40E80147}">
  <sheetPr>
    <pageSetUpPr fitToPage="1"/>
  </sheetPr>
  <dimension ref="A1:H43"/>
  <sheetViews>
    <sheetView tabSelected="1" view="pageBreakPreview" zoomScale="80" zoomScaleNormal="75" zoomScaleSheetLayoutView="80" workbookViewId="0">
      <selection activeCell="B6" sqref="B6"/>
    </sheetView>
  </sheetViews>
  <sheetFormatPr defaultColWidth="9.453125" defaultRowHeight="13"/>
  <cols>
    <col min="1" max="1" width="74.54296875" style="24" bestFit="1" customWidth="1"/>
    <col min="2" max="2" width="37.54296875" style="24" bestFit="1" customWidth="1"/>
    <col min="3" max="3" width="25.54296875" style="24" customWidth="1"/>
    <col min="4" max="4" width="29.453125" style="24" customWidth="1"/>
    <col min="5" max="5" width="6.453125" customWidth="1"/>
    <col min="6" max="6" width="11.453125" customWidth="1"/>
    <col min="7" max="7" width="26.453125" customWidth="1"/>
    <col min="8" max="8" width="24.453125" customWidth="1"/>
    <col min="9" max="9" width="19.54296875" style="24" customWidth="1"/>
    <col min="10" max="10" width="12.453125" style="24" customWidth="1"/>
    <col min="11" max="11" width="17.54296875" style="24" customWidth="1"/>
    <col min="12" max="12" width="15.54296875" style="24" customWidth="1"/>
    <col min="13" max="16384" width="9.453125" style="24"/>
  </cols>
  <sheetData>
    <row r="1" spans="1:4" s="26" customFormat="1" ht="15.5">
      <c r="A1" s="2526" t="s">
        <v>0</v>
      </c>
      <c r="B1" s="2526"/>
      <c r="C1" s="2526"/>
      <c r="D1" s="2526"/>
    </row>
    <row r="2" spans="1:4" s="26" customFormat="1" ht="15.5">
      <c r="A2" s="2526" t="s">
        <v>1</v>
      </c>
      <c r="B2" s="2526"/>
      <c r="C2" s="2526"/>
      <c r="D2" s="2526"/>
    </row>
    <row r="3" spans="1:4" s="26" customFormat="1" ht="15.5">
      <c r="A3" s="2526" t="s">
        <v>2</v>
      </c>
      <c r="B3" s="2526"/>
      <c r="C3" s="2526"/>
      <c r="D3" s="2526"/>
    </row>
    <row r="4" spans="1:4" s="26" customFormat="1" ht="15.5">
      <c r="A4" s="2526" t="s">
        <v>3</v>
      </c>
      <c r="B4" s="2526"/>
      <c r="C4" s="2526"/>
      <c r="D4" s="2526"/>
    </row>
    <row r="5" spans="1:4" s="26" customFormat="1" ht="18.5" thickBot="1">
      <c r="A5" s="79"/>
      <c r="B5" s="79"/>
      <c r="C5" s="79"/>
      <c r="D5" s="79"/>
    </row>
    <row r="6" spans="1:4" s="26" customFormat="1">
      <c r="A6" s="2521" t="s">
        <v>4</v>
      </c>
      <c r="B6"/>
      <c r="C6" s="58"/>
      <c r="D6"/>
    </row>
    <row r="7" spans="1:4" s="26" customFormat="1" ht="13.5" thickBot="1">
      <c r="A7" s="2522"/>
      <c r="B7"/>
      <c r="C7"/>
      <c r="D7"/>
    </row>
    <row r="8" spans="1:4" s="26" customFormat="1" ht="15" thickBot="1">
      <c r="A8" s="2523" t="s">
        <v>5</v>
      </c>
      <c r="B8" s="2524"/>
      <c r="C8" s="2524"/>
      <c r="D8" s="2525"/>
    </row>
    <row r="9" spans="1:4" s="26" customFormat="1" ht="26.5" thickBot="1">
      <c r="A9" s="2133">
        <v>2025</v>
      </c>
      <c r="B9" s="2129" t="s">
        <v>6</v>
      </c>
      <c r="C9" s="2130" t="s">
        <v>7</v>
      </c>
      <c r="D9" s="2130" t="s">
        <v>8</v>
      </c>
    </row>
    <row r="10" spans="1:4" s="26" customFormat="1">
      <c r="A10" s="1081" t="s">
        <v>9</v>
      </c>
      <c r="B10" s="1082">
        <f>'ESA Summary Table 1'!D18</f>
        <v>243410844.72592565</v>
      </c>
      <c r="C10" s="1082">
        <f>'ESA Summary Table 1'!G18</f>
        <v>151814546.92999998</v>
      </c>
      <c r="D10" s="1083">
        <f>C10/B10</f>
        <v>0.62369672600635051</v>
      </c>
    </row>
    <row r="11" spans="1:4" s="26" customFormat="1">
      <c r="A11" s="779" t="s">
        <v>10</v>
      </c>
      <c r="B11" s="1279">
        <v>52954</v>
      </c>
      <c r="C11" s="1279">
        <f>'ESA Table 2'!E102</f>
        <v>50624</v>
      </c>
      <c r="D11" s="1280">
        <f>C11/B11</f>
        <v>0.9559995467764475</v>
      </c>
    </row>
    <row r="12" spans="1:4" s="26" customFormat="1">
      <c r="A12" s="779" t="s">
        <v>11</v>
      </c>
      <c r="B12" s="1279">
        <v>33818185</v>
      </c>
      <c r="C12" s="1274">
        <f>SUM('ESA Summary Table 1'!E25:E26)</f>
        <v>34671213.357000358</v>
      </c>
      <c r="D12" s="1275">
        <f>C12/B12</f>
        <v>1.0252239544197999</v>
      </c>
    </row>
    <row r="13" spans="1:4" s="26" customFormat="1">
      <c r="A13" s="779" t="s">
        <v>12</v>
      </c>
      <c r="B13" s="1279">
        <v>2854</v>
      </c>
      <c r="C13" s="1274">
        <f>SUM('ESA Summary Table 1'!F25:F26)</f>
        <v>12673.93099199967</v>
      </c>
      <c r="D13" s="1275">
        <f>C13/B13</f>
        <v>4.4407606839522318</v>
      </c>
    </row>
    <row r="14" spans="1:4" s="26" customFormat="1" ht="13.5" thickBot="1">
      <c r="A14" s="949" t="s">
        <v>13</v>
      </c>
      <c r="B14" s="1281">
        <v>1370794</v>
      </c>
      <c r="C14" s="1575">
        <f>SUM('ESA Summary Table 1'!G25:G26)</f>
        <v>1482946.1747021172</v>
      </c>
      <c r="D14" s="1576">
        <f>C14/B14</f>
        <v>1.0818154840932461</v>
      </c>
    </row>
    <row r="15" spans="1:4" s="26" customFormat="1" ht="14.5">
      <c r="A15" s="1574" t="s">
        <v>14</v>
      </c>
      <c r="B15" s="282"/>
      <c r="C15" s="282"/>
      <c r="D15" s="178"/>
    </row>
    <row r="16" spans="1:4" s="26" customFormat="1" ht="15" customHeight="1">
      <c r="A16"/>
      <c r="B16"/>
      <c r="C16"/>
      <c r="D16"/>
    </row>
    <row r="17" spans="1:6" s="26" customFormat="1" ht="16" thickBot="1">
      <c r="A17" s="81"/>
      <c r="B17" s="81"/>
      <c r="C17" s="81"/>
      <c r="D17" s="81"/>
    </row>
    <row r="18" spans="1:6">
      <c r="A18" s="2521" t="s">
        <v>15</v>
      </c>
      <c r="B18" s="133"/>
      <c r="C18" s="58"/>
      <c r="D18"/>
    </row>
    <row r="19" spans="1:6" ht="13.5" thickBot="1">
      <c r="A19" s="2522"/>
      <c r="B19"/>
      <c r="C19"/>
      <c r="D19"/>
    </row>
    <row r="20" spans="1:6" ht="13.5" thickBot="1">
      <c r="A20" s="2523" t="s">
        <v>16</v>
      </c>
      <c r="B20" s="2524"/>
      <c r="C20" s="2524"/>
      <c r="D20" s="2525"/>
    </row>
    <row r="21" spans="1:6" ht="13.5" thickBot="1">
      <c r="A21" s="2131">
        <v>2025</v>
      </c>
      <c r="B21" s="2132" t="s">
        <v>17</v>
      </c>
      <c r="C21" s="2132" t="s">
        <v>7</v>
      </c>
      <c r="D21" s="2130" t="s">
        <v>8</v>
      </c>
    </row>
    <row r="22" spans="1:6">
      <c r="A22" s="1084" t="s">
        <v>18</v>
      </c>
      <c r="B22" s="1158">
        <f>'CARE Table 1'!E18</f>
        <v>14444200</v>
      </c>
      <c r="C22" s="1160">
        <f>'CARE Table 1'!D18</f>
        <v>8620143.1500000004</v>
      </c>
      <c r="D22" s="1083">
        <f>'CARE Table 1'!F18</f>
        <v>0.5967892406640728</v>
      </c>
    </row>
    <row r="23" spans="1:6">
      <c r="A23" s="779" t="s">
        <v>19</v>
      </c>
      <c r="B23" s="1159">
        <f>'CARE Table 1'!E20</f>
        <v>700957000</v>
      </c>
      <c r="C23" s="1161">
        <f>'CARE Table 1'!D20</f>
        <v>1202562567.0999999</v>
      </c>
      <c r="D23" s="781">
        <f>'CARE Table 1'!F20</f>
        <v>1.7156010527036607</v>
      </c>
    </row>
    <row r="24" spans="1:6">
      <c r="A24" s="782" t="s">
        <v>20</v>
      </c>
      <c r="B24" s="1159">
        <f>'CARE Table 1'!E21</f>
        <v>0</v>
      </c>
      <c r="C24" s="1161">
        <f>'CARE Table 1'!D21</f>
        <v>0</v>
      </c>
      <c r="D24" s="781">
        <f>'CARE Table 1'!F21</f>
        <v>0</v>
      </c>
    </row>
    <row r="25" spans="1:6">
      <c r="A25" s="2259" t="s">
        <v>21</v>
      </c>
      <c r="B25" s="2260">
        <f>B22+B23+B24</f>
        <v>715401200</v>
      </c>
      <c r="C25" s="2261">
        <f>C22+C23+C24</f>
        <v>1211182710.25</v>
      </c>
      <c r="D25" s="2262">
        <f>C25/B25</f>
        <v>1.6930118516015908</v>
      </c>
    </row>
    <row r="26" spans="1:6" ht="26">
      <c r="A26" s="283" t="s">
        <v>22</v>
      </c>
      <c r="B26" s="284" t="s">
        <v>23</v>
      </c>
      <c r="C26" s="285" t="s">
        <v>24</v>
      </c>
      <c r="D26" s="284" t="s">
        <v>25</v>
      </c>
    </row>
    <row r="27" spans="1:6">
      <c r="A27" s="68" t="s">
        <v>26</v>
      </c>
      <c r="B27" s="1658">
        <v>16271</v>
      </c>
      <c r="C27" s="1656">
        <v>148659</v>
      </c>
      <c r="D27" s="1657">
        <v>131240</v>
      </c>
      <c r="F27" s="1601"/>
    </row>
    <row r="28" spans="1:6" ht="13.5" thickBot="1">
      <c r="A28" s="286" t="s">
        <v>27</v>
      </c>
      <c r="B28" s="287" t="s">
        <v>28</v>
      </c>
      <c r="C28" s="288" t="s">
        <v>29</v>
      </c>
      <c r="D28" s="287" t="s">
        <v>30</v>
      </c>
    </row>
    <row r="29" spans="1:6" ht="14" thickTop="1" thickBot="1">
      <c r="A29" s="2263" t="s">
        <v>31</v>
      </c>
      <c r="B29" s="2264">
        <v>1413103</v>
      </c>
      <c r="C29" s="2265">
        <v>1390392</v>
      </c>
      <c r="D29" s="2266">
        <f>C29/B29</f>
        <v>0.98392827699042462</v>
      </c>
    </row>
    <row r="30" spans="1:6">
      <c r="A30" s="114"/>
      <c r="B30" s="177"/>
      <c r="C30" s="177"/>
      <c r="D30" s="178"/>
    </row>
    <row r="31" spans="1:6" ht="16" thickBot="1">
      <c r="A31" s="82"/>
      <c r="B31" s="83"/>
      <c r="C31" s="83"/>
      <c r="D31" s="80"/>
    </row>
    <row r="32" spans="1:6">
      <c r="A32" s="2521" t="s">
        <v>32</v>
      </c>
      <c r="B32"/>
      <c r="C32" s="58"/>
      <c r="D32"/>
    </row>
    <row r="33" spans="1:4" ht="13.5" thickBot="1">
      <c r="A33" s="2522"/>
      <c r="B33"/>
      <c r="C33"/>
      <c r="D33"/>
    </row>
    <row r="34" spans="1:4" ht="13.5" thickBot="1">
      <c r="A34" s="2523" t="s">
        <v>33</v>
      </c>
      <c r="B34" s="2524"/>
      <c r="C34" s="2524"/>
      <c r="D34" s="2525"/>
    </row>
    <row r="35" spans="1:4" ht="13.5" thickBot="1">
      <c r="A35" s="2131">
        <v>2025</v>
      </c>
      <c r="B35" s="2132" t="s">
        <v>17</v>
      </c>
      <c r="C35" s="2132" t="s">
        <v>7</v>
      </c>
      <c r="D35" s="2130" t="s">
        <v>8</v>
      </c>
    </row>
    <row r="36" spans="1:4">
      <c r="A36" s="1084" t="s">
        <v>18</v>
      </c>
      <c r="B36" s="1085">
        <f>'FERA Table 1'!E17</f>
        <v>2997900</v>
      </c>
      <c r="C36" s="1085">
        <f>'FERA Table 1'!D17</f>
        <v>2060933.6500000001</v>
      </c>
      <c r="D36" s="1162">
        <f>'FERA Table 1'!F17</f>
        <v>0.68745910470662797</v>
      </c>
    </row>
    <row r="37" spans="1:4">
      <c r="A37" s="779" t="s">
        <v>19</v>
      </c>
      <c r="B37" s="780">
        <f>'FERA Table 1'!E19</f>
        <v>20819000</v>
      </c>
      <c r="C37" s="780">
        <f>'FERA Table 1'!D19</f>
        <v>21181433.390000001</v>
      </c>
      <c r="D37" s="1163">
        <f>'FERA Table 1'!F19</f>
        <v>1.0174087799606129</v>
      </c>
    </row>
    <row r="38" spans="1:4" ht="13.5" thickBot="1">
      <c r="A38" s="783" t="s">
        <v>20</v>
      </c>
      <c r="B38" s="784">
        <f>'FERA Table 1'!E20</f>
        <v>0</v>
      </c>
      <c r="C38" s="784">
        <f>'FERA Table 1'!D20</f>
        <v>0</v>
      </c>
      <c r="D38" s="1164">
        <f>'FERA Table 1'!F20</f>
        <v>0</v>
      </c>
    </row>
    <row r="39" spans="1:4" ht="14" thickTop="1" thickBot="1">
      <c r="A39" s="2267" t="s">
        <v>21</v>
      </c>
      <c r="B39" s="2261">
        <f>B36+B37+B38</f>
        <v>23816900</v>
      </c>
      <c r="C39" s="2261">
        <f>C36+C37+C38</f>
        <v>23242367.039999999</v>
      </c>
      <c r="D39" s="2268">
        <f>C39/B39</f>
        <v>0.97587708895784087</v>
      </c>
    </row>
    <row r="40" spans="1:4" ht="26">
      <c r="A40" s="283" t="s">
        <v>34</v>
      </c>
      <c r="B40" s="285" t="s">
        <v>23</v>
      </c>
      <c r="C40" s="285" t="s">
        <v>35</v>
      </c>
      <c r="D40" s="284" t="s">
        <v>36</v>
      </c>
    </row>
    <row r="41" spans="1:4">
      <c r="A41" s="68" t="s">
        <v>26</v>
      </c>
      <c r="B41" s="1655">
        <v>1183</v>
      </c>
      <c r="C41" s="1656">
        <v>19354</v>
      </c>
      <c r="D41" s="1657">
        <v>10358</v>
      </c>
    </row>
    <row r="42" spans="1:4" ht="13.5" thickBot="1">
      <c r="A42" s="286" t="s">
        <v>37</v>
      </c>
      <c r="B42" s="288" t="s">
        <v>28</v>
      </c>
      <c r="C42" s="288" t="s">
        <v>29</v>
      </c>
      <c r="D42" s="287" t="s">
        <v>30</v>
      </c>
    </row>
    <row r="43" spans="1:4" ht="14" thickTop="1" thickBot="1">
      <c r="A43" s="2263" t="s">
        <v>31</v>
      </c>
      <c r="B43" s="2265">
        <v>315626</v>
      </c>
      <c r="C43" s="2265">
        <v>49207</v>
      </c>
      <c r="D43" s="2266">
        <f>C43/B43</f>
        <v>0.15590287238693898</v>
      </c>
    </row>
  </sheetData>
  <customSheetViews>
    <customSheetView guid="{F8F6599B-2A1F-4529-A350-AEBC686D896D}" scale="110" showPageBreaks="1" fitToPage="1" printArea="1" topLeftCell="A31">
      <selection activeCell="C34" sqref="C34"/>
      <pageMargins left="0" right="0" top="0" bottom="0" header="0" footer="0"/>
      <printOptions horizontalCentered="1" verticalCentered="1" headings="1"/>
      <pageSetup scale="63" orientation="portrait" r:id="rId1"/>
      <headerFooter scaleWithDoc="0" alignWithMargins="0"/>
    </customSheetView>
  </customSheetViews>
  <mergeCells count="10">
    <mergeCell ref="A1:D1"/>
    <mergeCell ref="A2:D2"/>
    <mergeCell ref="A3:D3"/>
    <mergeCell ref="A4:D4"/>
    <mergeCell ref="A6:A7"/>
    <mergeCell ref="A18:A19"/>
    <mergeCell ref="A32:A33"/>
    <mergeCell ref="A34:D34"/>
    <mergeCell ref="A8:D8"/>
    <mergeCell ref="A20:D20"/>
  </mergeCells>
  <printOptions horizontalCentered="1" verticalCentered="1" headings="1"/>
  <pageMargins left="0.25" right="0.25" top="0.5" bottom="0.5" header="0.3" footer="0.3"/>
  <pageSetup scale="60" orientation="portrait" r:id="rId2"/>
  <customProperties>
    <customPr name="_pios_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2C10-6250-43D9-84F8-A968035E71D3}">
  <sheetPr>
    <pageSetUpPr fitToPage="1"/>
  </sheetPr>
  <dimension ref="A1:H43"/>
  <sheetViews>
    <sheetView tabSelected="1" view="pageBreakPreview" zoomScale="80" zoomScaleNormal="100" zoomScaleSheetLayoutView="80" zoomScalePageLayoutView="62" workbookViewId="0">
      <selection activeCell="B6" sqref="B6"/>
    </sheetView>
  </sheetViews>
  <sheetFormatPr defaultColWidth="8.54296875" defaultRowHeight="12.5"/>
  <cols>
    <col min="1" max="1" width="51.54296875" customWidth="1"/>
    <col min="2" max="2" width="10.453125" customWidth="1"/>
    <col min="3" max="3" width="16.54296875" customWidth="1"/>
    <col min="4" max="4" width="17.54296875" customWidth="1"/>
    <col min="5" max="5" width="18.453125" customWidth="1"/>
    <col min="6" max="6" width="14" customWidth="1"/>
    <col min="7" max="7" width="15" customWidth="1"/>
    <col min="8" max="8" width="13.54296875" customWidth="1"/>
  </cols>
  <sheetData>
    <row r="1" spans="1:8" ht="15.5">
      <c r="A1" s="2557" t="s">
        <v>464</v>
      </c>
      <c r="B1" s="2557"/>
      <c r="C1" s="2557"/>
      <c r="D1" s="2557"/>
      <c r="E1" s="2557"/>
      <c r="F1" s="2557"/>
      <c r="G1" s="2557"/>
      <c r="H1" s="2557"/>
    </row>
    <row r="2" spans="1:8" ht="15.5">
      <c r="A2" s="2557" t="s">
        <v>39</v>
      </c>
      <c r="B2" s="2557"/>
      <c r="C2" s="2557"/>
      <c r="D2" s="2557"/>
      <c r="E2" s="2557"/>
      <c r="F2" s="2557"/>
      <c r="G2" s="2557"/>
      <c r="H2" s="2557"/>
    </row>
    <row r="3" spans="1:8" ht="15.5">
      <c r="A3" s="2557" t="s">
        <v>40</v>
      </c>
      <c r="B3" s="2557"/>
      <c r="C3" s="2557"/>
      <c r="D3" s="2557"/>
      <c r="E3" s="2557"/>
      <c r="F3" s="2557"/>
      <c r="G3" s="2557"/>
      <c r="H3" s="2557"/>
    </row>
    <row r="4" spans="1:8" ht="13" thickBot="1"/>
    <row r="5" spans="1:8" ht="15.5">
      <c r="A5" s="2699" t="s">
        <v>135</v>
      </c>
      <c r="B5" s="2702" t="s">
        <v>138</v>
      </c>
      <c r="C5" s="2673" t="s">
        <v>465</v>
      </c>
      <c r="D5" s="2674"/>
      <c r="E5" s="2674"/>
      <c r="F5" s="2674"/>
      <c r="G5" s="2674"/>
      <c r="H5" s="2675"/>
    </row>
    <row r="6" spans="1:8" ht="13.4" customHeight="1" thickBot="1">
      <c r="A6" s="2700"/>
      <c r="B6" s="2703"/>
      <c r="C6" s="2676" t="s">
        <v>444</v>
      </c>
      <c r="D6" s="2677"/>
      <c r="E6" s="2677"/>
      <c r="F6" s="2677"/>
      <c r="G6" s="2677"/>
      <c r="H6" s="2678"/>
    </row>
    <row r="7" spans="1:8" ht="52.5" thickBot="1">
      <c r="A7" s="2701"/>
      <c r="B7" s="2704"/>
      <c r="C7" s="2071" t="s">
        <v>466</v>
      </c>
      <c r="D7" s="2066" t="s">
        <v>467</v>
      </c>
      <c r="E7" s="2066" t="s">
        <v>468</v>
      </c>
      <c r="F7" s="2067" t="s">
        <v>259</v>
      </c>
      <c r="G7" s="2066" t="s">
        <v>145</v>
      </c>
      <c r="H7" s="2068" t="s">
        <v>146</v>
      </c>
    </row>
    <row r="8" spans="1:8" ht="13.4" customHeight="1">
      <c r="A8" s="2690" t="s">
        <v>469</v>
      </c>
      <c r="B8" s="2691"/>
      <c r="C8" s="2691"/>
      <c r="D8" s="2691"/>
      <c r="E8" s="2691"/>
      <c r="F8" s="2691"/>
      <c r="G8" s="2691"/>
      <c r="H8" s="2692"/>
    </row>
    <row r="9" spans="1:8" ht="13.4" customHeight="1">
      <c r="A9" s="68" t="s">
        <v>470</v>
      </c>
      <c r="B9" s="68" t="s">
        <v>149</v>
      </c>
      <c r="C9" s="349">
        <v>0</v>
      </c>
      <c r="D9" s="1764" t="s">
        <v>67</v>
      </c>
      <c r="E9" s="1765">
        <v>0</v>
      </c>
      <c r="F9" s="350">
        <f>IF($G$38&lt;&gt;0,E9/$G$38,0)</f>
        <v>0</v>
      </c>
      <c r="G9" s="349">
        <v>0</v>
      </c>
      <c r="H9" s="388">
        <v>0</v>
      </c>
    </row>
    <row r="10" spans="1:8" ht="14.15" customHeight="1" thickBot="1">
      <c r="A10" s="390" t="s">
        <v>471</v>
      </c>
      <c r="B10" s="390" t="s">
        <v>149</v>
      </c>
      <c r="C10" s="391">
        <v>0</v>
      </c>
      <c r="D10" s="392" t="s">
        <v>67</v>
      </c>
      <c r="E10" s="393">
        <v>0</v>
      </c>
      <c r="F10" s="394">
        <f>IF($G$38&lt;&gt;0,E10/$G$38,0)</f>
        <v>0</v>
      </c>
      <c r="G10" s="391">
        <v>0</v>
      </c>
      <c r="H10" s="395">
        <v>0</v>
      </c>
    </row>
    <row r="11" spans="1:8" ht="13">
      <c r="A11" s="2693" t="s">
        <v>472</v>
      </c>
      <c r="B11" s="2694"/>
      <c r="C11" s="2694"/>
      <c r="D11" s="2694"/>
      <c r="E11" s="2694"/>
      <c r="F11" s="2694"/>
      <c r="G11" s="2694"/>
      <c r="H11" s="2695"/>
    </row>
    <row r="12" spans="1:8">
      <c r="A12" s="68" t="s">
        <v>473</v>
      </c>
      <c r="B12" s="68" t="s">
        <v>149</v>
      </c>
      <c r="C12" s="349">
        <v>0</v>
      </c>
      <c r="D12" s="1764">
        <v>0</v>
      </c>
      <c r="E12" s="1765">
        <v>0</v>
      </c>
      <c r="F12" s="350">
        <f>IF($G$38&lt;&gt;0,E12/$G$38,0)</f>
        <v>0</v>
      </c>
      <c r="G12" s="349">
        <v>0</v>
      </c>
      <c r="H12" s="388">
        <v>0</v>
      </c>
    </row>
    <row r="13" spans="1:8">
      <c r="A13" s="68" t="s">
        <v>474</v>
      </c>
      <c r="B13" s="68" t="s">
        <v>149</v>
      </c>
      <c r="C13" s="349">
        <v>0</v>
      </c>
      <c r="D13" s="1764">
        <v>0</v>
      </c>
      <c r="E13" s="1765">
        <v>0</v>
      </c>
      <c r="F13" s="350">
        <f>IF($G$38&lt;&gt;0,E13/$G$38,0)</f>
        <v>0</v>
      </c>
      <c r="G13" s="349">
        <v>0</v>
      </c>
      <c r="H13" s="388">
        <v>0</v>
      </c>
    </row>
    <row r="14" spans="1:8">
      <c r="A14" s="68" t="s">
        <v>475</v>
      </c>
      <c r="B14" s="68" t="s">
        <v>149</v>
      </c>
      <c r="C14" s="1764">
        <v>0</v>
      </c>
      <c r="D14" s="1764">
        <v>0</v>
      </c>
      <c r="E14" s="1765">
        <v>0</v>
      </c>
      <c r="F14" s="350">
        <f>IF($G$38&lt;&gt;0,E14/$G$38,0)</f>
        <v>0</v>
      </c>
      <c r="G14" s="349">
        <v>0</v>
      </c>
      <c r="H14" s="388">
        <v>0</v>
      </c>
    </row>
    <row r="15" spans="1:8" ht="13" thickBot="1">
      <c r="A15" s="390" t="s">
        <v>476</v>
      </c>
      <c r="B15" s="390" t="s">
        <v>149</v>
      </c>
      <c r="C15" s="391">
        <v>0</v>
      </c>
      <c r="D15" s="392">
        <v>0</v>
      </c>
      <c r="E15" s="393">
        <v>0</v>
      </c>
      <c r="F15" s="394">
        <f>IF($G$38&lt;&gt;0,E15/$G$38,0)</f>
        <v>0</v>
      </c>
      <c r="G15" s="391">
        <v>0</v>
      </c>
      <c r="H15" s="395">
        <v>0</v>
      </c>
    </row>
    <row r="16" spans="1:8" ht="13">
      <c r="A16" s="2693" t="s">
        <v>477</v>
      </c>
      <c r="B16" s="2694"/>
      <c r="C16" s="2694"/>
      <c r="D16" s="2694"/>
      <c r="E16" s="2694"/>
      <c r="F16" s="2694"/>
      <c r="G16" s="2694"/>
      <c r="H16" s="2695"/>
    </row>
    <row r="17" spans="1:8">
      <c r="A17" s="68" t="s">
        <v>473</v>
      </c>
      <c r="B17" s="68" t="s">
        <v>157</v>
      </c>
      <c r="C17" s="349">
        <v>0</v>
      </c>
      <c r="D17" s="1764">
        <v>0</v>
      </c>
      <c r="E17" s="1765">
        <v>0</v>
      </c>
      <c r="F17" s="350">
        <f>IF($G$38&lt;&gt;0,E17/$G$38,0)</f>
        <v>0</v>
      </c>
      <c r="G17" s="349">
        <v>0</v>
      </c>
      <c r="H17" s="388">
        <v>0</v>
      </c>
    </row>
    <row r="18" spans="1:8">
      <c r="A18" s="68" t="s">
        <v>474</v>
      </c>
      <c r="B18" s="68" t="s">
        <v>149</v>
      </c>
      <c r="C18" s="349">
        <v>0</v>
      </c>
      <c r="D18" s="1764">
        <v>0</v>
      </c>
      <c r="E18" s="1765">
        <v>0</v>
      </c>
      <c r="F18" s="350">
        <f>IF($G$38&lt;&gt;0,E18/$G$38,0)</f>
        <v>0</v>
      </c>
      <c r="G18" s="349">
        <v>0</v>
      </c>
      <c r="H18" s="388">
        <v>0</v>
      </c>
    </row>
    <row r="19" spans="1:8">
      <c r="A19" s="68" t="s">
        <v>475</v>
      </c>
      <c r="B19" s="68" t="s">
        <v>149</v>
      </c>
      <c r="C19" s="349">
        <v>0</v>
      </c>
      <c r="D19" s="1764">
        <v>0</v>
      </c>
      <c r="E19" s="1765">
        <v>0</v>
      </c>
      <c r="F19" s="350">
        <f>IF($G$38&lt;&gt;0,E19/$G$38,0)</f>
        <v>0</v>
      </c>
      <c r="G19" s="349">
        <v>0</v>
      </c>
      <c r="H19" s="388">
        <v>0</v>
      </c>
    </row>
    <row r="20" spans="1:8" ht="13" thickBot="1">
      <c r="A20" s="390" t="s">
        <v>476</v>
      </c>
      <c r="B20" s="390" t="s">
        <v>149</v>
      </c>
      <c r="C20" s="391">
        <v>0</v>
      </c>
      <c r="D20" s="392">
        <v>0</v>
      </c>
      <c r="E20" s="393">
        <v>0</v>
      </c>
      <c r="F20" s="394">
        <f>IF($G$38&lt;&gt;0,E20/$G$38,0)</f>
        <v>0</v>
      </c>
      <c r="G20" s="391">
        <v>0</v>
      </c>
      <c r="H20" s="395">
        <v>0</v>
      </c>
    </row>
    <row r="21" spans="1:8" ht="13">
      <c r="A21" s="2693" t="s">
        <v>478</v>
      </c>
      <c r="B21" s="2694"/>
      <c r="C21" s="2694"/>
      <c r="D21" s="2694"/>
      <c r="E21" s="2694"/>
      <c r="F21" s="2694"/>
      <c r="G21" s="2694"/>
      <c r="H21" s="2695"/>
    </row>
    <row r="22" spans="1:8">
      <c r="A22" s="68" t="s">
        <v>473</v>
      </c>
      <c r="B22" s="68" t="s">
        <v>149</v>
      </c>
      <c r="C22" s="349">
        <v>0</v>
      </c>
      <c r="D22" s="1764">
        <v>0</v>
      </c>
      <c r="E22" s="1765">
        <v>0</v>
      </c>
      <c r="F22" s="350">
        <v>0</v>
      </c>
      <c r="G22" s="349">
        <v>0</v>
      </c>
      <c r="H22" s="388">
        <v>0</v>
      </c>
    </row>
    <row r="23" spans="1:8">
      <c r="A23" s="68" t="s">
        <v>474</v>
      </c>
      <c r="B23" s="68" t="s">
        <v>149</v>
      </c>
      <c r="C23" s="349">
        <v>0</v>
      </c>
      <c r="D23" s="1764">
        <v>0</v>
      </c>
      <c r="E23" s="1765">
        <v>0</v>
      </c>
      <c r="F23" s="350">
        <f>IF($G$38&lt;&gt;0,E23/$G$38,0)</f>
        <v>0</v>
      </c>
      <c r="G23" s="349">
        <v>0</v>
      </c>
      <c r="H23" s="388">
        <v>0</v>
      </c>
    </row>
    <row r="24" spans="1:8" ht="13" thickBot="1">
      <c r="A24" s="390" t="s">
        <v>475</v>
      </c>
      <c r="B24" s="390" t="s">
        <v>149</v>
      </c>
      <c r="C24" s="391">
        <v>0</v>
      </c>
      <c r="D24" s="392">
        <v>0</v>
      </c>
      <c r="E24" s="393">
        <v>0</v>
      </c>
      <c r="F24" s="394">
        <f>IF($G$38&lt;&gt;0,E24/$G$38,0)</f>
        <v>0</v>
      </c>
      <c r="G24" s="391">
        <v>0</v>
      </c>
      <c r="H24" s="395">
        <v>0</v>
      </c>
    </row>
    <row r="25" spans="1:8" ht="13.5" thickBot="1">
      <c r="A25" s="2696" t="s">
        <v>479</v>
      </c>
      <c r="B25" s="2697"/>
      <c r="C25" s="2697"/>
      <c r="D25" s="2697"/>
      <c r="E25" s="2697"/>
      <c r="F25" s="2697"/>
      <c r="G25" s="2697"/>
      <c r="H25" s="2698"/>
    </row>
    <row r="26" spans="1:8" ht="14" thickTop="1" thickBot="1">
      <c r="A26" s="2291" t="s">
        <v>456</v>
      </c>
      <c r="B26" s="2291"/>
      <c r="C26" s="356" t="s">
        <v>480</v>
      </c>
      <c r="D26" s="357">
        <f>SUM(D12:D25)</f>
        <v>0</v>
      </c>
      <c r="E26" s="358">
        <f>SUM(E12:E25)</f>
        <v>0</v>
      </c>
      <c r="F26" s="359">
        <f>IF($G$38&lt;&gt;0,E26/$G$38,0)</f>
        <v>0</v>
      </c>
      <c r="G26" s="356" t="s">
        <v>480</v>
      </c>
      <c r="H26" s="389">
        <f>SUM(H12:H25)</f>
        <v>0</v>
      </c>
    </row>
    <row r="27" spans="1:8" ht="13.5" thickBot="1">
      <c r="A27" s="351"/>
      <c r="B27" s="352"/>
      <c r="C27" s="353"/>
      <c r="D27" s="353"/>
      <c r="E27" s="354"/>
      <c r="F27" s="354"/>
      <c r="G27" s="356" t="s">
        <v>480</v>
      </c>
      <c r="H27" s="389">
        <f>SUM(H13:H26)</f>
        <v>0</v>
      </c>
    </row>
    <row r="28" spans="1:8" ht="13">
      <c r="A28" s="2072" t="s">
        <v>234</v>
      </c>
      <c r="B28" s="2073"/>
      <c r="C28" s="2074" t="s">
        <v>47</v>
      </c>
      <c r="E28" s="48"/>
      <c r="F28" s="48"/>
      <c r="G28" s="9"/>
      <c r="H28" s="9"/>
    </row>
    <row r="29" spans="1:8" ht="13">
      <c r="A29" s="166" t="s">
        <v>235</v>
      </c>
      <c r="B29" s="361" t="s">
        <v>157</v>
      </c>
      <c r="C29" s="360">
        <v>0</v>
      </c>
      <c r="E29" s="48"/>
      <c r="F29" s="48"/>
      <c r="G29" s="9"/>
      <c r="H29" s="9"/>
    </row>
    <row r="30" spans="1:8" ht="13.5" thickBot="1">
      <c r="A30" s="364" t="s">
        <v>481</v>
      </c>
      <c r="B30" s="365" t="s">
        <v>157</v>
      </c>
      <c r="C30" s="366">
        <v>0</v>
      </c>
      <c r="E30" s="48"/>
      <c r="F30" s="48"/>
      <c r="G30" s="9"/>
      <c r="H30" s="9"/>
    </row>
    <row r="31" spans="1:8" ht="14" thickTop="1" thickBot="1">
      <c r="A31" s="2301" t="s">
        <v>238</v>
      </c>
      <c r="B31" s="2314" t="s">
        <v>157</v>
      </c>
      <c r="C31" s="363">
        <v>0</v>
      </c>
      <c r="E31" s="70"/>
      <c r="F31" s="9"/>
      <c r="G31" s="9"/>
      <c r="H31" s="9"/>
    </row>
    <row r="33" spans="1:8" ht="13" thickBot="1"/>
    <row r="34" spans="1:8" ht="13">
      <c r="A34" s="2039"/>
      <c r="B34" s="2609" t="s">
        <v>243</v>
      </c>
      <c r="C34" s="2610"/>
      <c r="D34" s="2611"/>
    </row>
    <row r="35" spans="1:8" ht="13.5" thickBot="1">
      <c r="A35" s="2040" t="s">
        <v>482</v>
      </c>
      <c r="B35" s="2041" t="s">
        <v>45</v>
      </c>
      <c r="C35" s="2063" t="s">
        <v>46</v>
      </c>
      <c r="D35" s="2064" t="s">
        <v>47</v>
      </c>
    </row>
    <row r="36" spans="1:8" ht="13">
      <c r="A36" s="188" t="s">
        <v>95</v>
      </c>
      <c r="B36" s="1100">
        <v>0</v>
      </c>
      <c r="C36" s="370">
        <v>0</v>
      </c>
      <c r="D36" s="367">
        <f>B36+C36</f>
        <v>0</v>
      </c>
    </row>
    <row r="37" spans="1:8" ht="13">
      <c r="A37" s="41" t="s">
        <v>310</v>
      </c>
      <c r="B37" s="355">
        <v>0</v>
      </c>
      <c r="C37" s="371">
        <v>0</v>
      </c>
      <c r="D37" s="368">
        <f t="shared" ref="D37:D38" si="0">B37+C37</f>
        <v>0</v>
      </c>
    </row>
    <row r="38" spans="1:8" ht="13.5" thickBot="1">
      <c r="A38" s="42" t="s">
        <v>311</v>
      </c>
      <c r="B38" s="355">
        <v>0</v>
      </c>
      <c r="C38" s="372">
        <v>0</v>
      </c>
      <c r="D38" s="369">
        <f t="shared" si="0"/>
        <v>0</v>
      </c>
      <c r="E38" s="62" t="s">
        <v>248</v>
      </c>
    </row>
    <row r="39" spans="1:8" ht="15" thickBot="1">
      <c r="A39" s="306"/>
      <c r="B39" s="317"/>
      <c r="C39" s="318"/>
      <c r="D39" s="319"/>
    </row>
    <row r="40" spans="1:8" ht="14" thickTop="1" thickBot="1">
      <c r="A40" s="2175" t="s">
        <v>483</v>
      </c>
      <c r="B40" s="401">
        <f>SUM(B36:B38)</f>
        <v>0</v>
      </c>
      <c r="C40" s="402">
        <f>SUM(C36:C38)</f>
        <v>0</v>
      </c>
      <c r="D40" s="403">
        <f>SUM(D36:D38)</f>
        <v>0</v>
      </c>
    </row>
    <row r="42" spans="1:8" ht="14.5">
      <c r="A42" t="s">
        <v>484</v>
      </c>
    </row>
    <row r="43" spans="1:8" ht="12.75" customHeight="1">
      <c r="A43" s="2689" t="s">
        <v>485</v>
      </c>
      <c r="B43" s="2689"/>
      <c r="C43" s="2689"/>
      <c r="D43" s="2689"/>
      <c r="E43" s="2689"/>
      <c r="F43" s="2689"/>
      <c r="G43" s="348"/>
      <c r="H43" s="348"/>
    </row>
  </sheetData>
  <mergeCells count="14">
    <mergeCell ref="A1:H1"/>
    <mergeCell ref="A2:H2"/>
    <mergeCell ref="A3:H3"/>
    <mergeCell ref="A43:F43"/>
    <mergeCell ref="C5:H5"/>
    <mergeCell ref="C6:H6"/>
    <mergeCell ref="A8:H8"/>
    <mergeCell ref="A11:H11"/>
    <mergeCell ref="A16:H16"/>
    <mergeCell ref="A21:H21"/>
    <mergeCell ref="A25:H25"/>
    <mergeCell ref="B34:D34"/>
    <mergeCell ref="A5:A7"/>
    <mergeCell ref="B5:B7"/>
  </mergeCells>
  <printOptions horizontalCentered="1" verticalCentered="1" headings="1"/>
  <pageMargins left="0.25" right="0.25" top="0.5" bottom="0.5" header="0.3" footer="0.3"/>
  <pageSetup scale="64"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81"/>
  <sheetViews>
    <sheetView tabSelected="1" view="pageBreakPreview" zoomScale="80" zoomScaleNormal="100" zoomScaleSheetLayoutView="80" workbookViewId="0">
      <selection activeCell="B6" sqref="B6"/>
    </sheetView>
  </sheetViews>
  <sheetFormatPr defaultColWidth="8.54296875" defaultRowHeight="12.5"/>
  <cols>
    <col min="1" max="1" width="44.54296875" customWidth="1"/>
    <col min="2" max="2" width="7.54296875" customWidth="1"/>
    <col min="3" max="3" width="9.26953125" customWidth="1"/>
    <col min="4" max="4" width="12.453125" customWidth="1"/>
    <col min="5" max="5" width="11.453125" customWidth="1"/>
    <col min="6" max="6" width="11.54296875" customWidth="1"/>
    <col min="7" max="7" width="12.54296875" customWidth="1"/>
    <col min="8" max="8" width="12.453125" customWidth="1"/>
    <col min="9" max="9" width="15.453125" customWidth="1"/>
    <col min="10" max="10" width="19.54296875" customWidth="1"/>
    <col min="11" max="11" width="24.54296875" customWidth="1"/>
    <col min="12" max="12" width="20.453125" customWidth="1"/>
  </cols>
  <sheetData>
    <row r="1" spans="1:11" ht="15.5">
      <c r="A1" s="2557" t="s">
        <v>486</v>
      </c>
      <c r="B1" s="2557"/>
      <c r="C1" s="2557"/>
      <c r="D1" s="2557"/>
      <c r="E1" s="2557"/>
      <c r="F1" s="2557"/>
      <c r="G1" s="2557"/>
      <c r="H1" s="2557"/>
      <c r="I1" s="2557"/>
      <c r="J1" s="2557"/>
    </row>
    <row r="2" spans="1:11" ht="15.5">
      <c r="A2" s="2557" t="s">
        <v>39</v>
      </c>
      <c r="B2" s="2557"/>
      <c r="C2" s="2557"/>
      <c r="D2" s="2557"/>
      <c r="E2" s="2557"/>
      <c r="F2" s="2557"/>
      <c r="G2" s="2557"/>
      <c r="H2" s="2557"/>
      <c r="I2" s="2557"/>
      <c r="J2" s="2557"/>
      <c r="K2" s="53"/>
    </row>
    <row r="3" spans="1:11" ht="15.5">
      <c r="A3" s="2557" t="s">
        <v>40</v>
      </c>
      <c r="B3" s="2557"/>
      <c r="C3" s="2557"/>
      <c r="D3" s="2557"/>
      <c r="E3" s="2557"/>
      <c r="F3" s="2557"/>
      <c r="G3" s="2557"/>
      <c r="H3" s="2557"/>
      <c r="I3" s="2557"/>
      <c r="J3" s="2557"/>
      <c r="K3" s="53"/>
    </row>
    <row r="4" spans="1:11" ht="14.5" thickBot="1">
      <c r="A4" s="71"/>
      <c r="B4" s="67"/>
      <c r="C4" s="100"/>
      <c r="D4" s="100"/>
      <c r="E4" s="100"/>
      <c r="F4" s="100"/>
      <c r="G4" t="s">
        <v>324</v>
      </c>
    </row>
    <row r="5" spans="1:11" ht="18.75" customHeight="1" thickBot="1">
      <c r="A5" s="2051"/>
      <c r="B5" s="2051"/>
      <c r="C5" s="2705" t="s">
        <v>487</v>
      </c>
      <c r="D5" s="2706"/>
      <c r="E5" s="2706"/>
      <c r="F5" s="2706"/>
      <c r="G5" s="2706"/>
      <c r="H5" s="2706"/>
      <c r="I5" s="2706"/>
      <c r="J5" s="2707"/>
      <c r="K5" s="175"/>
    </row>
    <row r="6" spans="1:11" ht="19.5" customHeight="1" thickBot="1">
      <c r="A6" s="2075"/>
      <c r="B6" s="2039"/>
      <c r="C6" s="2708" t="s">
        <v>488</v>
      </c>
      <c r="D6" s="2709"/>
      <c r="E6" s="2709"/>
      <c r="F6" s="2709"/>
      <c r="G6" s="2709"/>
      <c r="H6" s="2709"/>
      <c r="I6" s="2709"/>
      <c r="J6" s="2710"/>
      <c r="K6" s="165"/>
    </row>
    <row r="7" spans="1:11" ht="39.5" thickBot="1">
      <c r="A7" s="2076" t="s">
        <v>135</v>
      </c>
      <c r="B7" s="2505" t="s">
        <v>138</v>
      </c>
      <c r="C7" s="2107" t="s">
        <v>139</v>
      </c>
      <c r="D7" s="2047" t="s">
        <v>256</v>
      </c>
      <c r="E7" s="2047" t="s">
        <v>257</v>
      </c>
      <c r="F7" s="2047" t="s">
        <v>258</v>
      </c>
      <c r="G7" s="2047" t="s">
        <v>143</v>
      </c>
      <c r="H7" s="2512" t="s">
        <v>259</v>
      </c>
      <c r="I7" s="2066" t="s">
        <v>145</v>
      </c>
      <c r="J7" s="2068" t="s">
        <v>146</v>
      </c>
    </row>
    <row r="8" spans="1:11" ht="13">
      <c r="A8" s="252" t="s">
        <v>81</v>
      </c>
      <c r="B8" s="253"/>
      <c r="C8" s="264"/>
      <c r="D8" s="1721"/>
      <c r="E8" s="1721"/>
      <c r="F8" s="1721"/>
      <c r="G8" s="1721"/>
      <c r="H8" s="258"/>
      <c r="I8" s="1721"/>
      <c r="J8" s="258"/>
    </row>
    <row r="9" spans="1:11">
      <c r="A9" s="1282" t="s">
        <v>152</v>
      </c>
      <c r="B9" s="1282" t="s">
        <v>149</v>
      </c>
      <c r="C9" s="1283">
        <v>0</v>
      </c>
      <c r="D9" s="1675">
        <v>0</v>
      </c>
      <c r="E9" s="1675">
        <v>0</v>
      </c>
      <c r="F9" s="1675">
        <v>0</v>
      </c>
      <c r="G9" s="1767">
        <v>0</v>
      </c>
      <c r="H9" s="1328">
        <f>IF($G$65=0,0,G9/$G$65)</f>
        <v>0</v>
      </c>
      <c r="I9" s="1675">
        <v>0</v>
      </c>
      <c r="J9" s="1316">
        <v>0</v>
      </c>
    </row>
    <row r="10" spans="1:11">
      <c r="A10" s="1282" t="s">
        <v>489</v>
      </c>
      <c r="B10" s="1282" t="s">
        <v>149</v>
      </c>
      <c r="C10" s="1283">
        <v>0</v>
      </c>
      <c r="D10" s="1675">
        <v>0</v>
      </c>
      <c r="E10" s="1675">
        <v>0</v>
      </c>
      <c r="F10" s="1675">
        <v>0</v>
      </c>
      <c r="G10" s="1767">
        <v>0</v>
      </c>
      <c r="H10" s="1328">
        <f>IF($G$65=0,0,G10/$G$65)</f>
        <v>0</v>
      </c>
      <c r="I10" s="1675">
        <v>0</v>
      </c>
      <c r="J10" s="1316">
        <v>0</v>
      </c>
    </row>
    <row r="11" spans="1:11">
      <c r="A11" s="1282" t="s">
        <v>490</v>
      </c>
      <c r="B11" s="1282" t="s">
        <v>149</v>
      </c>
      <c r="C11" s="1283">
        <v>0</v>
      </c>
      <c r="D11" s="1675">
        <v>0</v>
      </c>
      <c r="E11" s="1675">
        <v>0</v>
      </c>
      <c r="F11" s="1675">
        <v>0</v>
      </c>
      <c r="G11" s="1767">
        <v>0</v>
      </c>
      <c r="H11" s="1328">
        <f>IF($G$65=0,0,G11/$G$65)</f>
        <v>0</v>
      </c>
      <c r="I11" s="1675">
        <v>0</v>
      </c>
      <c r="J11" s="1316">
        <v>0</v>
      </c>
    </row>
    <row r="12" spans="1:11">
      <c r="A12" s="1282" t="s">
        <v>491</v>
      </c>
      <c r="B12" s="1282" t="s">
        <v>149</v>
      </c>
      <c r="C12" s="1283">
        <v>0</v>
      </c>
      <c r="D12" s="1675">
        <v>0</v>
      </c>
      <c r="E12" s="1675">
        <v>0</v>
      </c>
      <c r="F12" s="1675">
        <v>0</v>
      </c>
      <c r="G12" s="1767">
        <v>0</v>
      </c>
      <c r="H12" s="1328">
        <v>0</v>
      </c>
      <c r="I12" s="1675">
        <v>0</v>
      </c>
      <c r="J12" s="1316">
        <v>0</v>
      </c>
    </row>
    <row r="13" spans="1:11" ht="13">
      <c r="A13" s="870" t="s">
        <v>158</v>
      </c>
      <c r="B13" s="1287"/>
      <c r="C13" s="1329"/>
      <c r="D13" s="1768"/>
      <c r="E13" s="1768"/>
      <c r="F13" s="1768"/>
      <c r="G13" s="1768"/>
      <c r="H13" s="1330"/>
      <c r="I13" s="1768"/>
      <c r="J13" s="1331"/>
    </row>
    <row r="14" spans="1:11">
      <c r="A14" s="1282" t="s">
        <v>405</v>
      </c>
      <c r="B14" s="1282" t="s">
        <v>157</v>
      </c>
      <c r="C14" s="1283">
        <v>0</v>
      </c>
      <c r="D14" s="1675">
        <v>0</v>
      </c>
      <c r="E14" s="1675">
        <v>0</v>
      </c>
      <c r="F14" s="1675">
        <v>0</v>
      </c>
      <c r="G14" s="1767">
        <v>0</v>
      </c>
      <c r="H14" s="1328">
        <f t="shared" ref="H14:H23" si="0">IF($G$65=0,0,G14/$G$65)</f>
        <v>0</v>
      </c>
      <c r="I14" s="1675">
        <v>0</v>
      </c>
      <c r="J14" s="1316">
        <v>0</v>
      </c>
    </row>
    <row r="15" spans="1:11">
      <c r="A15" s="1282" t="s">
        <v>492</v>
      </c>
      <c r="B15" s="1282" t="s">
        <v>157</v>
      </c>
      <c r="C15" s="1283">
        <v>0</v>
      </c>
      <c r="D15" s="1675">
        <v>0</v>
      </c>
      <c r="E15" s="1675">
        <v>0</v>
      </c>
      <c r="F15" s="1675">
        <v>0</v>
      </c>
      <c r="G15" s="1767">
        <v>0</v>
      </c>
      <c r="H15" s="1328">
        <f t="shared" si="0"/>
        <v>0</v>
      </c>
      <c r="I15" s="1675">
        <v>0</v>
      </c>
      <c r="J15" s="1316">
        <v>0</v>
      </c>
    </row>
    <row r="16" spans="1:11">
      <c r="A16" s="1282" t="s">
        <v>406</v>
      </c>
      <c r="B16" s="1282" t="s">
        <v>157</v>
      </c>
      <c r="C16" s="1283">
        <v>0</v>
      </c>
      <c r="D16" s="1675">
        <v>0</v>
      </c>
      <c r="E16" s="1675">
        <v>0</v>
      </c>
      <c r="F16" s="1675">
        <v>0</v>
      </c>
      <c r="G16" s="1767">
        <v>0</v>
      </c>
      <c r="H16" s="1328">
        <f t="shared" si="0"/>
        <v>0</v>
      </c>
      <c r="I16" s="1675">
        <v>0</v>
      </c>
      <c r="J16" s="1316">
        <v>0</v>
      </c>
    </row>
    <row r="17" spans="1:11">
      <c r="A17" s="1282" t="s">
        <v>327</v>
      </c>
      <c r="B17" s="1282" t="s">
        <v>157</v>
      </c>
      <c r="C17" s="1283">
        <v>0</v>
      </c>
      <c r="D17" s="1675">
        <v>0</v>
      </c>
      <c r="E17" s="1675">
        <v>0</v>
      </c>
      <c r="F17" s="1675">
        <v>0</v>
      </c>
      <c r="G17" s="1767">
        <v>0</v>
      </c>
      <c r="H17" s="1328">
        <f t="shared" si="0"/>
        <v>0</v>
      </c>
      <c r="I17" s="1675">
        <v>0</v>
      </c>
      <c r="J17" s="1316">
        <v>0</v>
      </c>
    </row>
    <row r="18" spans="1:11">
      <c r="A18" s="1282" t="s">
        <v>330</v>
      </c>
      <c r="B18" s="1282" t="s">
        <v>149</v>
      </c>
      <c r="C18" s="1283">
        <v>0</v>
      </c>
      <c r="D18" s="1675">
        <v>0</v>
      </c>
      <c r="E18" s="1675">
        <v>0</v>
      </c>
      <c r="F18" s="1675">
        <v>0</v>
      </c>
      <c r="G18" s="1767">
        <v>0</v>
      </c>
      <c r="H18" s="1328">
        <f t="shared" si="0"/>
        <v>0</v>
      </c>
      <c r="I18" s="1675">
        <v>0</v>
      </c>
      <c r="J18" s="1316">
        <v>0</v>
      </c>
    </row>
    <row r="19" spans="1:11">
      <c r="A19" s="1282" t="s">
        <v>169</v>
      </c>
      <c r="B19" s="1282" t="s">
        <v>149</v>
      </c>
      <c r="C19" s="1283">
        <v>0</v>
      </c>
      <c r="D19" s="1675">
        <v>0</v>
      </c>
      <c r="E19" s="1675">
        <v>0</v>
      </c>
      <c r="F19" s="1675">
        <v>0</v>
      </c>
      <c r="G19" s="1767">
        <v>0</v>
      </c>
      <c r="H19" s="1328">
        <f t="shared" si="0"/>
        <v>0</v>
      </c>
      <c r="I19" s="1675">
        <v>0</v>
      </c>
      <c r="J19" s="1316">
        <v>0</v>
      </c>
    </row>
    <row r="20" spans="1:11">
      <c r="A20" s="1282" t="s">
        <v>397</v>
      </c>
      <c r="B20" s="1282" t="s">
        <v>149</v>
      </c>
      <c r="C20" s="1283">
        <v>0</v>
      </c>
      <c r="D20" s="1675">
        <v>0</v>
      </c>
      <c r="E20" s="1675">
        <v>0</v>
      </c>
      <c r="F20" s="1675">
        <v>0</v>
      </c>
      <c r="G20" s="1767">
        <v>0</v>
      </c>
      <c r="H20" s="1328">
        <f t="shared" si="0"/>
        <v>0</v>
      </c>
      <c r="I20" s="1675">
        <v>0</v>
      </c>
      <c r="J20" s="1316">
        <v>0</v>
      </c>
    </row>
    <row r="21" spans="1:11">
      <c r="A21" s="1282" t="s">
        <v>159</v>
      </c>
      <c r="B21" s="1282" t="s">
        <v>149</v>
      </c>
      <c r="C21" s="1283">
        <v>0</v>
      </c>
      <c r="D21" s="1675">
        <v>0</v>
      </c>
      <c r="E21" s="1675">
        <v>0</v>
      </c>
      <c r="F21" s="1675">
        <v>0</v>
      </c>
      <c r="G21" s="1767">
        <v>0</v>
      </c>
      <c r="H21" s="1328">
        <f t="shared" si="0"/>
        <v>0</v>
      </c>
      <c r="I21" s="1675">
        <v>0</v>
      </c>
      <c r="J21" s="1316">
        <v>0</v>
      </c>
    </row>
    <row r="22" spans="1:11">
      <c r="A22" s="1282" t="s">
        <v>404</v>
      </c>
      <c r="B22" s="1282" t="s">
        <v>149</v>
      </c>
      <c r="C22" s="1283">
        <v>0</v>
      </c>
      <c r="D22" s="1675">
        <v>0</v>
      </c>
      <c r="E22" s="1675">
        <v>0</v>
      </c>
      <c r="F22" s="1675">
        <v>0</v>
      </c>
      <c r="G22" s="1767">
        <v>0</v>
      </c>
      <c r="H22" s="1328">
        <f t="shared" si="0"/>
        <v>0</v>
      </c>
      <c r="I22" s="1675">
        <v>0</v>
      </c>
      <c r="J22" s="1316">
        <v>0</v>
      </c>
    </row>
    <row r="23" spans="1:11">
      <c r="A23" s="1282" t="s">
        <v>403</v>
      </c>
      <c r="B23" s="1282" t="s">
        <v>149</v>
      </c>
      <c r="C23" s="1283">
        <v>0</v>
      </c>
      <c r="D23" s="1675">
        <v>0</v>
      </c>
      <c r="E23" s="1675">
        <v>0</v>
      </c>
      <c r="F23" s="1675">
        <v>0</v>
      </c>
      <c r="G23" s="1767">
        <v>0</v>
      </c>
      <c r="H23" s="1328">
        <f t="shared" si="0"/>
        <v>0</v>
      </c>
      <c r="I23" s="1675">
        <v>0</v>
      </c>
      <c r="J23" s="1316">
        <v>0</v>
      </c>
    </row>
    <row r="24" spans="1:11" ht="13">
      <c r="A24" s="870" t="s">
        <v>83</v>
      </c>
      <c r="B24" s="1287"/>
      <c r="C24" s="1329"/>
      <c r="D24" s="1768"/>
      <c r="E24" s="1768"/>
      <c r="F24" s="1768"/>
      <c r="G24" s="1768"/>
      <c r="H24" s="1330"/>
      <c r="I24" s="1768"/>
      <c r="J24" s="1331"/>
    </row>
    <row r="25" spans="1:11" s="60" customFormat="1">
      <c r="A25" s="1282" t="s">
        <v>493</v>
      </c>
      <c r="B25" s="1282" t="s">
        <v>157</v>
      </c>
      <c r="C25" s="1283">
        <v>0</v>
      </c>
      <c r="D25" s="1675">
        <v>0</v>
      </c>
      <c r="E25" s="1675">
        <v>0</v>
      </c>
      <c r="F25" s="1675">
        <v>0</v>
      </c>
      <c r="G25" s="1767">
        <v>0</v>
      </c>
      <c r="H25" s="1328">
        <f t="shared" ref="H25:H27" si="1">IF($G$65=0,0,G25/$G$65)</f>
        <v>0</v>
      </c>
      <c r="I25" s="1675">
        <v>0</v>
      </c>
      <c r="J25" s="1316">
        <v>0</v>
      </c>
      <c r="K25"/>
    </row>
    <row r="26" spans="1:11">
      <c r="A26" s="1282" t="s">
        <v>178</v>
      </c>
      <c r="B26" s="1282" t="s">
        <v>157</v>
      </c>
      <c r="C26" s="1283">
        <v>0</v>
      </c>
      <c r="D26" s="1675">
        <v>0</v>
      </c>
      <c r="E26" s="1675">
        <v>0</v>
      </c>
      <c r="F26" s="1675">
        <v>0</v>
      </c>
      <c r="G26" s="1767">
        <v>0</v>
      </c>
      <c r="H26" s="1328">
        <f t="shared" si="1"/>
        <v>0</v>
      </c>
      <c r="I26" s="1675">
        <v>0</v>
      </c>
      <c r="J26" s="1316">
        <v>0</v>
      </c>
    </row>
    <row r="27" spans="1:11">
      <c r="A27" s="1294" t="s">
        <v>494</v>
      </c>
      <c r="B27" s="1294" t="s">
        <v>157</v>
      </c>
      <c r="C27" s="1283">
        <v>0</v>
      </c>
      <c r="D27" s="1675">
        <v>0</v>
      </c>
      <c r="E27" s="1675">
        <v>0</v>
      </c>
      <c r="F27" s="1675">
        <v>0</v>
      </c>
      <c r="G27" s="1767">
        <v>0</v>
      </c>
      <c r="H27" s="1328">
        <f t="shared" si="1"/>
        <v>0</v>
      </c>
      <c r="I27" s="1675">
        <v>0</v>
      </c>
      <c r="J27" s="1316">
        <v>0</v>
      </c>
    </row>
    <row r="28" spans="1:11" ht="13">
      <c r="A28" s="870" t="s">
        <v>84</v>
      </c>
      <c r="B28" s="1287"/>
      <c r="C28" s="1329"/>
      <c r="D28" s="1768"/>
      <c r="E28" s="1768"/>
      <c r="F28" s="1768"/>
      <c r="G28" s="1768"/>
      <c r="H28" s="1330"/>
      <c r="I28" s="1768"/>
      <c r="J28" s="1331"/>
    </row>
    <row r="29" spans="1:11">
      <c r="A29" s="1282" t="s">
        <v>495</v>
      </c>
      <c r="B29" s="1282" t="s">
        <v>149</v>
      </c>
      <c r="C29" s="1283">
        <v>0</v>
      </c>
      <c r="D29" s="1675">
        <v>0</v>
      </c>
      <c r="E29" s="1675">
        <v>0</v>
      </c>
      <c r="F29" s="1675">
        <v>0</v>
      </c>
      <c r="G29" s="1767">
        <v>0</v>
      </c>
      <c r="H29" s="1328">
        <f t="shared" ref="H29:H40" si="2">IF($G$65=0,0,G29/$G$65)</f>
        <v>0</v>
      </c>
      <c r="I29" s="1675">
        <v>0</v>
      </c>
      <c r="J29" s="1316">
        <v>0</v>
      </c>
    </row>
    <row r="30" spans="1:11">
      <c r="A30" s="1282" t="s">
        <v>496</v>
      </c>
      <c r="B30" s="1282" t="s">
        <v>149</v>
      </c>
      <c r="C30" s="1283">
        <v>0</v>
      </c>
      <c r="D30" s="1675">
        <v>0</v>
      </c>
      <c r="E30" s="1675">
        <v>0</v>
      </c>
      <c r="F30" s="1675">
        <v>0</v>
      </c>
      <c r="G30" s="1767">
        <v>0</v>
      </c>
      <c r="H30" s="1328">
        <f t="shared" si="2"/>
        <v>0</v>
      </c>
      <c r="I30" s="1675">
        <v>0</v>
      </c>
      <c r="J30" s="1316">
        <v>0</v>
      </c>
    </row>
    <row r="31" spans="1:11">
      <c r="A31" s="1282" t="s">
        <v>202</v>
      </c>
      <c r="B31" s="1282" t="s">
        <v>149</v>
      </c>
      <c r="C31" s="1283">
        <v>0</v>
      </c>
      <c r="D31" s="1675">
        <v>0</v>
      </c>
      <c r="E31" s="1675">
        <v>0</v>
      </c>
      <c r="F31" s="1675">
        <v>0</v>
      </c>
      <c r="G31" s="1767">
        <v>0</v>
      </c>
      <c r="H31" s="1328">
        <f t="shared" si="2"/>
        <v>0</v>
      </c>
      <c r="I31" s="1675">
        <v>0</v>
      </c>
      <c r="J31" s="1316">
        <v>0</v>
      </c>
    </row>
    <row r="32" spans="1:11">
      <c r="A32" s="1282" t="s">
        <v>184</v>
      </c>
      <c r="B32" s="1282" t="s">
        <v>149</v>
      </c>
      <c r="C32" s="1283">
        <v>0</v>
      </c>
      <c r="D32" s="1675">
        <v>0</v>
      </c>
      <c r="E32" s="1675">
        <v>0</v>
      </c>
      <c r="F32" s="1675">
        <v>0</v>
      </c>
      <c r="G32" s="1767">
        <v>0</v>
      </c>
      <c r="H32" s="1328">
        <f t="shared" si="2"/>
        <v>0</v>
      </c>
      <c r="I32" s="1675">
        <v>0</v>
      </c>
      <c r="J32" s="1316">
        <v>0</v>
      </c>
    </row>
    <row r="33" spans="1:10">
      <c r="A33" s="1282" t="s">
        <v>192</v>
      </c>
      <c r="B33" s="1282" t="s">
        <v>149</v>
      </c>
      <c r="C33" s="1283">
        <v>0</v>
      </c>
      <c r="D33" s="1675">
        <v>0</v>
      </c>
      <c r="E33" s="1675">
        <v>0</v>
      </c>
      <c r="F33" s="1675">
        <v>0</v>
      </c>
      <c r="G33" s="1767">
        <v>0</v>
      </c>
      <c r="H33" s="1328">
        <f t="shared" si="2"/>
        <v>0</v>
      </c>
      <c r="I33" s="1675">
        <v>0</v>
      </c>
      <c r="J33" s="1316">
        <v>0</v>
      </c>
    </row>
    <row r="34" spans="1:10">
      <c r="A34" s="1282" t="s">
        <v>189</v>
      </c>
      <c r="B34" s="1282" t="s">
        <v>149</v>
      </c>
      <c r="C34" s="1283">
        <v>0</v>
      </c>
      <c r="D34" s="1675">
        <v>0</v>
      </c>
      <c r="E34" s="1675">
        <v>0</v>
      </c>
      <c r="F34" s="1675">
        <v>0</v>
      </c>
      <c r="G34" s="1767">
        <v>0</v>
      </c>
      <c r="H34" s="1328">
        <f t="shared" si="2"/>
        <v>0</v>
      </c>
      <c r="I34" s="1675">
        <v>0</v>
      </c>
      <c r="J34" s="1316">
        <v>0</v>
      </c>
    </row>
    <row r="35" spans="1:10">
      <c r="A35" s="1282" t="s">
        <v>188</v>
      </c>
      <c r="B35" s="1282" t="s">
        <v>149</v>
      </c>
      <c r="C35" s="1283">
        <v>0</v>
      </c>
      <c r="D35" s="1675">
        <v>0</v>
      </c>
      <c r="E35" s="1675">
        <v>0</v>
      </c>
      <c r="F35" s="1675">
        <v>0</v>
      </c>
      <c r="G35" s="1767">
        <v>0</v>
      </c>
      <c r="H35" s="1328">
        <f t="shared" si="2"/>
        <v>0</v>
      </c>
      <c r="I35" s="1675">
        <v>0</v>
      </c>
      <c r="J35" s="1316">
        <v>0</v>
      </c>
    </row>
    <row r="36" spans="1:10">
      <c r="A36" s="1282" t="s">
        <v>497</v>
      </c>
      <c r="B36" s="1282" t="s">
        <v>157</v>
      </c>
      <c r="C36" s="1283">
        <v>0</v>
      </c>
      <c r="D36" s="1675">
        <v>0</v>
      </c>
      <c r="E36" s="1675">
        <v>0</v>
      </c>
      <c r="F36" s="1675">
        <v>0</v>
      </c>
      <c r="G36" s="1767">
        <v>0</v>
      </c>
      <c r="H36" s="1328">
        <f t="shared" si="2"/>
        <v>0</v>
      </c>
      <c r="I36" s="1675">
        <v>0</v>
      </c>
      <c r="J36" s="1316">
        <v>0</v>
      </c>
    </row>
    <row r="37" spans="1:10">
      <c r="A37" s="1282" t="s">
        <v>187</v>
      </c>
      <c r="B37" s="1282" t="s">
        <v>157</v>
      </c>
      <c r="C37" s="1283">
        <v>0</v>
      </c>
      <c r="D37" s="1675">
        <v>0</v>
      </c>
      <c r="E37" s="1675">
        <v>0</v>
      </c>
      <c r="F37" s="1675">
        <v>0</v>
      </c>
      <c r="G37" s="1767">
        <v>0</v>
      </c>
      <c r="H37" s="1328">
        <f t="shared" si="2"/>
        <v>0</v>
      </c>
      <c r="I37" s="1675">
        <v>0</v>
      </c>
      <c r="J37" s="1316">
        <v>0</v>
      </c>
    </row>
    <row r="38" spans="1:10">
      <c r="A38" s="1282" t="s">
        <v>199</v>
      </c>
      <c r="B38" s="1282" t="s">
        <v>157</v>
      </c>
      <c r="C38" s="1283">
        <v>0</v>
      </c>
      <c r="D38" s="1675">
        <v>0</v>
      </c>
      <c r="E38" s="1675">
        <v>0</v>
      </c>
      <c r="F38" s="1675">
        <v>0</v>
      </c>
      <c r="G38" s="1767">
        <v>0</v>
      </c>
      <c r="H38" s="1328">
        <f t="shared" si="2"/>
        <v>0</v>
      </c>
      <c r="I38" s="1675">
        <v>0</v>
      </c>
      <c r="J38" s="1316">
        <v>0</v>
      </c>
    </row>
    <row r="39" spans="1:10">
      <c r="A39" s="1282" t="s">
        <v>195</v>
      </c>
      <c r="B39" s="1282" t="s">
        <v>157</v>
      </c>
      <c r="C39" s="1283">
        <v>0</v>
      </c>
      <c r="D39" s="1675">
        <v>0</v>
      </c>
      <c r="E39" s="1675">
        <v>0</v>
      </c>
      <c r="F39" s="1675">
        <v>0</v>
      </c>
      <c r="G39" s="1767">
        <v>0</v>
      </c>
      <c r="H39" s="1328">
        <f t="shared" si="2"/>
        <v>0</v>
      </c>
      <c r="I39" s="1675">
        <v>0</v>
      </c>
      <c r="J39" s="1316">
        <v>0</v>
      </c>
    </row>
    <row r="40" spans="1:10">
      <c r="A40" s="1282" t="s">
        <v>498</v>
      </c>
      <c r="B40" s="1282" t="s">
        <v>157</v>
      </c>
      <c r="C40" s="1283">
        <v>0</v>
      </c>
      <c r="D40" s="1675">
        <v>0</v>
      </c>
      <c r="E40" s="1675">
        <v>0</v>
      </c>
      <c r="F40" s="1675">
        <v>0</v>
      </c>
      <c r="G40" s="1767">
        <v>0</v>
      </c>
      <c r="H40" s="1328">
        <f t="shared" si="2"/>
        <v>0</v>
      </c>
      <c r="I40" s="1675">
        <v>0</v>
      </c>
      <c r="J40" s="1316">
        <v>0</v>
      </c>
    </row>
    <row r="41" spans="1:10" ht="13">
      <c r="A41" s="870" t="s">
        <v>85</v>
      </c>
      <c r="B41" s="1287"/>
      <c r="C41" s="1329"/>
      <c r="D41" s="1768"/>
      <c r="E41" s="1768"/>
      <c r="F41" s="1768"/>
      <c r="G41" s="1769"/>
      <c r="H41" s="1330"/>
      <c r="I41" s="1768"/>
      <c r="J41" s="1331"/>
    </row>
    <row r="42" spans="1:10">
      <c r="A42" s="1282" t="s">
        <v>212</v>
      </c>
      <c r="B42" s="1282" t="s">
        <v>157</v>
      </c>
      <c r="C42" s="1283">
        <v>0</v>
      </c>
      <c r="D42" s="1675">
        <v>0</v>
      </c>
      <c r="E42" s="1675">
        <v>0</v>
      </c>
      <c r="F42" s="1675">
        <v>0</v>
      </c>
      <c r="G42" s="1767">
        <v>0</v>
      </c>
      <c r="H42" s="1328">
        <f t="shared" ref="H42:H43" si="3">IF($G$65=0,0,G42/$G$65)</f>
        <v>0</v>
      </c>
      <c r="I42" s="1675">
        <v>0</v>
      </c>
      <c r="J42" s="1316">
        <v>0</v>
      </c>
    </row>
    <row r="43" spans="1:10">
      <c r="A43" s="1282" t="s">
        <v>205</v>
      </c>
      <c r="B43" s="1282" t="s">
        <v>157</v>
      </c>
      <c r="C43" s="1283">
        <v>0</v>
      </c>
      <c r="D43" s="1675">
        <v>0</v>
      </c>
      <c r="E43" s="1675">
        <v>0</v>
      </c>
      <c r="F43" s="1675">
        <v>0</v>
      </c>
      <c r="G43" s="1767">
        <v>0</v>
      </c>
      <c r="H43" s="1328">
        <f t="shared" si="3"/>
        <v>0</v>
      </c>
      <c r="I43" s="1675">
        <v>0</v>
      </c>
      <c r="J43" s="1316">
        <v>0</v>
      </c>
    </row>
    <row r="44" spans="1:10" ht="13">
      <c r="A44" s="870" t="s">
        <v>216</v>
      </c>
      <c r="B44" s="1287"/>
      <c r="C44" s="1329"/>
      <c r="D44" s="1768"/>
      <c r="E44" s="1768"/>
      <c r="F44" s="1768"/>
      <c r="G44" s="1768"/>
      <c r="H44" s="1330"/>
      <c r="I44" s="1768"/>
      <c r="J44" s="1331"/>
    </row>
    <row r="45" spans="1:10">
      <c r="A45" s="1282" t="s">
        <v>499</v>
      </c>
      <c r="B45" s="1282" t="s">
        <v>149</v>
      </c>
      <c r="C45" s="1283">
        <v>0</v>
      </c>
      <c r="D45" s="1675">
        <v>0</v>
      </c>
      <c r="E45" s="1675">
        <v>0</v>
      </c>
      <c r="F45" s="1675">
        <v>0</v>
      </c>
      <c r="G45" s="1767">
        <v>0</v>
      </c>
      <c r="H45" s="1328">
        <f t="shared" ref="H45:H54" si="4">IF($G$65=0,0,G45/$G$65)</f>
        <v>0</v>
      </c>
      <c r="I45" s="1675">
        <v>0</v>
      </c>
      <c r="J45" s="1316">
        <v>0</v>
      </c>
    </row>
    <row r="46" spans="1:10">
      <c r="A46" s="1282" t="s">
        <v>500</v>
      </c>
      <c r="B46" s="1282" t="s">
        <v>149</v>
      </c>
      <c r="C46" s="1283">
        <v>0</v>
      </c>
      <c r="D46" s="1675">
        <v>0</v>
      </c>
      <c r="E46" s="1675">
        <v>0</v>
      </c>
      <c r="F46" s="1675">
        <v>0</v>
      </c>
      <c r="G46" s="1767">
        <v>0</v>
      </c>
      <c r="H46" s="1328">
        <f t="shared" si="4"/>
        <v>0</v>
      </c>
      <c r="I46" s="1675">
        <v>0</v>
      </c>
      <c r="J46" s="1316">
        <v>0</v>
      </c>
    </row>
    <row r="47" spans="1:10">
      <c r="A47" s="1282" t="s">
        <v>501</v>
      </c>
      <c r="B47" s="1282" t="s">
        <v>149</v>
      </c>
      <c r="C47" s="1283">
        <v>0</v>
      </c>
      <c r="D47" s="1675">
        <v>0</v>
      </c>
      <c r="E47" s="1675">
        <v>0</v>
      </c>
      <c r="F47" s="1675">
        <v>0</v>
      </c>
      <c r="G47" s="1767">
        <v>0</v>
      </c>
      <c r="H47" s="1328">
        <f t="shared" si="4"/>
        <v>0</v>
      </c>
      <c r="I47" s="1675">
        <v>0</v>
      </c>
      <c r="J47" s="1316">
        <v>0</v>
      </c>
    </row>
    <row r="48" spans="1:10">
      <c r="A48" s="1282" t="s">
        <v>502</v>
      </c>
      <c r="B48" s="1282" t="s">
        <v>149</v>
      </c>
      <c r="C48" s="1283">
        <v>0</v>
      </c>
      <c r="D48" s="1675">
        <v>0</v>
      </c>
      <c r="E48" s="1675">
        <v>0</v>
      </c>
      <c r="F48" s="1675">
        <v>0</v>
      </c>
      <c r="G48" s="1767">
        <v>0</v>
      </c>
      <c r="H48" s="1328">
        <f t="shared" si="4"/>
        <v>0</v>
      </c>
      <c r="I48" s="1675">
        <v>0</v>
      </c>
      <c r="J48" s="1316">
        <v>0</v>
      </c>
    </row>
    <row r="49" spans="1:10">
      <c r="A49" s="1282" t="s">
        <v>503</v>
      </c>
      <c r="B49" s="1282" t="s">
        <v>149</v>
      </c>
      <c r="C49" s="1283">
        <v>0</v>
      </c>
      <c r="D49" s="1675">
        <v>0</v>
      </c>
      <c r="E49" s="1675">
        <v>0</v>
      </c>
      <c r="F49" s="1675">
        <v>0</v>
      </c>
      <c r="G49" s="1767">
        <v>0</v>
      </c>
      <c r="H49" s="1328">
        <f t="shared" si="4"/>
        <v>0</v>
      </c>
      <c r="I49" s="1675">
        <v>0</v>
      </c>
      <c r="J49" s="1316">
        <v>0</v>
      </c>
    </row>
    <row r="50" spans="1:10">
      <c r="A50" s="1282" t="s">
        <v>504</v>
      </c>
      <c r="B50" s="1282" t="s">
        <v>149</v>
      </c>
      <c r="C50" s="1283">
        <v>0</v>
      </c>
      <c r="D50" s="1675">
        <v>0</v>
      </c>
      <c r="E50" s="1675">
        <v>0</v>
      </c>
      <c r="F50" s="1675">
        <v>0</v>
      </c>
      <c r="G50" s="1767">
        <v>0</v>
      </c>
      <c r="H50" s="1328">
        <f t="shared" si="4"/>
        <v>0</v>
      </c>
      <c r="I50" s="1675">
        <v>0</v>
      </c>
      <c r="J50" s="1316">
        <v>0</v>
      </c>
    </row>
    <row r="51" spans="1:10">
      <c r="A51" s="1282" t="s">
        <v>505</v>
      </c>
      <c r="B51" s="1282" t="s">
        <v>149</v>
      </c>
      <c r="C51" s="1283">
        <v>0</v>
      </c>
      <c r="D51" s="1675">
        <v>0</v>
      </c>
      <c r="E51" s="1675">
        <v>0</v>
      </c>
      <c r="F51" s="1675">
        <v>0</v>
      </c>
      <c r="G51" s="1767">
        <v>0</v>
      </c>
      <c r="H51" s="1328">
        <f t="shared" si="4"/>
        <v>0</v>
      </c>
      <c r="I51" s="1675">
        <v>0</v>
      </c>
      <c r="J51" s="1316">
        <v>0</v>
      </c>
    </row>
    <row r="52" spans="1:10">
      <c r="A52" s="1282" t="s">
        <v>506</v>
      </c>
      <c r="B52" s="1282" t="s">
        <v>149</v>
      </c>
      <c r="C52" s="1283">
        <v>0</v>
      </c>
      <c r="D52" s="1675">
        <v>0</v>
      </c>
      <c r="E52" s="1675">
        <v>0</v>
      </c>
      <c r="F52" s="1675">
        <v>0</v>
      </c>
      <c r="G52" s="1767">
        <v>0</v>
      </c>
      <c r="H52" s="1328">
        <f t="shared" si="4"/>
        <v>0</v>
      </c>
      <c r="I52" s="1675">
        <v>0</v>
      </c>
      <c r="J52" s="1316">
        <v>0</v>
      </c>
    </row>
    <row r="53" spans="1:10">
      <c r="A53" s="1282" t="s">
        <v>507</v>
      </c>
      <c r="B53" s="1282" t="s">
        <v>149</v>
      </c>
      <c r="C53" s="1283">
        <v>0</v>
      </c>
      <c r="D53" s="1675">
        <v>0</v>
      </c>
      <c r="E53" s="1675">
        <v>0</v>
      </c>
      <c r="F53" s="1675">
        <v>0</v>
      </c>
      <c r="G53" s="1767">
        <v>0</v>
      </c>
      <c r="H53" s="1328">
        <f t="shared" si="4"/>
        <v>0</v>
      </c>
      <c r="I53" s="1675">
        <v>0</v>
      </c>
      <c r="J53" s="1316">
        <v>0</v>
      </c>
    </row>
    <row r="54" spans="1:10">
      <c r="A54" s="1282" t="s">
        <v>218</v>
      </c>
      <c r="B54" s="1282" t="s">
        <v>149</v>
      </c>
      <c r="C54" s="1283">
        <v>0</v>
      </c>
      <c r="D54" s="1675">
        <v>0</v>
      </c>
      <c r="E54" s="1675">
        <v>0</v>
      </c>
      <c r="F54" s="1675">
        <v>0</v>
      </c>
      <c r="G54" s="1767">
        <v>0</v>
      </c>
      <c r="H54" s="1328">
        <f t="shared" si="4"/>
        <v>0</v>
      </c>
      <c r="I54" s="1675">
        <v>0</v>
      </c>
      <c r="J54" s="1316">
        <v>0</v>
      </c>
    </row>
    <row r="55" spans="1:10" ht="13">
      <c r="A55" s="870" t="s">
        <v>221</v>
      </c>
      <c r="B55" s="1287"/>
      <c r="C55" s="1329"/>
      <c r="D55" s="1768"/>
      <c r="E55" s="1768"/>
      <c r="F55" s="1768"/>
      <c r="G55" s="1768"/>
      <c r="H55" s="1330"/>
      <c r="I55" s="1768"/>
      <c r="J55" s="1331"/>
    </row>
    <row r="56" spans="1:10">
      <c r="A56" s="1282" t="s">
        <v>226</v>
      </c>
      <c r="B56" s="1282" t="s">
        <v>149</v>
      </c>
      <c r="C56" s="1283">
        <v>0</v>
      </c>
      <c r="D56" s="1675">
        <v>0</v>
      </c>
      <c r="E56" s="1675">
        <v>0</v>
      </c>
      <c r="F56" s="1675">
        <v>0</v>
      </c>
      <c r="G56" s="1767">
        <v>0</v>
      </c>
      <c r="H56" s="1328">
        <f t="shared" ref="H56:H58" si="5">IF($G$65=0,0,G56/$G$65)</f>
        <v>0</v>
      </c>
      <c r="I56" s="1675">
        <v>0</v>
      </c>
      <c r="J56" s="1316">
        <v>0</v>
      </c>
    </row>
    <row r="57" spans="1:10">
      <c r="A57" s="1282" t="s">
        <v>508</v>
      </c>
      <c r="B57" s="1282" t="s">
        <v>149</v>
      </c>
      <c r="C57" s="1283">
        <v>0</v>
      </c>
      <c r="D57" s="1675">
        <v>0</v>
      </c>
      <c r="E57" s="1675">
        <v>0</v>
      </c>
      <c r="F57" s="1675">
        <v>0</v>
      </c>
      <c r="G57" s="1767">
        <v>0</v>
      </c>
      <c r="H57" s="1328">
        <f t="shared" si="5"/>
        <v>0</v>
      </c>
      <c r="I57" s="1675">
        <v>0</v>
      </c>
      <c r="J57" s="1316">
        <v>0</v>
      </c>
    </row>
    <row r="58" spans="1:10">
      <c r="A58" s="1282" t="s">
        <v>509</v>
      </c>
      <c r="B58" s="1282" t="s">
        <v>149</v>
      </c>
      <c r="C58" s="1283">
        <v>0</v>
      </c>
      <c r="D58" s="1675">
        <v>0</v>
      </c>
      <c r="E58" s="1675">
        <v>0</v>
      </c>
      <c r="F58" s="1675">
        <v>0</v>
      </c>
      <c r="G58" s="1767">
        <v>0</v>
      </c>
      <c r="H58" s="1328">
        <f t="shared" si="5"/>
        <v>0</v>
      </c>
      <c r="I58" s="1675">
        <v>0</v>
      </c>
      <c r="J58" s="1316">
        <v>0</v>
      </c>
    </row>
    <row r="59" spans="1:10" ht="13">
      <c r="A59" s="870" t="s">
        <v>229</v>
      </c>
      <c r="B59" s="1287"/>
      <c r="C59" s="1329"/>
      <c r="D59" s="1768"/>
      <c r="E59" s="1768"/>
      <c r="F59" s="1768"/>
      <c r="G59" s="1768"/>
      <c r="H59" s="1330"/>
      <c r="I59" s="1768"/>
      <c r="J59" s="1331"/>
    </row>
    <row r="60" spans="1:10">
      <c r="A60" s="1332" t="s">
        <v>126</v>
      </c>
      <c r="B60" s="1332" t="s">
        <v>126</v>
      </c>
      <c r="C60" s="1333" t="s">
        <v>126</v>
      </c>
      <c r="D60" s="1770" t="s">
        <v>126</v>
      </c>
      <c r="E60" s="1770" t="s">
        <v>126</v>
      </c>
      <c r="F60" s="1770" t="s">
        <v>126</v>
      </c>
      <c r="G60" s="1770" t="s">
        <v>126</v>
      </c>
      <c r="H60" s="1334" t="s">
        <v>126</v>
      </c>
      <c r="I60" s="1770" t="s">
        <v>126</v>
      </c>
      <c r="J60" s="1335" t="s">
        <v>126</v>
      </c>
    </row>
    <row r="61" spans="1:10" ht="13">
      <c r="A61" s="870" t="s">
        <v>88</v>
      </c>
      <c r="B61" s="1287"/>
      <c r="C61" s="1329"/>
      <c r="D61" s="1768"/>
      <c r="E61" s="1768"/>
      <c r="F61" s="1768"/>
      <c r="G61" s="1768"/>
      <c r="H61" s="1330"/>
      <c r="I61" s="1768"/>
      <c r="J61" s="1331"/>
    </row>
    <row r="62" spans="1:10">
      <c r="A62" s="1282" t="s">
        <v>510</v>
      </c>
      <c r="B62" s="1282" t="s">
        <v>157</v>
      </c>
      <c r="C62" s="1283">
        <v>0</v>
      </c>
      <c r="D62" s="1771"/>
      <c r="E62" s="1771"/>
      <c r="F62" s="1771"/>
      <c r="G62" s="1767">
        <v>0</v>
      </c>
      <c r="H62" s="1328">
        <f t="shared" ref="H62:H63" si="6">IF($G$65=0,0,G62/$G$65)</f>
        <v>0</v>
      </c>
      <c r="I62" s="1771"/>
      <c r="J62" s="1336"/>
    </row>
    <row r="63" spans="1:10">
      <c r="A63" s="1282" t="s">
        <v>511</v>
      </c>
      <c r="B63" s="1282" t="s">
        <v>157</v>
      </c>
      <c r="C63" s="1283">
        <v>0</v>
      </c>
      <c r="D63" s="1771"/>
      <c r="E63" s="1771"/>
      <c r="F63" s="1771"/>
      <c r="G63" s="1767">
        <v>0</v>
      </c>
      <c r="H63" s="1328">
        <f t="shared" si="6"/>
        <v>0</v>
      </c>
      <c r="I63" s="1771"/>
      <c r="J63" s="1336"/>
    </row>
    <row r="64" spans="1:10" ht="13" thickBot="1">
      <c r="A64" s="373"/>
      <c r="B64" s="373"/>
      <c r="C64" s="1337"/>
      <c r="D64" s="1337"/>
      <c r="E64" s="1338"/>
      <c r="F64" s="1337"/>
      <c r="G64" s="1337"/>
      <c r="H64" s="1339"/>
      <c r="I64" s="1337"/>
      <c r="J64" s="1340"/>
    </row>
    <row r="65" spans="1:10" ht="13.5" thickTop="1">
      <c r="A65" s="2173" t="s">
        <v>456</v>
      </c>
      <c r="B65" s="2315"/>
      <c r="C65" s="2316">
        <v>0</v>
      </c>
      <c r="D65" s="2317">
        <f>SUM(D9:D64)</f>
        <v>0</v>
      </c>
      <c r="E65" s="2317">
        <f t="shared" ref="E65:G65" si="7">SUM(E9:E64)</f>
        <v>0</v>
      </c>
      <c r="F65" s="2317">
        <f t="shared" si="7"/>
        <v>0</v>
      </c>
      <c r="G65" s="2318">
        <f t="shared" si="7"/>
        <v>0</v>
      </c>
      <c r="H65" s="2319">
        <f>IF($G$65=0,0,G65/$G$65)</f>
        <v>0</v>
      </c>
      <c r="I65" s="2317">
        <f>SUM(I9:I64)</f>
        <v>0</v>
      </c>
      <c r="J65" s="2320">
        <f t="shared" ref="J65" si="8">SUM(J9:J64)</f>
        <v>0</v>
      </c>
    </row>
    <row r="66" spans="1:10" ht="13" thickBot="1">
      <c r="A66" s="373"/>
      <c r="B66" s="373"/>
      <c r="C66" s="1337" t="s">
        <v>324</v>
      </c>
      <c r="D66" s="1337"/>
      <c r="E66" s="1337"/>
      <c r="F66" s="1337"/>
      <c r="G66" s="1337"/>
      <c r="H66" s="1340"/>
      <c r="I66" s="1337"/>
      <c r="J66" s="1339"/>
    </row>
    <row r="67" spans="1:10" ht="14" thickTop="1" thickBot="1">
      <c r="A67" s="2291" t="s">
        <v>432</v>
      </c>
      <c r="B67" s="2321"/>
      <c r="C67" s="2322">
        <v>0</v>
      </c>
      <c r="D67" s="2323">
        <v>0</v>
      </c>
      <c r="E67" s="2323">
        <v>0</v>
      </c>
      <c r="F67" s="2322">
        <v>0</v>
      </c>
      <c r="G67" s="2323">
        <v>0</v>
      </c>
      <c r="H67" s="2324">
        <v>0</v>
      </c>
      <c r="I67" s="2323">
        <v>0</v>
      </c>
      <c r="J67" s="2323">
        <v>0</v>
      </c>
    </row>
    <row r="68" spans="1:10" s="9" customFormat="1" ht="13.4" customHeight="1" thickBot="1">
      <c r="A68" s="396"/>
      <c r="B68" s="397"/>
      <c r="C68" s="398"/>
      <c r="D68" s="101"/>
      <c r="E68" s="101"/>
      <c r="F68" s="399"/>
      <c r="G68" s="101"/>
      <c r="H68" s="400"/>
      <c r="I68" s="101"/>
      <c r="J68" s="400"/>
    </row>
    <row r="69" spans="1:10" ht="13" thickBot="1"/>
    <row r="70" spans="1:10" s="9" customFormat="1" ht="13">
      <c r="A70" s="2182" t="s">
        <v>512</v>
      </c>
      <c r="B70" s="2183"/>
      <c r="C70" s="2183"/>
      <c r="D70" s="2184" t="s">
        <v>47</v>
      </c>
      <c r="E70" s="48"/>
      <c r="F70" s="48"/>
    </row>
    <row r="71" spans="1:10" s="9" customFormat="1" ht="13" thickBot="1">
      <c r="A71" s="1341" t="s">
        <v>513</v>
      </c>
      <c r="B71" s="948"/>
      <c r="C71" s="948"/>
      <c r="D71" s="1342">
        <v>0</v>
      </c>
      <c r="E71" s="102"/>
    </row>
    <row r="72" spans="1:10" ht="13" thickBot="1">
      <c r="A72" s="103"/>
      <c r="B72" s="103"/>
      <c r="C72" s="103"/>
      <c r="D72" s="104"/>
      <c r="E72" s="103"/>
      <c r="F72" s="103"/>
    </row>
    <row r="73" spans="1:10" ht="16" thickBot="1">
      <c r="A73" s="2040" t="s">
        <v>487</v>
      </c>
      <c r="B73" s="2077"/>
      <c r="C73" s="2077"/>
      <c r="D73" s="2078" t="s">
        <v>45</v>
      </c>
      <c r="E73" s="2079" t="s">
        <v>46</v>
      </c>
      <c r="F73" s="2080" t="s">
        <v>47</v>
      </c>
      <c r="J73" s="53"/>
    </row>
    <row r="74" spans="1:10" ht="15.5">
      <c r="A74" s="1093" t="s">
        <v>514</v>
      </c>
      <c r="B74" s="1101"/>
      <c r="C74" s="1101"/>
      <c r="D74" s="1102">
        <v>256.68430000000001</v>
      </c>
      <c r="E74" s="1050">
        <v>227.62569999999999</v>
      </c>
      <c r="F74" s="1051">
        <f>D74+E74</f>
        <v>484.31</v>
      </c>
      <c r="H74" s="61"/>
      <c r="I74" s="61"/>
      <c r="J74" s="34"/>
    </row>
    <row r="75" spans="1:10" ht="15">
      <c r="A75" s="624" t="s">
        <v>515</v>
      </c>
      <c r="B75" s="1772"/>
      <c r="C75" s="1772"/>
      <c r="D75" s="1052">
        <v>0</v>
      </c>
      <c r="E75" s="1053">
        <v>0</v>
      </c>
      <c r="F75" s="1054">
        <f t="shared" ref="F75:F76" si="9">D75+E75</f>
        <v>0</v>
      </c>
      <c r="H75" s="61"/>
      <c r="I75" s="61"/>
      <c r="J75" s="61"/>
    </row>
    <row r="76" spans="1:10" ht="15.5" thickBot="1">
      <c r="A76" s="785" t="s">
        <v>516</v>
      </c>
      <c r="B76" s="786"/>
      <c r="C76" s="786"/>
      <c r="D76" s="1055">
        <v>0</v>
      </c>
      <c r="E76" s="1056">
        <v>0</v>
      </c>
      <c r="F76" s="1057">
        <f t="shared" si="9"/>
        <v>0</v>
      </c>
      <c r="G76" s="62" t="s">
        <v>248</v>
      </c>
      <c r="H76" s="61"/>
      <c r="I76" s="61"/>
      <c r="J76" s="57"/>
    </row>
    <row r="77" spans="1:10" ht="14.5" thickBot="1">
      <c r="A77" s="306"/>
      <c r="B77" s="787"/>
      <c r="C77" s="787"/>
      <c r="D77" s="312"/>
      <c r="E77" s="312"/>
      <c r="F77" s="313"/>
      <c r="H77" s="61"/>
      <c r="I77" s="61"/>
      <c r="J77" s="61"/>
    </row>
    <row r="78" spans="1:10" ht="14" thickTop="1" thickBot="1">
      <c r="A78" s="2175" t="s">
        <v>517</v>
      </c>
      <c r="B78" s="2297"/>
      <c r="C78" s="2297"/>
      <c r="D78" s="2298">
        <f>SUM(D74:D76)</f>
        <v>256.68430000000001</v>
      </c>
      <c r="E78" s="2299">
        <f>SUM(E74:E76)</f>
        <v>227.62569999999999</v>
      </c>
      <c r="F78" s="2300">
        <f>SUM(F74:F76)</f>
        <v>484.31</v>
      </c>
      <c r="J78" s="61"/>
    </row>
    <row r="79" spans="1:10" ht="15">
      <c r="A79" s="1103" t="s">
        <v>518</v>
      </c>
      <c r="B79" s="1210"/>
      <c r="C79" s="1210"/>
      <c r="D79" s="1210"/>
      <c r="E79" s="1210"/>
      <c r="F79" s="1210"/>
    </row>
    <row r="80" spans="1:10" ht="15">
      <c r="A80" s="94" t="s">
        <v>519</v>
      </c>
      <c r="B80" s="133"/>
      <c r="C80" s="133"/>
      <c r="D80" s="133"/>
      <c r="E80" s="133"/>
      <c r="F80" s="133"/>
    </row>
    <row r="81" spans="1:6" ht="14.5">
      <c r="A81" s="94" t="s">
        <v>520</v>
      </c>
      <c r="B81" s="133"/>
      <c r="C81" s="133"/>
      <c r="D81" s="133"/>
      <c r="E81" s="133"/>
      <c r="F81" s="133"/>
    </row>
  </sheetData>
  <customSheetViews>
    <customSheetView guid="{F8F6599B-2A1F-4529-A350-AEBC686D896D}" scale="130" showPageBreaks="1" fitToPage="1" printArea="1">
      <selection sqref="A1:H1"/>
      <pageMargins left="0" right="0" top="0" bottom="0" header="0" footer="0"/>
      <printOptions horizontalCentered="1" verticalCentered="1" headings="1" gridLines="1"/>
      <pageSetup paperSize="5" scale="87" orientation="portrait" r:id="rId1"/>
    </customSheetView>
  </customSheetViews>
  <mergeCells count="5">
    <mergeCell ref="A1:J1"/>
    <mergeCell ref="C5:J5"/>
    <mergeCell ref="C6:J6"/>
    <mergeCell ref="A2:J2"/>
    <mergeCell ref="A3:J3"/>
  </mergeCells>
  <printOptions horizontalCentered="1" verticalCentered="1" headings="1"/>
  <pageMargins left="0.25" right="0.25" top="0.5" bottom="0.5" header="0.3" footer="0.3"/>
  <pageSetup scale="64" orientation="portrait" r:id="rId2"/>
  <customProperties>
    <customPr name="_pios_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20"/>
  <sheetViews>
    <sheetView tabSelected="1" view="pageBreakPreview" zoomScale="80" zoomScaleNormal="100" zoomScaleSheetLayoutView="80" workbookViewId="0">
      <selection activeCell="B6" sqref="B6"/>
    </sheetView>
  </sheetViews>
  <sheetFormatPr defaultColWidth="9.453125" defaultRowHeight="42.65" customHeight="1"/>
  <cols>
    <col min="1" max="1" width="37.453125" style="7" customWidth="1"/>
    <col min="2" max="2" width="15.54296875" style="10" customWidth="1"/>
    <col min="3" max="4" width="16.453125" style="10" customWidth="1"/>
    <col min="5" max="7" width="15.54296875" style="10" customWidth="1"/>
    <col min="8" max="8" width="15.54296875" style="7" customWidth="1"/>
    <col min="9" max="9" width="17.453125" style="7" customWidth="1"/>
    <col min="10" max="10" width="6.453125" style="7" customWidth="1"/>
    <col min="11" max="11" width="29.54296875" style="7" customWidth="1"/>
    <col min="12" max="12" width="18.453125" style="7" customWidth="1"/>
    <col min="13" max="13" width="24.54296875" style="7" customWidth="1"/>
    <col min="14" max="16384" width="9.453125" style="7"/>
  </cols>
  <sheetData>
    <row r="1" spans="1:13" ht="15.5">
      <c r="A1" s="2557" t="s">
        <v>521</v>
      </c>
      <c r="B1" s="2557"/>
      <c r="C1" s="2557"/>
      <c r="D1" s="2557"/>
      <c r="E1" s="2557"/>
      <c r="F1" s="2557"/>
      <c r="G1" s="2557"/>
      <c r="H1" s="2557"/>
      <c r="I1" s="2557"/>
    </row>
    <row r="2" spans="1:13" ht="15.5">
      <c r="A2" s="2557" t="s">
        <v>39</v>
      </c>
      <c r="B2" s="2557"/>
      <c r="C2" s="2557"/>
      <c r="D2" s="2557"/>
      <c r="E2" s="2557"/>
      <c r="F2" s="2557"/>
      <c r="G2" s="2557"/>
      <c r="H2" s="2557"/>
      <c r="I2" s="2557"/>
    </row>
    <row r="3" spans="1:13" ht="15.5">
      <c r="A3" s="2557" t="s">
        <v>40</v>
      </c>
      <c r="B3" s="2557"/>
      <c r="C3" s="2557"/>
      <c r="D3" s="2557"/>
      <c r="E3" s="2557"/>
      <c r="F3" s="2557"/>
      <c r="G3" s="2557"/>
      <c r="H3" s="2557"/>
      <c r="I3" s="2557"/>
    </row>
    <row r="4" spans="1:13" ht="16" thickBot="1">
      <c r="A4" s="53"/>
      <c r="B4" s="53"/>
      <c r="C4" s="53"/>
      <c r="D4" s="53"/>
      <c r="E4" s="53"/>
      <c r="F4" s="53"/>
      <c r="G4" s="53"/>
      <c r="H4" s="53"/>
    </row>
    <row r="5" spans="1:13" ht="20.9" customHeight="1" thickBot="1">
      <c r="A5" s="2682" t="s">
        <v>522</v>
      </c>
      <c r="B5" s="2722" t="s">
        <v>523</v>
      </c>
      <c r="C5" s="2712"/>
      <c r="D5" s="2712"/>
      <c r="E5" s="2712"/>
      <c r="F5" s="2713"/>
      <c r="G5" s="2711" t="s">
        <v>524</v>
      </c>
      <c r="H5" s="2712"/>
      <c r="I5" s="2713"/>
      <c r="K5" s="53"/>
      <c r="L5" s="175"/>
      <c r="M5" s="53"/>
    </row>
    <row r="6" spans="1:13" ht="32.15" customHeight="1" thickBot="1">
      <c r="A6" s="2684"/>
      <c r="B6" s="2185" t="s">
        <v>525</v>
      </c>
      <c r="C6" s="2186" t="s">
        <v>526</v>
      </c>
      <c r="D6" s="2187" t="s">
        <v>527</v>
      </c>
      <c r="E6" s="2187" t="s">
        <v>528</v>
      </c>
      <c r="F6" s="2188" t="s">
        <v>529</v>
      </c>
      <c r="G6" s="2189" t="s">
        <v>530</v>
      </c>
      <c r="H6" s="2190" t="s">
        <v>526</v>
      </c>
      <c r="I6" s="2191" t="s">
        <v>527</v>
      </c>
      <c r="K6" s="53"/>
      <c r="L6" s="28"/>
      <c r="M6" s="53"/>
    </row>
    <row r="7" spans="1:13" ht="26">
      <c r="A7" s="879" t="s">
        <v>531</v>
      </c>
      <c r="B7" s="2029">
        <v>0.93481365935813854</v>
      </c>
      <c r="C7" s="1773">
        <v>0.87056231893875713</v>
      </c>
      <c r="D7" s="1773">
        <v>0.57106289333576865</v>
      </c>
      <c r="E7" s="1773">
        <v>0.57106289333576865</v>
      </c>
      <c r="F7" s="2030">
        <v>0.25195599181424272</v>
      </c>
      <c r="G7" s="2029">
        <v>-7.1869220832384375</v>
      </c>
      <c r="H7" s="1773">
        <v>-9.5110897234706133</v>
      </c>
      <c r="I7" s="2030">
        <v>-47.291158452080488</v>
      </c>
      <c r="K7" s="953"/>
      <c r="L7" s="176"/>
      <c r="M7" s="953"/>
    </row>
    <row r="8" spans="1:13" ht="26">
      <c r="A8" s="880" t="s">
        <v>532</v>
      </c>
      <c r="B8" s="2031">
        <v>0.53450478219219089</v>
      </c>
      <c r="C8" s="1774">
        <v>0.61943310222690395</v>
      </c>
      <c r="D8" s="1774">
        <v>0.34532006469627125</v>
      </c>
      <c r="E8" s="1774">
        <v>0.34532006469627125</v>
      </c>
      <c r="F8" s="2032">
        <v>0.18682344666508588</v>
      </c>
      <c r="G8" s="2031">
        <v>-12.56340898443961</v>
      </c>
      <c r="H8" s="1774">
        <v>-5.6166292212345921</v>
      </c>
      <c r="I8" s="2032">
        <v>-17.669379762614664</v>
      </c>
      <c r="K8" s="2720"/>
      <c r="L8" s="2721"/>
      <c r="M8" s="2720"/>
    </row>
    <row r="9" spans="1:13" ht="15">
      <c r="A9" s="880" t="s">
        <v>533</v>
      </c>
      <c r="B9" s="2033">
        <v>0.22454577515502933</v>
      </c>
      <c r="C9" s="1929">
        <v>0.2626651928566735</v>
      </c>
      <c r="D9" s="1929">
        <v>0.16409000453159345</v>
      </c>
      <c r="E9" s="1929">
        <v>0.16409000453159345</v>
      </c>
      <c r="F9" s="2034">
        <v>0.15353788736283436</v>
      </c>
      <c r="G9" s="2035">
        <v>-6.78</v>
      </c>
      <c r="H9" s="1775">
        <v>-4.03</v>
      </c>
      <c r="I9" s="2036">
        <v>-7.3</v>
      </c>
      <c r="K9" s="2720"/>
      <c r="L9" s="2721"/>
      <c r="M9" s="2720"/>
    </row>
    <row r="10" spans="1:13" ht="14">
      <c r="A10" s="880" t="s">
        <v>534</v>
      </c>
      <c r="B10" s="1343">
        <v>0</v>
      </c>
      <c r="C10" s="1776">
        <v>0</v>
      </c>
      <c r="D10" s="1776">
        <v>0</v>
      </c>
      <c r="E10" s="1776">
        <v>0</v>
      </c>
      <c r="F10" s="1344">
        <v>0</v>
      </c>
      <c r="G10" s="1345">
        <v>0</v>
      </c>
      <c r="H10" s="1777">
        <v>0</v>
      </c>
      <c r="I10" s="1346">
        <v>0</v>
      </c>
      <c r="K10" s="2720"/>
      <c r="L10" s="2721"/>
      <c r="M10" s="2720"/>
    </row>
    <row r="11" spans="1:13" ht="14.5" thickBot="1">
      <c r="A11" s="881" t="s">
        <v>535</v>
      </c>
      <c r="B11" s="1347">
        <v>0</v>
      </c>
      <c r="C11" s="1348">
        <v>0</v>
      </c>
      <c r="D11" s="1348">
        <v>0</v>
      </c>
      <c r="E11" s="1348">
        <v>0</v>
      </c>
      <c r="F11" s="1349">
        <v>0</v>
      </c>
      <c r="G11" s="1350">
        <v>0</v>
      </c>
      <c r="H11" s="1351">
        <v>0</v>
      </c>
      <c r="I11" s="1352">
        <v>0</v>
      </c>
      <c r="K11" s="2720"/>
      <c r="L11" s="2721"/>
      <c r="M11" s="2720"/>
    </row>
    <row r="12" spans="1:13" s="182" customFormat="1" ht="26.15" customHeight="1">
      <c r="A12" s="2717" t="s">
        <v>1771</v>
      </c>
      <c r="B12" s="2718"/>
      <c r="C12" s="2718"/>
      <c r="D12" s="2718"/>
      <c r="E12" s="2718"/>
      <c r="F12" s="2718"/>
      <c r="G12" s="2718"/>
      <c r="H12" s="2718"/>
      <c r="I12" s="2719"/>
    </row>
    <row r="13" spans="1:13" s="20" customFormat="1" ht="12" thickBot="1">
      <c r="A13" s="2714" t="s">
        <v>1737</v>
      </c>
      <c r="B13" s="2715"/>
      <c r="C13" s="2715"/>
      <c r="D13" s="2715"/>
      <c r="E13" s="2715"/>
      <c r="F13" s="2715"/>
      <c r="G13" s="2715"/>
      <c r="H13" s="2715"/>
      <c r="I13" s="2716"/>
    </row>
    <row r="14" spans="1:13" ht="14">
      <c r="A14" s="882"/>
      <c r="B14" s="883"/>
      <c r="C14" s="883"/>
      <c r="D14" s="883"/>
      <c r="E14" s="883"/>
      <c r="F14" s="883"/>
      <c r="G14" s="883"/>
      <c r="H14" s="883"/>
      <c r="I14" s="883"/>
    </row>
    <row r="15" spans="1:13" ht="15.5">
      <c r="A15" s="884" t="s">
        <v>536</v>
      </c>
      <c r="B15" s="885"/>
      <c r="C15" s="885"/>
      <c r="D15" s="885"/>
      <c r="E15" s="885"/>
      <c r="F15" s="886"/>
      <c r="G15" s="886"/>
      <c r="H15" s="885"/>
      <c r="I15" s="885"/>
      <c r="J15" s="32"/>
    </row>
    <row r="16" spans="1:13" ht="23.9" customHeight="1">
      <c r="A16" s="2617" t="s">
        <v>537</v>
      </c>
      <c r="B16" s="2617"/>
      <c r="C16" s="2617"/>
      <c r="D16" s="2617"/>
      <c r="E16" s="2617"/>
      <c r="F16" s="2617"/>
      <c r="G16" s="2617"/>
      <c r="H16" s="2617"/>
      <c r="I16" s="2617"/>
      <c r="J16" s="32"/>
    </row>
    <row r="17" spans="1:16384" s="7" customFormat="1" ht="15.5">
      <c r="A17" s="2617" t="s">
        <v>538</v>
      </c>
      <c r="B17" s="2617"/>
      <c r="C17" s="2617"/>
      <c r="D17" s="2617"/>
      <c r="E17" s="2617"/>
      <c r="F17" s="2617"/>
      <c r="G17" s="2617"/>
      <c r="H17" s="2617"/>
      <c r="I17" s="2617"/>
      <c r="J17" s="52"/>
      <c r="K17" s="65"/>
      <c r="L17" s="65"/>
      <c r="M17" s="65"/>
      <c r="N17" s="65"/>
      <c r="O17" s="65"/>
      <c r="P17" s="65"/>
      <c r="Q17" s="65"/>
      <c r="R17" s="65"/>
      <c r="S17" s="65"/>
      <c r="T17" s="65"/>
      <c r="U17" s="2688"/>
      <c r="V17" s="2688"/>
      <c r="W17" s="2688"/>
      <c r="X17" s="2688"/>
      <c r="Y17" s="2688"/>
      <c r="Z17" s="2688"/>
      <c r="AA17" s="2688"/>
      <c r="AB17" s="2688"/>
      <c r="AC17" s="2688"/>
      <c r="AD17" s="2688"/>
      <c r="AE17" s="2688"/>
      <c r="AF17" s="2688"/>
      <c r="AG17" s="2688"/>
      <c r="AH17" s="2688"/>
      <c r="AI17" s="2688"/>
      <c r="AJ17" s="2688"/>
      <c r="AK17" s="2688"/>
      <c r="AL17" s="2688"/>
      <c r="AM17" s="2688"/>
      <c r="AN17" s="2688"/>
      <c r="AO17" s="2688"/>
      <c r="AP17" s="2688"/>
      <c r="AQ17" s="2688"/>
      <c r="AR17" s="2688"/>
      <c r="AS17" s="2688"/>
      <c r="AT17" s="2688"/>
      <c r="AU17" s="2688"/>
      <c r="AV17" s="2688"/>
      <c r="AW17" s="2688"/>
      <c r="AX17" s="2688"/>
      <c r="AY17" s="2688"/>
      <c r="AZ17" s="2688"/>
      <c r="BA17" s="2688"/>
      <c r="BB17" s="2688"/>
      <c r="BC17" s="2688"/>
      <c r="BD17" s="2688"/>
      <c r="BE17" s="2688"/>
      <c r="BF17" s="2688"/>
      <c r="BG17" s="2688"/>
      <c r="BH17" s="2688"/>
      <c r="BI17" s="2688"/>
      <c r="BJ17" s="2688"/>
      <c r="BK17" s="2688"/>
      <c r="BL17" s="2688"/>
      <c r="BM17" s="2688"/>
      <c r="BN17" s="2688"/>
      <c r="BO17" s="2688"/>
      <c r="BP17" s="2688"/>
      <c r="BQ17" s="2688"/>
      <c r="BR17" s="2688"/>
      <c r="BS17" s="2688"/>
      <c r="BT17" s="2688"/>
      <c r="BU17" s="2688"/>
      <c r="BV17" s="2688"/>
      <c r="BW17" s="2688"/>
      <c r="BX17" s="2688"/>
      <c r="BY17" s="2688"/>
      <c r="BZ17" s="2688"/>
      <c r="CA17" s="2688"/>
      <c r="CB17" s="2688"/>
      <c r="CC17" s="2688"/>
      <c r="CD17" s="2688"/>
      <c r="CE17" s="2688"/>
      <c r="CF17" s="2688"/>
      <c r="CG17" s="2688"/>
      <c r="CH17" s="2688"/>
      <c r="CI17" s="2688"/>
      <c r="CJ17" s="2688"/>
      <c r="CK17" s="2688"/>
      <c r="CL17" s="2688"/>
      <c r="CM17" s="2688"/>
      <c r="CN17" s="2688"/>
      <c r="CO17" s="2688"/>
      <c r="CP17" s="2688"/>
      <c r="CQ17" s="2688"/>
      <c r="CR17" s="2688"/>
      <c r="CS17" s="2688"/>
      <c r="CT17" s="2688"/>
      <c r="CU17" s="2688"/>
      <c r="CV17" s="2688"/>
      <c r="CW17" s="2688"/>
      <c r="CX17" s="2688"/>
      <c r="CY17" s="2688"/>
      <c r="CZ17" s="2688"/>
      <c r="DA17" s="2688"/>
      <c r="DB17" s="2688"/>
      <c r="DC17" s="2688"/>
      <c r="DD17" s="2688"/>
      <c r="DE17" s="2688"/>
      <c r="DF17" s="2688"/>
      <c r="DG17" s="2688"/>
      <c r="DH17" s="2688"/>
      <c r="DI17" s="2688"/>
      <c r="DJ17" s="2688"/>
      <c r="DK17" s="2688"/>
      <c r="DL17" s="2688"/>
      <c r="DM17" s="2688"/>
      <c r="DN17" s="2688"/>
      <c r="DO17" s="2688"/>
      <c r="DP17" s="2688"/>
      <c r="DQ17" s="2688"/>
      <c r="DR17" s="2688"/>
      <c r="DS17" s="2688"/>
      <c r="DT17" s="2688"/>
      <c r="DU17" s="2688"/>
      <c r="DV17" s="2688"/>
      <c r="DW17" s="2688"/>
      <c r="DX17" s="2688"/>
      <c r="DY17" s="2688"/>
      <c r="DZ17" s="2688"/>
      <c r="EA17" s="2688"/>
      <c r="EB17" s="2688"/>
      <c r="EC17" s="2688"/>
      <c r="ED17" s="2688"/>
      <c r="EE17" s="2688"/>
      <c r="EF17" s="2688"/>
      <c r="EG17" s="2688"/>
      <c r="EH17" s="2688"/>
      <c r="EI17" s="2688"/>
      <c r="EJ17" s="2688"/>
      <c r="EK17" s="2688"/>
      <c r="EL17" s="2688"/>
      <c r="EM17" s="2688"/>
      <c r="EN17" s="2688"/>
      <c r="EO17" s="2688"/>
      <c r="EP17" s="2688"/>
      <c r="EQ17" s="2688"/>
      <c r="ER17" s="2688"/>
      <c r="ES17" s="2688"/>
      <c r="ET17" s="2688"/>
      <c r="EU17" s="2688"/>
      <c r="EV17" s="2688"/>
      <c r="EW17" s="2688"/>
      <c r="EX17" s="2688"/>
      <c r="EY17" s="2688"/>
      <c r="EZ17" s="2688"/>
      <c r="FA17" s="2688"/>
      <c r="FB17" s="2688"/>
      <c r="FC17" s="2688"/>
      <c r="FD17" s="2688"/>
      <c r="FE17" s="2688"/>
      <c r="FF17" s="2688"/>
      <c r="FG17" s="2688"/>
      <c r="FH17" s="2688"/>
      <c r="FI17" s="2688"/>
      <c r="FJ17" s="2688"/>
      <c r="FK17" s="2688"/>
      <c r="FL17" s="2688"/>
      <c r="FM17" s="2688"/>
      <c r="FN17" s="2688"/>
      <c r="FO17" s="2688"/>
      <c r="FP17" s="2688"/>
      <c r="FQ17" s="2688"/>
      <c r="FR17" s="2688"/>
      <c r="FS17" s="2688"/>
      <c r="FT17" s="2688"/>
      <c r="FU17" s="2688"/>
      <c r="FV17" s="2688"/>
      <c r="FW17" s="2688"/>
      <c r="FX17" s="2688"/>
      <c r="FY17" s="2688"/>
      <c r="FZ17" s="2688"/>
      <c r="GA17" s="2688"/>
      <c r="GB17" s="2688"/>
      <c r="GC17" s="2688"/>
      <c r="GD17" s="2688"/>
      <c r="GE17" s="2688"/>
      <c r="GF17" s="2688"/>
      <c r="GG17" s="2688"/>
      <c r="GH17" s="2688"/>
      <c r="GI17" s="2688"/>
      <c r="GJ17" s="2688"/>
      <c r="GK17" s="2688"/>
      <c r="GL17" s="2688"/>
      <c r="GM17" s="2688"/>
      <c r="GN17" s="2688"/>
      <c r="GO17" s="2688"/>
      <c r="GP17" s="2688"/>
      <c r="GQ17" s="2688"/>
      <c r="GR17" s="2688"/>
      <c r="GS17" s="2688"/>
      <c r="GT17" s="2688"/>
      <c r="GU17" s="2688"/>
      <c r="GV17" s="2688"/>
      <c r="GW17" s="2688"/>
      <c r="GX17" s="2688"/>
      <c r="GY17" s="2688"/>
      <c r="GZ17" s="2688"/>
      <c r="HA17" s="2688"/>
      <c r="HB17" s="2688"/>
      <c r="HC17" s="2688"/>
      <c r="HD17" s="2688"/>
      <c r="HE17" s="2688"/>
      <c r="HF17" s="2688"/>
      <c r="HG17" s="2688"/>
      <c r="HH17" s="2688"/>
      <c r="HI17" s="2688"/>
      <c r="HJ17" s="2688"/>
      <c r="HK17" s="2688"/>
      <c r="HL17" s="2688"/>
      <c r="HM17" s="2688"/>
      <c r="HN17" s="2688"/>
      <c r="HO17" s="2688"/>
      <c r="HP17" s="2688"/>
      <c r="HQ17" s="2688"/>
      <c r="HR17" s="2688"/>
      <c r="HS17" s="2688"/>
      <c r="HT17" s="2688"/>
      <c r="HU17" s="2688"/>
      <c r="HV17" s="2688"/>
      <c r="HW17" s="2688"/>
      <c r="HX17" s="2688"/>
      <c r="HY17" s="2688"/>
      <c r="HZ17" s="2688"/>
      <c r="IA17" s="2688"/>
      <c r="IB17" s="2688"/>
      <c r="IC17" s="2688"/>
      <c r="ID17" s="2688"/>
      <c r="IE17" s="2688"/>
      <c r="IF17" s="2688"/>
      <c r="IG17" s="2688"/>
      <c r="IH17" s="2688"/>
      <c r="II17" s="2688"/>
      <c r="IJ17" s="2688"/>
      <c r="IK17" s="2688"/>
      <c r="IL17" s="2688"/>
      <c r="IM17" s="2688"/>
      <c r="IN17" s="2688"/>
      <c r="IO17" s="2688"/>
      <c r="IP17" s="2688"/>
      <c r="IQ17" s="2688"/>
      <c r="IR17" s="2688"/>
      <c r="IS17" s="2688"/>
      <c r="IT17" s="2688"/>
      <c r="IU17" s="2688"/>
      <c r="IV17" s="2688"/>
      <c r="IW17" s="2688"/>
      <c r="IX17" s="2688"/>
      <c r="IY17" s="2688"/>
      <c r="IZ17" s="2688"/>
      <c r="JA17" s="2688"/>
      <c r="JB17" s="2688"/>
      <c r="JC17" s="2688"/>
      <c r="JD17" s="2688"/>
      <c r="JE17" s="2688"/>
      <c r="JF17" s="2688"/>
      <c r="JG17" s="2688"/>
      <c r="JH17" s="2688"/>
      <c r="JI17" s="2688"/>
      <c r="JJ17" s="2688"/>
      <c r="JK17" s="2688"/>
      <c r="JL17" s="2688"/>
      <c r="JM17" s="2688"/>
      <c r="JN17" s="2688"/>
      <c r="JO17" s="2688"/>
      <c r="JP17" s="2688"/>
      <c r="JQ17" s="2688"/>
      <c r="JR17" s="2688"/>
      <c r="JS17" s="2688"/>
      <c r="JT17" s="2688"/>
      <c r="JU17" s="2688"/>
      <c r="JV17" s="2688"/>
      <c r="JW17" s="2688"/>
      <c r="JX17" s="2688"/>
      <c r="JY17" s="2688"/>
      <c r="JZ17" s="2688"/>
      <c r="KA17" s="2688"/>
      <c r="KB17" s="2688"/>
      <c r="KC17" s="2688"/>
      <c r="KD17" s="2688"/>
      <c r="KE17" s="2688"/>
      <c r="KF17" s="2688"/>
      <c r="KG17" s="2688"/>
      <c r="KH17" s="2688"/>
      <c r="KI17" s="2688"/>
      <c r="KJ17" s="2688"/>
      <c r="KK17" s="2688"/>
      <c r="KL17" s="2688"/>
      <c r="KM17" s="2688"/>
      <c r="KN17" s="2688"/>
      <c r="KO17" s="2688"/>
      <c r="KP17" s="2688"/>
      <c r="KQ17" s="2688"/>
      <c r="KR17" s="2688"/>
      <c r="KS17" s="2688"/>
      <c r="KT17" s="2688"/>
      <c r="KU17" s="2688"/>
      <c r="KV17" s="2688"/>
      <c r="KW17" s="2688"/>
      <c r="KX17" s="2688"/>
      <c r="KY17" s="2688"/>
      <c r="KZ17" s="2688"/>
      <c r="LA17" s="2688"/>
      <c r="LB17" s="2688"/>
      <c r="LC17" s="2688"/>
      <c r="LD17" s="2688"/>
      <c r="LE17" s="2688"/>
      <c r="LF17" s="2688"/>
      <c r="LG17" s="2688"/>
      <c r="LH17" s="2688"/>
      <c r="LI17" s="2688"/>
      <c r="LJ17" s="2688"/>
      <c r="LK17" s="2688"/>
      <c r="LL17" s="2688"/>
      <c r="LM17" s="2688"/>
      <c r="LN17" s="2688"/>
      <c r="LO17" s="2688"/>
      <c r="LP17" s="2688"/>
      <c r="LQ17" s="2688"/>
      <c r="LR17" s="2688"/>
      <c r="LS17" s="2688"/>
      <c r="LT17" s="2688"/>
      <c r="LU17" s="2688"/>
      <c r="LV17" s="2688"/>
      <c r="LW17" s="2688"/>
      <c r="LX17" s="2688"/>
      <c r="LY17" s="2688"/>
      <c r="LZ17" s="2688"/>
      <c r="MA17" s="2688"/>
      <c r="MB17" s="2688"/>
      <c r="MC17" s="2688"/>
      <c r="MD17" s="2688"/>
      <c r="ME17" s="2688"/>
      <c r="MF17" s="2688"/>
      <c r="MG17" s="2688"/>
      <c r="MH17" s="2688"/>
      <c r="MI17" s="2688"/>
      <c r="MJ17" s="2688"/>
      <c r="MK17" s="2688"/>
      <c r="ML17" s="2688"/>
      <c r="MM17" s="2688"/>
      <c r="MN17" s="2688"/>
      <c r="MO17" s="2688"/>
      <c r="MP17" s="2688"/>
      <c r="MQ17" s="2688"/>
      <c r="MR17" s="2688"/>
      <c r="MS17" s="2688"/>
      <c r="MT17" s="2688"/>
      <c r="MU17" s="2688"/>
      <c r="MV17" s="2688"/>
      <c r="MW17" s="2688"/>
      <c r="MX17" s="2688"/>
      <c r="MY17" s="2688"/>
      <c r="MZ17" s="2688"/>
      <c r="NA17" s="2688"/>
      <c r="NB17" s="2688"/>
      <c r="NC17" s="2688"/>
      <c r="ND17" s="2688"/>
      <c r="NE17" s="2688"/>
      <c r="NF17" s="2688"/>
      <c r="NG17" s="2688"/>
      <c r="NH17" s="2688"/>
      <c r="NI17" s="2688"/>
      <c r="NJ17" s="2688"/>
      <c r="NK17" s="2688"/>
      <c r="NL17" s="2688"/>
      <c r="NM17" s="2688"/>
      <c r="NN17" s="2688"/>
      <c r="NO17" s="2688"/>
      <c r="NP17" s="2688"/>
      <c r="NQ17" s="2688"/>
      <c r="NR17" s="2688"/>
      <c r="NS17" s="2688"/>
      <c r="NT17" s="2688"/>
      <c r="NU17" s="2688"/>
      <c r="NV17" s="2688"/>
      <c r="NW17" s="2688"/>
      <c r="NX17" s="2688"/>
      <c r="NY17" s="2688"/>
      <c r="NZ17" s="2688"/>
      <c r="OA17" s="2688"/>
      <c r="OB17" s="2688"/>
      <c r="OC17" s="2688"/>
      <c r="OD17" s="2688"/>
      <c r="OE17" s="2688"/>
      <c r="OF17" s="2688"/>
      <c r="OG17" s="2688"/>
      <c r="OH17" s="2688"/>
      <c r="OI17" s="2688"/>
      <c r="OJ17" s="2688"/>
      <c r="OK17" s="2688"/>
      <c r="OL17" s="2688"/>
      <c r="OM17" s="2688"/>
      <c r="ON17" s="2688"/>
      <c r="OO17" s="2688"/>
      <c r="OP17" s="2688"/>
      <c r="OQ17" s="2688"/>
      <c r="OR17" s="2688"/>
      <c r="OS17" s="2688"/>
      <c r="OT17" s="2688"/>
      <c r="OU17" s="2688"/>
      <c r="OV17" s="2688"/>
      <c r="OW17" s="2688"/>
      <c r="OX17" s="2688"/>
      <c r="OY17" s="2688"/>
      <c r="OZ17" s="2688"/>
      <c r="PA17" s="2688"/>
      <c r="PB17" s="2688"/>
      <c r="PC17" s="2688"/>
      <c r="PD17" s="2688"/>
      <c r="PE17" s="2688"/>
      <c r="PF17" s="2688"/>
      <c r="PG17" s="2688"/>
      <c r="PH17" s="2688"/>
      <c r="PI17" s="2688"/>
      <c r="PJ17" s="2688"/>
      <c r="PK17" s="2688"/>
      <c r="PL17" s="2688"/>
      <c r="PM17" s="2688"/>
      <c r="PN17" s="2688"/>
      <c r="PO17" s="2688"/>
      <c r="PP17" s="2688"/>
      <c r="PQ17" s="2688"/>
      <c r="PR17" s="2688"/>
      <c r="PS17" s="2688"/>
      <c r="PT17" s="2688"/>
      <c r="PU17" s="2688"/>
      <c r="PV17" s="2688"/>
      <c r="PW17" s="2688"/>
      <c r="PX17" s="2688"/>
      <c r="PY17" s="2688"/>
      <c r="PZ17" s="2688"/>
      <c r="QA17" s="2688"/>
      <c r="QB17" s="2688"/>
      <c r="QC17" s="2688"/>
      <c r="QD17" s="2688"/>
      <c r="QE17" s="2688"/>
      <c r="QF17" s="2688"/>
      <c r="QG17" s="2688"/>
      <c r="QH17" s="2688"/>
      <c r="QI17" s="2688"/>
      <c r="QJ17" s="2688"/>
      <c r="QK17" s="2688"/>
      <c r="QL17" s="2688"/>
      <c r="QM17" s="2688"/>
      <c r="QN17" s="2688"/>
      <c r="QO17" s="2688"/>
      <c r="QP17" s="2688"/>
      <c r="QQ17" s="2688"/>
      <c r="QR17" s="2688"/>
      <c r="QS17" s="2688"/>
      <c r="QT17" s="2688"/>
      <c r="QU17" s="2688"/>
      <c r="QV17" s="2688"/>
      <c r="QW17" s="2688"/>
      <c r="QX17" s="2688"/>
      <c r="QY17" s="2688"/>
      <c r="QZ17" s="2688"/>
      <c r="RA17" s="2688"/>
      <c r="RB17" s="2688"/>
      <c r="RC17" s="2688"/>
      <c r="RD17" s="2688"/>
      <c r="RE17" s="2688"/>
      <c r="RF17" s="2688"/>
      <c r="RG17" s="2688"/>
      <c r="RH17" s="2688"/>
      <c r="RI17" s="2688"/>
      <c r="RJ17" s="2688"/>
      <c r="RK17" s="2688"/>
      <c r="RL17" s="2688"/>
      <c r="RM17" s="2688"/>
      <c r="RN17" s="2688"/>
      <c r="RO17" s="2688"/>
      <c r="RP17" s="2688"/>
      <c r="RQ17" s="2688"/>
      <c r="RR17" s="2688"/>
      <c r="RS17" s="2688"/>
      <c r="RT17" s="2688"/>
      <c r="RU17" s="2688"/>
      <c r="RV17" s="2688"/>
      <c r="RW17" s="2688"/>
      <c r="RX17" s="2688"/>
      <c r="RY17" s="2688"/>
      <c r="RZ17" s="2688"/>
      <c r="SA17" s="2688"/>
      <c r="SB17" s="2688"/>
      <c r="SC17" s="2688"/>
      <c r="SD17" s="2688"/>
      <c r="SE17" s="2688"/>
      <c r="SF17" s="2688"/>
      <c r="SG17" s="2688"/>
      <c r="SH17" s="2688"/>
      <c r="SI17" s="2688"/>
      <c r="SJ17" s="2688"/>
      <c r="SK17" s="2688"/>
      <c r="SL17" s="2688"/>
      <c r="SM17" s="2688"/>
      <c r="SN17" s="2688"/>
      <c r="SO17" s="2688"/>
      <c r="SP17" s="2688"/>
      <c r="SQ17" s="2688"/>
      <c r="SR17" s="2688"/>
      <c r="SS17" s="2688"/>
      <c r="ST17" s="2688"/>
      <c r="SU17" s="2688"/>
      <c r="SV17" s="2688"/>
      <c r="SW17" s="2688"/>
      <c r="SX17" s="2688"/>
      <c r="SY17" s="2688"/>
      <c r="SZ17" s="2688"/>
      <c r="TA17" s="2688"/>
      <c r="TB17" s="2688"/>
      <c r="TC17" s="2688"/>
      <c r="TD17" s="2688"/>
      <c r="TE17" s="2688"/>
      <c r="TF17" s="2688"/>
      <c r="TG17" s="2688"/>
      <c r="TH17" s="2688"/>
      <c r="TI17" s="2688"/>
      <c r="TJ17" s="2688"/>
      <c r="TK17" s="2688"/>
      <c r="TL17" s="2688"/>
      <c r="TM17" s="2688"/>
      <c r="TN17" s="2688"/>
      <c r="TO17" s="2688"/>
      <c r="TP17" s="2688"/>
      <c r="TQ17" s="2688"/>
      <c r="TR17" s="2688"/>
      <c r="TS17" s="2688"/>
      <c r="TT17" s="2688"/>
      <c r="TU17" s="2688"/>
      <c r="TV17" s="2688"/>
      <c r="TW17" s="2688"/>
      <c r="TX17" s="2688"/>
      <c r="TY17" s="2688"/>
      <c r="TZ17" s="2688"/>
      <c r="UA17" s="2688"/>
      <c r="UB17" s="2688"/>
      <c r="UC17" s="2688"/>
      <c r="UD17" s="2688"/>
      <c r="UE17" s="2688"/>
      <c r="UF17" s="2688"/>
      <c r="UG17" s="2688"/>
      <c r="UH17" s="2688"/>
      <c r="UI17" s="2688"/>
      <c r="UJ17" s="2688"/>
      <c r="UK17" s="2688"/>
      <c r="UL17" s="2688"/>
      <c r="UM17" s="2688"/>
      <c r="UN17" s="2688"/>
      <c r="UO17" s="2688"/>
      <c r="UP17" s="2688"/>
      <c r="UQ17" s="2688"/>
      <c r="UR17" s="2688"/>
      <c r="US17" s="2688"/>
      <c r="UT17" s="2688"/>
      <c r="UU17" s="2688"/>
      <c r="UV17" s="2688"/>
      <c r="UW17" s="2688"/>
      <c r="UX17" s="2688"/>
      <c r="UY17" s="2688"/>
      <c r="UZ17" s="2688"/>
      <c r="VA17" s="2688"/>
      <c r="VB17" s="2688"/>
      <c r="VC17" s="2688"/>
      <c r="VD17" s="2688"/>
      <c r="VE17" s="2688"/>
      <c r="VF17" s="2688"/>
      <c r="VG17" s="2688"/>
      <c r="VH17" s="2688"/>
      <c r="VI17" s="2688"/>
      <c r="VJ17" s="2688"/>
      <c r="VK17" s="2688"/>
      <c r="VL17" s="2688"/>
      <c r="VM17" s="2688"/>
      <c r="VN17" s="2688"/>
      <c r="VO17" s="2688"/>
      <c r="VP17" s="2688"/>
      <c r="VQ17" s="2688"/>
      <c r="VR17" s="2688"/>
      <c r="VS17" s="2688"/>
      <c r="VT17" s="2688"/>
      <c r="VU17" s="2688"/>
      <c r="VV17" s="2688"/>
      <c r="VW17" s="2688"/>
      <c r="VX17" s="2688"/>
      <c r="VY17" s="2688"/>
      <c r="VZ17" s="2688"/>
      <c r="WA17" s="2688"/>
      <c r="WB17" s="2688"/>
      <c r="WC17" s="2688"/>
      <c r="WD17" s="2688"/>
      <c r="WE17" s="2688"/>
      <c r="WF17" s="2688"/>
      <c r="WG17" s="2688"/>
      <c r="WH17" s="2688"/>
      <c r="WI17" s="2688"/>
      <c r="WJ17" s="2688"/>
      <c r="WK17" s="2688"/>
      <c r="WL17" s="2688"/>
      <c r="WM17" s="2688"/>
      <c r="WN17" s="2688"/>
      <c r="WO17" s="2688"/>
      <c r="WP17" s="2688"/>
      <c r="WQ17" s="2688"/>
      <c r="WR17" s="2688"/>
      <c r="WS17" s="2688"/>
      <c r="WT17" s="2688"/>
      <c r="WU17" s="2688"/>
      <c r="WV17" s="2688"/>
      <c r="WW17" s="2688"/>
      <c r="WX17" s="2688"/>
      <c r="WY17" s="2688"/>
      <c r="WZ17" s="2688"/>
      <c r="XA17" s="2688"/>
      <c r="XB17" s="2688"/>
      <c r="XC17" s="2688"/>
      <c r="XD17" s="2688"/>
      <c r="XE17" s="2688"/>
      <c r="XF17" s="2688"/>
      <c r="XG17" s="2688"/>
      <c r="XH17" s="2688"/>
      <c r="XI17" s="2688"/>
      <c r="XJ17" s="2688"/>
      <c r="XK17" s="2688"/>
      <c r="XL17" s="2688"/>
      <c r="XM17" s="2688"/>
      <c r="XN17" s="2688"/>
      <c r="XO17" s="2688"/>
      <c r="XP17" s="2688"/>
      <c r="XQ17" s="2688"/>
      <c r="XR17" s="2688"/>
      <c r="XS17" s="2688"/>
      <c r="XT17" s="2688"/>
      <c r="XU17" s="2688"/>
      <c r="XV17" s="2688"/>
      <c r="XW17" s="2688"/>
      <c r="XX17" s="2688"/>
      <c r="XY17" s="2688"/>
      <c r="XZ17" s="2688"/>
      <c r="YA17" s="2688"/>
      <c r="YB17" s="2688"/>
      <c r="YC17" s="2688"/>
      <c r="YD17" s="2688"/>
      <c r="YE17" s="2688"/>
      <c r="YF17" s="2688"/>
      <c r="YG17" s="2688"/>
      <c r="YH17" s="2688"/>
      <c r="YI17" s="2688"/>
      <c r="YJ17" s="2688"/>
      <c r="YK17" s="2688"/>
      <c r="YL17" s="2688"/>
      <c r="YM17" s="2688"/>
      <c r="YN17" s="2688"/>
      <c r="YO17" s="2688"/>
      <c r="YP17" s="2688"/>
      <c r="YQ17" s="2688"/>
      <c r="YR17" s="2688"/>
      <c r="YS17" s="2688"/>
      <c r="YT17" s="2688"/>
      <c r="YU17" s="2688"/>
      <c r="YV17" s="2688"/>
      <c r="YW17" s="2688"/>
      <c r="YX17" s="2688"/>
      <c r="YY17" s="2688"/>
      <c r="YZ17" s="2688"/>
      <c r="ZA17" s="2688"/>
      <c r="ZB17" s="2688"/>
      <c r="ZC17" s="2688"/>
      <c r="ZD17" s="2688"/>
      <c r="ZE17" s="2688"/>
      <c r="ZF17" s="2688"/>
      <c r="ZG17" s="2688"/>
      <c r="ZH17" s="2688"/>
      <c r="ZI17" s="2688"/>
      <c r="ZJ17" s="2688"/>
      <c r="ZK17" s="2688"/>
      <c r="ZL17" s="2688"/>
      <c r="ZM17" s="2688"/>
      <c r="ZN17" s="2688"/>
      <c r="ZO17" s="2688"/>
      <c r="ZP17" s="2688"/>
      <c r="ZQ17" s="2688"/>
      <c r="ZR17" s="2688"/>
      <c r="ZS17" s="2688"/>
      <c r="ZT17" s="2688"/>
      <c r="ZU17" s="2688"/>
      <c r="ZV17" s="2688"/>
      <c r="ZW17" s="2688"/>
      <c r="ZX17" s="2688"/>
      <c r="ZY17" s="2688"/>
      <c r="ZZ17" s="2688"/>
      <c r="AAA17" s="2688"/>
      <c r="AAB17" s="2688"/>
      <c r="AAC17" s="2688"/>
      <c r="AAD17" s="2688"/>
      <c r="AAE17" s="2688"/>
      <c r="AAF17" s="2688"/>
      <c r="AAG17" s="2688"/>
      <c r="AAH17" s="2688"/>
      <c r="AAI17" s="2688"/>
      <c r="AAJ17" s="2688"/>
      <c r="AAK17" s="2688"/>
      <c r="AAL17" s="2688"/>
      <c r="AAM17" s="2688"/>
      <c r="AAN17" s="2688"/>
      <c r="AAO17" s="2688"/>
      <c r="AAP17" s="2688"/>
      <c r="AAQ17" s="2688"/>
      <c r="AAR17" s="2688"/>
      <c r="AAS17" s="2688"/>
      <c r="AAT17" s="2688"/>
      <c r="AAU17" s="2688"/>
      <c r="AAV17" s="2688"/>
      <c r="AAW17" s="2688"/>
      <c r="AAX17" s="2688"/>
      <c r="AAY17" s="2688"/>
      <c r="AAZ17" s="2688"/>
      <c r="ABA17" s="2688"/>
      <c r="ABB17" s="2688"/>
      <c r="ABC17" s="2688"/>
      <c r="ABD17" s="2688"/>
      <c r="ABE17" s="2688"/>
      <c r="ABF17" s="2688"/>
      <c r="ABG17" s="2688"/>
      <c r="ABH17" s="2688"/>
      <c r="ABI17" s="2688"/>
      <c r="ABJ17" s="2688"/>
      <c r="ABK17" s="2688"/>
      <c r="ABL17" s="2688"/>
      <c r="ABM17" s="2688"/>
      <c r="ABN17" s="2688"/>
      <c r="ABO17" s="2688"/>
      <c r="ABP17" s="2688"/>
      <c r="ABQ17" s="2688"/>
      <c r="ABR17" s="2688"/>
      <c r="ABS17" s="2688"/>
      <c r="ABT17" s="2688"/>
      <c r="ABU17" s="2688"/>
      <c r="ABV17" s="2688"/>
      <c r="ABW17" s="2688"/>
      <c r="ABX17" s="2688"/>
      <c r="ABY17" s="2688"/>
      <c r="ABZ17" s="2688"/>
      <c r="ACA17" s="2688"/>
      <c r="ACB17" s="2688"/>
      <c r="ACC17" s="2688"/>
      <c r="ACD17" s="2688"/>
      <c r="ACE17" s="2688"/>
      <c r="ACF17" s="2688"/>
      <c r="ACG17" s="2688"/>
      <c r="ACH17" s="2688"/>
      <c r="ACI17" s="2688"/>
      <c r="ACJ17" s="2688"/>
      <c r="ACK17" s="2688"/>
      <c r="ACL17" s="2688"/>
      <c r="ACM17" s="2688"/>
      <c r="ACN17" s="2688"/>
      <c r="ACO17" s="2688"/>
      <c r="ACP17" s="2688"/>
      <c r="ACQ17" s="2688"/>
      <c r="ACR17" s="2688"/>
      <c r="ACS17" s="2688"/>
      <c r="ACT17" s="2688"/>
      <c r="ACU17" s="2688"/>
      <c r="ACV17" s="2688"/>
      <c r="ACW17" s="2688"/>
      <c r="ACX17" s="2688"/>
      <c r="ACY17" s="2688"/>
      <c r="ACZ17" s="2688"/>
      <c r="ADA17" s="2688"/>
      <c r="ADB17" s="2688"/>
      <c r="ADC17" s="2688"/>
      <c r="ADD17" s="2688"/>
      <c r="ADE17" s="2688"/>
      <c r="ADF17" s="2688"/>
      <c r="ADG17" s="2688"/>
      <c r="ADH17" s="2688"/>
      <c r="ADI17" s="2688"/>
      <c r="ADJ17" s="2688"/>
      <c r="ADK17" s="2688"/>
      <c r="ADL17" s="2688"/>
      <c r="ADM17" s="2688"/>
      <c r="ADN17" s="2688"/>
      <c r="ADO17" s="2688"/>
      <c r="ADP17" s="2688"/>
      <c r="ADQ17" s="2688"/>
      <c r="ADR17" s="2688"/>
      <c r="ADS17" s="2688"/>
      <c r="ADT17" s="2688"/>
      <c r="ADU17" s="2688"/>
      <c r="ADV17" s="2688"/>
      <c r="ADW17" s="2688"/>
      <c r="ADX17" s="2688"/>
      <c r="ADY17" s="2688"/>
      <c r="ADZ17" s="2688"/>
      <c r="AEA17" s="2688"/>
      <c r="AEB17" s="2688"/>
      <c r="AEC17" s="2688"/>
      <c r="AED17" s="2688"/>
      <c r="AEE17" s="2688"/>
      <c r="AEF17" s="2688"/>
      <c r="AEG17" s="2688"/>
      <c r="AEH17" s="2688"/>
      <c r="AEI17" s="2688"/>
      <c r="AEJ17" s="2688"/>
      <c r="AEK17" s="2688"/>
      <c r="AEL17" s="2688"/>
      <c r="AEM17" s="2688"/>
      <c r="AEN17" s="2688"/>
      <c r="AEO17" s="2688"/>
      <c r="AEP17" s="2688"/>
      <c r="AEQ17" s="2688"/>
      <c r="AER17" s="2688"/>
      <c r="AES17" s="2688"/>
      <c r="AET17" s="2688"/>
      <c r="AEU17" s="2688"/>
      <c r="AEV17" s="2688"/>
      <c r="AEW17" s="2688"/>
      <c r="AEX17" s="2688"/>
      <c r="AEY17" s="2688"/>
      <c r="AEZ17" s="2688"/>
      <c r="AFA17" s="2688"/>
      <c r="AFB17" s="2688"/>
      <c r="AFC17" s="2688"/>
      <c r="AFD17" s="2688"/>
      <c r="AFE17" s="2688"/>
      <c r="AFF17" s="2688"/>
      <c r="AFG17" s="2688"/>
      <c r="AFH17" s="2688"/>
      <c r="AFI17" s="2688"/>
      <c r="AFJ17" s="2688"/>
      <c r="AFK17" s="2688"/>
      <c r="AFL17" s="2688"/>
      <c r="AFM17" s="2688"/>
      <c r="AFN17" s="2688"/>
      <c r="AFO17" s="2688"/>
      <c r="AFP17" s="2688"/>
      <c r="AFQ17" s="2688"/>
      <c r="AFR17" s="2688"/>
      <c r="AFS17" s="2688"/>
      <c r="AFT17" s="2688"/>
      <c r="AFU17" s="2688"/>
      <c r="AFV17" s="2688"/>
      <c r="AFW17" s="2688"/>
      <c r="AFX17" s="2688"/>
      <c r="AFY17" s="2688"/>
      <c r="AFZ17" s="2688"/>
      <c r="AGA17" s="2688"/>
      <c r="AGB17" s="2688"/>
      <c r="AGC17" s="2688"/>
      <c r="AGD17" s="2688"/>
      <c r="AGE17" s="2688"/>
      <c r="AGF17" s="2688"/>
      <c r="AGG17" s="2688"/>
      <c r="AGH17" s="2688"/>
      <c r="AGI17" s="2688"/>
      <c r="AGJ17" s="2688"/>
      <c r="AGK17" s="2688"/>
      <c r="AGL17" s="2688"/>
      <c r="AGM17" s="2688"/>
      <c r="AGN17" s="2688"/>
      <c r="AGO17" s="2688"/>
      <c r="AGP17" s="2688"/>
      <c r="AGQ17" s="2688"/>
      <c r="AGR17" s="2688"/>
      <c r="AGS17" s="2688"/>
      <c r="AGT17" s="2688"/>
      <c r="AGU17" s="2688"/>
      <c r="AGV17" s="2688"/>
      <c r="AGW17" s="2688"/>
      <c r="AGX17" s="2688"/>
      <c r="AGY17" s="2688"/>
      <c r="AGZ17" s="2688"/>
      <c r="AHA17" s="2688"/>
      <c r="AHB17" s="2688"/>
      <c r="AHC17" s="2688"/>
      <c r="AHD17" s="2688"/>
      <c r="AHE17" s="2688"/>
      <c r="AHF17" s="2688"/>
      <c r="AHG17" s="2688"/>
      <c r="AHH17" s="2688"/>
      <c r="AHI17" s="2688"/>
      <c r="AHJ17" s="2688"/>
      <c r="AHK17" s="2688"/>
      <c r="AHL17" s="2688"/>
      <c r="AHM17" s="2688"/>
      <c r="AHN17" s="2688"/>
      <c r="AHO17" s="2688"/>
      <c r="AHP17" s="2688"/>
      <c r="AHQ17" s="2688"/>
      <c r="AHR17" s="2688"/>
      <c r="AHS17" s="2688"/>
      <c r="AHT17" s="2688"/>
      <c r="AHU17" s="2688"/>
      <c r="AHV17" s="2688"/>
      <c r="AHW17" s="2688"/>
      <c r="AHX17" s="2688"/>
      <c r="AHY17" s="2688"/>
      <c r="AHZ17" s="2688"/>
      <c r="AIA17" s="2688"/>
      <c r="AIB17" s="2688"/>
      <c r="AIC17" s="2688"/>
      <c r="AID17" s="2688"/>
      <c r="AIE17" s="2688"/>
      <c r="AIF17" s="2688"/>
      <c r="AIG17" s="2688"/>
      <c r="AIH17" s="2688"/>
      <c r="AII17" s="2688"/>
      <c r="AIJ17" s="2688"/>
      <c r="AIK17" s="2688"/>
      <c r="AIL17" s="2688"/>
      <c r="AIM17" s="2688"/>
      <c r="AIN17" s="2688"/>
      <c r="AIO17" s="2688"/>
      <c r="AIP17" s="2688"/>
      <c r="AIQ17" s="2688"/>
      <c r="AIR17" s="2688"/>
      <c r="AIS17" s="2688"/>
      <c r="AIT17" s="2688"/>
      <c r="AIU17" s="2688"/>
      <c r="AIV17" s="2688"/>
      <c r="AIW17" s="2688"/>
      <c r="AIX17" s="2688"/>
      <c r="AIY17" s="2688"/>
      <c r="AIZ17" s="2688"/>
      <c r="AJA17" s="2688"/>
      <c r="AJB17" s="2688"/>
      <c r="AJC17" s="2688"/>
      <c r="AJD17" s="2688"/>
      <c r="AJE17" s="2688"/>
      <c r="AJF17" s="2688"/>
      <c r="AJG17" s="2688"/>
      <c r="AJH17" s="2688"/>
      <c r="AJI17" s="2688"/>
      <c r="AJJ17" s="2688"/>
      <c r="AJK17" s="2688"/>
      <c r="AJL17" s="2688"/>
      <c r="AJM17" s="2688"/>
      <c r="AJN17" s="2688"/>
      <c r="AJO17" s="2688"/>
      <c r="AJP17" s="2688"/>
      <c r="AJQ17" s="2688"/>
      <c r="AJR17" s="2688"/>
      <c r="AJS17" s="2688"/>
      <c r="AJT17" s="2688"/>
      <c r="AJU17" s="2688"/>
      <c r="AJV17" s="2688"/>
      <c r="AJW17" s="2688"/>
      <c r="AJX17" s="2688"/>
      <c r="AJY17" s="2688"/>
      <c r="AJZ17" s="2688"/>
      <c r="AKA17" s="2688"/>
      <c r="AKB17" s="2688"/>
      <c r="AKC17" s="2688"/>
      <c r="AKD17" s="2688"/>
      <c r="AKE17" s="2688"/>
      <c r="AKF17" s="2688"/>
      <c r="AKG17" s="2688"/>
      <c r="AKH17" s="2688"/>
      <c r="AKI17" s="2688"/>
      <c r="AKJ17" s="2688"/>
      <c r="AKK17" s="2688"/>
      <c r="AKL17" s="2688"/>
      <c r="AKM17" s="2688"/>
      <c r="AKN17" s="2688"/>
      <c r="AKO17" s="2688"/>
      <c r="AKP17" s="2688"/>
      <c r="AKQ17" s="2688"/>
      <c r="AKR17" s="2688"/>
      <c r="AKS17" s="2688"/>
      <c r="AKT17" s="2688"/>
      <c r="AKU17" s="2688"/>
      <c r="AKV17" s="2688"/>
      <c r="AKW17" s="2688"/>
      <c r="AKX17" s="2688"/>
      <c r="AKY17" s="2688"/>
      <c r="AKZ17" s="2688"/>
      <c r="ALA17" s="2688"/>
      <c r="ALB17" s="2688"/>
      <c r="ALC17" s="2688"/>
      <c r="ALD17" s="2688"/>
      <c r="ALE17" s="2688"/>
      <c r="ALF17" s="2688"/>
      <c r="ALG17" s="2688"/>
      <c r="ALH17" s="2688"/>
      <c r="ALI17" s="2688"/>
      <c r="ALJ17" s="2688"/>
      <c r="ALK17" s="2688"/>
      <c r="ALL17" s="2688"/>
      <c r="ALM17" s="2688"/>
      <c r="ALN17" s="2688"/>
      <c r="ALO17" s="2688"/>
      <c r="ALP17" s="2688"/>
      <c r="ALQ17" s="2688"/>
      <c r="ALR17" s="2688"/>
      <c r="ALS17" s="2688"/>
      <c r="ALT17" s="2688"/>
      <c r="ALU17" s="2688"/>
      <c r="ALV17" s="2688"/>
      <c r="ALW17" s="2688"/>
      <c r="ALX17" s="2688"/>
      <c r="ALY17" s="2688"/>
      <c r="ALZ17" s="2688"/>
      <c r="AMA17" s="2688"/>
      <c r="AMB17" s="2688"/>
      <c r="AMC17" s="2688"/>
      <c r="AMD17" s="2688"/>
      <c r="AME17" s="2688"/>
      <c r="AMF17" s="2688"/>
      <c r="AMG17" s="2688"/>
      <c r="AMH17" s="2688"/>
      <c r="AMI17" s="2688"/>
      <c r="AMJ17" s="2688"/>
      <c r="AMK17" s="2688"/>
      <c r="AML17" s="2688"/>
      <c r="AMM17" s="2688"/>
      <c r="AMN17" s="2688"/>
      <c r="AMO17" s="2688"/>
      <c r="AMP17" s="2688"/>
      <c r="AMQ17" s="2688"/>
      <c r="AMR17" s="2688"/>
      <c r="AMS17" s="2688"/>
      <c r="AMT17" s="2688"/>
      <c r="AMU17" s="2688"/>
      <c r="AMV17" s="2688"/>
      <c r="AMW17" s="2688"/>
      <c r="AMX17" s="2688"/>
      <c r="AMY17" s="2688"/>
      <c r="AMZ17" s="2688"/>
      <c r="ANA17" s="2688"/>
      <c r="ANB17" s="2688"/>
      <c r="ANC17" s="2688"/>
      <c r="AND17" s="2688"/>
      <c r="ANE17" s="2688"/>
      <c r="ANF17" s="2688"/>
      <c r="ANG17" s="2688"/>
      <c r="ANH17" s="2688"/>
      <c r="ANI17" s="2688"/>
      <c r="ANJ17" s="2688"/>
      <c r="ANK17" s="2688"/>
      <c r="ANL17" s="2688"/>
      <c r="ANM17" s="2688"/>
      <c r="ANN17" s="2688"/>
      <c r="ANO17" s="2688"/>
      <c r="ANP17" s="2688"/>
      <c r="ANQ17" s="2688"/>
      <c r="ANR17" s="2688"/>
      <c r="ANS17" s="2688"/>
      <c r="ANT17" s="2688"/>
      <c r="ANU17" s="2688"/>
      <c r="ANV17" s="2688"/>
      <c r="ANW17" s="2688"/>
      <c r="ANX17" s="2688"/>
      <c r="ANY17" s="2688"/>
      <c r="ANZ17" s="2688"/>
      <c r="AOA17" s="2688"/>
      <c r="AOB17" s="2688"/>
      <c r="AOC17" s="2688"/>
      <c r="AOD17" s="2688"/>
      <c r="AOE17" s="2688"/>
      <c r="AOF17" s="2688"/>
      <c r="AOG17" s="2688"/>
      <c r="AOH17" s="2688"/>
      <c r="AOI17" s="2688"/>
      <c r="AOJ17" s="2688"/>
      <c r="AOK17" s="2688"/>
      <c r="AOL17" s="2688"/>
      <c r="AOM17" s="2688"/>
      <c r="AON17" s="2688"/>
      <c r="AOO17" s="2688"/>
      <c r="AOP17" s="2688"/>
      <c r="AOQ17" s="2688"/>
      <c r="AOR17" s="2688"/>
      <c r="AOS17" s="2688"/>
      <c r="AOT17" s="2688"/>
      <c r="AOU17" s="2688"/>
      <c r="AOV17" s="2688"/>
      <c r="AOW17" s="2688"/>
      <c r="AOX17" s="2688"/>
      <c r="AOY17" s="2688"/>
      <c r="AOZ17" s="2688"/>
      <c r="APA17" s="2688"/>
      <c r="APB17" s="2688"/>
      <c r="APC17" s="2688"/>
      <c r="APD17" s="2688"/>
      <c r="APE17" s="2688"/>
      <c r="APF17" s="2688"/>
      <c r="APG17" s="2688"/>
      <c r="APH17" s="2688"/>
      <c r="API17" s="2688"/>
      <c r="APJ17" s="2688"/>
      <c r="APK17" s="2688"/>
      <c r="APL17" s="2688"/>
      <c r="APM17" s="2688"/>
      <c r="APN17" s="2688"/>
      <c r="APO17" s="2688"/>
      <c r="APP17" s="2688"/>
      <c r="APQ17" s="2688"/>
      <c r="APR17" s="2688"/>
      <c r="APS17" s="2688"/>
      <c r="APT17" s="2688"/>
      <c r="APU17" s="2688"/>
      <c r="APV17" s="2688"/>
      <c r="APW17" s="2688"/>
      <c r="APX17" s="2688"/>
      <c r="APY17" s="2688"/>
      <c r="APZ17" s="2688"/>
      <c r="AQA17" s="2688"/>
      <c r="AQB17" s="2688"/>
      <c r="AQC17" s="2688"/>
      <c r="AQD17" s="2688"/>
      <c r="AQE17" s="2688"/>
      <c r="AQF17" s="2688"/>
      <c r="AQG17" s="2688"/>
      <c r="AQH17" s="2688"/>
      <c r="AQI17" s="2688"/>
      <c r="AQJ17" s="2688"/>
      <c r="AQK17" s="2688"/>
      <c r="AQL17" s="2688"/>
      <c r="AQM17" s="2688"/>
      <c r="AQN17" s="2688"/>
      <c r="AQO17" s="2688"/>
      <c r="AQP17" s="2688"/>
      <c r="AQQ17" s="2688"/>
      <c r="AQR17" s="2688"/>
      <c r="AQS17" s="2688"/>
      <c r="AQT17" s="2688"/>
      <c r="AQU17" s="2688"/>
      <c r="AQV17" s="2688"/>
      <c r="AQW17" s="2688"/>
      <c r="AQX17" s="2688"/>
      <c r="AQY17" s="2688"/>
      <c r="AQZ17" s="2688"/>
      <c r="ARA17" s="2688"/>
      <c r="ARB17" s="2688"/>
      <c r="ARC17" s="2688"/>
      <c r="ARD17" s="2688"/>
      <c r="ARE17" s="2688"/>
      <c r="ARF17" s="2688"/>
      <c r="ARG17" s="2688"/>
      <c r="ARH17" s="2688"/>
      <c r="ARI17" s="2688"/>
      <c r="ARJ17" s="2688"/>
      <c r="ARK17" s="2688"/>
      <c r="ARL17" s="2688"/>
      <c r="ARM17" s="2688"/>
      <c r="ARN17" s="2688"/>
      <c r="ARO17" s="2688"/>
      <c r="ARP17" s="2688"/>
      <c r="ARQ17" s="2688"/>
      <c r="ARR17" s="2688"/>
      <c r="ARS17" s="2688"/>
      <c r="ART17" s="2688"/>
      <c r="ARU17" s="2688"/>
      <c r="ARV17" s="2688"/>
      <c r="ARW17" s="2688"/>
      <c r="ARX17" s="2688"/>
      <c r="ARY17" s="2688"/>
      <c r="ARZ17" s="2688"/>
      <c r="ASA17" s="2688"/>
      <c r="ASB17" s="2688"/>
      <c r="ASC17" s="2688"/>
      <c r="ASD17" s="2688"/>
      <c r="ASE17" s="2688"/>
      <c r="ASF17" s="2688"/>
      <c r="ASG17" s="2688"/>
      <c r="ASH17" s="2688"/>
      <c r="ASI17" s="2688"/>
      <c r="ASJ17" s="2688"/>
      <c r="ASK17" s="2688"/>
      <c r="ASL17" s="2688"/>
      <c r="ASM17" s="2688"/>
      <c r="ASN17" s="2688"/>
      <c r="ASO17" s="2688"/>
      <c r="ASP17" s="2688"/>
      <c r="ASQ17" s="2688"/>
      <c r="ASR17" s="2688"/>
      <c r="ASS17" s="2688"/>
      <c r="AST17" s="2688"/>
      <c r="ASU17" s="2688"/>
      <c r="ASV17" s="2688"/>
      <c r="ASW17" s="2688"/>
      <c r="ASX17" s="2688"/>
      <c r="ASY17" s="2688"/>
      <c r="ASZ17" s="2688"/>
      <c r="ATA17" s="2688"/>
      <c r="ATB17" s="2688"/>
      <c r="ATC17" s="2688"/>
      <c r="ATD17" s="2688"/>
      <c r="ATE17" s="2688"/>
      <c r="ATF17" s="2688"/>
      <c r="ATG17" s="2688"/>
      <c r="ATH17" s="2688"/>
      <c r="ATI17" s="2688"/>
      <c r="ATJ17" s="2688"/>
      <c r="ATK17" s="2688"/>
      <c r="ATL17" s="2688"/>
      <c r="ATM17" s="2688"/>
      <c r="ATN17" s="2688"/>
      <c r="ATO17" s="2688"/>
      <c r="ATP17" s="2688"/>
      <c r="ATQ17" s="2688"/>
      <c r="ATR17" s="2688"/>
      <c r="ATS17" s="2688"/>
      <c r="ATT17" s="2688"/>
      <c r="ATU17" s="2688"/>
      <c r="ATV17" s="2688"/>
      <c r="ATW17" s="2688"/>
      <c r="ATX17" s="2688"/>
      <c r="ATY17" s="2688"/>
      <c r="ATZ17" s="2688"/>
      <c r="AUA17" s="2688"/>
      <c r="AUB17" s="2688"/>
      <c r="AUC17" s="2688"/>
      <c r="AUD17" s="2688"/>
      <c r="AUE17" s="2688"/>
      <c r="AUF17" s="2688"/>
      <c r="AUG17" s="2688"/>
      <c r="AUH17" s="2688"/>
      <c r="AUI17" s="2688"/>
      <c r="AUJ17" s="2688"/>
      <c r="AUK17" s="2688"/>
      <c r="AUL17" s="2688"/>
      <c r="AUM17" s="2688"/>
      <c r="AUN17" s="2688"/>
      <c r="AUO17" s="2688"/>
      <c r="AUP17" s="2688"/>
      <c r="AUQ17" s="2688"/>
      <c r="AUR17" s="2688"/>
      <c r="AUS17" s="2688"/>
      <c r="AUT17" s="2688"/>
      <c r="AUU17" s="2688"/>
      <c r="AUV17" s="2688"/>
      <c r="AUW17" s="2688"/>
      <c r="AUX17" s="2688"/>
      <c r="AUY17" s="2688"/>
      <c r="AUZ17" s="2688"/>
      <c r="AVA17" s="2688"/>
      <c r="AVB17" s="2688"/>
      <c r="AVC17" s="2688"/>
      <c r="AVD17" s="2688"/>
      <c r="AVE17" s="2688"/>
      <c r="AVF17" s="2688"/>
      <c r="AVG17" s="2688"/>
      <c r="AVH17" s="2688"/>
      <c r="AVI17" s="2688"/>
      <c r="AVJ17" s="2688"/>
      <c r="AVK17" s="2688"/>
      <c r="AVL17" s="2688"/>
      <c r="AVM17" s="2688"/>
      <c r="AVN17" s="2688"/>
      <c r="AVO17" s="2688"/>
      <c r="AVP17" s="2688"/>
      <c r="AVQ17" s="2688"/>
      <c r="AVR17" s="2688"/>
      <c r="AVS17" s="2688"/>
      <c r="AVT17" s="2688"/>
      <c r="AVU17" s="2688"/>
      <c r="AVV17" s="2688"/>
      <c r="AVW17" s="2688"/>
      <c r="AVX17" s="2688"/>
      <c r="AVY17" s="2688"/>
      <c r="AVZ17" s="2688"/>
      <c r="AWA17" s="2688"/>
      <c r="AWB17" s="2688"/>
      <c r="AWC17" s="2688"/>
      <c r="AWD17" s="2688"/>
      <c r="AWE17" s="2688"/>
      <c r="AWF17" s="2688"/>
      <c r="AWG17" s="2688"/>
      <c r="AWH17" s="2688"/>
      <c r="AWI17" s="2688"/>
      <c r="AWJ17" s="2688"/>
      <c r="AWK17" s="2688"/>
      <c r="AWL17" s="2688"/>
      <c r="AWM17" s="2688"/>
      <c r="AWN17" s="2688"/>
      <c r="AWO17" s="2688"/>
      <c r="AWP17" s="2688"/>
      <c r="AWQ17" s="2688"/>
      <c r="AWR17" s="2688"/>
      <c r="AWS17" s="2688"/>
      <c r="AWT17" s="2688"/>
      <c r="AWU17" s="2688"/>
      <c r="AWV17" s="2688"/>
      <c r="AWW17" s="2688"/>
      <c r="AWX17" s="2688"/>
      <c r="AWY17" s="2688"/>
      <c r="AWZ17" s="2688"/>
      <c r="AXA17" s="2688"/>
      <c r="AXB17" s="2688"/>
      <c r="AXC17" s="2688"/>
      <c r="AXD17" s="2688"/>
      <c r="AXE17" s="2688"/>
      <c r="AXF17" s="2688"/>
      <c r="AXG17" s="2688"/>
      <c r="AXH17" s="2688"/>
      <c r="AXI17" s="2688"/>
      <c r="AXJ17" s="2688"/>
      <c r="AXK17" s="2688"/>
      <c r="AXL17" s="2688"/>
      <c r="AXM17" s="2688"/>
      <c r="AXN17" s="2688"/>
      <c r="AXO17" s="2688"/>
      <c r="AXP17" s="2688"/>
      <c r="AXQ17" s="2688"/>
      <c r="AXR17" s="2688"/>
      <c r="AXS17" s="2688"/>
      <c r="AXT17" s="2688"/>
      <c r="AXU17" s="2688"/>
      <c r="AXV17" s="2688"/>
      <c r="AXW17" s="2688"/>
      <c r="AXX17" s="2688"/>
      <c r="AXY17" s="2688"/>
      <c r="AXZ17" s="2688"/>
      <c r="AYA17" s="2688"/>
      <c r="AYB17" s="2688"/>
      <c r="AYC17" s="2688"/>
      <c r="AYD17" s="2688"/>
      <c r="AYE17" s="2688"/>
      <c r="AYF17" s="2688"/>
      <c r="AYG17" s="2688"/>
      <c r="AYH17" s="2688"/>
      <c r="AYI17" s="2688"/>
      <c r="AYJ17" s="2688"/>
      <c r="AYK17" s="2688"/>
      <c r="AYL17" s="2688"/>
      <c r="AYM17" s="2688"/>
      <c r="AYN17" s="2688"/>
      <c r="AYO17" s="2688"/>
      <c r="AYP17" s="2688"/>
      <c r="AYQ17" s="2688"/>
      <c r="AYR17" s="2688"/>
      <c r="AYS17" s="2688"/>
      <c r="AYT17" s="2688"/>
      <c r="AYU17" s="2688"/>
      <c r="AYV17" s="2688"/>
      <c r="AYW17" s="2688"/>
      <c r="AYX17" s="2688"/>
      <c r="AYY17" s="2688"/>
      <c r="AYZ17" s="2688"/>
      <c r="AZA17" s="2688"/>
      <c r="AZB17" s="2688"/>
      <c r="AZC17" s="2688"/>
      <c r="AZD17" s="2688"/>
      <c r="AZE17" s="2688"/>
      <c r="AZF17" s="2688"/>
      <c r="AZG17" s="2688"/>
      <c r="AZH17" s="2688"/>
      <c r="AZI17" s="2688"/>
      <c r="AZJ17" s="2688"/>
      <c r="AZK17" s="2688"/>
      <c r="AZL17" s="2688"/>
      <c r="AZM17" s="2688"/>
      <c r="AZN17" s="2688"/>
      <c r="AZO17" s="2688"/>
      <c r="AZP17" s="2688"/>
      <c r="AZQ17" s="2688"/>
      <c r="AZR17" s="2688"/>
      <c r="AZS17" s="2688"/>
      <c r="AZT17" s="2688"/>
      <c r="AZU17" s="2688"/>
      <c r="AZV17" s="2688"/>
      <c r="AZW17" s="2688"/>
      <c r="AZX17" s="2688"/>
      <c r="AZY17" s="2688"/>
      <c r="AZZ17" s="2688"/>
      <c r="BAA17" s="2688"/>
      <c r="BAB17" s="2688"/>
      <c r="BAC17" s="2688"/>
      <c r="BAD17" s="2688"/>
      <c r="BAE17" s="2688"/>
      <c r="BAF17" s="2688"/>
      <c r="BAG17" s="2688"/>
      <c r="BAH17" s="2688"/>
      <c r="BAI17" s="2688"/>
      <c r="BAJ17" s="2688"/>
      <c r="BAK17" s="2688"/>
      <c r="BAL17" s="2688"/>
      <c r="BAM17" s="2688"/>
      <c r="BAN17" s="2688"/>
      <c r="BAO17" s="2688"/>
      <c r="BAP17" s="2688"/>
      <c r="BAQ17" s="2688"/>
      <c r="BAR17" s="2688"/>
      <c r="BAS17" s="2688"/>
      <c r="BAT17" s="2688"/>
      <c r="BAU17" s="2688"/>
      <c r="BAV17" s="2688"/>
      <c r="BAW17" s="2688"/>
      <c r="BAX17" s="2688"/>
      <c r="BAY17" s="2688"/>
      <c r="BAZ17" s="2688"/>
      <c r="BBA17" s="2688"/>
      <c r="BBB17" s="2688"/>
      <c r="BBC17" s="2688"/>
      <c r="BBD17" s="2688"/>
      <c r="BBE17" s="2688"/>
      <c r="BBF17" s="2688"/>
      <c r="BBG17" s="2688"/>
      <c r="BBH17" s="2688"/>
      <c r="BBI17" s="2688"/>
      <c r="BBJ17" s="2688"/>
      <c r="BBK17" s="2688"/>
      <c r="BBL17" s="2688"/>
      <c r="BBM17" s="2688"/>
      <c r="BBN17" s="2688"/>
      <c r="BBO17" s="2688"/>
      <c r="BBP17" s="2688"/>
      <c r="BBQ17" s="2688"/>
      <c r="BBR17" s="2688"/>
      <c r="BBS17" s="2688"/>
      <c r="BBT17" s="2688"/>
      <c r="BBU17" s="2688"/>
      <c r="BBV17" s="2688"/>
      <c r="BBW17" s="2688"/>
      <c r="BBX17" s="2688"/>
      <c r="BBY17" s="2688"/>
      <c r="BBZ17" s="2688"/>
      <c r="BCA17" s="2688"/>
      <c r="BCB17" s="2688"/>
      <c r="BCC17" s="2688"/>
      <c r="BCD17" s="2688"/>
      <c r="BCE17" s="2688"/>
      <c r="BCF17" s="2688"/>
      <c r="BCG17" s="2688"/>
      <c r="BCH17" s="2688"/>
      <c r="BCI17" s="2688"/>
      <c r="BCJ17" s="2688"/>
      <c r="BCK17" s="2688"/>
      <c r="BCL17" s="2688"/>
      <c r="BCM17" s="2688"/>
      <c r="BCN17" s="2688"/>
      <c r="BCO17" s="2688"/>
      <c r="BCP17" s="2688"/>
      <c r="BCQ17" s="2688"/>
      <c r="BCR17" s="2688"/>
      <c r="BCS17" s="2688"/>
      <c r="BCT17" s="2688"/>
      <c r="BCU17" s="2688"/>
      <c r="BCV17" s="2688"/>
      <c r="BCW17" s="2688"/>
      <c r="BCX17" s="2688"/>
      <c r="BCY17" s="2688"/>
      <c r="BCZ17" s="2688"/>
      <c r="BDA17" s="2688"/>
      <c r="BDB17" s="2688"/>
      <c r="BDC17" s="2688"/>
      <c r="BDD17" s="2688"/>
      <c r="BDE17" s="2688"/>
      <c r="BDF17" s="2688"/>
      <c r="BDG17" s="2688"/>
      <c r="BDH17" s="2688"/>
      <c r="BDI17" s="2688"/>
      <c r="BDJ17" s="2688"/>
      <c r="BDK17" s="2688"/>
      <c r="BDL17" s="2688"/>
      <c r="BDM17" s="2688"/>
      <c r="BDN17" s="2688"/>
      <c r="BDO17" s="2688"/>
      <c r="BDP17" s="2688"/>
      <c r="BDQ17" s="2688"/>
      <c r="BDR17" s="2688"/>
      <c r="BDS17" s="2688"/>
      <c r="BDT17" s="2688"/>
      <c r="BDU17" s="2688"/>
      <c r="BDV17" s="2688"/>
      <c r="BDW17" s="2688"/>
      <c r="BDX17" s="2688"/>
      <c r="BDY17" s="2688"/>
      <c r="BDZ17" s="2688"/>
      <c r="BEA17" s="2688"/>
      <c r="BEB17" s="2688"/>
      <c r="BEC17" s="2688"/>
      <c r="BED17" s="2688"/>
      <c r="BEE17" s="2688"/>
      <c r="BEF17" s="2688"/>
      <c r="BEG17" s="2688"/>
      <c r="BEH17" s="2688"/>
      <c r="BEI17" s="2688"/>
      <c r="BEJ17" s="2688"/>
      <c r="BEK17" s="2688"/>
      <c r="BEL17" s="2688"/>
      <c r="BEM17" s="2688"/>
      <c r="BEN17" s="2688"/>
      <c r="BEO17" s="2688"/>
      <c r="BEP17" s="2688"/>
      <c r="BEQ17" s="2688"/>
      <c r="BER17" s="2688"/>
      <c r="BES17" s="2688"/>
      <c r="BET17" s="2688"/>
      <c r="BEU17" s="2688"/>
      <c r="BEV17" s="2688"/>
      <c r="BEW17" s="2688"/>
      <c r="BEX17" s="2688"/>
      <c r="BEY17" s="2688"/>
      <c r="BEZ17" s="2688"/>
      <c r="BFA17" s="2688"/>
      <c r="BFB17" s="2688"/>
      <c r="BFC17" s="2688"/>
      <c r="BFD17" s="2688"/>
      <c r="BFE17" s="2688"/>
      <c r="BFF17" s="2688"/>
      <c r="BFG17" s="2688"/>
      <c r="BFH17" s="2688"/>
      <c r="BFI17" s="2688"/>
      <c r="BFJ17" s="2688"/>
      <c r="BFK17" s="2688"/>
      <c r="BFL17" s="2688"/>
      <c r="BFM17" s="2688"/>
      <c r="BFN17" s="2688"/>
      <c r="BFO17" s="2688"/>
      <c r="BFP17" s="2688"/>
      <c r="BFQ17" s="2688"/>
      <c r="BFR17" s="2688"/>
      <c r="BFS17" s="2688"/>
      <c r="BFT17" s="2688"/>
      <c r="BFU17" s="2688"/>
      <c r="BFV17" s="2688"/>
      <c r="BFW17" s="2688"/>
      <c r="BFX17" s="2688"/>
      <c r="BFY17" s="2688"/>
      <c r="BFZ17" s="2688"/>
      <c r="BGA17" s="2688"/>
      <c r="BGB17" s="2688"/>
      <c r="BGC17" s="2688"/>
      <c r="BGD17" s="2688"/>
      <c r="BGE17" s="2688"/>
      <c r="BGF17" s="2688"/>
      <c r="BGG17" s="2688"/>
      <c r="BGH17" s="2688"/>
      <c r="BGI17" s="2688"/>
      <c r="BGJ17" s="2688"/>
      <c r="BGK17" s="2688"/>
      <c r="BGL17" s="2688"/>
      <c r="BGM17" s="2688"/>
      <c r="BGN17" s="2688"/>
      <c r="BGO17" s="2688"/>
      <c r="BGP17" s="2688"/>
      <c r="BGQ17" s="2688"/>
      <c r="BGR17" s="2688"/>
      <c r="BGS17" s="2688"/>
      <c r="BGT17" s="2688"/>
      <c r="BGU17" s="2688"/>
      <c r="BGV17" s="2688"/>
      <c r="BGW17" s="2688"/>
      <c r="BGX17" s="2688"/>
      <c r="BGY17" s="2688"/>
      <c r="BGZ17" s="2688"/>
      <c r="BHA17" s="2688"/>
      <c r="BHB17" s="2688"/>
      <c r="BHC17" s="2688"/>
      <c r="BHD17" s="2688"/>
      <c r="BHE17" s="2688"/>
      <c r="BHF17" s="2688"/>
      <c r="BHG17" s="2688"/>
      <c r="BHH17" s="2688"/>
      <c r="BHI17" s="2688"/>
      <c r="BHJ17" s="2688"/>
      <c r="BHK17" s="2688"/>
      <c r="BHL17" s="2688"/>
      <c r="BHM17" s="2688"/>
      <c r="BHN17" s="2688"/>
      <c r="BHO17" s="2688"/>
      <c r="BHP17" s="2688"/>
      <c r="BHQ17" s="2688"/>
      <c r="BHR17" s="2688"/>
      <c r="BHS17" s="2688"/>
      <c r="BHT17" s="2688"/>
      <c r="BHU17" s="2688"/>
      <c r="BHV17" s="2688"/>
      <c r="BHW17" s="2688"/>
      <c r="BHX17" s="2688"/>
      <c r="BHY17" s="2688"/>
      <c r="BHZ17" s="2688"/>
      <c r="BIA17" s="2688"/>
      <c r="BIB17" s="2688"/>
      <c r="BIC17" s="2688"/>
      <c r="BID17" s="2688"/>
      <c r="BIE17" s="2688"/>
      <c r="BIF17" s="2688"/>
      <c r="BIG17" s="2688"/>
      <c r="BIH17" s="2688"/>
      <c r="BII17" s="2688"/>
      <c r="BIJ17" s="2688"/>
      <c r="BIK17" s="2688"/>
      <c r="BIL17" s="2688"/>
      <c r="BIM17" s="2688"/>
      <c r="BIN17" s="2688"/>
      <c r="BIO17" s="2688"/>
      <c r="BIP17" s="2688"/>
      <c r="BIQ17" s="2688"/>
      <c r="BIR17" s="2688"/>
      <c r="BIS17" s="2688"/>
      <c r="BIT17" s="2688"/>
      <c r="BIU17" s="2688"/>
      <c r="BIV17" s="2688"/>
      <c r="BIW17" s="2688"/>
      <c r="BIX17" s="2688"/>
      <c r="BIY17" s="2688"/>
      <c r="BIZ17" s="2688"/>
      <c r="BJA17" s="2688"/>
      <c r="BJB17" s="2688"/>
      <c r="BJC17" s="2688"/>
      <c r="BJD17" s="2688"/>
      <c r="BJE17" s="2688"/>
      <c r="BJF17" s="2688"/>
      <c r="BJG17" s="2688"/>
      <c r="BJH17" s="2688"/>
      <c r="BJI17" s="2688"/>
      <c r="BJJ17" s="2688"/>
      <c r="BJK17" s="2688"/>
      <c r="BJL17" s="2688"/>
      <c r="BJM17" s="2688"/>
      <c r="BJN17" s="2688"/>
      <c r="BJO17" s="2688"/>
      <c r="BJP17" s="2688"/>
      <c r="BJQ17" s="2688"/>
      <c r="BJR17" s="2688"/>
      <c r="BJS17" s="2688"/>
      <c r="BJT17" s="2688"/>
      <c r="BJU17" s="2688"/>
      <c r="BJV17" s="2688"/>
      <c r="BJW17" s="2688"/>
      <c r="BJX17" s="2688"/>
      <c r="BJY17" s="2688"/>
      <c r="BJZ17" s="2688"/>
      <c r="BKA17" s="2688"/>
      <c r="BKB17" s="2688"/>
      <c r="BKC17" s="2688"/>
      <c r="BKD17" s="2688"/>
      <c r="BKE17" s="2688"/>
      <c r="BKF17" s="2688"/>
      <c r="BKG17" s="2688"/>
      <c r="BKH17" s="2688"/>
      <c r="BKI17" s="2688"/>
      <c r="BKJ17" s="2688"/>
      <c r="BKK17" s="2688"/>
      <c r="BKL17" s="2688"/>
      <c r="BKM17" s="2688"/>
      <c r="BKN17" s="2688"/>
      <c r="BKO17" s="2688"/>
      <c r="BKP17" s="2688"/>
      <c r="BKQ17" s="2688"/>
      <c r="BKR17" s="2688"/>
      <c r="BKS17" s="2688"/>
      <c r="BKT17" s="2688"/>
      <c r="BKU17" s="2688"/>
      <c r="BKV17" s="2688"/>
      <c r="BKW17" s="2688"/>
      <c r="BKX17" s="2688"/>
      <c r="BKY17" s="2688"/>
      <c r="BKZ17" s="2688"/>
      <c r="BLA17" s="2688"/>
      <c r="BLB17" s="2688"/>
      <c r="BLC17" s="2688"/>
      <c r="BLD17" s="2688"/>
      <c r="BLE17" s="2688"/>
      <c r="BLF17" s="2688"/>
      <c r="BLG17" s="2688"/>
      <c r="BLH17" s="2688"/>
      <c r="BLI17" s="2688"/>
      <c r="BLJ17" s="2688"/>
      <c r="BLK17" s="2688"/>
      <c r="BLL17" s="2688"/>
      <c r="BLM17" s="2688"/>
      <c r="BLN17" s="2688"/>
      <c r="BLO17" s="2688"/>
      <c r="BLP17" s="2688"/>
      <c r="BLQ17" s="2688"/>
      <c r="BLR17" s="2688"/>
      <c r="BLS17" s="2688"/>
      <c r="BLT17" s="2688"/>
      <c r="BLU17" s="2688"/>
      <c r="BLV17" s="2688"/>
      <c r="BLW17" s="2688"/>
      <c r="BLX17" s="2688"/>
      <c r="BLY17" s="2688"/>
      <c r="BLZ17" s="2688"/>
      <c r="BMA17" s="2688"/>
      <c r="BMB17" s="2688"/>
      <c r="BMC17" s="2688"/>
      <c r="BMD17" s="2688"/>
      <c r="BME17" s="2688"/>
      <c r="BMF17" s="2688"/>
      <c r="BMG17" s="2688"/>
      <c r="BMH17" s="2688"/>
      <c r="BMI17" s="2688"/>
      <c r="BMJ17" s="2688"/>
      <c r="BMK17" s="2688"/>
      <c r="BML17" s="2688"/>
      <c r="BMM17" s="2688"/>
      <c r="BMN17" s="2688"/>
      <c r="BMO17" s="2688"/>
      <c r="BMP17" s="2688"/>
      <c r="BMQ17" s="2688"/>
      <c r="BMR17" s="2688"/>
      <c r="BMS17" s="2688"/>
      <c r="BMT17" s="2688"/>
      <c r="BMU17" s="2688"/>
      <c r="BMV17" s="2688"/>
      <c r="BMW17" s="2688"/>
      <c r="BMX17" s="2688"/>
      <c r="BMY17" s="2688"/>
      <c r="BMZ17" s="2688"/>
      <c r="BNA17" s="2688"/>
      <c r="BNB17" s="2688"/>
      <c r="BNC17" s="2688"/>
      <c r="BND17" s="2688"/>
      <c r="BNE17" s="2688"/>
      <c r="BNF17" s="2688"/>
      <c r="BNG17" s="2688"/>
      <c r="BNH17" s="2688"/>
      <c r="BNI17" s="2688"/>
      <c r="BNJ17" s="2688"/>
      <c r="BNK17" s="2688"/>
      <c r="BNL17" s="2688"/>
      <c r="BNM17" s="2688"/>
      <c r="BNN17" s="2688"/>
      <c r="BNO17" s="2688"/>
      <c r="BNP17" s="2688"/>
      <c r="BNQ17" s="2688"/>
      <c r="BNR17" s="2688"/>
      <c r="BNS17" s="2688"/>
      <c r="BNT17" s="2688"/>
      <c r="BNU17" s="2688"/>
      <c r="BNV17" s="2688"/>
      <c r="BNW17" s="2688"/>
      <c r="BNX17" s="2688"/>
      <c r="BNY17" s="2688"/>
      <c r="BNZ17" s="2688"/>
      <c r="BOA17" s="2688"/>
      <c r="BOB17" s="2688"/>
      <c r="BOC17" s="2688"/>
      <c r="BOD17" s="2688"/>
      <c r="BOE17" s="2688"/>
      <c r="BOF17" s="2688"/>
      <c r="BOG17" s="2688"/>
      <c r="BOH17" s="2688"/>
      <c r="BOI17" s="2688"/>
      <c r="BOJ17" s="2688"/>
      <c r="BOK17" s="2688"/>
      <c r="BOL17" s="2688"/>
      <c r="BOM17" s="2688"/>
      <c r="BON17" s="2688"/>
      <c r="BOO17" s="2688"/>
      <c r="BOP17" s="2688"/>
      <c r="BOQ17" s="2688"/>
      <c r="BOR17" s="2688"/>
      <c r="BOS17" s="2688"/>
      <c r="BOT17" s="2688"/>
      <c r="BOU17" s="2688"/>
      <c r="BOV17" s="2688"/>
      <c r="BOW17" s="2688"/>
      <c r="BOX17" s="2688"/>
      <c r="BOY17" s="2688"/>
      <c r="BOZ17" s="2688"/>
      <c r="BPA17" s="2688"/>
      <c r="BPB17" s="2688"/>
      <c r="BPC17" s="2688"/>
      <c r="BPD17" s="2688"/>
      <c r="BPE17" s="2688"/>
      <c r="BPF17" s="2688"/>
      <c r="BPG17" s="2688"/>
      <c r="BPH17" s="2688"/>
      <c r="BPI17" s="2688"/>
      <c r="BPJ17" s="2688"/>
      <c r="BPK17" s="2688"/>
      <c r="BPL17" s="2688"/>
      <c r="BPM17" s="2688"/>
      <c r="BPN17" s="2688"/>
      <c r="BPO17" s="2688"/>
      <c r="BPP17" s="2688"/>
      <c r="BPQ17" s="2688"/>
      <c r="BPR17" s="2688"/>
      <c r="BPS17" s="2688"/>
      <c r="BPT17" s="2688"/>
      <c r="BPU17" s="2688"/>
      <c r="BPV17" s="2688"/>
      <c r="BPW17" s="2688"/>
      <c r="BPX17" s="2688"/>
      <c r="BPY17" s="2688"/>
      <c r="BPZ17" s="2688"/>
      <c r="BQA17" s="2688"/>
      <c r="BQB17" s="2688"/>
      <c r="BQC17" s="2688"/>
      <c r="BQD17" s="2688"/>
      <c r="BQE17" s="2688"/>
      <c r="BQF17" s="2688"/>
      <c r="BQG17" s="2688"/>
      <c r="BQH17" s="2688"/>
      <c r="BQI17" s="2688"/>
      <c r="BQJ17" s="2688"/>
      <c r="BQK17" s="2688"/>
      <c r="BQL17" s="2688"/>
      <c r="BQM17" s="2688"/>
      <c r="BQN17" s="2688"/>
      <c r="BQO17" s="2688"/>
      <c r="BQP17" s="2688"/>
      <c r="BQQ17" s="2688"/>
      <c r="BQR17" s="2688"/>
      <c r="BQS17" s="2688"/>
      <c r="BQT17" s="2688"/>
      <c r="BQU17" s="2688"/>
      <c r="BQV17" s="2688"/>
      <c r="BQW17" s="2688"/>
      <c r="BQX17" s="2688"/>
      <c r="BQY17" s="2688"/>
      <c r="BQZ17" s="2688"/>
      <c r="BRA17" s="2688"/>
      <c r="BRB17" s="2688"/>
      <c r="BRC17" s="2688"/>
      <c r="BRD17" s="2688"/>
      <c r="BRE17" s="2688"/>
      <c r="BRF17" s="2688"/>
      <c r="BRG17" s="2688"/>
      <c r="BRH17" s="2688"/>
      <c r="BRI17" s="2688"/>
      <c r="BRJ17" s="2688"/>
      <c r="BRK17" s="2688"/>
      <c r="BRL17" s="2688"/>
      <c r="BRM17" s="2688"/>
      <c r="BRN17" s="2688"/>
      <c r="BRO17" s="2688"/>
      <c r="BRP17" s="2688"/>
      <c r="BRQ17" s="2688"/>
      <c r="BRR17" s="2688"/>
      <c r="BRS17" s="2688"/>
      <c r="BRT17" s="2688"/>
      <c r="BRU17" s="2688"/>
      <c r="BRV17" s="2688"/>
      <c r="BRW17" s="2688"/>
      <c r="BRX17" s="2688"/>
      <c r="BRY17" s="2688"/>
      <c r="BRZ17" s="2688"/>
      <c r="BSA17" s="2688"/>
      <c r="BSB17" s="2688"/>
      <c r="BSC17" s="2688"/>
      <c r="BSD17" s="2688"/>
      <c r="BSE17" s="2688"/>
      <c r="BSF17" s="2688"/>
      <c r="BSG17" s="2688"/>
      <c r="BSH17" s="2688"/>
      <c r="BSI17" s="2688"/>
      <c r="BSJ17" s="2688"/>
      <c r="BSK17" s="2688"/>
      <c r="BSL17" s="2688"/>
      <c r="BSM17" s="2688"/>
      <c r="BSN17" s="2688"/>
      <c r="BSO17" s="2688"/>
      <c r="BSP17" s="2688"/>
      <c r="BSQ17" s="2688"/>
      <c r="BSR17" s="2688"/>
      <c r="BSS17" s="2688"/>
      <c r="BST17" s="2688"/>
      <c r="BSU17" s="2688"/>
      <c r="BSV17" s="2688"/>
      <c r="BSW17" s="2688"/>
      <c r="BSX17" s="2688"/>
      <c r="BSY17" s="2688"/>
      <c r="BSZ17" s="2688"/>
      <c r="BTA17" s="2688"/>
      <c r="BTB17" s="2688"/>
      <c r="BTC17" s="2688"/>
      <c r="BTD17" s="2688"/>
      <c r="BTE17" s="2688"/>
      <c r="BTF17" s="2688"/>
      <c r="BTG17" s="2688"/>
      <c r="BTH17" s="2688"/>
      <c r="BTI17" s="2688"/>
      <c r="BTJ17" s="2688"/>
      <c r="BTK17" s="2688"/>
      <c r="BTL17" s="2688"/>
      <c r="BTM17" s="2688"/>
      <c r="BTN17" s="2688"/>
      <c r="BTO17" s="2688"/>
      <c r="BTP17" s="2688"/>
      <c r="BTQ17" s="2688"/>
      <c r="BTR17" s="2688"/>
      <c r="BTS17" s="2688"/>
      <c r="BTT17" s="2688"/>
      <c r="BTU17" s="2688"/>
      <c r="BTV17" s="2688"/>
      <c r="BTW17" s="2688"/>
      <c r="BTX17" s="2688"/>
      <c r="BTY17" s="2688"/>
      <c r="BTZ17" s="2688"/>
      <c r="BUA17" s="2688"/>
      <c r="BUB17" s="2688"/>
      <c r="BUC17" s="2688"/>
      <c r="BUD17" s="2688"/>
      <c r="BUE17" s="2688"/>
      <c r="BUF17" s="2688"/>
      <c r="BUG17" s="2688"/>
      <c r="BUH17" s="2688"/>
      <c r="BUI17" s="2688"/>
      <c r="BUJ17" s="2688"/>
      <c r="BUK17" s="2688"/>
      <c r="BUL17" s="2688"/>
      <c r="BUM17" s="2688"/>
      <c r="BUN17" s="2688"/>
      <c r="BUO17" s="2688"/>
      <c r="BUP17" s="2688"/>
      <c r="BUQ17" s="2688"/>
      <c r="BUR17" s="2688"/>
      <c r="BUS17" s="2688"/>
      <c r="BUT17" s="2688"/>
      <c r="BUU17" s="2688"/>
      <c r="BUV17" s="2688"/>
      <c r="BUW17" s="2688"/>
      <c r="BUX17" s="2688"/>
      <c r="BUY17" s="2688"/>
      <c r="BUZ17" s="2688"/>
      <c r="BVA17" s="2688"/>
      <c r="BVB17" s="2688"/>
      <c r="BVC17" s="2688"/>
      <c r="BVD17" s="2688"/>
      <c r="BVE17" s="2688"/>
      <c r="BVF17" s="2688"/>
      <c r="BVG17" s="2688"/>
      <c r="BVH17" s="2688"/>
      <c r="BVI17" s="2688"/>
      <c r="BVJ17" s="2688"/>
      <c r="BVK17" s="2688"/>
      <c r="BVL17" s="2688"/>
      <c r="BVM17" s="2688"/>
      <c r="BVN17" s="2688"/>
      <c r="BVO17" s="2688"/>
      <c r="BVP17" s="2688"/>
      <c r="BVQ17" s="2688"/>
      <c r="BVR17" s="2688"/>
      <c r="BVS17" s="2688"/>
      <c r="BVT17" s="2688"/>
      <c r="BVU17" s="2688"/>
      <c r="BVV17" s="2688"/>
      <c r="BVW17" s="2688"/>
      <c r="BVX17" s="2688"/>
      <c r="BVY17" s="2688"/>
      <c r="BVZ17" s="2688"/>
      <c r="BWA17" s="2688"/>
      <c r="BWB17" s="2688"/>
      <c r="BWC17" s="2688"/>
      <c r="BWD17" s="2688"/>
      <c r="BWE17" s="2688"/>
      <c r="BWF17" s="2688"/>
      <c r="BWG17" s="2688"/>
      <c r="BWH17" s="2688"/>
      <c r="BWI17" s="2688"/>
      <c r="BWJ17" s="2688"/>
      <c r="BWK17" s="2688"/>
      <c r="BWL17" s="2688"/>
      <c r="BWM17" s="2688"/>
      <c r="BWN17" s="2688"/>
      <c r="BWO17" s="2688"/>
      <c r="BWP17" s="2688"/>
      <c r="BWQ17" s="2688"/>
      <c r="BWR17" s="2688"/>
      <c r="BWS17" s="2688"/>
      <c r="BWT17" s="2688"/>
      <c r="BWU17" s="2688"/>
      <c r="BWV17" s="2688"/>
      <c r="BWW17" s="2688"/>
      <c r="BWX17" s="2688"/>
      <c r="BWY17" s="2688"/>
      <c r="BWZ17" s="2688"/>
      <c r="BXA17" s="2688"/>
      <c r="BXB17" s="2688"/>
      <c r="BXC17" s="2688"/>
      <c r="BXD17" s="2688"/>
      <c r="BXE17" s="2688"/>
      <c r="BXF17" s="2688"/>
      <c r="BXG17" s="2688"/>
      <c r="BXH17" s="2688"/>
      <c r="BXI17" s="2688"/>
      <c r="BXJ17" s="2688"/>
      <c r="BXK17" s="2688"/>
      <c r="BXL17" s="2688"/>
      <c r="BXM17" s="2688"/>
      <c r="BXN17" s="2688"/>
      <c r="BXO17" s="2688"/>
      <c r="BXP17" s="2688"/>
      <c r="BXQ17" s="2688"/>
      <c r="BXR17" s="2688"/>
      <c r="BXS17" s="2688"/>
      <c r="BXT17" s="2688"/>
      <c r="BXU17" s="2688"/>
      <c r="BXV17" s="2688"/>
      <c r="BXW17" s="2688"/>
      <c r="BXX17" s="2688"/>
      <c r="BXY17" s="2688"/>
      <c r="BXZ17" s="2688"/>
      <c r="BYA17" s="2688"/>
      <c r="BYB17" s="2688"/>
      <c r="BYC17" s="2688"/>
      <c r="BYD17" s="2688"/>
      <c r="BYE17" s="2688"/>
      <c r="BYF17" s="2688"/>
      <c r="BYG17" s="2688"/>
      <c r="BYH17" s="2688"/>
      <c r="BYI17" s="2688"/>
      <c r="BYJ17" s="2688"/>
      <c r="BYK17" s="2688"/>
      <c r="BYL17" s="2688"/>
      <c r="BYM17" s="2688"/>
      <c r="BYN17" s="2688"/>
      <c r="BYO17" s="2688"/>
      <c r="BYP17" s="2688"/>
      <c r="BYQ17" s="2688"/>
      <c r="BYR17" s="2688"/>
      <c r="BYS17" s="2688"/>
      <c r="BYT17" s="2688"/>
      <c r="BYU17" s="2688"/>
      <c r="BYV17" s="2688"/>
      <c r="BYW17" s="2688"/>
      <c r="BYX17" s="2688"/>
      <c r="BYY17" s="2688"/>
      <c r="BYZ17" s="2688"/>
      <c r="BZA17" s="2688"/>
      <c r="BZB17" s="2688"/>
      <c r="BZC17" s="2688"/>
      <c r="BZD17" s="2688"/>
      <c r="BZE17" s="2688"/>
      <c r="BZF17" s="2688"/>
      <c r="BZG17" s="2688"/>
      <c r="BZH17" s="2688"/>
      <c r="BZI17" s="2688"/>
      <c r="BZJ17" s="2688"/>
      <c r="BZK17" s="2688"/>
      <c r="BZL17" s="2688"/>
      <c r="BZM17" s="2688"/>
      <c r="BZN17" s="2688"/>
      <c r="BZO17" s="2688"/>
      <c r="BZP17" s="2688"/>
      <c r="BZQ17" s="2688"/>
      <c r="BZR17" s="2688"/>
      <c r="BZS17" s="2688"/>
      <c r="BZT17" s="2688"/>
      <c r="BZU17" s="2688"/>
      <c r="BZV17" s="2688"/>
      <c r="BZW17" s="2688"/>
      <c r="BZX17" s="2688"/>
      <c r="BZY17" s="2688"/>
      <c r="BZZ17" s="2688"/>
      <c r="CAA17" s="2688"/>
      <c r="CAB17" s="2688"/>
      <c r="CAC17" s="2688"/>
      <c r="CAD17" s="2688"/>
      <c r="CAE17" s="2688"/>
      <c r="CAF17" s="2688"/>
      <c r="CAG17" s="2688"/>
      <c r="CAH17" s="2688"/>
      <c r="CAI17" s="2688"/>
      <c r="CAJ17" s="2688"/>
      <c r="CAK17" s="2688"/>
      <c r="CAL17" s="2688"/>
      <c r="CAM17" s="2688"/>
      <c r="CAN17" s="2688"/>
      <c r="CAO17" s="2688"/>
      <c r="CAP17" s="2688"/>
      <c r="CAQ17" s="2688"/>
      <c r="CAR17" s="2688"/>
      <c r="CAS17" s="2688"/>
      <c r="CAT17" s="2688"/>
      <c r="CAU17" s="2688"/>
      <c r="CAV17" s="2688"/>
      <c r="CAW17" s="2688"/>
      <c r="CAX17" s="2688"/>
      <c r="CAY17" s="2688"/>
      <c r="CAZ17" s="2688"/>
      <c r="CBA17" s="2688"/>
      <c r="CBB17" s="2688"/>
      <c r="CBC17" s="2688"/>
      <c r="CBD17" s="2688"/>
      <c r="CBE17" s="2688"/>
      <c r="CBF17" s="2688"/>
      <c r="CBG17" s="2688"/>
      <c r="CBH17" s="2688"/>
      <c r="CBI17" s="2688"/>
      <c r="CBJ17" s="2688"/>
      <c r="CBK17" s="2688"/>
      <c r="CBL17" s="2688"/>
      <c r="CBM17" s="2688"/>
      <c r="CBN17" s="2688"/>
      <c r="CBO17" s="2688"/>
      <c r="CBP17" s="2688"/>
      <c r="CBQ17" s="2688"/>
      <c r="CBR17" s="2688"/>
      <c r="CBS17" s="2688"/>
      <c r="CBT17" s="2688"/>
      <c r="CBU17" s="2688"/>
      <c r="CBV17" s="2688"/>
      <c r="CBW17" s="2688"/>
      <c r="CBX17" s="2688"/>
      <c r="CBY17" s="2688"/>
      <c r="CBZ17" s="2688"/>
      <c r="CCA17" s="2688"/>
      <c r="CCB17" s="2688"/>
      <c r="CCC17" s="2688"/>
      <c r="CCD17" s="2688"/>
      <c r="CCE17" s="2688"/>
      <c r="CCF17" s="2688"/>
      <c r="CCG17" s="2688"/>
      <c r="CCH17" s="2688"/>
      <c r="CCI17" s="2688"/>
      <c r="CCJ17" s="2688"/>
      <c r="CCK17" s="2688"/>
      <c r="CCL17" s="2688"/>
      <c r="CCM17" s="2688"/>
      <c r="CCN17" s="2688"/>
      <c r="CCO17" s="2688"/>
      <c r="CCP17" s="2688"/>
      <c r="CCQ17" s="2688"/>
      <c r="CCR17" s="2688"/>
      <c r="CCS17" s="2688"/>
      <c r="CCT17" s="2688"/>
      <c r="CCU17" s="2688"/>
      <c r="CCV17" s="2688"/>
      <c r="CCW17" s="2688"/>
      <c r="CCX17" s="2688"/>
      <c r="CCY17" s="2688"/>
      <c r="CCZ17" s="2688"/>
      <c r="CDA17" s="2688"/>
      <c r="CDB17" s="2688"/>
      <c r="CDC17" s="2688"/>
      <c r="CDD17" s="2688"/>
      <c r="CDE17" s="2688"/>
      <c r="CDF17" s="2688"/>
      <c r="CDG17" s="2688"/>
      <c r="CDH17" s="2688"/>
      <c r="CDI17" s="2688"/>
      <c r="CDJ17" s="2688"/>
      <c r="CDK17" s="2688"/>
      <c r="CDL17" s="2688"/>
      <c r="CDM17" s="2688"/>
      <c r="CDN17" s="2688"/>
      <c r="CDO17" s="2688"/>
      <c r="CDP17" s="2688"/>
      <c r="CDQ17" s="2688"/>
      <c r="CDR17" s="2688"/>
      <c r="CDS17" s="2688"/>
      <c r="CDT17" s="2688"/>
      <c r="CDU17" s="2688"/>
      <c r="CDV17" s="2688"/>
      <c r="CDW17" s="2688"/>
      <c r="CDX17" s="2688"/>
      <c r="CDY17" s="2688"/>
      <c r="CDZ17" s="2688"/>
      <c r="CEA17" s="2688"/>
      <c r="CEB17" s="2688"/>
      <c r="CEC17" s="2688"/>
      <c r="CED17" s="2688"/>
      <c r="CEE17" s="2688"/>
      <c r="CEF17" s="2688"/>
      <c r="CEG17" s="2688"/>
      <c r="CEH17" s="2688"/>
      <c r="CEI17" s="2688"/>
      <c r="CEJ17" s="2688"/>
      <c r="CEK17" s="2688"/>
      <c r="CEL17" s="2688"/>
      <c r="CEM17" s="2688"/>
      <c r="CEN17" s="2688"/>
      <c r="CEO17" s="2688"/>
      <c r="CEP17" s="2688"/>
      <c r="CEQ17" s="2688"/>
      <c r="CER17" s="2688"/>
      <c r="CES17" s="2688"/>
      <c r="CET17" s="2688"/>
      <c r="CEU17" s="2688"/>
      <c r="CEV17" s="2688"/>
      <c r="CEW17" s="2688"/>
      <c r="CEX17" s="2688"/>
      <c r="CEY17" s="2688"/>
      <c r="CEZ17" s="2688"/>
      <c r="CFA17" s="2688"/>
      <c r="CFB17" s="2688"/>
      <c r="CFC17" s="2688"/>
      <c r="CFD17" s="2688"/>
      <c r="CFE17" s="2688"/>
      <c r="CFF17" s="2688"/>
      <c r="CFG17" s="2688"/>
      <c r="CFH17" s="2688"/>
      <c r="CFI17" s="2688"/>
      <c r="CFJ17" s="2688"/>
      <c r="CFK17" s="2688"/>
      <c r="CFL17" s="2688"/>
      <c r="CFM17" s="2688"/>
      <c r="CFN17" s="2688"/>
      <c r="CFO17" s="2688"/>
      <c r="CFP17" s="2688"/>
      <c r="CFQ17" s="2688"/>
      <c r="CFR17" s="2688"/>
      <c r="CFS17" s="2688"/>
      <c r="CFT17" s="2688"/>
      <c r="CFU17" s="2688"/>
      <c r="CFV17" s="2688"/>
      <c r="CFW17" s="2688"/>
      <c r="CFX17" s="2688"/>
      <c r="CFY17" s="2688"/>
      <c r="CFZ17" s="2688"/>
      <c r="CGA17" s="2688"/>
      <c r="CGB17" s="2688"/>
      <c r="CGC17" s="2688"/>
      <c r="CGD17" s="2688"/>
      <c r="CGE17" s="2688"/>
      <c r="CGF17" s="2688"/>
      <c r="CGG17" s="2688"/>
      <c r="CGH17" s="2688"/>
      <c r="CGI17" s="2688"/>
      <c r="CGJ17" s="2688"/>
      <c r="CGK17" s="2688"/>
      <c r="CGL17" s="2688"/>
      <c r="CGM17" s="2688"/>
      <c r="CGN17" s="2688"/>
      <c r="CGO17" s="2688"/>
      <c r="CGP17" s="2688"/>
      <c r="CGQ17" s="2688"/>
      <c r="CGR17" s="2688"/>
      <c r="CGS17" s="2688"/>
      <c r="CGT17" s="2688"/>
      <c r="CGU17" s="2688"/>
      <c r="CGV17" s="2688"/>
      <c r="CGW17" s="2688"/>
      <c r="CGX17" s="2688"/>
      <c r="CGY17" s="2688"/>
      <c r="CGZ17" s="2688"/>
      <c r="CHA17" s="2688"/>
      <c r="CHB17" s="2688"/>
      <c r="CHC17" s="2688"/>
      <c r="CHD17" s="2688"/>
      <c r="CHE17" s="2688"/>
      <c r="CHF17" s="2688"/>
      <c r="CHG17" s="2688"/>
      <c r="CHH17" s="2688"/>
      <c r="CHI17" s="2688"/>
      <c r="CHJ17" s="2688"/>
      <c r="CHK17" s="2688"/>
      <c r="CHL17" s="2688"/>
      <c r="CHM17" s="2688"/>
      <c r="CHN17" s="2688"/>
      <c r="CHO17" s="2688"/>
      <c r="CHP17" s="2688"/>
      <c r="CHQ17" s="2688"/>
      <c r="CHR17" s="2688"/>
      <c r="CHS17" s="2688"/>
      <c r="CHT17" s="2688"/>
      <c r="CHU17" s="2688"/>
      <c r="CHV17" s="2688"/>
      <c r="CHW17" s="2688"/>
      <c r="CHX17" s="2688"/>
      <c r="CHY17" s="2688"/>
      <c r="CHZ17" s="2688"/>
      <c r="CIA17" s="2688"/>
      <c r="CIB17" s="2688"/>
      <c r="CIC17" s="2688"/>
      <c r="CID17" s="2688"/>
      <c r="CIE17" s="2688"/>
      <c r="CIF17" s="2688"/>
      <c r="CIG17" s="2688"/>
      <c r="CIH17" s="2688"/>
      <c r="CII17" s="2688"/>
      <c r="CIJ17" s="2688"/>
      <c r="CIK17" s="2688"/>
      <c r="CIL17" s="2688"/>
      <c r="CIM17" s="2688"/>
      <c r="CIN17" s="2688"/>
      <c r="CIO17" s="2688"/>
      <c r="CIP17" s="2688"/>
      <c r="CIQ17" s="2688"/>
      <c r="CIR17" s="2688"/>
      <c r="CIS17" s="2688"/>
      <c r="CIT17" s="2688"/>
      <c r="CIU17" s="2688"/>
      <c r="CIV17" s="2688"/>
      <c r="CIW17" s="2688"/>
      <c r="CIX17" s="2688"/>
      <c r="CIY17" s="2688"/>
      <c r="CIZ17" s="2688"/>
      <c r="CJA17" s="2688"/>
      <c r="CJB17" s="2688"/>
      <c r="CJC17" s="2688"/>
      <c r="CJD17" s="2688"/>
      <c r="CJE17" s="2688"/>
      <c r="CJF17" s="2688"/>
      <c r="CJG17" s="2688"/>
      <c r="CJH17" s="2688"/>
      <c r="CJI17" s="2688"/>
      <c r="CJJ17" s="2688"/>
      <c r="CJK17" s="2688"/>
      <c r="CJL17" s="2688"/>
      <c r="CJM17" s="2688"/>
      <c r="CJN17" s="2688"/>
      <c r="CJO17" s="2688"/>
      <c r="CJP17" s="2688"/>
      <c r="CJQ17" s="2688"/>
      <c r="CJR17" s="2688"/>
      <c r="CJS17" s="2688"/>
      <c r="CJT17" s="2688"/>
      <c r="CJU17" s="2688"/>
      <c r="CJV17" s="2688"/>
      <c r="CJW17" s="2688"/>
      <c r="CJX17" s="2688"/>
      <c r="CJY17" s="2688"/>
      <c r="CJZ17" s="2688"/>
      <c r="CKA17" s="2688"/>
      <c r="CKB17" s="2688"/>
      <c r="CKC17" s="2688"/>
      <c r="CKD17" s="2688"/>
      <c r="CKE17" s="2688"/>
      <c r="CKF17" s="2688"/>
      <c r="CKG17" s="2688"/>
      <c r="CKH17" s="2688"/>
      <c r="CKI17" s="2688"/>
      <c r="CKJ17" s="2688"/>
      <c r="CKK17" s="2688"/>
      <c r="CKL17" s="2688"/>
      <c r="CKM17" s="2688"/>
      <c r="CKN17" s="2688"/>
      <c r="CKO17" s="2688"/>
      <c r="CKP17" s="2688"/>
      <c r="CKQ17" s="2688"/>
      <c r="CKR17" s="2688"/>
      <c r="CKS17" s="2688"/>
      <c r="CKT17" s="2688"/>
      <c r="CKU17" s="2688"/>
      <c r="CKV17" s="2688"/>
      <c r="CKW17" s="2688"/>
      <c r="CKX17" s="2688"/>
      <c r="CKY17" s="2688"/>
      <c r="CKZ17" s="2688"/>
      <c r="CLA17" s="2688"/>
      <c r="CLB17" s="2688"/>
      <c r="CLC17" s="2688"/>
      <c r="CLD17" s="2688"/>
      <c r="CLE17" s="2688"/>
      <c r="CLF17" s="2688"/>
      <c r="CLG17" s="2688"/>
      <c r="CLH17" s="2688"/>
      <c r="CLI17" s="2688"/>
      <c r="CLJ17" s="2688"/>
      <c r="CLK17" s="2688"/>
      <c r="CLL17" s="2688"/>
      <c r="CLM17" s="2688"/>
      <c r="CLN17" s="2688"/>
      <c r="CLO17" s="2688"/>
      <c r="CLP17" s="2688"/>
      <c r="CLQ17" s="2688"/>
      <c r="CLR17" s="2688"/>
      <c r="CLS17" s="2688"/>
      <c r="CLT17" s="2688"/>
      <c r="CLU17" s="2688"/>
      <c r="CLV17" s="2688"/>
      <c r="CLW17" s="2688"/>
      <c r="CLX17" s="2688"/>
      <c r="CLY17" s="2688"/>
      <c r="CLZ17" s="2688"/>
      <c r="CMA17" s="2688"/>
      <c r="CMB17" s="2688"/>
      <c r="CMC17" s="2688"/>
      <c r="CMD17" s="2688"/>
      <c r="CME17" s="2688"/>
      <c r="CMF17" s="2688"/>
      <c r="CMG17" s="2688"/>
      <c r="CMH17" s="2688"/>
      <c r="CMI17" s="2688"/>
      <c r="CMJ17" s="2688"/>
      <c r="CMK17" s="2688"/>
      <c r="CML17" s="2688"/>
      <c r="CMM17" s="2688"/>
      <c r="CMN17" s="2688"/>
      <c r="CMO17" s="2688"/>
      <c r="CMP17" s="2688"/>
      <c r="CMQ17" s="2688"/>
      <c r="CMR17" s="2688"/>
      <c r="CMS17" s="2688"/>
      <c r="CMT17" s="2688"/>
      <c r="CMU17" s="2688"/>
      <c r="CMV17" s="2688"/>
      <c r="CMW17" s="2688"/>
      <c r="CMX17" s="2688"/>
      <c r="CMY17" s="2688"/>
      <c r="CMZ17" s="2688"/>
      <c r="CNA17" s="2688"/>
      <c r="CNB17" s="2688"/>
      <c r="CNC17" s="2688"/>
      <c r="CND17" s="2688"/>
      <c r="CNE17" s="2688"/>
      <c r="CNF17" s="2688"/>
      <c r="CNG17" s="2688"/>
      <c r="CNH17" s="2688"/>
      <c r="CNI17" s="2688"/>
      <c r="CNJ17" s="2688"/>
      <c r="CNK17" s="2688"/>
      <c r="CNL17" s="2688"/>
      <c r="CNM17" s="2688"/>
      <c r="CNN17" s="2688"/>
      <c r="CNO17" s="2688"/>
      <c r="CNP17" s="2688"/>
      <c r="CNQ17" s="2688"/>
      <c r="CNR17" s="2688"/>
      <c r="CNS17" s="2688"/>
      <c r="CNT17" s="2688"/>
      <c r="CNU17" s="2688"/>
      <c r="CNV17" s="2688"/>
      <c r="CNW17" s="2688"/>
      <c r="CNX17" s="2688"/>
      <c r="CNY17" s="2688"/>
      <c r="CNZ17" s="2688"/>
      <c r="COA17" s="2688"/>
      <c r="COB17" s="2688"/>
      <c r="COC17" s="2688"/>
      <c r="COD17" s="2688"/>
      <c r="COE17" s="2688"/>
      <c r="COF17" s="2688"/>
      <c r="COG17" s="2688"/>
      <c r="COH17" s="2688"/>
      <c r="COI17" s="2688"/>
      <c r="COJ17" s="2688"/>
      <c r="COK17" s="2688"/>
      <c r="COL17" s="2688"/>
      <c r="COM17" s="2688"/>
      <c r="CON17" s="2688"/>
      <c r="COO17" s="2688"/>
      <c r="COP17" s="2688"/>
      <c r="COQ17" s="2688"/>
      <c r="COR17" s="2688"/>
      <c r="COS17" s="2688"/>
      <c r="COT17" s="2688"/>
      <c r="COU17" s="2688"/>
      <c r="COV17" s="2688"/>
      <c r="COW17" s="2688"/>
      <c r="COX17" s="2688"/>
      <c r="COY17" s="2688"/>
      <c r="COZ17" s="2688"/>
      <c r="CPA17" s="2688"/>
      <c r="CPB17" s="2688"/>
      <c r="CPC17" s="2688"/>
      <c r="CPD17" s="2688"/>
      <c r="CPE17" s="2688"/>
      <c r="CPF17" s="2688"/>
      <c r="CPG17" s="2688"/>
      <c r="CPH17" s="2688"/>
      <c r="CPI17" s="2688"/>
      <c r="CPJ17" s="2688"/>
      <c r="CPK17" s="2688"/>
      <c r="CPL17" s="2688"/>
      <c r="CPM17" s="2688"/>
      <c r="CPN17" s="2688"/>
      <c r="CPO17" s="2688"/>
      <c r="CPP17" s="2688"/>
      <c r="CPQ17" s="2688"/>
      <c r="CPR17" s="2688"/>
      <c r="CPS17" s="2688"/>
      <c r="CPT17" s="2688"/>
      <c r="CPU17" s="2688"/>
      <c r="CPV17" s="2688"/>
      <c r="CPW17" s="2688"/>
      <c r="CPX17" s="2688"/>
      <c r="CPY17" s="2688"/>
      <c r="CPZ17" s="2688"/>
      <c r="CQA17" s="2688"/>
      <c r="CQB17" s="2688"/>
      <c r="CQC17" s="2688"/>
      <c r="CQD17" s="2688"/>
      <c r="CQE17" s="2688"/>
      <c r="CQF17" s="2688"/>
      <c r="CQG17" s="2688"/>
      <c r="CQH17" s="2688"/>
      <c r="CQI17" s="2688"/>
      <c r="CQJ17" s="2688"/>
      <c r="CQK17" s="2688"/>
      <c r="CQL17" s="2688"/>
      <c r="CQM17" s="2688"/>
      <c r="CQN17" s="2688"/>
      <c r="CQO17" s="2688"/>
      <c r="CQP17" s="2688"/>
      <c r="CQQ17" s="2688"/>
      <c r="CQR17" s="2688"/>
      <c r="CQS17" s="2688"/>
      <c r="CQT17" s="2688"/>
      <c r="CQU17" s="2688"/>
      <c r="CQV17" s="2688"/>
      <c r="CQW17" s="2688"/>
      <c r="CQX17" s="2688"/>
      <c r="CQY17" s="2688"/>
      <c r="CQZ17" s="2688"/>
      <c r="CRA17" s="2688"/>
      <c r="CRB17" s="2688"/>
      <c r="CRC17" s="2688"/>
      <c r="CRD17" s="2688"/>
      <c r="CRE17" s="2688"/>
      <c r="CRF17" s="2688"/>
      <c r="CRG17" s="2688"/>
      <c r="CRH17" s="2688"/>
      <c r="CRI17" s="2688"/>
      <c r="CRJ17" s="2688"/>
      <c r="CRK17" s="2688"/>
      <c r="CRL17" s="2688"/>
      <c r="CRM17" s="2688"/>
      <c r="CRN17" s="2688"/>
      <c r="CRO17" s="2688"/>
      <c r="CRP17" s="2688"/>
      <c r="CRQ17" s="2688"/>
      <c r="CRR17" s="2688"/>
      <c r="CRS17" s="2688"/>
      <c r="CRT17" s="2688"/>
      <c r="CRU17" s="2688"/>
      <c r="CRV17" s="2688"/>
      <c r="CRW17" s="2688"/>
      <c r="CRX17" s="2688"/>
      <c r="CRY17" s="2688"/>
      <c r="CRZ17" s="2688"/>
      <c r="CSA17" s="2688"/>
      <c r="CSB17" s="2688"/>
      <c r="CSC17" s="2688"/>
      <c r="CSD17" s="2688"/>
      <c r="CSE17" s="2688"/>
      <c r="CSF17" s="2688"/>
      <c r="CSG17" s="2688"/>
      <c r="CSH17" s="2688"/>
      <c r="CSI17" s="2688"/>
      <c r="CSJ17" s="2688"/>
      <c r="CSK17" s="2688"/>
      <c r="CSL17" s="2688"/>
      <c r="CSM17" s="2688"/>
      <c r="CSN17" s="2688"/>
      <c r="CSO17" s="2688"/>
      <c r="CSP17" s="2688"/>
      <c r="CSQ17" s="2688"/>
      <c r="CSR17" s="2688"/>
      <c r="CSS17" s="2688"/>
      <c r="CST17" s="2688"/>
      <c r="CSU17" s="2688"/>
      <c r="CSV17" s="2688"/>
      <c r="CSW17" s="2688"/>
      <c r="CSX17" s="2688"/>
      <c r="CSY17" s="2688"/>
      <c r="CSZ17" s="2688"/>
      <c r="CTA17" s="2688"/>
      <c r="CTB17" s="2688"/>
      <c r="CTC17" s="2688"/>
      <c r="CTD17" s="2688"/>
      <c r="CTE17" s="2688"/>
      <c r="CTF17" s="2688"/>
      <c r="CTG17" s="2688"/>
      <c r="CTH17" s="2688"/>
      <c r="CTI17" s="2688"/>
      <c r="CTJ17" s="2688"/>
      <c r="CTK17" s="2688"/>
      <c r="CTL17" s="2688"/>
      <c r="CTM17" s="2688"/>
      <c r="CTN17" s="2688"/>
      <c r="CTO17" s="2688"/>
      <c r="CTP17" s="2688"/>
      <c r="CTQ17" s="2688"/>
      <c r="CTR17" s="2688"/>
      <c r="CTS17" s="2688"/>
      <c r="CTT17" s="2688"/>
      <c r="CTU17" s="2688"/>
      <c r="CTV17" s="2688"/>
      <c r="CTW17" s="2688"/>
      <c r="CTX17" s="2688"/>
      <c r="CTY17" s="2688"/>
      <c r="CTZ17" s="2688"/>
      <c r="CUA17" s="2688"/>
      <c r="CUB17" s="2688"/>
      <c r="CUC17" s="2688"/>
      <c r="CUD17" s="2688"/>
      <c r="CUE17" s="2688"/>
      <c r="CUF17" s="2688"/>
      <c r="CUG17" s="2688"/>
      <c r="CUH17" s="2688"/>
      <c r="CUI17" s="2688"/>
      <c r="CUJ17" s="2688"/>
      <c r="CUK17" s="2688"/>
      <c r="CUL17" s="2688"/>
      <c r="CUM17" s="2688"/>
      <c r="CUN17" s="2688"/>
      <c r="CUO17" s="2688"/>
      <c r="CUP17" s="2688"/>
      <c r="CUQ17" s="2688"/>
      <c r="CUR17" s="2688"/>
      <c r="CUS17" s="2688"/>
      <c r="CUT17" s="2688"/>
      <c r="CUU17" s="2688"/>
      <c r="CUV17" s="2688"/>
      <c r="CUW17" s="2688"/>
      <c r="CUX17" s="2688"/>
      <c r="CUY17" s="2688"/>
      <c r="CUZ17" s="2688"/>
      <c r="CVA17" s="2688"/>
      <c r="CVB17" s="2688"/>
      <c r="CVC17" s="2688"/>
      <c r="CVD17" s="2688"/>
      <c r="CVE17" s="2688"/>
      <c r="CVF17" s="2688"/>
      <c r="CVG17" s="2688"/>
      <c r="CVH17" s="2688"/>
      <c r="CVI17" s="2688"/>
      <c r="CVJ17" s="2688"/>
      <c r="CVK17" s="2688"/>
      <c r="CVL17" s="2688"/>
      <c r="CVM17" s="2688"/>
      <c r="CVN17" s="2688"/>
      <c r="CVO17" s="2688"/>
      <c r="CVP17" s="2688"/>
      <c r="CVQ17" s="2688"/>
      <c r="CVR17" s="2688"/>
      <c r="CVS17" s="2688"/>
      <c r="CVT17" s="2688"/>
      <c r="CVU17" s="2688"/>
      <c r="CVV17" s="2688"/>
      <c r="CVW17" s="2688"/>
      <c r="CVX17" s="2688"/>
      <c r="CVY17" s="2688"/>
      <c r="CVZ17" s="2688"/>
      <c r="CWA17" s="2688"/>
      <c r="CWB17" s="2688"/>
      <c r="CWC17" s="2688"/>
      <c r="CWD17" s="2688"/>
      <c r="CWE17" s="2688"/>
      <c r="CWF17" s="2688"/>
      <c r="CWG17" s="2688"/>
      <c r="CWH17" s="2688"/>
      <c r="CWI17" s="2688"/>
      <c r="CWJ17" s="2688"/>
      <c r="CWK17" s="2688"/>
      <c r="CWL17" s="2688"/>
      <c r="CWM17" s="2688"/>
      <c r="CWN17" s="2688"/>
      <c r="CWO17" s="2688"/>
      <c r="CWP17" s="2688"/>
      <c r="CWQ17" s="2688"/>
      <c r="CWR17" s="2688"/>
      <c r="CWS17" s="2688"/>
      <c r="CWT17" s="2688"/>
      <c r="CWU17" s="2688"/>
      <c r="CWV17" s="2688"/>
      <c r="CWW17" s="2688"/>
      <c r="CWX17" s="2688"/>
      <c r="CWY17" s="2688"/>
      <c r="CWZ17" s="2688"/>
      <c r="CXA17" s="2688"/>
      <c r="CXB17" s="2688"/>
      <c r="CXC17" s="2688"/>
      <c r="CXD17" s="2688"/>
      <c r="CXE17" s="2688"/>
      <c r="CXF17" s="2688"/>
      <c r="CXG17" s="2688"/>
      <c r="CXH17" s="2688"/>
      <c r="CXI17" s="2688"/>
      <c r="CXJ17" s="2688"/>
      <c r="CXK17" s="2688"/>
      <c r="CXL17" s="2688"/>
      <c r="CXM17" s="2688"/>
      <c r="CXN17" s="2688"/>
      <c r="CXO17" s="2688"/>
      <c r="CXP17" s="2688"/>
      <c r="CXQ17" s="2688"/>
      <c r="CXR17" s="2688"/>
      <c r="CXS17" s="2688"/>
      <c r="CXT17" s="2688"/>
      <c r="CXU17" s="2688"/>
      <c r="CXV17" s="2688"/>
      <c r="CXW17" s="2688"/>
      <c r="CXX17" s="2688"/>
      <c r="CXY17" s="2688"/>
      <c r="CXZ17" s="2688"/>
      <c r="CYA17" s="2688"/>
      <c r="CYB17" s="2688"/>
      <c r="CYC17" s="2688"/>
      <c r="CYD17" s="2688"/>
      <c r="CYE17" s="2688"/>
      <c r="CYF17" s="2688"/>
      <c r="CYG17" s="2688"/>
      <c r="CYH17" s="2688"/>
      <c r="CYI17" s="2688"/>
      <c r="CYJ17" s="2688"/>
      <c r="CYK17" s="2688"/>
      <c r="CYL17" s="2688"/>
      <c r="CYM17" s="2688"/>
      <c r="CYN17" s="2688"/>
      <c r="CYO17" s="2688"/>
      <c r="CYP17" s="2688"/>
      <c r="CYQ17" s="2688"/>
      <c r="CYR17" s="2688"/>
      <c r="CYS17" s="2688"/>
      <c r="CYT17" s="2688"/>
      <c r="CYU17" s="2688"/>
      <c r="CYV17" s="2688"/>
      <c r="CYW17" s="2688"/>
      <c r="CYX17" s="2688"/>
      <c r="CYY17" s="2688"/>
      <c r="CYZ17" s="2688"/>
      <c r="CZA17" s="2688"/>
      <c r="CZB17" s="2688"/>
      <c r="CZC17" s="2688"/>
      <c r="CZD17" s="2688"/>
      <c r="CZE17" s="2688"/>
      <c r="CZF17" s="2688"/>
      <c r="CZG17" s="2688"/>
      <c r="CZH17" s="2688"/>
      <c r="CZI17" s="2688"/>
      <c r="CZJ17" s="2688"/>
      <c r="CZK17" s="2688"/>
      <c r="CZL17" s="2688"/>
      <c r="CZM17" s="2688"/>
      <c r="CZN17" s="2688"/>
      <c r="CZO17" s="2688"/>
      <c r="CZP17" s="2688"/>
      <c r="CZQ17" s="2688"/>
      <c r="CZR17" s="2688"/>
      <c r="CZS17" s="2688"/>
      <c r="CZT17" s="2688"/>
      <c r="CZU17" s="2688"/>
      <c r="CZV17" s="2688"/>
      <c r="CZW17" s="2688"/>
      <c r="CZX17" s="2688"/>
      <c r="CZY17" s="2688"/>
      <c r="CZZ17" s="2688"/>
      <c r="DAA17" s="2688"/>
      <c r="DAB17" s="2688"/>
      <c r="DAC17" s="2688"/>
      <c r="DAD17" s="2688"/>
      <c r="DAE17" s="2688"/>
      <c r="DAF17" s="2688"/>
      <c r="DAG17" s="2688"/>
      <c r="DAH17" s="2688"/>
      <c r="DAI17" s="2688"/>
      <c r="DAJ17" s="2688"/>
      <c r="DAK17" s="2688"/>
      <c r="DAL17" s="2688"/>
      <c r="DAM17" s="2688"/>
      <c r="DAN17" s="2688"/>
      <c r="DAO17" s="2688"/>
      <c r="DAP17" s="2688"/>
      <c r="DAQ17" s="2688"/>
      <c r="DAR17" s="2688"/>
      <c r="DAS17" s="2688"/>
      <c r="DAT17" s="2688"/>
      <c r="DAU17" s="2688"/>
      <c r="DAV17" s="2688"/>
      <c r="DAW17" s="2688"/>
      <c r="DAX17" s="2688"/>
      <c r="DAY17" s="2688"/>
      <c r="DAZ17" s="2688"/>
      <c r="DBA17" s="2688"/>
      <c r="DBB17" s="2688"/>
      <c r="DBC17" s="2688"/>
      <c r="DBD17" s="2688"/>
      <c r="DBE17" s="2688"/>
      <c r="DBF17" s="2688"/>
      <c r="DBG17" s="2688"/>
      <c r="DBH17" s="2688"/>
      <c r="DBI17" s="2688"/>
      <c r="DBJ17" s="2688"/>
      <c r="DBK17" s="2688"/>
      <c r="DBL17" s="2688"/>
      <c r="DBM17" s="2688"/>
      <c r="DBN17" s="2688"/>
      <c r="DBO17" s="2688"/>
      <c r="DBP17" s="2688"/>
      <c r="DBQ17" s="2688"/>
      <c r="DBR17" s="2688"/>
      <c r="DBS17" s="2688"/>
      <c r="DBT17" s="2688"/>
      <c r="DBU17" s="2688"/>
      <c r="DBV17" s="2688"/>
      <c r="DBW17" s="2688"/>
      <c r="DBX17" s="2688"/>
      <c r="DBY17" s="2688"/>
      <c r="DBZ17" s="2688"/>
      <c r="DCA17" s="2688"/>
      <c r="DCB17" s="2688"/>
      <c r="DCC17" s="2688"/>
      <c r="DCD17" s="2688"/>
      <c r="DCE17" s="2688"/>
      <c r="DCF17" s="2688"/>
      <c r="DCG17" s="2688"/>
      <c r="DCH17" s="2688"/>
      <c r="DCI17" s="2688"/>
      <c r="DCJ17" s="2688"/>
      <c r="DCK17" s="2688"/>
      <c r="DCL17" s="2688"/>
      <c r="DCM17" s="2688"/>
      <c r="DCN17" s="2688"/>
      <c r="DCO17" s="2688"/>
      <c r="DCP17" s="2688"/>
      <c r="DCQ17" s="2688"/>
      <c r="DCR17" s="2688"/>
      <c r="DCS17" s="2688"/>
      <c r="DCT17" s="2688"/>
      <c r="DCU17" s="2688"/>
      <c r="DCV17" s="2688"/>
      <c r="DCW17" s="2688"/>
      <c r="DCX17" s="2688"/>
      <c r="DCY17" s="2688"/>
      <c r="DCZ17" s="2688"/>
      <c r="DDA17" s="2688"/>
      <c r="DDB17" s="2688"/>
      <c r="DDC17" s="2688"/>
      <c r="DDD17" s="2688"/>
      <c r="DDE17" s="2688"/>
      <c r="DDF17" s="2688"/>
      <c r="DDG17" s="2688"/>
      <c r="DDH17" s="2688"/>
      <c r="DDI17" s="2688"/>
      <c r="DDJ17" s="2688"/>
      <c r="DDK17" s="2688"/>
      <c r="DDL17" s="2688"/>
      <c r="DDM17" s="2688"/>
      <c r="DDN17" s="2688"/>
      <c r="DDO17" s="2688"/>
      <c r="DDP17" s="2688"/>
      <c r="DDQ17" s="2688"/>
      <c r="DDR17" s="2688"/>
      <c r="DDS17" s="2688"/>
      <c r="DDT17" s="2688"/>
      <c r="DDU17" s="2688"/>
      <c r="DDV17" s="2688"/>
      <c r="DDW17" s="2688"/>
      <c r="DDX17" s="2688"/>
      <c r="DDY17" s="2688"/>
      <c r="DDZ17" s="2688"/>
      <c r="DEA17" s="2688"/>
      <c r="DEB17" s="2688"/>
      <c r="DEC17" s="2688"/>
      <c r="DED17" s="2688"/>
      <c r="DEE17" s="2688"/>
      <c r="DEF17" s="2688"/>
      <c r="DEG17" s="2688"/>
      <c r="DEH17" s="2688"/>
      <c r="DEI17" s="2688"/>
      <c r="DEJ17" s="2688"/>
      <c r="DEK17" s="2688"/>
      <c r="DEL17" s="2688"/>
      <c r="DEM17" s="2688"/>
      <c r="DEN17" s="2688"/>
      <c r="DEO17" s="2688"/>
      <c r="DEP17" s="2688"/>
      <c r="DEQ17" s="2688"/>
      <c r="DER17" s="2688"/>
      <c r="DES17" s="2688"/>
      <c r="DET17" s="2688"/>
      <c r="DEU17" s="2688"/>
      <c r="DEV17" s="2688"/>
      <c r="DEW17" s="2688"/>
      <c r="DEX17" s="2688"/>
      <c r="DEY17" s="2688"/>
      <c r="DEZ17" s="2688"/>
      <c r="DFA17" s="2688"/>
      <c r="DFB17" s="2688"/>
      <c r="DFC17" s="2688"/>
      <c r="DFD17" s="2688"/>
      <c r="DFE17" s="2688"/>
      <c r="DFF17" s="2688"/>
      <c r="DFG17" s="2688"/>
      <c r="DFH17" s="2688"/>
      <c r="DFI17" s="2688"/>
      <c r="DFJ17" s="2688"/>
      <c r="DFK17" s="2688"/>
      <c r="DFL17" s="2688"/>
      <c r="DFM17" s="2688"/>
      <c r="DFN17" s="2688"/>
      <c r="DFO17" s="2688"/>
      <c r="DFP17" s="2688"/>
      <c r="DFQ17" s="2688"/>
      <c r="DFR17" s="2688"/>
      <c r="DFS17" s="2688"/>
      <c r="DFT17" s="2688"/>
      <c r="DFU17" s="2688"/>
      <c r="DFV17" s="2688"/>
      <c r="DFW17" s="2688"/>
      <c r="DFX17" s="2688"/>
      <c r="DFY17" s="2688"/>
      <c r="DFZ17" s="2688"/>
      <c r="DGA17" s="2688"/>
      <c r="DGB17" s="2688"/>
      <c r="DGC17" s="2688"/>
      <c r="DGD17" s="2688"/>
      <c r="DGE17" s="2688"/>
      <c r="DGF17" s="2688"/>
      <c r="DGG17" s="2688"/>
      <c r="DGH17" s="2688"/>
      <c r="DGI17" s="2688"/>
      <c r="DGJ17" s="2688"/>
      <c r="DGK17" s="2688"/>
      <c r="DGL17" s="2688"/>
      <c r="DGM17" s="2688"/>
      <c r="DGN17" s="2688"/>
      <c r="DGO17" s="2688"/>
      <c r="DGP17" s="2688"/>
      <c r="DGQ17" s="2688"/>
      <c r="DGR17" s="2688"/>
      <c r="DGS17" s="2688"/>
      <c r="DGT17" s="2688"/>
      <c r="DGU17" s="2688"/>
      <c r="DGV17" s="2688"/>
      <c r="DGW17" s="2688"/>
      <c r="DGX17" s="2688"/>
      <c r="DGY17" s="2688"/>
      <c r="DGZ17" s="2688"/>
      <c r="DHA17" s="2688"/>
      <c r="DHB17" s="2688"/>
      <c r="DHC17" s="2688"/>
      <c r="DHD17" s="2688"/>
      <c r="DHE17" s="2688"/>
      <c r="DHF17" s="2688"/>
      <c r="DHG17" s="2688"/>
      <c r="DHH17" s="2688"/>
      <c r="DHI17" s="2688"/>
      <c r="DHJ17" s="2688"/>
      <c r="DHK17" s="2688"/>
      <c r="DHL17" s="2688"/>
      <c r="DHM17" s="2688"/>
      <c r="DHN17" s="2688"/>
      <c r="DHO17" s="2688"/>
      <c r="DHP17" s="2688"/>
      <c r="DHQ17" s="2688"/>
      <c r="DHR17" s="2688"/>
      <c r="DHS17" s="2688"/>
      <c r="DHT17" s="2688"/>
      <c r="DHU17" s="2688"/>
      <c r="DHV17" s="2688"/>
      <c r="DHW17" s="2688"/>
      <c r="DHX17" s="2688"/>
      <c r="DHY17" s="2688"/>
      <c r="DHZ17" s="2688"/>
      <c r="DIA17" s="2688"/>
      <c r="DIB17" s="2688"/>
      <c r="DIC17" s="2688"/>
      <c r="DID17" s="2688"/>
      <c r="DIE17" s="2688"/>
      <c r="DIF17" s="2688"/>
      <c r="DIG17" s="2688"/>
      <c r="DIH17" s="2688"/>
      <c r="DII17" s="2688"/>
      <c r="DIJ17" s="2688"/>
      <c r="DIK17" s="2688"/>
      <c r="DIL17" s="2688"/>
      <c r="DIM17" s="2688"/>
      <c r="DIN17" s="2688"/>
      <c r="DIO17" s="2688"/>
      <c r="DIP17" s="2688"/>
      <c r="DIQ17" s="2688"/>
      <c r="DIR17" s="2688"/>
      <c r="DIS17" s="2688"/>
      <c r="DIT17" s="2688"/>
      <c r="DIU17" s="2688"/>
      <c r="DIV17" s="2688"/>
      <c r="DIW17" s="2688"/>
      <c r="DIX17" s="2688"/>
      <c r="DIY17" s="2688"/>
      <c r="DIZ17" s="2688"/>
      <c r="DJA17" s="2688"/>
      <c r="DJB17" s="2688"/>
      <c r="DJC17" s="2688"/>
      <c r="DJD17" s="2688"/>
      <c r="DJE17" s="2688"/>
      <c r="DJF17" s="2688"/>
      <c r="DJG17" s="2688"/>
      <c r="DJH17" s="2688"/>
      <c r="DJI17" s="2688"/>
      <c r="DJJ17" s="2688"/>
      <c r="DJK17" s="2688"/>
      <c r="DJL17" s="2688"/>
      <c r="DJM17" s="2688"/>
      <c r="DJN17" s="2688"/>
      <c r="DJO17" s="2688"/>
      <c r="DJP17" s="2688"/>
      <c r="DJQ17" s="2688"/>
      <c r="DJR17" s="2688"/>
      <c r="DJS17" s="2688"/>
      <c r="DJT17" s="2688"/>
      <c r="DJU17" s="2688"/>
      <c r="DJV17" s="2688"/>
      <c r="DJW17" s="2688"/>
      <c r="DJX17" s="2688"/>
      <c r="DJY17" s="2688"/>
      <c r="DJZ17" s="2688"/>
      <c r="DKA17" s="2688"/>
      <c r="DKB17" s="2688"/>
      <c r="DKC17" s="2688"/>
      <c r="DKD17" s="2688"/>
      <c r="DKE17" s="2688"/>
      <c r="DKF17" s="2688"/>
      <c r="DKG17" s="2688"/>
      <c r="DKH17" s="2688"/>
      <c r="DKI17" s="2688"/>
      <c r="DKJ17" s="2688"/>
      <c r="DKK17" s="2688"/>
      <c r="DKL17" s="2688"/>
      <c r="DKM17" s="2688"/>
      <c r="DKN17" s="2688"/>
      <c r="DKO17" s="2688"/>
      <c r="DKP17" s="2688"/>
      <c r="DKQ17" s="2688"/>
      <c r="DKR17" s="2688"/>
      <c r="DKS17" s="2688"/>
      <c r="DKT17" s="2688"/>
      <c r="DKU17" s="2688"/>
      <c r="DKV17" s="2688"/>
      <c r="DKW17" s="2688"/>
      <c r="DKX17" s="2688"/>
      <c r="DKY17" s="2688"/>
      <c r="DKZ17" s="2688"/>
      <c r="DLA17" s="2688"/>
      <c r="DLB17" s="2688"/>
      <c r="DLC17" s="2688"/>
      <c r="DLD17" s="2688"/>
      <c r="DLE17" s="2688"/>
      <c r="DLF17" s="2688"/>
      <c r="DLG17" s="2688"/>
      <c r="DLH17" s="2688"/>
      <c r="DLI17" s="2688"/>
      <c r="DLJ17" s="2688"/>
      <c r="DLK17" s="2688"/>
      <c r="DLL17" s="2688"/>
      <c r="DLM17" s="2688"/>
      <c r="DLN17" s="2688"/>
      <c r="DLO17" s="2688"/>
      <c r="DLP17" s="2688"/>
      <c r="DLQ17" s="2688"/>
      <c r="DLR17" s="2688"/>
      <c r="DLS17" s="2688"/>
      <c r="DLT17" s="2688"/>
      <c r="DLU17" s="2688"/>
      <c r="DLV17" s="2688"/>
      <c r="DLW17" s="2688"/>
      <c r="DLX17" s="2688"/>
      <c r="DLY17" s="2688"/>
      <c r="DLZ17" s="2688"/>
      <c r="DMA17" s="2688"/>
      <c r="DMB17" s="2688"/>
      <c r="DMC17" s="2688"/>
      <c r="DMD17" s="2688"/>
      <c r="DME17" s="2688"/>
      <c r="DMF17" s="2688"/>
      <c r="DMG17" s="2688"/>
      <c r="DMH17" s="2688"/>
      <c r="DMI17" s="2688"/>
      <c r="DMJ17" s="2688"/>
      <c r="DMK17" s="2688"/>
      <c r="DML17" s="2688"/>
      <c r="DMM17" s="2688"/>
      <c r="DMN17" s="2688"/>
      <c r="DMO17" s="2688"/>
      <c r="DMP17" s="2688"/>
      <c r="DMQ17" s="2688"/>
      <c r="DMR17" s="2688"/>
      <c r="DMS17" s="2688"/>
      <c r="DMT17" s="2688"/>
      <c r="DMU17" s="2688"/>
      <c r="DMV17" s="2688"/>
      <c r="DMW17" s="2688"/>
      <c r="DMX17" s="2688"/>
      <c r="DMY17" s="2688"/>
      <c r="DMZ17" s="2688"/>
      <c r="DNA17" s="2688"/>
      <c r="DNB17" s="2688"/>
      <c r="DNC17" s="2688"/>
      <c r="DND17" s="2688"/>
      <c r="DNE17" s="2688"/>
      <c r="DNF17" s="2688"/>
      <c r="DNG17" s="2688"/>
      <c r="DNH17" s="2688"/>
      <c r="DNI17" s="2688"/>
      <c r="DNJ17" s="2688"/>
      <c r="DNK17" s="2688"/>
      <c r="DNL17" s="2688"/>
      <c r="DNM17" s="2688"/>
      <c r="DNN17" s="2688"/>
      <c r="DNO17" s="2688"/>
      <c r="DNP17" s="2688"/>
      <c r="DNQ17" s="2688"/>
      <c r="DNR17" s="2688"/>
      <c r="DNS17" s="2688"/>
      <c r="DNT17" s="2688"/>
      <c r="DNU17" s="2688"/>
      <c r="DNV17" s="2688"/>
      <c r="DNW17" s="2688"/>
      <c r="DNX17" s="2688"/>
      <c r="DNY17" s="2688"/>
      <c r="DNZ17" s="2688"/>
      <c r="DOA17" s="2688"/>
      <c r="DOB17" s="2688"/>
      <c r="DOC17" s="2688"/>
      <c r="DOD17" s="2688"/>
      <c r="DOE17" s="2688"/>
      <c r="DOF17" s="2688"/>
      <c r="DOG17" s="2688"/>
      <c r="DOH17" s="2688"/>
      <c r="DOI17" s="2688"/>
      <c r="DOJ17" s="2688"/>
      <c r="DOK17" s="2688"/>
      <c r="DOL17" s="2688"/>
      <c r="DOM17" s="2688"/>
      <c r="DON17" s="2688"/>
      <c r="DOO17" s="2688"/>
      <c r="DOP17" s="2688"/>
      <c r="DOQ17" s="2688"/>
      <c r="DOR17" s="2688"/>
      <c r="DOS17" s="2688"/>
      <c r="DOT17" s="2688"/>
      <c r="DOU17" s="2688"/>
      <c r="DOV17" s="2688"/>
      <c r="DOW17" s="2688"/>
      <c r="DOX17" s="2688"/>
      <c r="DOY17" s="2688"/>
      <c r="DOZ17" s="2688"/>
      <c r="DPA17" s="2688"/>
      <c r="DPB17" s="2688"/>
      <c r="DPC17" s="2688"/>
      <c r="DPD17" s="2688"/>
      <c r="DPE17" s="2688"/>
      <c r="DPF17" s="2688"/>
      <c r="DPG17" s="2688"/>
      <c r="DPH17" s="2688"/>
      <c r="DPI17" s="2688"/>
      <c r="DPJ17" s="2688"/>
      <c r="DPK17" s="2688"/>
      <c r="DPL17" s="2688"/>
      <c r="DPM17" s="2688"/>
      <c r="DPN17" s="2688"/>
      <c r="DPO17" s="2688"/>
      <c r="DPP17" s="2688"/>
      <c r="DPQ17" s="2688"/>
      <c r="DPR17" s="2688"/>
      <c r="DPS17" s="2688"/>
      <c r="DPT17" s="2688"/>
      <c r="DPU17" s="2688"/>
      <c r="DPV17" s="2688"/>
      <c r="DPW17" s="2688"/>
      <c r="DPX17" s="2688"/>
      <c r="DPY17" s="2688"/>
      <c r="DPZ17" s="2688"/>
      <c r="DQA17" s="2688"/>
      <c r="DQB17" s="2688"/>
      <c r="DQC17" s="2688"/>
      <c r="DQD17" s="2688"/>
      <c r="DQE17" s="2688"/>
      <c r="DQF17" s="2688"/>
      <c r="DQG17" s="2688"/>
      <c r="DQH17" s="2688"/>
      <c r="DQI17" s="2688"/>
      <c r="DQJ17" s="2688"/>
      <c r="DQK17" s="2688"/>
      <c r="DQL17" s="2688"/>
      <c r="DQM17" s="2688"/>
      <c r="DQN17" s="2688"/>
      <c r="DQO17" s="2688"/>
      <c r="DQP17" s="2688"/>
      <c r="DQQ17" s="2688"/>
      <c r="DQR17" s="2688"/>
      <c r="DQS17" s="2688"/>
      <c r="DQT17" s="2688"/>
      <c r="DQU17" s="2688"/>
      <c r="DQV17" s="2688"/>
      <c r="DQW17" s="2688"/>
      <c r="DQX17" s="2688"/>
      <c r="DQY17" s="2688"/>
      <c r="DQZ17" s="2688"/>
      <c r="DRA17" s="2688"/>
      <c r="DRB17" s="2688"/>
      <c r="DRC17" s="2688"/>
      <c r="DRD17" s="2688"/>
      <c r="DRE17" s="2688"/>
      <c r="DRF17" s="2688"/>
      <c r="DRG17" s="2688"/>
      <c r="DRH17" s="2688"/>
      <c r="DRI17" s="2688"/>
      <c r="DRJ17" s="2688"/>
      <c r="DRK17" s="2688"/>
      <c r="DRL17" s="2688"/>
      <c r="DRM17" s="2688"/>
      <c r="DRN17" s="2688"/>
      <c r="DRO17" s="2688"/>
      <c r="DRP17" s="2688"/>
      <c r="DRQ17" s="2688"/>
      <c r="DRR17" s="2688"/>
      <c r="DRS17" s="2688"/>
      <c r="DRT17" s="2688"/>
      <c r="DRU17" s="2688"/>
      <c r="DRV17" s="2688"/>
      <c r="DRW17" s="2688"/>
      <c r="DRX17" s="2688"/>
      <c r="DRY17" s="2688"/>
      <c r="DRZ17" s="2688"/>
      <c r="DSA17" s="2688"/>
      <c r="DSB17" s="2688"/>
      <c r="DSC17" s="2688"/>
      <c r="DSD17" s="2688"/>
      <c r="DSE17" s="2688"/>
      <c r="DSF17" s="2688"/>
      <c r="DSG17" s="2688"/>
      <c r="DSH17" s="2688"/>
      <c r="DSI17" s="2688"/>
      <c r="DSJ17" s="2688"/>
      <c r="DSK17" s="2688"/>
      <c r="DSL17" s="2688"/>
      <c r="DSM17" s="2688"/>
      <c r="DSN17" s="2688"/>
      <c r="DSO17" s="2688"/>
      <c r="DSP17" s="2688"/>
      <c r="DSQ17" s="2688"/>
      <c r="DSR17" s="2688"/>
      <c r="DSS17" s="2688"/>
      <c r="DST17" s="2688"/>
      <c r="DSU17" s="2688"/>
      <c r="DSV17" s="2688"/>
      <c r="DSW17" s="2688"/>
      <c r="DSX17" s="2688"/>
      <c r="DSY17" s="2688"/>
      <c r="DSZ17" s="2688"/>
      <c r="DTA17" s="2688"/>
      <c r="DTB17" s="2688"/>
      <c r="DTC17" s="2688"/>
      <c r="DTD17" s="2688"/>
      <c r="DTE17" s="2688"/>
      <c r="DTF17" s="2688"/>
      <c r="DTG17" s="2688"/>
      <c r="DTH17" s="2688"/>
      <c r="DTI17" s="2688"/>
      <c r="DTJ17" s="2688"/>
      <c r="DTK17" s="2688"/>
      <c r="DTL17" s="2688"/>
      <c r="DTM17" s="2688"/>
      <c r="DTN17" s="2688"/>
      <c r="DTO17" s="2688"/>
      <c r="DTP17" s="2688"/>
      <c r="DTQ17" s="2688"/>
      <c r="DTR17" s="2688"/>
      <c r="DTS17" s="2688"/>
      <c r="DTT17" s="2688"/>
      <c r="DTU17" s="2688"/>
      <c r="DTV17" s="2688"/>
      <c r="DTW17" s="2688"/>
      <c r="DTX17" s="2688"/>
      <c r="DTY17" s="2688"/>
      <c r="DTZ17" s="2688"/>
      <c r="DUA17" s="2688"/>
      <c r="DUB17" s="2688"/>
      <c r="DUC17" s="2688"/>
      <c r="DUD17" s="2688"/>
      <c r="DUE17" s="2688"/>
      <c r="DUF17" s="2688"/>
      <c r="DUG17" s="2688"/>
      <c r="DUH17" s="2688"/>
      <c r="DUI17" s="2688"/>
      <c r="DUJ17" s="2688"/>
      <c r="DUK17" s="2688"/>
      <c r="DUL17" s="2688"/>
      <c r="DUM17" s="2688"/>
      <c r="DUN17" s="2688"/>
      <c r="DUO17" s="2688"/>
      <c r="DUP17" s="2688"/>
      <c r="DUQ17" s="2688"/>
      <c r="DUR17" s="2688"/>
      <c r="DUS17" s="2688"/>
      <c r="DUT17" s="2688"/>
      <c r="DUU17" s="2688"/>
      <c r="DUV17" s="2688"/>
      <c r="DUW17" s="2688"/>
      <c r="DUX17" s="2688"/>
      <c r="DUY17" s="2688"/>
      <c r="DUZ17" s="2688"/>
      <c r="DVA17" s="2688"/>
      <c r="DVB17" s="2688"/>
      <c r="DVC17" s="2688"/>
      <c r="DVD17" s="2688"/>
      <c r="DVE17" s="2688"/>
      <c r="DVF17" s="2688"/>
      <c r="DVG17" s="2688"/>
      <c r="DVH17" s="2688"/>
      <c r="DVI17" s="2688"/>
      <c r="DVJ17" s="2688"/>
      <c r="DVK17" s="2688"/>
      <c r="DVL17" s="2688"/>
      <c r="DVM17" s="2688"/>
      <c r="DVN17" s="2688"/>
      <c r="DVO17" s="2688"/>
      <c r="DVP17" s="2688"/>
      <c r="DVQ17" s="2688"/>
      <c r="DVR17" s="2688"/>
      <c r="DVS17" s="2688"/>
      <c r="DVT17" s="2688"/>
      <c r="DVU17" s="2688"/>
      <c r="DVV17" s="2688"/>
      <c r="DVW17" s="2688"/>
      <c r="DVX17" s="2688"/>
      <c r="DVY17" s="2688"/>
      <c r="DVZ17" s="2688"/>
      <c r="DWA17" s="2688"/>
      <c r="DWB17" s="2688"/>
      <c r="DWC17" s="2688"/>
      <c r="DWD17" s="2688"/>
      <c r="DWE17" s="2688"/>
      <c r="DWF17" s="2688"/>
      <c r="DWG17" s="2688"/>
      <c r="DWH17" s="2688"/>
      <c r="DWI17" s="2688"/>
      <c r="DWJ17" s="2688"/>
      <c r="DWK17" s="2688"/>
      <c r="DWL17" s="2688"/>
      <c r="DWM17" s="2688"/>
      <c r="DWN17" s="2688"/>
      <c r="DWO17" s="2688"/>
      <c r="DWP17" s="2688"/>
      <c r="DWQ17" s="2688"/>
      <c r="DWR17" s="2688"/>
      <c r="DWS17" s="2688"/>
      <c r="DWT17" s="2688"/>
      <c r="DWU17" s="2688"/>
      <c r="DWV17" s="2688"/>
      <c r="DWW17" s="2688"/>
      <c r="DWX17" s="2688"/>
      <c r="DWY17" s="2688"/>
      <c r="DWZ17" s="2688"/>
      <c r="DXA17" s="2688"/>
      <c r="DXB17" s="2688"/>
      <c r="DXC17" s="2688"/>
      <c r="DXD17" s="2688"/>
      <c r="DXE17" s="2688"/>
      <c r="DXF17" s="2688"/>
      <c r="DXG17" s="2688"/>
      <c r="DXH17" s="2688"/>
      <c r="DXI17" s="2688"/>
      <c r="DXJ17" s="2688"/>
      <c r="DXK17" s="2688"/>
      <c r="DXL17" s="2688"/>
      <c r="DXM17" s="2688"/>
      <c r="DXN17" s="2688"/>
      <c r="DXO17" s="2688"/>
      <c r="DXP17" s="2688"/>
      <c r="DXQ17" s="2688"/>
      <c r="DXR17" s="2688"/>
      <c r="DXS17" s="2688"/>
      <c r="DXT17" s="2688"/>
      <c r="DXU17" s="2688"/>
      <c r="DXV17" s="2688"/>
      <c r="DXW17" s="2688"/>
      <c r="DXX17" s="2688"/>
      <c r="DXY17" s="2688"/>
      <c r="DXZ17" s="2688"/>
      <c r="DYA17" s="2688"/>
      <c r="DYB17" s="2688"/>
      <c r="DYC17" s="2688"/>
      <c r="DYD17" s="2688"/>
      <c r="DYE17" s="2688"/>
      <c r="DYF17" s="2688"/>
      <c r="DYG17" s="2688"/>
      <c r="DYH17" s="2688"/>
      <c r="DYI17" s="2688"/>
      <c r="DYJ17" s="2688"/>
      <c r="DYK17" s="2688"/>
      <c r="DYL17" s="2688"/>
      <c r="DYM17" s="2688"/>
      <c r="DYN17" s="2688"/>
      <c r="DYO17" s="2688"/>
      <c r="DYP17" s="2688"/>
      <c r="DYQ17" s="2688"/>
      <c r="DYR17" s="2688"/>
      <c r="DYS17" s="2688"/>
      <c r="DYT17" s="2688"/>
      <c r="DYU17" s="2688"/>
      <c r="DYV17" s="2688"/>
      <c r="DYW17" s="2688"/>
      <c r="DYX17" s="2688"/>
      <c r="DYY17" s="2688"/>
      <c r="DYZ17" s="2688"/>
      <c r="DZA17" s="2688"/>
      <c r="DZB17" s="2688"/>
      <c r="DZC17" s="2688"/>
      <c r="DZD17" s="2688"/>
      <c r="DZE17" s="2688"/>
      <c r="DZF17" s="2688"/>
      <c r="DZG17" s="2688"/>
      <c r="DZH17" s="2688"/>
      <c r="DZI17" s="2688"/>
      <c r="DZJ17" s="2688"/>
      <c r="DZK17" s="2688"/>
      <c r="DZL17" s="2688"/>
      <c r="DZM17" s="2688"/>
      <c r="DZN17" s="2688"/>
      <c r="DZO17" s="2688"/>
      <c r="DZP17" s="2688"/>
      <c r="DZQ17" s="2688"/>
      <c r="DZR17" s="2688"/>
      <c r="DZS17" s="2688"/>
      <c r="DZT17" s="2688"/>
      <c r="DZU17" s="2688"/>
      <c r="DZV17" s="2688"/>
      <c r="DZW17" s="2688"/>
      <c r="DZX17" s="2688"/>
      <c r="DZY17" s="2688"/>
      <c r="DZZ17" s="2688"/>
      <c r="EAA17" s="2688"/>
      <c r="EAB17" s="2688"/>
      <c r="EAC17" s="2688"/>
      <c r="EAD17" s="2688"/>
      <c r="EAE17" s="2688"/>
      <c r="EAF17" s="2688"/>
      <c r="EAG17" s="2688"/>
      <c r="EAH17" s="2688"/>
      <c r="EAI17" s="2688"/>
      <c r="EAJ17" s="2688"/>
      <c r="EAK17" s="2688"/>
      <c r="EAL17" s="2688"/>
      <c r="EAM17" s="2688"/>
      <c r="EAN17" s="2688"/>
      <c r="EAO17" s="2688"/>
      <c r="EAP17" s="2688"/>
      <c r="EAQ17" s="2688"/>
      <c r="EAR17" s="2688"/>
      <c r="EAS17" s="2688"/>
      <c r="EAT17" s="2688"/>
      <c r="EAU17" s="2688"/>
      <c r="EAV17" s="2688"/>
      <c r="EAW17" s="2688"/>
      <c r="EAX17" s="2688"/>
      <c r="EAY17" s="2688"/>
      <c r="EAZ17" s="2688"/>
      <c r="EBA17" s="2688"/>
      <c r="EBB17" s="2688"/>
      <c r="EBC17" s="2688"/>
      <c r="EBD17" s="2688"/>
      <c r="EBE17" s="2688"/>
      <c r="EBF17" s="2688"/>
      <c r="EBG17" s="2688"/>
      <c r="EBH17" s="2688"/>
      <c r="EBI17" s="2688"/>
      <c r="EBJ17" s="2688"/>
      <c r="EBK17" s="2688"/>
      <c r="EBL17" s="2688"/>
      <c r="EBM17" s="2688"/>
      <c r="EBN17" s="2688"/>
      <c r="EBO17" s="2688"/>
      <c r="EBP17" s="2688"/>
      <c r="EBQ17" s="2688"/>
      <c r="EBR17" s="2688"/>
      <c r="EBS17" s="2688"/>
      <c r="EBT17" s="2688"/>
      <c r="EBU17" s="2688"/>
      <c r="EBV17" s="2688"/>
      <c r="EBW17" s="2688"/>
      <c r="EBX17" s="2688"/>
      <c r="EBY17" s="2688"/>
      <c r="EBZ17" s="2688"/>
      <c r="ECA17" s="2688"/>
      <c r="ECB17" s="2688"/>
      <c r="ECC17" s="2688"/>
      <c r="ECD17" s="2688"/>
      <c r="ECE17" s="2688"/>
      <c r="ECF17" s="2688"/>
      <c r="ECG17" s="2688"/>
      <c r="ECH17" s="2688"/>
      <c r="ECI17" s="2688"/>
      <c r="ECJ17" s="2688"/>
      <c r="ECK17" s="2688"/>
      <c r="ECL17" s="2688"/>
      <c r="ECM17" s="2688"/>
      <c r="ECN17" s="2688"/>
      <c r="ECO17" s="2688"/>
      <c r="ECP17" s="2688"/>
      <c r="ECQ17" s="2688"/>
      <c r="ECR17" s="2688"/>
      <c r="ECS17" s="2688"/>
      <c r="ECT17" s="2688"/>
      <c r="ECU17" s="2688"/>
      <c r="ECV17" s="2688"/>
      <c r="ECW17" s="2688"/>
      <c r="ECX17" s="2688"/>
      <c r="ECY17" s="2688"/>
      <c r="ECZ17" s="2688"/>
      <c r="EDA17" s="2688"/>
      <c r="EDB17" s="2688"/>
      <c r="EDC17" s="2688"/>
      <c r="EDD17" s="2688"/>
      <c r="EDE17" s="2688"/>
      <c r="EDF17" s="2688"/>
      <c r="EDG17" s="2688"/>
      <c r="EDH17" s="2688"/>
      <c r="EDI17" s="2688"/>
      <c r="EDJ17" s="2688"/>
      <c r="EDK17" s="2688"/>
      <c r="EDL17" s="2688"/>
      <c r="EDM17" s="2688"/>
      <c r="EDN17" s="2688"/>
      <c r="EDO17" s="2688"/>
      <c r="EDP17" s="2688"/>
      <c r="EDQ17" s="2688"/>
      <c r="EDR17" s="2688"/>
      <c r="EDS17" s="2688"/>
      <c r="EDT17" s="2688"/>
      <c r="EDU17" s="2688"/>
      <c r="EDV17" s="2688"/>
      <c r="EDW17" s="2688"/>
      <c r="EDX17" s="2688"/>
      <c r="EDY17" s="2688"/>
      <c r="EDZ17" s="2688"/>
      <c r="EEA17" s="2688"/>
      <c r="EEB17" s="2688"/>
      <c r="EEC17" s="2688"/>
      <c r="EED17" s="2688"/>
      <c r="EEE17" s="2688"/>
      <c r="EEF17" s="2688"/>
      <c r="EEG17" s="2688"/>
      <c r="EEH17" s="2688"/>
      <c r="EEI17" s="2688"/>
      <c r="EEJ17" s="2688"/>
      <c r="EEK17" s="2688"/>
      <c r="EEL17" s="2688"/>
      <c r="EEM17" s="2688"/>
      <c r="EEN17" s="2688"/>
      <c r="EEO17" s="2688"/>
      <c r="EEP17" s="2688"/>
      <c r="EEQ17" s="2688"/>
      <c r="EER17" s="2688"/>
      <c r="EES17" s="2688"/>
      <c r="EET17" s="2688"/>
      <c r="EEU17" s="2688"/>
      <c r="EEV17" s="2688"/>
      <c r="EEW17" s="2688"/>
      <c r="EEX17" s="2688"/>
      <c r="EEY17" s="2688"/>
      <c r="EEZ17" s="2688"/>
      <c r="EFA17" s="2688"/>
      <c r="EFB17" s="2688"/>
      <c r="EFC17" s="2688"/>
      <c r="EFD17" s="2688"/>
      <c r="EFE17" s="2688"/>
      <c r="EFF17" s="2688"/>
      <c r="EFG17" s="2688"/>
      <c r="EFH17" s="2688"/>
      <c r="EFI17" s="2688"/>
      <c r="EFJ17" s="2688"/>
      <c r="EFK17" s="2688"/>
      <c r="EFL17" s="2688"/>
      <c r="EFM17" s="2688"/>
      <c r="EFN17" s="2688"/>
      <c r="EFO17" s="2688"/>
      <c r="EFP17" s="2688"/>
      <c r="EFQ17" s="2688"/>
      <c r="EFR17" s="2688"/>
      <c r="EFS17" s="2688"/>
      <c r="EFT17" s="2688"/>
      <c r="EFU17" s="2688"/>
      <c r="EFV17" s="2688"/>
      <c r="EFW17" s="2688"/>
      <c r="EFX17" s="2688"/>
      <c r="EFY17" s="2688"/>
      <c r="EFZ17" s="2688"/>
      <c r="EGA17" s="2688"/>
      <c r="EGB17" s="2688"/>
      <c r="EGC17" s="2688"/>
      <c r="EGD17" s="2688"/>
      <c r="EGE17" s="2688"/>
      <c r="EGF17" s="2688"/>
      <c r="EGG17" s="2688"/>
      <c r="EGH17" s="2688"/>
      <c r="EGI17" s="2688"/>
      <c r="EGJ17" s="2688"/>
      <c r="EGK17" s="2688"/>
      <c r="EGL17" s="2688"/>
      <c r="EGM17" s="2688"/>
      <c r="EGN17" s="2688"/>
      <c r="EGO17" s="2688"/>
      <c r="EGP17" s="2688"/>
      <c r="EGQ17" s="2688"/>
      <c r="EGR17" s="2688"/>
      <c r="EGS17" s="2688"/>
      <c r="EGT17" s="2688"/>
      <c r="EGU17" s="2688"/>
      <c r="EGV17" s="2688"/>
      <c r="EGW17" s="2688"/>
      <c r="EGX17" s="2688"/>
      <c r="EGY17" s="2688"/>
      <c r="EGZ17" s="2688"/>
      <c r="EHA17" s="2688"/>
      <c r="EHB17" s="2688"/>
      <c r="EHC17" s="2688"/>
      <c r="EHD17" s="2688"/>
      <c r="EHE17" s="2688"/>
      <c r="EHF17" s="2688"/>
      <c r="EHG17" s="2688"/>
      <c r="EHH17" s="2688"/>
      <c r="EHI17" s="2688"/>
      <c r="EHJ17" s="2688"/>
      <c r="EHK17" s="2688"/>
      <c r="EHL17" s="2688"/>
      <c r="EHM17" s="2688"/>
      <c r="EHN17" s="2688"/>
      <c r="EHO17" s="2688"/>
      <c r="EHP17" s="2688"/>
      <c r="EHQ17" s="2688"/>
      <c r="EHR17" s="2688"/>
      <c r="EHS17" s="2688"/>
      <c r="EHT17" s="2688"/>
      <c r="EHU17" s="2688"/>
      <c r="EHV17" s="2688"/>
      <c r="EHW17" s="2688"/>
      <c r="EHX17" s="2688"/>
      <c r="EHY17" s="2688"/>
      <c r="EHZ17" s="2688"/>
      <c r="EIA17" s="2688"/>
      <c r="EIB17" s="2688"/>
      <c r="EIC17" s="2688"/>
      <c r="EID17" s="2688"/>
      <c r="EIE17" s="2688"/>
      <c r="EIF17" s="2688"/>
      <c r="EIG17" s="2688"/>
      <c r="EIH17" s="2688"/>
      <c r="EII17" s="2688"/>
      <c r="EIJ17" s="2688"/>
      <c r="EIK17" s="2688"/>
      <c r="EIL17" s="2688"/>
      <c r="EIM17" s="2688"/>
      <c r="EIN17" s="2688"/>
      <c r="EIO17" s="2688"/>
      <c r="EIP17" s="2688"/>
      <c r="EIQ17" s="2688"/>
      <c r="EIR17" s="2688"/>
      <c r="EIS17" s="2688"/>
      <c r="EIT17" s="2688"/>
      <c r="EIU17" s="2688"/>
      <c r="EIV17" s="2688"/>
      <c r="EIW17" s="2688"/>
      <c r="EIX17" s="2688"/>
      <c r="EIY17" s="2688"/>
      <c r="EIZ17" s="2688"/>
      <c r="EJA17" s="2688"/>
      <c r="EJB17" s="2688"/>
      <c r="EJC17" s="2688"/>
      <c r="EJD17" s="2688"/>
      <c r="EJE17" s="2688"/>
      <c r="EJF17" s="2688"/>
      <c r="EJG17" s="2688"/>
      <c r="EJH17" s="2688"/>
      <c r="EJI17" s="2688"/>
      <c r="EJJ17" s="2688"/>
      <c r="EJK17" s="2688"/>
      <c r="EJL17" s="2688"/>
      <c r="EJM17" s="2688"/>
      <c r="EJN17" s="2688"/>
      <c r="EJO17" s="2688"/>
      <c r="EJP17" s="2688"/>
      <c r="EJQ17" s="2688"/>
      <c r="EJR17" s="2688"/>
      <c r="EJS17" s="2688"/>
      <c r="EJT17" s="2688"/>
      <c r="EJU17" s="2688"/>
      <c r="EJV17" s="2688"/>
      <c r="EJW17" s="2688"/>
      <c r="EJX17" s="2688"/>
      <c r="EJY17" s="2688"/>
      <c r="EJZ17" s="2688"/>
      <c r="EKA17" s="2688"/>
      <c r="EKB17" s="2688"/>
      <c r="EKC17" s="2688"/>
      <c r="EKD17" s="2688"/>
      <c r="EKE17" s="2688"/>
      <c r="EKF17" s="2688"/>
      <c r="EKG17" s="2688"/>
      <c r="EKH17" s="2688"/>
      <c r="EKI17" s="2688"/>
      <c r="EKJ17" s="2688"/>
      <c r="EKK17" s="2688"/>
      <c r="EKL17" s="2688"/>
      <c r="EKM17" s="2688"/>
      <c r="EKN17" s="2688"/>
      <c r="EKO17" s="2688"/>
      <c r="EKP17" s="2688"/>
      <c r="EKQ17" s="2688"/>
      <c r="EKR17" s="2688"/>
      <c r="EKS17" s="2688"/>
      <c r="EKT17" s="2688"/>
      <c r="EKU17" s="2688"/>
      <c r="EKV17" s="2688"/>
      <c r="EKW17" s="2688"/>
      <c r="EKX17" s="2688"/>
      <c r="EKY17" s="2688"/>
      <c r="EKZ17" s="2688"/>
      <c r="ELA17" s="2688"/>
      <c r="ELB17" s="2688"/>
      <c r="ELC17" s="2688"/>
      <c r="ELD17" s="2688"/>
      <c r="ELE17" s="2688"/>
      <c r="ELF17" s="2688"/>
      <c r="ELG17" s="2688"/>
      <c r="ELH17" s="2688"/>
      <c r="ELI17" s="2688"/>
      <c r="ELJ17" s="2688"/>
      <c r="ELK17" s="2688"/>
      <c r="ELL17" s="2688"/>
      <c r="ELM17" s="2688"/>
      <c r="ELN17" s="2688"/>
      <c r="ELO17" s="2688"/>
      <c r="ELP17" s="2688"/>
      <c r="ELQ17" s="2688"/>
      <c r="ELR17" s="2688"/>
      <c r="ELS17" s="2688"/>
      <c r="ELT17" s="2688"/>
      <c r="ELU17" s="2688"/>
      <c r="ELV17" s="2688"/>
      <c r="ELW17" s="2688"/>
      <c r="ELX17" s="2688"/>
      <c r="ELY17" s="2688"/>
      <c r="ELZ17" s="2688"/>
      <c r="EMA17" s="2688"/>
      <c r="EMB17" s="2688"/>
      <c r="EMC17" s="2688"/>
      <c r="EMD17" s="2688"/>
      <c r="EME17" s="2688"/>
      <c r="EMF17" s="2688"/>
      <c r="EMG17" s="2688"/>
      <c r="EMH17" s="2688"/>
      <c r="EMI17" s="2688"/>
      <c r="EMJ17" s="2688"/>
      <c r="EMK17" s="2688"/>
      <c r="EML17" s="2688"/>
      <c r="EMM17" s="2688"/>
      <c r="EMN17" s="2688"/>
      <c r="EMO17" s="2688"/>
      <c r="EMP17" s="2688"/>
      <c r="EMQ17" s="2688"/>
      <c r="EMR17" s="2688"/>
      <c r="EMS17" s="2688"/>
      <c r="EMT17" s="2688"/>
      <c r="EMU17" s="2688"/>
      <c r="EMV17" s="2688"/>
      <c r="EMW17" s="2688"/>
      <c r="EMX17" s="2688"/>
      <c r="EMY17" s="2688"/>
      <c r="EMZ17" s="2688"/>
      <c r="ENA17" s="2688"/>
      <c r="ENB17" s="2688"/>
      <c r="ENC17" s="2688"/>
      <c r="END17" s="2688"/>
      <c r="ENE17" s="2688"/>
      <c r="ENF17" s="2688"/>
      <c r="ENG17" s="2688"/>
      <c r="ENH17" s="2688"/>
      <c r="ENI17" s="2688"/>
      <c r="ENJ17" s="2688"/>
      <c r="ENK17" s="2688"/>
      <c r="ENL17" s="2688"/>
      <c r="ENM17" s="2688"/>
      <c r="ENN17" s="2688"/>
      <c r="ENO17" s="2688"/>
      <c r="ENP17" s="2688"/>
      <c r="ENQ17" s="2688"/>
      <c r="ENR17" s="2688"/>
      <c r="ENS17" s="2688"/>
      <c r="ENT17" s="2688"/>
      <c r="ENU17" s="2688"/>
      <c r="ENV17" s="2688"/>
      <c r="ENW17" s="2688"/>
      <c r="ENX17" s="2688"/>
      <c r="ENY17" s="2688"/>
      <c r="ENZ17" s="2688"/>
      <c r="EOA17" s="2688"/>
      <c r="EOB17" s="2688"/>
      <c r="EOC17" s="2688"/>
      <c r="EOD17" s="2688"/>
      <c r="EOE17" s="2688"/>
      <c r="EOF17" s="2688"/>
      <c r="EOG17" s="2688"/>
      <c r="EOH17" s="2688"/>
      <c r="EOI17" s="2688"/>
      <c r="EOJ17" s="2688"/>
      <c r="EOK17" s="2688"/>
      <c r="EOL17" s="2688"/>
      <c r="EOM17" s="2688"/>
      <c r="EON17" s="2688"/>
      <c r="EOO17" s="2688"/>
      <c r="EOP17" s="2688"/>
      <c r="EOQ17" s="2688"/>
      <c r="EOR17" s="2688"/>
      <c r="EOS17" s="2688"/>
      <c r="EOT17" s="2688"/>
      <c r="EOU17" s="2688"/>
      <c r="EOV17" s="2688"/>
      <c r="EOW17" s="2688"/>
      <c r="EOX17" s="2688"/>
      <c r="EOY17" s="2688"/>
      <c r="EOZ17" s="2688"/>
      <c r="EPA17" s="2688"/>
      <c r="EPB17" s="2688"/>
      <c r="EPC17" s="2688"/>
      <c r="EPD17" s="2688"/>
      <c r="EPE17" s="2688"/>
      <c r="EPF17" s="2688"/>
      <c r="EPG17" s="2688"/>
      <c r="EPH17" s="2688"/>
      <c r="EPI17" s="2688"/>
      <c r="EPJ17" s="2688"/>
      <c r="EPK17" s="2688"/>
      <c r="EPL17" s="2688"/>
      <c r="EPM17" s="2688"/>
      <c r="EPN17" s="2688"/>
      <c r="EPO17" s="2688"/>
      <c r="EPP17" s="2688"/>
      <c r="EPQ17" s="2688"/>
      <c r="EPR17" s="2688"/>
      <c r="EPS17" s="2688"/>
      <c r="EPT17" s="2688"/>
      <c r="EPU17" s="2688"/>
      <c r="EPV17" s="2688"/>
      <c r="EPW17" s="2688"/>
      <c r="EPX17" s="2688"/>
      <c r="EPY17" s="2688"/>
      <c r="EPZ17" s="2688"/>
      <c r="EQA17" s="2688"/>
      <c r="EQB17" s="2688"/>
      <c r="EQC17" s="2688"/>
      <c r="EQD17" s="2688"/>
      <c r="EQE17" s="2688"/>
      <c r="EQF17" s="2688"/>
      <c r="EQG17" s="2688"/>
      <c r="EQH17" s="2688"/>
      <c r="EQI17" s="2688"/>
      <c r="EQJ17" s="2688"/>
      <c r="EQK17" s="2688"/>
      <c r="EQL17" s="2688"/>
      <c r="EQM17" s="2688"/>
      <c r="EQN17" s="2688"/>
      <c r="EQO17" s="2688"/>
      <c r="EQP17" s="2688"/>
      <c r="EQQ17" s="2688"/>
      <c r="EQR17" s="2688"/>
      <c r="EQS17" s="2688"/>
      <c r="EQT17" s="2688"/>
      <c r="EQU17" s="2688"/>
      <c r="EQV17" s="2688"/>
      <c r="EQW17" s="2688"/>
      <c r="EQX17" s="2688"/>
      <c r="EQY17" s="2688"/>
      <c r="EQZ17" s="2688"/>
      <c r="ERA17" s="2688"/>
      <c r="ERB17" s="2688"/>
      <c r="ERC17" s="2688"/>
      <c r="ERD17" s="2688"/>
      <c r="ERE17" s="2688"/>
      <c r="ERF17" s="2688"/>
      <c r="ERG17" s="2688"/>
      <c r="ERH17" s="2688"/>
      <c r="ERI17" s="2688"/>
      <c r="ERJ17" s="2688"/>
      <c r="ERK17" s="2688"/>
      <c r="ERL17" s="2688"/>
      <c r="ERM17" s="2688"/>
      <c r="ERN17" s="2688"/>
      <c r="ERO17" s="2688"/>
      <c r="ERP17" s="2688"/>
      <c r="ERQ17" s="2688"/>
      <c r="ERR17" s="2688"/>
      <c r="ERS17" s="2688"/>
      <c r="ERT17" s="2688"/>
      <c r="ERU17" s="2688"/>
      <c r="ERV17" s="2688"/>
      <c r="ERW17" s="2688"/>
      <c r="ERX17" s="2688"/>
      <c r="ERY17" s="2688"/>
      <c r="ERZ17" s="2688"/>
      <c r="ESA17" s="2688"/>
      <c r="ESB17" s="2688"/>
      <c r="ESC17" s="2688"/>
      <c r="ESD17" s="2688"/>
      <c r="ESE17" s="2688"/>
      <c r="ESF17" s="2688"/>
      <c r="ESG17" s="2688"/>
      <c r="ESH17" s="2688"/>
      <c r="ESI17" s="2688"/>
      <c r="ESJ17" s="2688"/>
      <c r="ESK17" s="2688"/>
      <c r="ESL17" s="2688"/>
      <c r="ESM17" s="2688"/>
      <c r="ESN17" s="2688"/>
      <c r="ESO17" s="2688"/>
      <c r="ESP17" s="2688"/>
      <c r="ESQ17" s="2688"/>
      <c r="ESR17" s="2688"/>
      <c r="ESS17" s="2688"/>
      <c r="EST17" s="2688"/>
      <c r="ESU17" s="2688"/>
      <c r="ESV17" s="2688"/>
      <c r="ESW17" s="2688"/>
      <c r="ESX17" s="2688"/>
      <c r="ESY17" s="2688"/>
      <c r="ESZ17" s="2688"/>
      <c r="ETA17" s="2688"/>
      <c r="ETB17" s="2688"/>
      <c r="ETC17" s="2688"/>
      <c r="ETD17" s="2688"/>
      <c r="ETE17" s="2688"/>
      <c r="ETF17" s="2688"/>
      <c r="ETG17" s="2688"/>
      <c r="ETH17" s="2688"/>
      <c r="ETI17" s="2688"/>
      <c r="ETJ17" s="2688"/>
      <c r="ETK17" s="2688"/>
      <c r="ETL17" s="2688"/>
      <c r="ETM17" s="2688"/>
      <c r="ETN17" s="2688"/>
      <c r="ETO17" s="2688"/>
      <c r="ETP17" s="2688"/>
      <c r="ETQ17" s="2688"/>
      <c r="ETR17" s="2688"/>
      <c r="ETS17" s="2688"/>
      <c r="ETT17" s="2688"/>
      <c r="ETU17" s="2688"/>
      <c r="ETV17" s="2688"/>
      <c r="ETW17" s="2688"/>
      <c r="ETX17" s="2688"/>
      <c r="ETY17" s="2688"/>
      <c r="ETZ17" s="2688"/>
      <c r="EUA17" s="2688"/>
      <c r="EUB17" s="2688"/>
      <c r="EUC17" s="2688"/>
      <c r="EUD17" s="2688"/>
      <c r="EUE17" s="2688"/>
      <c r="EUF17" s="2688"/>
      <c r="EUG17" s="2688"/>
      <c r="EUH17" s="2688"/>
      <c r="EUI17" s="2688"/>
      <c r="EUJ17" s="2688"/>
      <c r="EUK17" s="2688"/>
      <c r="EUL17" s="2688"/>
      <c r="EUM17" s="2688"/>
      <c r="EUN17" s="2688"/>
      <c r="EUO17" s="2688"/>
      <c r="EUP17" s="2688"/>
      <c r="EUQ17" s="2688"/>
      <c r="EUR17" s="2688"/>
      <c r="EUS17" s="2688"/>
      <c r="EUT17" s="2688"/>
      <c r="EUU17" s="2688"/>
      <c r="EUV17" s="2688"/>
      <c r="EUW17" s="2688"/>
      <c r="EUX17" s="2688"/>
      <c r="EUY17" s="2688"/>
      <c r="EUZ17" s="2688"/>
      <c r="EVA17" s="2688"/>
      <c r="EVB17" s="2688"/>
      <c r="EVC17" s="2688"/>
      <c r="EVD17" s="2688"/>
      <c r="EVE17" s="2688"/>
      <c r="EVF17" s="2688"/>
      <c r="EVG17" s="2688"/>
      <c r="EVH17" s="2688"/>
      <c r="EVI17" s="2688"/>
      <c r="EVJ17" s="2688"/>
      <c r="EVK17" s="2688"/>
      <c r="EVL17" s="2688"/>
      <c r="EVM17" s="2688"/>
      <c r="EVN17" s="2688"/>
      <c r="EVO17" s="2688"/>
      <c r="EVP17" s="2688"/>
      <c r="EVQ17" s="2688"/>
      <c r="EVR17" s="2688"/>
      <c r="EVS17" s="2688"/>
      <c r="EVT17" s="2688"/>
      <c r="EVU17" s="2688"/>
      <c r="EVV17" s="2688"/>
      <c r="EVW17" s="2688"/>
      <c r="EVX17" s="2688"/>
      <c r="EVY17" s="2688"/>
      <c r="EVZ17" s="2688"/>
      <c r="EWA17" s="2688"/>
      <c r="EWB17" s="2688"/>
      <c r="EWC17" s="2688"/>
      <c r="EWD17" s="2688"/>
      <c r="EWE17" s="2688"/>
      <c r="EWF17" s="2688"/>
      <c r="EWG17" s="2688"/>
      <c r="EWH17" s="2688"/>
      <c r="EWI17" s="2688"/>
      <c r="EWJ17" s="2688"/>
      <c r="EWK17" s="2688"/>
      <c r="EWL17" s="2688"/>
      <c r="EWM17" s="2688"/>
      <c r="EWN17" s="2688"/>
      <c r="EWO17" s="2688"/>
      <c r="EWP17" s="2688"/>
      <c r="EWQ17" s="2688"/>
      <c r="EWR17" s="2688"/>
      <c r="EWS17" s="2688"/>
      <c r="EWT17" s="2688"/>
      <c r="EWU17" s="2688"/>
      <c r="EWV17" s="2688"/>
      <c r="EWW17" s="2688"/>
      <c r="EWX17" s="2688"/>
      <c r="EWY17" s="2688"/>
      <c r="EWZ17" s="2688"/>
      <c r="EXA17" s="2688"/>
      <c r="EXB17" s="2688"/>
      <c r="EXC17" s="2688"/>
      <c r="EXD17" s="2688"/>
      <c r="EXE17" s="2688"/>
      <c r="EXF17" s="2688"/>
      <c r="EXG17" s="2688"/>
      <c r="EXH17" s="2688"/>
      <c r="EXI17" s="2688"/>
      <c r="EXJ17" s="2688"/>
      <c r="EXK17" s="2688"/>
      <c r="EXL17" s="2688"/>
      <c r="EXM17" s="2688"/>
      <c r="EXN17" s="2688"/>
      <c r="EXO17" s="2688"/>
      <c r="EXP17" s="2688"/>
      <c r="EXQ17" s="2688"/>
      <c r="EXR17" s="2688"/>
      <c r="EXS17" s="2688"/>
      <c r="EXT17" s="2688"/>
      <c r="EXU17" s="2688"/>
      <c r="EXV17" s="2688"/>
      <c r="EXW17" s="2688"/>
      <c r="EXX17" s="2688"/>
      <c r="EXY17" s="2688"/>
      <c r="EXZ17" s="2688"/>
      <c r="EYA17" s="2688"/>
      <c r="EYB17" s="2688"/>
      <c r="EYC17" s="2688"/>
      <c r="EYD17" s="2688"/>
      <c r="EYE17" s="2688"/>
      <c r="EYF17" s="2688"/>
      <c r="EYG17" s="2688"/>
      <c r="EYH17" s="2688"/>
      <c r="EYI17" s="2688"/>
      <c r="EYJ17" s="2688"/>
      <c r="EYK17" s="2688"/>
      <c r="EYL17" s="2688"/>
      <c r="EYM17" s="2688"/>
      <c r="EYN17" s="2688"/>
      <c r="EYO17" s="2688"/>
      <c r="EYP17" s="2688"/>
      <c r="EYQ17" s="2688"/>
      <c r="EYR17" s="2688"/>
      <c r="EYS17" s="2688"/>
      <c r="EYT17" s="2688"/>
      <c r="EYU17" s="2688"/>
      <c r="EYV17" s="2688"/>
      <c r="EYW17" s="2688"/>
      <c r="EYX17" s="2688"/>
      <c r="EYY17" s="2688"/>
      <c r="EYZ17" s="2688"/>
      <c r="EZA17" s="2688"/>
      <c r="EZB17" s="2688"/>
      <c r="EZC17" s="2688"/>
      <c r="EZD17" s="2688"/>
      <c r="EZE17" s="2688"/>
      <c r="EZF17" s="2688"/>
      <c r="EZG17" s="2688"/>
      <c r="EZH17" s="2688"/>
      <c r="EZI17" s="2688"/>
      <c r="EZJ17" s="2688"/>
      <c r="EZK17" s="2688"/>
      <c r="EZL17" s="2688"/>
      <c r="EZM17" s="2688"/>
      <c r="EZN17" s="2688"/>
      <c r="EZO17" s="2688"/>
      <c r="EZP17" s="2688"/>
      <c r="EZQ17" s="2688"/>
      <c r="EZR17" s="2688"/>
      <c r="EZS17" s="2688"/>
      <c r="EZT17" s="2688"/>
      <c r="EZU17" s="2688"/>
      <c r="EZV17" s="2688"/>
      <c r="EZW17" s="2688"/>
      <c r="EZX17" s="2688"/>
      <c r="EZY17" s="2688"/>
      <c r="EZZ17" s="2688"/>
      <c r="FAA17" s="2688"/>
      <c r="FAB17" s="2688"/>
      <c r="FAC17" s="2688"/>
      <c r="FAD17" s="2688"/>
      <c r="FAE17" s="2688"/>
      <c r="FAF17" s="2688"/>
      <c r="FAG17" s="2688"/>
      <c r="FAH17" s="2688"/>
      <c r="FAI17" s="2688"/>
      <c r="FAJ17" s="2688"/>
      <c r="FAK17" s="2688"/>
      <c r="FAL17" s="2688"/>
      <c r="FAM17" s="2688"/>
      <c r="FAN17" s="2688"/>
      <c r="FAO17" s="2688"/>
      <c r="FAP17" s="2688"/>
      <c r="FAQ17" s="2688"/>
      <c r="FAR17" s="2688"/>
      <c r="FAS17" s="2688"/>
      <c r="FAT17" s="2688"/>
      <c r="FAU17" s="2688"/>
      <c r="FAV17" s="2688"/>
      <c r="FAW17" s="2688"/>
      <c r="FAX17" s="2688"/>
      <c r="FAY17" s="2688"/>
      <c r="FAZ17" s="2688"/>
      <c r="FBA17" s="2688"/>
      <c r="FBB17" s="2688"/>
      <c r="FBC17" s="2688"/>
      <c r="FBD17" s="2688"/>
      <c r="FBE17" s="2688"/>
      <c r="FBF17" s="2688"/>
      <c r="FBG17" s="2688"/>
      <c r="FBH17" s="2688"/>
      <c r="FBI17" s="2688"/>
      <c r="FBJ17" s="2688"/>
      <c r="FBK17" s="2688"/>
      <c r="FBL17" s="2688"/>
      <c r="FBM17" s="2688"/>
      <c r="FBN17" s="2688"/>
      <c r="FBO17" s="2688"/>
      <c r="FBP17" s="2688"/>
      <c r="FBQ17" s="2688"/>
      <c r="FBR17" s="2688"/>
      <c r="FBS17" s="2688"/>
      <c r="FBT17" s="2688"/>
      <c r="FBU17" s="2688"/>
      <c r="FBV17" s="2688"/>
      <c r="FBW17" s="2688"/>
      <c r="FBX17" s="2688"/>
      <c r="FBY17" s="2688"/>
      <c r="FBZ17" s="2688"/>
      <c r="FCA17" s="2688"/>
      <c r="FCB17" s="2688"/>
      <c r="FCC17" s="2688"/>
      <c r="FCD17" s="2688"/>
      <c r="FCE17" s="2688"/>
      <c r="FCF17" s="2688"/>
      <c r="FCG17" s="2688"/>
      <c r="FCH17" s="2688"/>
      <c r="FCI17" s="2688"/>
      <c r="FCJ17" s="2688"/>
      <c r="FCK17" s="2688"/>
      <c r="FCL17" s="2688"/>
      <c r="FCM17" s="2688"/>
      <c r="FCN17" s="2688"/>
      <c r="FCO17" s="2688"/>
      <c r="FCP17" s="2688"/>
      <c r="FCQ17" s="2688"/>
      <c r="FCR17" s="2688"/>
      <c r="FCS17" s="2688"/>
      <c r="FCT17" s="2688"/>
      <c r="FCU17" s="2688"/>
      <c r="FCV17" s="2688"/>
      <c r="FCW17" s="2688"/>
      <c r="FCX17" s="2688"/>
      <c r="FCY17" s="2688"/>
      <c r="FCZ17" s="2688"/>
      <c r="FDA17" s="2688"/>
      <c r="FDB17" s="2688"/>
      <c r="FDC17" s="2688"/>
      <c r="FDD17" s="2688"/>
      <c r="FDE17" s="2688"/>
      <c r="FDF17" s="2688"/>
      <c r="FDG17" s="2688"/>
      <c r="FDH17" s="2688"/>
      <c r="FDI17" s="2688"/>
      <c r="FDJ17" s="2688"/>
      <c r="FDK17" s="2688"/>
      <c r="FDL17" s="2688"/>
      <c r="FDM17" s="2688"/>
      <c r="FDN17" s="2688"/>
      <c r="FDO17" s="2688"/>
      <c r="FDP17" s="2688"/>
      <c r="FDQ17" s="2688"/>
      <c r="FDR17" s="2688"/>
      <c r="FDS17" s="2688"/>
      <c r="FDT17" s="2688"/>
      <c r="FDU17" s="2688"/>
      <c r="FDV17" s="2688"/>
      <c r="FDW17" s="2688"/>
      <c r="FDX17" s="2688"/>
      <c r="FDY17" s="2688"/>
      <c r="FDZ17" s="2688"/>
      <c r="FEA17" s="2688"/>
      <c r="FEB17" s="2688"/>
      <c r="FEC17" s="2688"/>
      <c r="FED17" s="2688"/>
      <c r="FEE17" s="2688"/>
      <c r="FEF17" s="2688"/>
      <c r="FEG17" s="2688"/>
      <c r="FEH17" s="2688"/>
      <c r="FEI17" s="2688"/>
      <c r="FEJ17" s="2688"/>
      <c r="FEK17" s="2688"/>
      <c r="FEL17" s="2688"/>
      <c r="FEM17" s="2688"/>
      <c r="FEN17" s="2688"/>
      <c r="FEO17" s="2688"/>
      <c r="FEP17" s="2688"/>
      <c r="FEQ17" s="2688"/>
      <c r="FER17" s="2688"/>
      <c r="FES17" s="2688"/>
      <c r="FET17" s="2688"/>
      <c r="FEU17" s="2688"/>
      <c r="FEV17" s="2688"/>
      <c r="FEW17" s="2688"/>
      <c r="FEX17" s="2688"/>
      <c r="FEY17" s="2688"/>
      <c r="FEZ17" s="2688"/>
      <c r="FFA17" s="2688"/>
      <c r="FFB17" s="2688"/>
      <c r="FFC17" s="2688"/>
      <c r="FFD17" s="2688"/>
      <c r="FFE17" s="2688"/>
      <c r="FFF17" s="2688"/>
      <c r="FFG17" s="2688"/>
      <c r="FFH17" s="2688"/>
      <c r="FFI17" s="2688"/>
      <c r="FFJ17" s="2688"/>
      <c r="FFK17" s="2688"/>
      <c r="FFL17" s="2688"/>
      <c r="FFM17" s="2688"/>
      <c r="FFN17" s="2688"/>
      <c r="FFO17" s="2688"/>
      <c r="FFP17" s="2688"/>
      <c r="FFQ17" s="2688"/>
      <c r="FFR17" s="2688"/>
      <c r="FFS17" s="2688"/>
      <c r="FFT17" s="2688"/>
      <c r="FFU17" s="2688"/>
      <c r="FFV17" s="2688"/>
      <c r="FFW17" s="2688"/>
      <c r="FFX17" s="2688"/>
      <c r="FFY17" s="2688"/>
      <c r="FFZ17" s="2688"/>
      <c r="FGA17" s="2688"/>
      <c r="FGB17" s="2688"/>
      <c r="FGC17" s="2688"/>
      <c r="FGD17" s="2688"/>
      <c r="FGE17" s="2688"/>
      <c r="FGF17" s="2688"/>
      <c r="FGG17" s="2688"/>
      <c r="FGH17" s="2688"/>
      <c r="FGI17" s="2688"/>
      <c r="FGJ17" s="2688"/>
      <c r="FGK17" s="2688"/>
      <c r="FGL17" s="2688"/>
      <c r="FGM17" s="2688"/>
      <c r="FGN17" s="2688"/>
      <c r="FGO17" s="2688"/>
      <c r="FGP17" s="2688"/>
      <c r="FGQ17" s="2688"/>
      <c r="FGR17" s="2688"/>
      <c r="FGS17" s="2688"/>
      <c r="FGT17" s="2688"/>
      <c r="FGU17" s="2688"/>
      <c r="FGV17" s="2688"/>
      <c r="FGW17" s="2688"/>
      <c r="FGX17" s="2688"/>
      <c r="FGY17" s="2688"/>
      <c r="FGZ17" s="2688"/>
      <c r="FHA17" s="2688"/>
      <c r="FHB17" s="2688"/>
      <c r="FHC17" s="2688"/>
      <c r="FHD17" s="2688"/>
      <c r="FHE17" s="2688"/>
      <c r="FHF17" s="2688"/>
      <c r="FHG17" s="2688"/>
      <c r="FHH17" s="2688"/>
      <c r="FHI17" s="2688"/>
      <c r="FHJ17" s="2688"/>
      <c r="FHK17" s="2688"/>
      <c r="FHL17" s="2688"/>
      <c r="FHM17" s="2688"/>
      <c r="FHN17" s="2688"/>
      <c r="FHO17" s="2688"/>
      <c r="FHP17" s="2688"/>
      <c r="FHQ17" s="2688"/>
      <c r="FHR17" s="2688"/>
      <c r="FHS17" s="2688"/>
      <c r="FHT17" s="2688"/>
      <c r="FHU17" s="2688"/>
      <c r="FHV17" s="2688"/>
      <c r="FHW17" s="2688"/>
      <c r="FHX17" s="2688"/>
      <c r="FHY17" s="2688"/>
      <c r="FHZ17" s="2688"/>
      <c r="FIA17" s="2688"/>
      <c r="FIB17" s="2688"/>
      <c r="FIC17" s="2688"/>
      <c r="FID17" s="2688"/>
      <c r="FIE17" s="2688"/>
      <c r="FIF17" s="2688"/>
      <c r="FIG17" s="2688"/>
      <c r="FIH17" s="2688"/>
      <c r="FII17" s="2688"/>
      <c r="FIJ17" s="2688"/>
      <c r="FIK17" s="2688"/>
      <c r="FIL17" s="2688"/>
      <c r="FIM17" s="2688"/>
      <c r="FIN17" s="2688"/>
      <c r="FIO17" s="2688"/>
      <c r="FIP17" s="2688"/>
      <c r="FIQ17" s="2688"/>
      <c r="FIR17" s="2688"/>
      <c r="FIS17" s="2688"/>
      <c r="FIT17" s="2688"/>
      <c r="FIU17" s="2688"/>
      <c r="FIV17" s="2688"/>
      <c r="FIW17" s="2688"/>
      <c r="FIX17" s="2688"/>
      <c r="FIY17" s="2688"/>
      <c r="FIZ17" s="2688"/>
      <c r="FJA17" s="2688"/>
      <c r="FJB17" s="2688"/>
      <c r="FJC17" s="2688"/>
      <c r="FJD17" s="2688"/>
      <c r="FJE17" s="2688"/>
      <c r="FJF17" s="2688"/>
      <c r="FJG17" s="2688"/>
      <c r="FJH17" s="2688"/>
      <c r="FJI17" s="2688"/>
      <c r="FJJ17" s="2688"/>
      <c r="FJK17" s="2688"/>
      <c r="FJL17" s="2688"/>
      <c r="FJM17" s="2688"/>
      <c r="FJN17" s="2688"/>
      <c r="FJO17" s="2688"/>
      <c r="FJP17" s="2688"/>
      <c r="FJQ17" s="2688"/>
      <c r="FJR17" s="2688"/>
      <c r="FJS17" s="2688"/>
      <c r="FJT17" s="2688"/>
      <c r="FJU17" s="2688"/>
      <c r="FJV17" s="2688"/>
      <c r="FJW17" s="2688"/>
      <c r="FJX17" s="2688"/>
      <c r="FJY17" s="2688"/>
      <c r="FJZ17" s="2688"/>
      <c r="FKA17" s="2688"/>
      <c r="FKB17" s="2688"/>
      <c r="FKC17" s="2688"/>
      <c r="FKD17" s="2688"/>
      <c r="FKE17" s="2688"/>
      <c r="FKF17" s="2688"/>
      <c r="FKG17" s="2688"/>
      <c r="FKH17" s="2688"/>
      <c r="FKI17" s="2688"/>
      <c r="FKJ17" s="2688"/>
      <c r="FKK17" s="2688"/>
      <c r="FKL17" s="2688"/>
      <c r="FKM17" s="2688"/>
      <c r="FKN17" s="2688"/>
      <c r="FKO17" s="2688"/>
      <c r="FKP17" s="2688"/>
      <c r="FKQ17" s="2688"/>
      <c r="FKR17" s="2688"/>
      <c r="FKS17" s="2688"/>
      <c r="FKT17" s="2688"/>
      <c r="FKU17" s="2688"/>
      <c r="FKV17" s="2688"/>
      <c r="FKW17" s="2688"/>
      <c r="FKX17" s="2688"/>
      <c r="FKY17" s="2688"/>
      <c r="FKZ17" s="2688"/>
      <c r="FLA17" s="2688"/>
      <c r="FLB17" s="2688"/>
      <c r="FLC17" s="2688"/>
      <c r="FLD17" s="2688"/>
      <c r="FLE17" s="2688"/>
      <c r="FLF17" s="2688"/>
      <c r="FLG17" s="2688"/>
      <c r="FLH17" s="2688"/>
      <c r="FLI17" s="2688"/>
      <c r="FLJ17" s="2688"/>
      <c r="FLK17" s="2688"/>
      <c r="FLL17" s="2688"/>
      <c r="FLM17" s="2688"/>
      <c r="FLN17" s="2688"/>
      <c r="FLO17" s="2688"/>
      <c r="FLP17" s="2688"/>
      <c r="FLQ17" s="2688"/>
      <c r="FLR17" s="2688"/>
      <c r="FLS17" s="2688"/>
      <c r="FLT17" s="2688"/>
      <c r="FLU17" s="2688"/>
      <c r="FLV17" s="2688"/>
      <c r="FLW17" s="2688"/>
      <c r="FLX17" s="2688"/>
      <c r="FLY17" s="2688"/>
      <c r="FLZ17" s="2688"/>
      <c r="FMA17" s="2688"/>
      <c r="FMB17" s="2688"/>
      <c r="FMC17" s="2688"/>
      <c r="FMD17" s="2688"/>
      <c r="FME17" s="2688"/>
      <c r="FMF17" s="2688"/>
      <c r="FMG17" s="2688"/>
      <c r="FMH17" s="2688"/>
      <c r="FMI17" s="2688"/>
      <c r="FMJ17" s="2688"/>
      <c r="FMK17" s="2688"/>
      <c r="FML17" s="2688"/>
      <c r="FMM17" s="2688"/>
      <c r="FMN17" s="2688"/>
      <c r="FMO17" s="2688"/>
      <c r="FMP17" s="2688"/>
      <c r="FMQ17" s="2688"/>
      <c r="FMR17" s="2688"/>
      <c r="FMS17" s="2688"/>
      <c r="FMT17" s="2688"/>
      <c r="FMU17" s="2688"/>
      <c r="FMV17" s="2688"/>
      <c r="FMW17" s="2688"/>
      <c r="FMX17" s="2688"/>
      <c r="FMY17" s="2688"/>
      <c r="FMZ17" s="2688"/>
      <c r="FNA17" s="2688"/>
      <c r="FNB17" s="2688"/>
      <c r="FNC17" s="2688"/>
      <c r="FND17" s="2688"/>
      <c r="FNE17" s="2688"/>
      <c r="FNF17" s="2688"/>
      <c r="FNG17" s="2688"/>
      <c r="FNH17" s="2688"/>
      <c r="FNI17" s="2688"/>
      <c r="FNJ17" s="2688"/>
      <c r="FNK17" s="2688"/>
      <c r="FNL17" s="2688"/>
      <c r="FNM17" s="2688"/>
      <c r="FNN17" s="2688"/>
      <c r="FNO17" s="2688"/>
      <c r="FNP17" s="2688"/>
      <c r="FNQ17" s="2688"/>
      <c r="FNR17" s="2688"/>
      <c r="FNS17" s="2688"/>
      <c r="FNT17" s="2688"/>
      <c r="FNU17" s="2688"/>
      <c r="FNV17" s="2688"/>
      <c r="FNW17" s="2688"/>
      <c r="FNX17" s="2688"/>
      <c r="FNY17" s="2688"/>
      <c r="FNZ17" s="2688"/>
      <c r="FOA17" s="2688"/>
      <c r="FOB17" s="2688"/>
      <c r="FOC17" s="2688"/>
      <c r="FOD17" s="2688"/>
      <c r="FOE17" s="2688"/>
      <c r="FOF17" s="2688"/>
      <c r="FOG17" s="2688"/>
      <c r="FOH17" s="2688"/>
      <c r="FOI17" s="2688"/>
      <c r="FOJ17" s="2688"/>
      <c r="FOK17" s="2688"/>
      <c r="FOL17" s="2688"/>
      <c r="FOM17" s="2688"/>
      <c r="FON17" s="2688"/>
      <c r="FOO17" s="2688"/>
      <c r="FOP17" s="2688"/>
      <c r="FOQ17" s="2688"/>
      <c r="FOR17" s="2688"/>
      <c r="FOS17" s="2688"/>
      <c r="FOT17" s="2688"/>
      <c r="FOU17" s="2688"/>
      <c r="FOV17" s="2688"/>
      <c r="FOW17" s="2688"/>
      <c r="FOX17" s="2688"/>
      <c r="FOY17" s="2688"/>
      <c r="FOZ17" s="2688"/>
      <c r="FPA17" s="2688"/>
      <c r="FPB17" s="2688"/>
      <c r="FPC17" s="2688"/>
      <c r="FPD17" s="2688"/>
      <c r="FPE17" s="2688"/>
      <c r="FPF17" s="2688"/>
      <c r="FPG17" s="2688"/>
      <c r="FPH17" s="2688"/>
      <c r="FPI17" s="2688"/>
      <c r="FPJ17" s="2688"/>
      <c r="FPK17" s="2688"/>
      <c r="FPL17" s="2688"/>
      <c r="FPM17" s="2688"/>
      <c r="FPN17" s="2688"/>
      <c r="FPO17" s="2688"/>
      <c r="FPP17" s="2688"/>
      <c r="FPQ17" s="2688"/>
      <c r="FPR17" s="2688"/>
      <c r="FPS17" s="2688"/>
      <c r="FPT17" s="2688"/>
      <c r="FPU17" s="2688"/>
      <c r="FPV17" s="2688"/>
      <c r="FPW17" s="2688"/>
      <c r="FPX17" s="2688"/>
      <c r="FPY17" s="2688"/>
      <c r="FPZ17" s="2688"/>
      <c r="FQA17" s="2688"/>
      <c r="FQB17" s="2688"/>
      <c r="FQC17" s="2688"/>
      <c r="FQD17" s="2688"/>
      <c r="FQE17" s="2688"/>
      <c r="FQF17" s="2688"/>
      <c r="FQG17" s="2688"/>
      <c r="FQH17" s="2688"/>
      <c r="FQI17" s="2688"/>
      <c r="FQJ17" s="2688"/>
      <c r="FQK17" s="2688"/>
      <c r="FQL17" s="2688"/>
      <c r="FQM17" s="2688"/>
      <c r="FQN17" s="2688"/>
      <c r="FQO17" s="2688"/>
      <c r="FQP17" s="2688"/>
      <c r="FQQ17" s="2688"/>
      <c r="FQR17" s="2688"/>
      <c r="FQS17" s="2688"/>
      <c r="FQT17" s="2688"/>
      <c r="FQU17" s="2688"/>
      <c r="FQV17" s="2688"/>
      <c r="FQW17" s="2688"/>
      <c r="FQX17" s="2688"/>
      <c r="FQY17" s="2688"/>
      <c r="FQZ17" s="2688"/>
      <c r="FRA17" s="2688"/>
      <c r="FRB17" s="2688"/>
      <c r="FRC17" s="2688"/>
      <c r="FRD17" s="2688"/>
      <c r="FRE17" s="2688"/>
      <c r="FRF17" s="2688"/>
      <c r="FRG17" s="2688"/>
      <c r="FRH17" s="2688"/>
      <c r="FRI17" s="2688"/>
      <c r="FRJ17" s="2688"/>
      <c r="FRK17" s="2688"/>
      <c r="FRL17" s="2688"/>
      <c r="FRM17" s="2688"/>
      <c r="FRN17" s="2688"/>
      <c r="FRO17" s="2688"/>
      <c r="FRP17" s="2688"/>
      <c r="FRQ17" s="2688"/>
      <c r="FRR17" s="2688"/>
      <c r="FRS17" s="2688"/>
      <c r="FRT17" s="2688"/>
      <c r="FRU17" s="2688"/>
      <c r="FRV17" s="2688"/>
      <c r="FRW17" s="2688"/>
      <c r="FRX17" s="2688"/>
      <c r="FRY17" s="2688"/>
      <c r="FRZ17" s="2688"/>
      <c r="FSA17" s="2688"/>
      <c r="FSB17" s="2688"/>
      <c r="FSC17" s="2688"/>
      <c r="FSD17" s="2688"/>
      <c r="FSE17" s="2688"/>
      <c r="FSF17" s="2688"/>
      <c r="FSG17" s="2688"/>
      <c r="FSH17" s="2688"/>
      <c r="FSI17" s="2688"/>
      <c r="FSJ17" s="2688"/>
      <c r="FSK17" s="2688"/>
      <c r="FSL17" s="2688"/>
      <c r="FSM17" s="2688"/>
      <c r="FSN17" s="2688"/>
      <c r="FSO17" s="2688"/>
      <c r="FSP17" s="2688"/>
      <c r="FSQ17" s="2688"/>
      <c r="FSR17" s="2688"/>
      <c r="FSS17" s="2688"/>
      <c r="FST17" s="2688"/>
      <c r="FSU17" s="2688"/>
      <c r="FSV17" s="2688"/>
      <c r="FSW17" s="2688"/>
      <c r="FSX17" s="2688"/>
      <c r="FSY17" s="2688"/>
      <c r="FSZ17" s="2688"/>
      <c r="FTA17" s="2688"/>
      <c r="FTB17" s="2688"/>
      <c r="FTC17" s="2688"/>
      <c r="FTD17" s="2688"/>
      <c r="FTE17" s="2688"/>
      <c r="FTF17" s="2688"/>
      <c r="FTG17" s="2688"/>
      <c r="FTH17" s="2688"/>
      <c r="FTI17" s="2688"/>
      <c r="FTJ17" s="2688"/>
      <c r="FTK17" s="2688"/>
      <c r="FTL17" s="2688"/>
      <c r="FTM17" s="2688"/>
      <c r="FTN17" s="2688"/>
      <c r="FTO17" s="2688"/>
      <c r="FTP17" s="2688"/>
      <c r="FTQ17" s="2688"/>
      <c r="FTR17" s="2688"/>
      <c r="FTS17" s="2688"/>
      <c r="FTT17" s="2688"/>
      <c r="FTU17" s="2688"/>
      <c r="FTV17" s="2688"/>
      <c r="FTW17" s="2688"/>
      <c r="FTX17" s="2688"/>
      <c r="FTY17" s="2688"/>
      <c r="FTZ17" s="2688"/>
      <c r="FUA17" s="2688"/>
      <c r="FUB17" s="2688"/>
      <c r="FUC17" s="2688"/>
      <c r="FUD17" s="2688"/>
      <c r="FUE17" s="2688"/>
      <c r="FUF17" s="2688"/>
      <c r="FUG17" s="2688"/>
      <c r="FUH17" s="2688"/>
      <c r="FUI17" s="2688"/>
      <c r="FUJ17" s="2688"/>
      <c r="FUK17" s="2688"/>
      <c r="FUL17" s="2688"/>
      <c r="FUM17" s="2688"/>
      <c r="FUN17" s="2688"/>
      <c r="FUO17" s="2688"/>
      <c r="FUP17" s="2688"/>
      <c r="FUQ17" s="2688"/>
      <c r="FUR17" s="2688"/>
      <c r="FUS17" s="2688"/>
      <c r="FUT17" s="2688"/>
      <c r="FUU17" s="2688"/>
      <c r="FUV17" s="2688"/>
      <c r="FUW17" s="2688"/>
      <c r="FUX17" s="2688"/>
      <c r="FUY17" s="2688"/>
      <c r="FUZ17" s="2688"/>
      <c r="FVA17" s="2688"/>
      <c r="FVB17" s="2688"/>
      <c r="FVC17" s="2688"/>
      <c r="FVD17" s="2688"/>
      <c r="FVE17" s="2688"/>
      <c r="FVF17" s="2688"/>
      <c r="FVG17" s="2688"/>
      <c r="FVH17" s="2688"/>
      <c r="FVI17" s="2688"/>
      <c r="FVJ17" s="2688"/>
      <c r="FVK17" s="2688"/>
      <c r="FVL17" s="2688"/>
      <c r="FVM17" s="2688"/>
      <c r="FVN17" s="2688"/>
      <c r="FVO17" s="2688"/>
      <c r="FVP17" s="2688"/>
      <c r="FVQ17" s="2688"/>
      <c r="FVR17" s="2688"/>
      <c r="FVS17" s="2688"/>
      <c r="FVT17" s="2688"/>
      <c r="FVU17" s="2688"/>
      <c r="FVV17" s="2688"/>
      <c r="FVW17" s="2688"/>
      <c r="FVX17" s="2688"/>
      <c r="FVY17" s="2688"/>
      <c r="FVZ17" s="2688"/>
      <c r="FWA17" s="2688"/>
      <c r="FWB17" s="2688"/>
      <c r="FWC17" s="2688"/>
      <c r="FWD17" s="2688"/>
      <c r="FWE17" s="2688"/>
      <c r="FWF17" s="2688"/>
      <c r="FWG17" s="2688"/>
      <c r="FWH17" s="2688"/>
      <c r="FWI17" s="2688"/>
      <c r="FWJ17" s="2688"/>
      <c r="FWK17" s="2688"/>
      <c r="FWL17" s="2688"/>
      <c r="FWM17" s="2688"/>
      <c r="FWN17" s="2688"/>
      <c r="FWO17" s="2688"/>
      <c r="FWP17" s="2688"/>
      <c r="FWQ17" s="2688"/>
      <c r="FWR17" s="2688"/>
      <c r="FWS17" s="2688"/>
      <c r="FWT17" s="2688"/>
      <c r="FWU17" s="2688"/>
      <c r="FWV17" s="2688"/>
      <c r="FWW17" s="2688"/>
      <c r="FWX17" s="2688"/>
      <c r="FWY17" s="2688"/>
      <c r="FWZ17" s="2688"/>
      <c r="FXA17" s="2688"/>
      <c r="FXB17" s="2688"/>
      <c r="FXC17" s="2688"/>
      <c r="FXD17" s="2688"/>
      <c r="FXE17" s="2688"/>
      <c r="FXF17" s="2688"/>
      <c r="FXG17" s="2688"/>
      <c r="FXH17" s="2688"/>
      <c r="FXI17" s="2688"/>
      <c r="FXJ17" s="2688"/>
      <c r="FXK17" s="2688"/>
      <c r="FXL17" s="2688"/>
      <c r="FXM17" s="2688"/>
      <c r="FXN17" s="2688"/>
      <c r="FXO17" s="2688"/>
      <c r="FXP17" s="2688"/>
      <c r="FXQ17" s="2688"/>
      <c r="FXR17" s="2688"/>
      <c r="FXS17" s="2688"/>
      <c r="FXT17" s="2688"/>
      <c r="FXU17" s="2688"/>
      <c r="FXV17" s="2688"/>
      <c r="FXW17" s="2688"/>
      <c r="FXX17" s="2688"/>
      <c r="FXY17" s="2688"/>
      <c r="FXZ17" s="2688"/>
      <c r="FYA17" s="2688"/>
      <c r="FYB17" s="2688"/>
      <c r="FYC17" s="2688"/>
      <c r="FYD17" s="2688"/>
      <c r="FYE17" s="2688"/>
      <c r="FYF17" s="2688"/>
      <c r="FYG17" s="2688"/>
      <c r="FYH17" s="2688"/>
      <c r="FYI17" s="2688"/>
      <c r="FYJ17" s="2688"/>
      <c r="FYK17" s="2688"/>
      <c r="FYL17" s="2688"/>
      <c r="FYM17" s="2688"/>
      <c r="FYN17" s="2688"/>
      <c r="FYO17" s="2688"/>
      <c r="FYP17" s="2688"/>
      <c r="FYQ17" s="2688"/>
      <c r="FYR17" s="2688"/>
      <c r="FYS17" s="2688"/>
      <c r="FYT17" s="2688"/>
      <c r="FYU17" s="2688"/>
      <c r="FYV17" s="2688"/>
      <c r="FYW17" s="2688"/>
      <c r="FYX17" s="2688"/>
      <c r="FYY17" s="2688"/>
      <c r="FYZ17" s="2688"/>
      <c r="FZA17" s="2688"/>
      <c r="FZB17" s="2688"/>
      <c r="FZC17" s="2688"/>
      <c r="FZD17" s="2688"/>
      <c r="FZE17" s="2688"/>
      <c r="FZF17" s="2688"/>
      <c r="FZG17" s="2688"/>
      <c r="FZH17" s="2688"/>
      <c r="FZI17" s="2688"/>
      <c r="FZJ17" s="2688"/>
      <c r="FZK17" s="2688"/>
      <c r="FZL17" s="2688"/>
      <c r="FZM17" s="2688"/>
      <c r="FZN17" s="2688"/>
      <c r="FZO17" s="2688"/>
      <c r="FZP17" s="2688"/>
      <c r="FZQ17" s="2688"/>
      <c r="FZR17" s="2688"/>
      <c r="FZS17" s="2688"/>
      <c r="FZT17" s="2688"/>
      <c r="FZU17" s="2688"/>
      <c r="FZV17" s="2688"/>
      <c r="FZW17" s="2688"/>
      <c r="FZX17" s="2688"/>
      <c r="FZY17" s="2688"/>
      <c r="FZZ17" s="2688"/>
      <c r="GAA17" s="2688"/>
      <c r="GAB17" s="2688"/>
      <c r="GAC17" s="2688"/>
      <c r="GAD17" s="2688"/>
      <c r="GAE17" s="2688"/>
      <c r="GAF17" s="2688"/>
      <c r="GAG17" s="2688"/>
      <c r="GAH17" s="2688"/>
      <c r="GAI17" s="2688"/>
      <c r="GAJ17" s="2688"/>
      <c r="GAK17" s="2688"/>
      <c r="GAL17" s="2688"/>
      <c r="GAM17" s="2688"/>
      <c r="GAN17" s="2688"/>
      <c r="GAO17" s="2688"/>
      <c r="GAP17" s="2688"/>
      <c r="GAQ17" s="2688"/>
      <c r="GAR17" s="2688"/>
      <c r="GAS17" s="2688"/>
      <c r="GAT17" s="2688"/>
      <c r="GAU17" s="2688"/>
      <c r="GAV17" s="2688"/>
      <c r="GAW17" s="2688"/>
      <c r="GAX17" s="2688"/>
      <c r="GAY17" s="2688"/>
      <c r="GAZ17" s="2688"/>
      <c r="GBA17" s="2688"/>
      <c r="GBB17" s="2688"/>
      <c r="GBC17" s="2688"/>
      <c r="GBD17" s="2688"/>
      <c r="GBE17" s="2688"/>
      <c r="GBF17" s="2688"/>
      <c r="GBG17" s="2688"/>
      <c r="GBH17" s="2688"/>
      <c r="GBI17" s="2688"/>
      <c r="GBJ17" s="2688"/>
      <c r="GBK17" s="2688"/>
      <c r="GBL17" s="2688"/>
      <c r="GBM17" s="2688"/>
      <c r="GBN17" s="2688"/>
      <c r="GBO17" s="2688"/>
      <c r="GBP17" s="2688"/>
      <c r="GBQ17" s="2688"/>
      <c r="GBR17" s="2688"/>
      <c r="GBS17" s="2688"/>
      <c r="GBT17" s="2688"/>
      <c r="GBU17" s="2688"/>
      <c r="GBV17" s="2688"/>
      <c r="GBW17" s="2688"/>
      <c r="GBX17" s="2688"/>
      <c r="GBY17" s="2688"/>
      <c r="GBZ17" s="2688"/>
      <c r="GCA17" s="2688"/>
      <c r="GCB17" s="2688"/>
      <c r="GCC17" s="2688"/>
      <c r="GCD17" s="2688"/>
      <c r="GCE17" s="2688"/>
      <c r="GCF17" s="2688"/>
      <c r="GCG17" s="2688"/>
      <c r="GCH17" s="2688"/>
      <c r="GCI17" s="2688"/>
      <c r="GCJ17" s="2688"/>
      <c r="GCK17" s="2688"/>
      <c r="GCL17" s="2688"/>
      <c r="GCM17" s="2688"/>
      <c r="GCN17" s="2688"/>
      <c r="GCO17" s="2688"/>
      <c r="GCP17" s="2688"/>
      <c r="GCQ17" s="2688"/>
      <c r="GCR17" s="2688"/>
      <c r="GCS17" s="2688"/>
      <c r="GCT17" s="2688"/>
      <c r="GCU17" s="2688"/>
      <c r="GCV17" s="2688"/>
      <c r="GCW17" s="2688"/>
      <c r="GCX17" s="2688"/>
      <c r="GCY17" s="2688"/>
      <c r="GCZ17" s="2688"/>
      <c r="GDA17" s="2688"/>
      <c r="GDB17" s="2688"/>
      <c r="GDC17" s="2688"/>
      <c r="GDD17" s="2688"/>
      <c r="GDE17" s="2688"/>
      <c r="GDF17" s="2688"/>
      <c r="GDG17" s="2688"/>
      <c r="GDH17" s="2688"/>
      <c r="GDI17" s="2688"/>
      <c r="GDJ17" s="2688"/>
      <c r="GDK17" s="2688"/>
      <c r="GDL17" s="2688"/>
      <c r="GDM17" s="2688"/>
      <c r="GDN17" s="2688"/>
      <c r="GDO17" s="2688"/>
      <c r="GDP17" s="2688"/>
      <c r="GDQ17" s="2688"/>
      <c r="GDR17" s="2688"/>
      <c r="GDS17" s="2688"/>
      <c r="GDT17" s="2688"/>
      <c r="GDU17" s="2688"/>
      <c r="GDV17" s="2688"/>
      <c r="GDW17" s="2688"/>
      <c r="GDX17" s="2688"/>
      <c r="GDY17" s="2688"/>
      <c r="GDZ17" s="2688"/>
      <c r="GEA17" s="2688"/>
      <c r="GEB17" s="2688"/>
      <c r="GEC17" s="2688"/>
      <c r="GED17" s="2688"/>
      <c r="GEE17" s="2688"/>
      <c r="GEF17" s="2688"/>
      <c r="GEG17" s="2688"/>
      <c r="GEH17" s="2688"/>
      <c r="GEI17" s="2688"/>
      <c r="GEJ17" s="2688"/>
      <c r="GEK17" s="2688"/>
      <c r="GEL17" s="2688"/>
      <c r="GEM17" s="2688"/>
      <c r="GEN17" s="2688"/>
      <c r="GEO17" s="2688"/>
      <c r="GEP17" s="2688"/>
      <c r="GEQ17" s="2688"/>
      <c r="GER17" s="2688"/>
      <c r="GES17" s="2688"/>
      <c r="GET17" s="2688"/>
      <c r="GEU17" s="2688"/>
      <c r="GEV17" s="2688"/>
      <c r="GEW17" s="2688"/>
      <c r="GEX17" s="2688"/>
      <c r="GEY17" s="2688"/>
      <c r="GEZ17" s="2688"/>
      <c r="GFA17" s="2688"/>
      <c r="GFB17" s="2688"/>
      <c r="GFC17" s="2688"/>
      <c r="GFD17" s="2688"/>
      <c r="GFE17" s="2688"/>
      <c r="GFF17" s="2688"/>
      <c r="GFG17" s="2688"/>
      <c r="GFH17" s="2688"/>
      <c r="GFI17" s="2688"/>
      <c r="GFJ17" s="2688"/>
      <c r="GFK17" s="2688"/>
      <c r="GFL17" s="2688"/>
      <c r="GFM17" s="2688"/>
      <c r="GFN17" s="2688"/>
      <c r="GFO17" s="2688"/>
      <c r="GFP17" s="2688"/>
      <c r="GFQ17" s="2688"/>
      <c r="GFR17" s="2688"/>
      <c r="GFS17" s="2688"/>
      <c r="GFT17" s="2688"/>
      <c r="GFU17" s="2688"/>
      <c r="GFV17" s="2688"/>
      <c r="GFW17" s="2688"/>
      <c r="GFX17" s="2688"/>
      <c r="GFY17" s="2688"/>
      <c r="GFZ17" s="2688"/>
      <c r="GGA17" s="2688"/>
      <c r="GGB17" s="2688"/>
      <c r="GGC17" s="2688"/>
      <c r="GGD17" s="2688"/>
      <c r="GGE17" s="2688"/>
      <c r="GGF17" s="2688"/>
      <c r="GGG17" s="2688"/>
      <c r="GGH17" s="2688"/>
      <c r="GGI17" s="2688"/>
      <c r="GGJ17" s="2688"/>
      <c r="GGK17" s="2688"/>
      <c r="GGL17" s="2688"/>
      <c r="GGM17" s="2688"/>
      <c r="GGN17" s="2688"/>
      <c r="GGO17" s="2688"/>
      <c r="GGP17" s="2688"/>
      <c r="GGQ17" s="2688"/>
      <c r="GGR17" s="2688"/>
      <c r="GGS17" s="2688"/>
      <c r="GGT17" s="2688"/>
      <c r="GGU17" s="2688"/>
      <c r="GGV17" s="2688"/>
      <c r="GGW17" s="2688"/>
      <c r="GGX17" s="2688"/>
      <c r="GGY17" s="2688"/>
      <c r="GGZ17" s="2688"/>
      <c r="GHA17" s="2688"/>
      <c r="GHB17" s="2688"/>
      <c r="GHC17" s="2688"/>
      <c r="GHD17" s="2688"/>
      <c r="GHE17" s="2688"/>
      <c r="GHF17" s="2688"/>
      <c r="GHG17" s="2688"/>
      <c r="GHH17" s="2688"/>
      <c r="GHI17" s="2688"/>
      <c r="GHJ17" s="2688"/>
      <c r="GHK17" s="2688"/>
      <c r="GHL17" s="2688"/>
      <c r="GHM17" s="2688"/>
      <c r="GHN17" s="2688"/>
      <c r="GHO17" s="2688"/>
      <c r="GHP17" s="2688"/>
      <c r="GHQ17" s="2688"/>
      <c r="GHR17" s="2688"/>
      <c r="GHS17" s="2688"/>
      <c r="GHT17" s="2688"/>
      <c r="GHU17" s="2688"/>
      <c r="GHV17" s="2688"/>
      <c r="GHW17" s="2688"/>
      <c r="GHX17" s="2688"/>
      <c r="GHY17" s="2688"/>
      <c r="GHZ17" s="2688"/>
      <c r="GIA17" s="2688"/>
      <c r="GIB17" s="2688"/>
      <c r="GIC17" s="2688"/>
      <c r="GID17" s="2688"/>
      <c r="GIE17" s="2688"/>
      <c r="GIF17" s="2688"/>
      <c r="GIG17" s="2688"/>
      <c r="GIH17" s="2688"/>
      <c r="GII17" s="2688"/>
      <c r="GIJ17" s="2688"/>
      <c r="GIK17" s="2688"/>
      <c r="GIL17" s="2688"/>
      <c r="GIM17" s="2688"/>
      <c r="GIN17" s="2688"/>
      <c r="GIO17" s="2688"/>
      <c r="GIP17" s="2688"/>
      <c r="GIQ17" s="2688"/>
      <c r="GIR17" s="2688"/>
      <c r="GIS17" s="2688"/>
      <c r="GIT17" s="2688"/>
      <c r="GIU17" s="2688"/>
      <c r="GIV17" s="2688"/>
      <c r="GIW17" s="2688"/>
      <c r="GIX17" s="2688"/>
      <c r="GIY17" s="2688"/>
      <c r="GIZ17" s="2688"/>
      <c r="GJA17" s="2688"/>
      <c r="GJB17" s="2688"/>
      <c r="GJC17" s="2688"/>
      <c r="GJD17" s="2688"/>
      <c r="GJE17" s="2688"/>
      <c r="GJF17" s="2688"/>
      <c r="GJG17" s="2688"/>
      <c r="GJH17" s="2688"/>
      <c r="GJI17" s="2688"/>
      <c r="GJJ17" s="2688"/>
      <c r="GJK17" s="2688"/>
      <c r="GJL17" s="2688"/>
      <c r="GJM17" s="2688"/>
      <c r="GJN17" s="2688"/>
      <c r="GJO17" s="2688"/>
      <c r="GJP17" s="2688"/>
      <c r="GJQ17" s="2688"/>
      <c r="GJR17" s="2688"/>
      <c r="GJS17" s="2688"/>
      <c r="GJT17" s="2688"/>
      <c r="GJU17" s="2688"/>
      <c r="GJV17" s="2688"/>
      <c r="GJW17" s="2688"/>
      <c r="GJX17" s="2688"/>
      <c r="GJY17" s="2688"/>
      <c r="GJZ17" s="2688"/>
      <c r="GKA17" s="2688"/>
      <c r="GKB17" s="2688"/>
      <c r="GKC17" s="2688"/>
      <c r="GKD17" s="2688"/>
      <c r="GKE17" s="2688"/>
      <c r="GKF17" s="2688"/>
      <c r="GKG17" s="2688"/>
      <c r="GKH17" s="2688"/>
      <c r="GKI17" s="2688"/>
      <c r="GKJ17" s="2688"/>
      <c r="GKK17" s="2688"/>
      <c r="GKL17" s="2688"/>
      <c r="GKM17" s="2688"/>
      <c r="GKN17" s="2688"/>
      <c r="GKO17" s="2688"/>
      <c r="GKP17" s="2688"/>
      <c r="GKQ17" s="2688"/>
      <c r="GKR17" s="2688"/>
      <c r="GKS17" s="2688"/>
      <c r="GKT17" s="2688"/>
      <c r="GKU17" s="2688"/>
      <c r="GKV17" s="2688"/>
      <c r="GKW17" s="2688"/>
      <c r="GKX17" s="2688"/>
      <c r="GKY17" s="2688"/>
      <c r="GKZ17" s="2688"/>
      <c r="GLA17" s="2688"/>
      <c r="GLB17" s="2688"/>
      <c r="GLC17" s="2688"/>
      <c r="GLD17" s="2688"/>
      <c r="GLE17" s="2688"/>
      <c r="GLF17" s="2688"/>
      <c r="GLG17" s="2688"/>
      <c r="GLH17" s="2688"/>
      <c r="GLI17" s="2688"/>
      <c r="GLJ17" s="2688"/>
      <c r="GLK17" s="2688"/>
      <c r="GLL17" s="2688"/>
      <c r="GLM17" s="2688"/>
      <c r="GLN17" s="2688"/>
      <c r="GLO17" s="2688"/>
      <c r="GLP17" s="2688"/>
      <c r="GLQ17" s="2688"/>
      <c r="GLR17" s="2688"/>
      <c r="GLS17" s="2688"/>
      <c r="GLT17" s="2688"/>
      <c r="GLU17" s="2688"/>
      <c r="GLV17" s="2688"/>
      <c r="GLW17" s="2688"/>
      <c r="GLX17" s="2688"/>
      <c r="GLY17" s="2688"/>
      <c r="GLZ17" s="2688"/>
      <c r="GMA17" s="2688"/>
      <c r="GMB17" s="2688"/>
      <c r="GMC17" s="2688"/>
      <c r="GMD17" s="2688"/>
      <c r="GME17" s="2688"/>
      <c r="GMF17" s="2688"/>
      <c r="GMG17" s="2688"/>
      <c r="GMH17" s="2688"/>
      <c r="GMI17" s="2688"/>
      <c r="GMJ17" s="2688"/>
      <c r="GMK17" s="2688"/>
      <c r="GML17" s="2688"/>
      <c r="GMM17" s="2688"/>
      <c r="GMN17" s="2688"/>
      <c r="GMO17" s="2688"/>
      <c r="GMP17" s="2688"/>
      <c r="GMQ17" s="2688"/>
      <c r="GMR17" s="2688"/>
      <c r="GMS17" s="2688"/>
      <c r="GMT17" s="2688"/>
      <c r="GMU17" s="2688"/>
      <c r="GMV17" s="2688"/>
      <c r="GMW17" s="2688"/>
      <c r="GMX17" s="2688"/>
      <c r="GMY17" s="2688"/>
      <c r="GMZ17" s="2688"/>
      <c r="GNA17" s="2688"/>
      <c r="GNB17" s="2688"/>
      <c r="GNC17" s="2688"/>
      <c r="GND17" s="2688"/>
      <c r="GNE17" s="2688"/>
      <c r="GNF17" s="2688"/>
      <c r="GNG17" s="2688"/>
      <c r="GNH17" s="2688"/>
      <c r="GNI17" s="2688"/>
      <c r="GNJ17" s="2688"/>
      <c r="GNK17" s="2688"/>
      <c r="GNL17" s="2688"/>
      <c r="GNM17" s="2688"/>
      <c r="GNN17" s="2688"/>
      <c r="GNO17" s="2688"/>
      <c r="GNP17" s="2688"/>
      <c r="GNQ17" s="2688"/>
      <c r="GNR17" s="2688"/>
      <c r="GNS17" s="2688"/>
      <c r="GNT17" s="2688"/>
      <c r="GNU17" s="2688"/>
      <c r="GNV17" s="2688"/>
      <c r="GNW17" s="2688"/>
      <c r="GNX17" s="2688"/>
      <c r="GNY17" s="2688"/>
      <c r="GNZ17" s="2688"/>
      <c r="GOA17" s="2688"/>
      <c r="GOB17" s="2688"/>
      <c r="GOC17" s="2688"/>
      <c r="GOD17" s="2688"/>
      <c r="GOE17" s="2688"/>
      <c r="GOF17" s="2688"/>
      <c r="GOG17" s="2688"/>
      <c r="GOH17" s="2688"/>
      <c r="GOI17" s="2688"/>
      <c r="GOJ17" s="2688"/>
      <c r="GOK17" s="2688"/>
      <c r="GOL17" s="2688"/>
      <c r="GOM17" s="2688"/>
      <c r="GON17" s="2688"/>
      <c r="GOO17" s="2688"/>
      <c r="GOP17" s="2688"/>
      <c r="GOQ17" s="2688"/>
      <c r="GOR17" s="2688"/>
      <c r="GOS17" s="2688"/>
      <c r="GOT17" s="2688"/>
      <c r="GOU17" s="2688"/>
      <c r="GOV17" s="2688"/>
      <c r="GOW17" s="2688"/>
      <c r="GOX17" s="2688"/>
      <c r="GOY17" s="2688"/>
      <c r="GOZ17" s="2688"/>
      <c r="GPA17" s="2688"/>
      <c r="GPB17" s="2688"/>
      <c r="GPC17" s="2688"/>
      <c r="GPD17" s="2688"/>
      <c r="GPE17" s="2688"/>
      <c r="GPF17" s="2688"/>
      <c r="GPG17" s="2688"/>
      <c r="GPH17" s="2688"/>
      <c r="GPI17" s="2688"/>
      <c r="GPJ17" s="2688"/>
      <c r="GPK17" s="2688"/>
      <c r="GPL17" s="2688"/>
      <c r="GPM17" s="2688"/>
      <c r="GPN17" s="2688"/>
      <c r="GPO17" s="2688"/>
      <c r="GPP17" s="2688"/>
      <c r="GPQ17" s="2688"/>
      <c r="GPR17" s="2688"/>
      <c r="GPS17" s="2688"/>
      <c r="GPT17" s="2688"/>
      <c r="GPU17" s="2688"/>
      <c r="GPV17" s="2688"/>
      <c r="GPW17" s="2688"/>
      <c r="GPX17" s="2688"/>
      <c r="GPY17" s="2688"/>
      <c r="GPZ17" s="2688"/>
      <c r="GQA17" s="2688"/>
      <c r="GQB17" s="2688"/>
      <c r="GQC17" s="2688"/>
      <c r="GQD17" s="2688"/>
      <c r="GQE17" s="2688"/>
      <c r="GQF17" s="2688"/>
      <c r="GQG17" s="2688"/>
      <c r="GQH17" s="2688"/>
      <c r="GQI17" s="2688"/>
      <c r="GQJ17" s="2688"/>
      <c r="GQK17" s="2688"/>
      <c r="GQL17" s="2688"/>
      <c r="GQM17" s="2688"/>
      <c r="GQN17" s="2688"/>
      <c r="GQO17" s="2688"/>
      <c r="GQP17" s="2688"/>
      <c r="GQQ17" s="2688"/>
      <c r="GQR17" s="2688"/>
      <c r="GQS17" s="2688"/>
      <c r="GQT17" s="2688"/>
      <c r="GQU17" s="2688"/>
      <c r="GQV17" s="2688"/>
      <c r="GQW17" s="2688"/>
      <c r="GQX17" s="2688"/>
      <c r="GQY17" s="2688"/>
      <c r="GQZ17" s="2688"/>
      <c r="GRA17" s="2688"/>
      <c r="GRB17" s="2688"/>
      <c r="GRC17" s="2688"/>
      <c r="GRD17" s="2688"/>
      <c r="GRE17" s="2688"/>
      <c r="GRF17" s="2688"/>
      <c r="GRG17" s="2688"/>
      <c r="GRH17" s="2688"/>
      <c r="GRI17" s="2688"/>
      <c r="GRJ17" s="2688"/>
      <c r="GRK17" s="2688"/>
      <c r="GRL17" s="2688"/>
      <c r="GRM17" s="2688"/>
      <c r="GRN17" s="2688"/>
      <c r="GRO17" s="2688"/>
      <c r="GRP17" s="2688"/>
      <c r="GRQ17" s="2688"/>
      <c r="GRR17" s="2688"/>
      <c r="GRS17" s="2688"/>
      <c r="GRT17" s="2688"/>
      <c r="GRU17" s="2688"/>
      <c r="GRV17" s="2688"/>
      <c r="GRW17" s="2688"/>
      <c r="GRX17" s="2688"/>
      <c r="GRY17" s="2688"/>
      <c r="GRZ17" s="2688"/>
      <c r="GSA17" s="2688"/>
      <c r="GSB17" s="2688"/>
      <c r="GSC17" s="2688"/>
      <c r="GSD17" s="2688"/>
      <c r="GSE17" s="2688"/>
      <c r="GSF17" s="2688"/>
      <c r="GSG17" s="2688"/>
      <c r="GSH17" s="2688"/>
      <c r="GSI17" s="2688"/>
      <c r="GSJ17" s="2688"/>
      <c r="GSK17" s="2688"/>
      <c r="GSL17" s="2688"/>
      <c r="GSM17" s="2688"/>
      <c r="GSN17" s="2688"/>
      <c r="GSO17" s="2688"/>
      <c r="GSP17" s="2688"/>
      <c r="GSQ17" s="2688"/>
      <c r="GSR17" s="2688"/>
      <c r="GSS17" s="2688"/>
      <c r="GST17" s="2688"/>
      <c r="GSU17" s="2688"/>
      <c r="GSV17" s="2688"/>
      <c r="GSW17" s="2688"/>
      <c r="GSX17" s="2688"/>
      <c r="GSY17" s="2688"/>
      <c r="GSZ17" s="2688"/>
      <c r="GTA17" s="2688"/>
      <c r="GTB17" s="2688"/>
      <c r="GTC17" s="2688"/>
      <c r="GTD17" s="2688"/>
      <c r="GTE17" s="2688"/>
      <c r="GTF17" s="2688"/>
      <c r="GTG17" s="2688"/>
      <c r="GTH17" s="2688"/>
      <c r="GTI17" s="2688"/>
      <c r="GTJ17" s="2688"/>
      <c r="GTK17" s="2688"/>
      <c r="GTL17" s="2688"/>
      <c r="GTM17" s="2688"/>
      <c r="GTN17" s="2688"/>
      <c r="GTO17" s="2688"/>
      <c r="GTP17" s="2688"/>
      <c r="GTQ17" s="2688"/>
      <c r="GTR17" s="2688"/>
      <c r="GTS17" s="2688"/>
      <c r="GTT17" s="2688"/>
      <c r="GTU17" s="2688"/>
      <c r="GTV17" s="2688"/>
      <c r="GTW17" s="2688"/>
      <c r="GTX17" s="2688"/>
      <c r="GTY17" s="2688"/>
      <c r="GTZ17" s="2688"/>
      <c r="GUA17" s="2688"/>
      <c r="GUB17" s="2688"/>
      <c r="GUC17" s="2688"/>
      <c r="GUD17" s="2688"/>
      <c r="GUE17" s="2688"/>
      <c r="GUF17" s="2688"/>
      <c r="GUG17" s="2688"/>
      <c r="GUH17" s="2688"/>
      <c r="GUI17" s="2688"/>
      <c r="GUJ17" s="2688"/>
      <c r="GUK17" s="2688"/>
      <c r="GUL17" s="2688"/>
      <c r="GUM17" s="2688"/>
      <c r="GUN17" s="2688"/>
      <c r="GUO17" s="2688"/>
      <c r="GUP17" s="2688"/>
      <c r="GUQ17" s="2688"/>
      <c r="GUR17" s="2688"/>
      <c r="GUS17" s="2688"/>
      <c r="GUT17" s="2688"/>
      <c r="GUU17" s="2688"/>
      <c r="GUV17" s="2688"/>
      <c r="GUW17" s="2688"/>
      <c r="GUX17" s="2688"/>
      <c r="GUY17" s="2688"/>
      <c r="GUZ17" s="2688"/>
      <c r="GVA17" s="2688"/>
      <c r="GVB17" s="2688"/>
      <c r="GVC17" s="2688"/>
      <c r="GVD17" s="2688"/>
      <c r="GVE17" s="2688"/>
      <c r="GVF17" s="2688"/>
      <c r="GVG17" s="2688"/>
      <c r="GVH17" s="2688"/>
      <c r="GVI17" s="2688"/>
      <c r="GVJ17" s="2688"/>
      <c r="GVK17" s="2688"/>
      <c r="GVL17" s="2688"/>
      <c r="GVM17" s="2688"/>
      <c r="GVN17" s="2688"/>
      <c r="GVO17" s="2688"/>
      <c r="GVP17" s="2688"/>
      <c r="GVQ17" s="2688"/>
      <c r="GVR17" s="2688"/>
      <c r="GVS17" s="2688"/>
      <c r="GVT17" s="2688"/>
      <c r="GVU17" s="2688"/>
      <c r="GVV17" s="2688"/>
      <c r="GVW17" s="2688"/>
      <c r="GVX17" s="2688"/>
      <c r="GVY17" s="2688"/>
      <c r="GVZ17" s="2688"/>
      <c r="GWA17" s="2688"/>
      <c r="GWB17" s="2688"/>
      <c r="GWC17" s="2688"/>
      <c r="GWD17" s="2688"/>
      <c r="GWE17" s="2688"/>
      <c r="GWF17" s="2688"/>
      <c r="GWG17" s="2688"/>
      <c r="GWH17" s="2688"/>
      <c r="GWI17" s="2688"/>
      <c r="GWJ17" s="2688"/>
      <c r="GWK17" s="2688"/>
      <c r="GWL17" s="2688"/>
      <c r="GWM17" s="2688"/>
      <c r="GWN17" s="2688"/>
      <c r="GWO17" s="2688"/>
      <c r="GWP17" s="2688"/>
      <c r="GWQ17" s="2688"/>
      <c r="GWR17" s="2688"/>
      <c r="GWS17" s="2688"/>
      <c r="GWT17" s="2688"/>
      <c r="GWU17" s="2688"/>
      <c r="GWV17" s="2688"/>
      <c r="GWW17" s="2688"/>
      <c r="GWX17" s="2688"/>
      <c r="GWY17" s="2688"/>
      <c r="GWZ17" s="2688"/>
      <c r="GXA17" s="2688"/>
      <c r="GXB17" s="2688"/>
      <c r="GXC17" s="2688"/>
      <c r="GXD17" s="2688"/>
      <c r="GXE17" s="2688"/>
      <c r="GXF17" s="2688"/>
      <c r="GXG17" s="2688"/>
      <c r="GXH17" s="2688"/>
      <c r="GXI17" s="2688"/>
      <c r="GXJ17" s="2688"/>
      <c r="GXK17" s="2688"/>
      <c r="GXL17" s="2688"/>
      <c r="GXM17" s="2688"/>
      <c r="GXN17" s="2688"/>
      <c r="GXO17" s="2688"/>
      <c r="GXP17" s="2688"/>
      <c r="GXQ17" s="2688"/>
      <c r="GXR17" s="2688"/>
      <c r="GXS17" s="2688"/>
      <c r="GXT17" s="2688"/>
      <c r="GXU17" s="2688"/>
      <c r="GXV17" s="2688"/>
      <c r="GXW17" s="2688"/>
      <c r="GXX17" s="2688"/>
      <c r="GXY17" s="2688"/>
      <c r="GXZ17" s="2688"/>
      <c r="GYA17" s="2688"/>
      <c r="GYB17" s="2688"/>
      <c r="GYC17" s="2688"/>
      <c r="GYD17" s="2688"/>
      <c r="GYE17" s="2688"/>
      <c r="GYF17" s="2688"/>
      <c r="GYG17" s="2688"/>
      <c r="GYH17" s="2688"/>
      <c r="GYI17" s="2688"/>
      <c r="GYJ17" s="2688"/>
      <c r="GYK17" s="2688"/>
      <c r="GYL17" s="2688"/>
      <c r="GYM17" s="2688"/>
      <c r="GYN17" s="2688"/>
      <c r="GYO17" s="2688"/>
      <c r="GYP17" s="2688"/>
      <c r="GYQ17" s="2688"/>
      <c r="GYR17" s="2688"/>
      <c r="GYS17" s="2688"/>
      <c r="GYT17" s="2688"/>
      <c r="GYU17" s="2688"/>
      <c r="GYV17" s="2688"/>
      <c r="GYW17" s="2688"/>
      <c r="GYX17" s="2688"/>
      <c r="GYY17" s="2688"/>
      <c r="GYZ17" s="2688"/>
      <c r="GZA17" s="2688"/>
      <c r="GZB17" s="2688"/>
      <c r="GZC17" s="2688"/>
      <c r="GZD17" s="2688"/>
      <c r="GZE17" s="2688"/>
      <c r="GZF17" s="2688"/>
      <c r="GZG17" s="2688"/>
      <c r="GZH17" s="2688"/>
      <c r="GZI17" s="2688"/>
      <c r="GZJ17" s="2688"/>
      <c r="GZK17" s="2688"/>
      <c r="GZL17" s="2688"/>
      <c r="GZM17" s="2688"/>
      <c r="GZN17" s="2688"/>
      <c r="GZO17" s="2688"/>
      <c r="GZP17" s="2688"/>
      <c r="GZQ17" s="2688"/>
      <c r="GZR17" s="2688"/>
      <c r="GZS17" s="2688"/>
      <c r="GZT17" s="2688"/>
      <c r="GZU17" s="2688"/>
      <c r="GZV17" s="2688"/>
      <c r="GZW17" s="2688"/>
      <c r="GZX17" s="2688"/>
      <c r="GZY17" s="2688"/>
      <c r="GZZ17" s="2688"/>
      <c r="HAA17" s="2688"/>
      <c r="HAB17" s="2688"/>
      <c r="HAC17" s="2688"/>
      <c r="HAD17" s="2688"/>
      <c r="HAE17" s="2688"/>
      <c r="HAF17" s="2688"/>
      <c r="HAG17" s="2688"/>
      <c r="HAH17" s="2688"/>
      <c r="HAI17" s="2688"/>
      <c r="HAJ17" s="2688"/>
      <c r="HAK17" s="2688"/>
      <c r="HAL17" s="2688"/>
      <c r="HAM17" s="2688"/>
      <c r="HAN17" s="2688"/>
      <c r="HAO17" s="2688"/>
      <c r="HAP17" s="2688"/>
      <c r="HAQ17" s="2688"/>
      <c r="HAR17" s="2688"/>
      <c r="HAS17" s="2688"/>
      <c r="HAT17" s="2688"/>
      <c r="HAU17" s="2688"/>
      <c r="HAV17" s="2688"/>
      <c r="HAW17" s="2688"/>
      <c r="HAX17" s="2688"/>
      <c r="HAY17" s="2688"/>
      <c r="HAZ17" s="2688"/>
      <c r="HBA17" s="2688"/>
      <c r="HBB17" s="2688"/>
      <c r="HBC17" s="2688"/>
      <c r="HBD17" s="2688"/>
      <c r="HBE17" s="2688"/>
      <c r="HBF17" s="2688"/>
      <c r="HBG17" s="2688"/>
      <c r="HBH17" s="2688"/>
      <c r="HBI17" s="2688"/>
      <c r="HBJ17" s="2688"/>
      <c r="HBK17" s="2688"/>
      <c r="HBL17" s="2688"/>
      <c r="HBM17" s="2688"/>
      <c r="HBN17" s="2688"/>
      <c r="HBO17" s="2688"/>
      <c r="HBP17" s="2688"/>
      <c r="HBQ17" s="2688"/>
      <c r="HBR17" s="2688"/>
      <c r="HBS17" s="2688"/>
      <c r="HBT17" s="2688"/>
      <c r="HBU17" s="2688"/>
      <c r="HBV17" s="2688"/>
      <c r="HBW17" s="2688"/>
      <c r="HBX17" s="2688"/>
      <c r="HBY17" s="2688"/>
      <c r="HBZ17" s="2688"/>
      <c r="HCA17" s="2688"/>
      <c r="HCB17" s="2688"/>
      <c r="HCC17" s="2688"/>
      <c r="HCD17" s="2688"/>
      <c r="HCE17" s="2688"/>
      <c r="HCF17" s="2688"/>
      <c r="HCG17" s="2688"/>
      <c r="HCH17" s="2688"/>
      <c r="HCI17" s="2688"/>
      <c r="HCJ17" s="2688"/>
      <c r="HCK17" s="2688"/>
      <c r="HCL17" s="2688"/>
      <c r="HCM17" s="2688"/>
      <c r="HCN17" s="2688"/>
      <c r="HCO17" s="2688"/>
      <c r="HCP17" s="2688"/>
      <c r="HCQ17" s="2688"/>
      <c r="HCR17" s="2688"/>
      <c r="HCS17" s="2688"/>
      <c r="HCT17" s="2688"/>
      <c r="HCU17" s="2688"/>
      <c r="HCV17" s="2688"/>
      <c r="HCW17" s="2688"/>
      <c r="HCX17" s="2688"/>
      <c r="HCY17" s="2688"/>
      <c r="HCZ17" s="2688"/>
      <c r="HDA17" s="2688"/>
      <c r="HDB17" s="2688"/>
      <c r="HDC17" s="2688"/>
      <c r="HDD17" s="2688"/>
      <c r="HDE17" s="2688"/>
      <c r="HDF17" s="2688"/>
      <c r="HDG17" s="2688"/>
      <c r="HDH17" s="2688"/>
      <c r="HDI17" s="2688"/>
      <c r="HDJ17" s="2688"/>
      <c r="HDK17" s="2688"/>
      <c r="HDL17" s="2688"/>
      <c r="HDM17" s="2688"/>
      <c r="HDN17" s="2688"/>
      <c r="HDO17" s="2688"/>
      <c r="HDP17" s="2688"/>
      <c r="HDQ17" s="2688"/>
      <c r="HDR17" s="2688"/>
      <c r="HDS17" s="2688"/>
      <c r="HDT17" s="2688"/>
      <c r="HDU17" s="2688"/>
      <c r="HDV17" s="2688"/>
      <c r="HDW17" s="2688"/>
      <c r="HDX17" s="2688"/>
      <c r="HDY17" s="2688"/>
      <c r="HDZ17" s="2688"/>
      <c r="HEA17" s="2688"/>
      <c r="HEB17" s="2688"/>
      <c r="HEC17" s="2688"/>
      <c r="HED17" s="2688"/>
      <c r="HEE17" s="2688"/>
      <c r="HEF17" s="2688"/>
      <c r="HEG17" s="2688"/>
      <c r="HEH17" s="2688"/>
      <c r="HEI17" s="2688"/>
      <c r="HEJ17" s="2688"/>
      <c r="HEK17" s="2688"/>
      <c r="HEL17" s="2688"/>
      <c r="HEM17" s="2688"/>
      <c r="HEN17" s="2688"/>
      <c r="HEO17" s="2688"/>
      <c r="HEP17" s="2688"/>
      <c r="HEQ17" s="2688"/>
      <c r="HER17" s="2688"/>
      <c r="HES17" s="2688"/>
      <c r="HET17" s="2688"/>
      <c r="HEU17" s="2688"/>
      <c r="HEV17" s="2688"/>
      <c r="HEW17" s="2688"/>
      <c r="HEX17" s="2688"/>
      <c r="HEY17" s="2688"/>
      <c r="HEZ17" s="2688"/>
      <c r="HFA17" s="2688"/>
      <c r="HFB17" s="2688"/>
      <c r="HFC17" s="2688"/>
      <c r="HFD17" s="2688"/>
      <c r="HFE17" s="2688"/>
      <c r="HFF17" s="2688"/>
      <c r="HFG17" s="2688"/>
      <c r="HFH17" s="2688"/>
      <c r="HFI17" s="2688"/>
      <c r="HFJ17" s="2688"/>
      <c r="HFK17" s="2688"/>
      <c r="HFL17" s="2688"/>
      <c r="HFM17" s="2688"/>
      <c r="HFN17" s="2688"/>
      <c r="HFO17" s="2688"/>
      <c r="HFP17" s="2688"/>
      <c r="HFQ17" s="2688"/>
      <c r="HFR17" s="2688"/>
      <c r="HFS17" s="2688"/>
      <c r="HFT17" s="2688"/>
      <c r="HFU17" s="2688"/>
      <c r="HFV17" s="2688"/>
      <c r="HFW17" s="2688"/>
      <c r="HFX17" s="2688"/>
      <c r="HFY17" s="2688"/>
      <c r="HFZ17" s="2688"/>
      <c r="HGA17" s="2688"/>
      <c r="HGB17" s="2688"/>
      <c r="HGC17" s="2688"/>
      <c r="HGD17" s="2688"/>
      <c r="HGE17" s="2688"/>
      <c r="HGF17" s="2688"/>
      <c r="HGG17" s="2688"/>
      <c r="HGH17" s="2688"/>
      <c r="HGI17" s="2688"/>
      <c r="HGJ17" s="2688"/>
      <c r="HGK17" s="2688"/>
      <c r="HGL17" s="2688"/>
      <c r="HGM17" s="2688"/>
      <c r="HGN17" s="2688"/>
      <c r="HGO17" s="2688"/>
      <c r="HGP17" s="2688"/>
      <c r="HGQ17" s="2688"/>
      <c r="HGR17" s="2688"/>
      <c r="HGS17" s="2688"/>
      <c r="HGT17" s="2688"/>
      <c r="HGU17" s="2688"/>
      <c r="HGV17" s="2688"/>
      <c r="HGW17" s="2688"/>
      <c r="HGX17" s="2688"/>
      <c r="HGY17" s="2688"/>
      <c r="HGZ17" s="2688"/>
      <c r="HHA17" s="2688"/>
      <c r="HHB17" s="2688"/>
      <c r="HHC17" s="2688"/>
      <c r="HHD17" s="2688"/>
      <c r="HHE17" s="2688"/>
      <c r="HHF17" s="2688"/>
      <c r="HHG17" s="2688"/>
      <c r="HHH17" s="2688"/>
      <c r="HHI17" s="2688"/>
      <c r="HHJ17" s="2688"/>
      <c r="HHK17" s="2688"/>
      <c r="HHL17" s="2688"/>
      <c r="HHM17" s="2688"/>
      <c r="HHN17" s="2688"/>
      <c r="HHO17" s="2688"/>
      <c r="HHP17" s="2688"/>
      <c r="HHQ17" s="2688"/>
      <c r="HHR17" s="2688"/>
      <c r="HHS17" s="2688"/>
      <c r="HHT17" s="2688"/>
      <c r="HHU17" s="2688"/>
      <c r="HHV17" s="2688"/>
      <c r="HHW17" s="2688"/>
      <c r="HHX17" s="2688"/>
      <c r="HHY17" s="2688"/>
      <c r="HHZ17" s="2688"/>
      <c r="HIA17" s="2688"/>
      <c r="HIB17" s="2688"/>
      <c r="HIC17" s="2688"/>
      <c r="HID17" s="2688"/>
      <c r="HIE17" s="2688"/>
      <c r="HIF17" s="2688"/>
      <c r="HIG17" s="2688"/>
      <c r="HIH17" s="2688"/>
      <c r="HII17" s="2688"/>
      <c r="HIJ17" s="2688"/>
      <c r="HIK17" s="2688"/>
      <c r="HIL17" s="2688"/>
      <c r="HIM17" s="2688"/>
      <c r="HIN17" s="2688"/>
      <c r="HIO17" s="2688"/>
      <c r="HIP17" s="2688"/>
      <c r="HIQ17" s="2688"/>
      <c r="HIR17" s="2688"/>
      <c r="HIS17" s="2688"/>
      <c r="HIT17" s="2688"/>
      <c r="HIU17" s="2688"/>
      <c r="HIV17" s="2688"/>
      <c r="HIW17" s="2688"/>
      <c r="HIX17" s="2688"/>
      <c r="HIY17" s="2688"/>
      <c r="HIZ17" s="2688"/>
      <c r="HJA17" s="2688"/>
      <c r="HJB17" s="2688"/>
      <c r="HJC17" s="2688"/>
      <c r="HJD17" s="2688"/>
      <c r="HJE17" s="2688"/>
      <c r="HJF17" s="2688"/>
      <c r="HJG17" s="2688"/>
      <c r="HJH17" s="2688"/>
      <c r="HJI17" s="2688"/>
      <c r="HJJ17" s="2688"/>
      <c r="HJK17" s="2688"/>
      <c r="HJL17" s="2688"/>
      <c r="HJM17" s="2688"/>
      <c r="HJN17" s="2688"/>
      <c r="HJO17" s="2688"/>
      <c r="HJP17" s="2688"/>
      <c r="HJQ17" s="2688"/>
      <c r="HJR17" s="2688"/>
      <c r="HJS17" s="2688"/>
      <c r="HJT17" s="2688"/>
      <c r="HJU17" s="2688"/>
      <c r="HJV17" s="2688"/>
      <c r="HJW17" s="2688"/>
      <c r="HJX17" s="2688"/>
      <c r="HJY17" s="2688"/>
      <c r="HJZ17" s="2688"/>
      <c r="HKA17" s="2688"/>
      <c r="HKB17" s="2688"/>
      <c r="HKC17" s="2688"/>
      <c r="HKD17" s="2688"/>
      <c r="HKE17" s="2688"/>
      <c r="HKF17" s="2688"/>
      <c r="HKG17" s="2688"/>
      <c r="HKH17" s="2688"/>
      <c r="HKI17" s="2688"/>
      <c r="HKJ17" s="2688"/>
      <c r="HKK17" s="2688"/>
      <c r="HKL17" s="2688"/>
      <c r="HKM17" s="2688"/>
      <c r="HKN17" s="2688"/>
      <c r="HKO17" s="2688"/>
      <c r="HKP17" s="2688"/>
      <c r="HKQ17" s="2688"/>
      <c r="HKR17" s="2688"/>
      <c r="HKS17" s="2688"/>
      <c r="HKT17" s="2688"/>
      <c r="HKU17" s="2688"/>
      <c r="HKV17" s="2688"/>
      <c r="HKW17" s="2688"/>
      <c r="HKX17" s="2688"/>
      <c r="HKY17" s="2688"/>
      <c r="HKZ17" s="2688"/>
      <c r="HLA17" s="2688"/>
      <c r="HLB17" s="2688"/>
      <c r="HLC17" s="2688"/>
      <c r="HLD17" s="2688"/>
      <c r="HLE17" s="2688"/>
      <c r="HLF17" s="2688"/>
      <c r="HLG17" s="2688"/>
      <c r="HLH17" s="2688"/>
      <c r="HLI17" s="2688"/>
      <c r="HLJ17" s="2688"/>
      <c r="HLK17" s="2688"/>
      <c r="HLL17" s="2688"/>
      <c r="HLM17" s="2688"/>
      <c r="HLN17" s="2688"/>
      <c r="HLO17" s="2688"/>
      <c r="HLP17" s="2688"/>
      <c r="HLQ17" s="2688"/>
      <c r="HLR17" s="2688"/>
      <c r="HLS17" s="2688"/>
      <c r="HLT17" s="2688"/>
      <c r="HLU17" s="2688"/>
      <c r="HLV17" s="2688"/>
      <c r="HLW17" s="2688"/>
      <c r="HLX17" s="2688"/>
      <c r="HLY17" s="2688"/>
      <c r="HLZ17" s="2688"/>
      <c r="HMA17" s="2688"/>
      <c r="HMB17" s="2688"/>
      <c r="HMC17" s="2688"/>
      <c r="HMD17" s="2688"/>
      <c r="HME17" s="2688"/>
      <c r="HMF17" s="2688"/>
      <c r="HMG17" s="2688"/>
      <c r="HMH17" s="2688"/>
      <c r="HMI17" s="2688"/>
      <c r="HMJ17" s="2688"/>
      <c r="HMK17" s="2688"/>
      <c r="HML17" s="2688"/>
      <c r="HMM17" s="2688"/>
      <c r="HMN17" s="2688"/>
      <c r="HMO17" s="2688"/>
      <c r="HMP17" s="2688"/>
      <c r="HMQ17" s="2688"/>
      <c r="HMR17" s="2688"/>
      <c r="HMS17" s="2688"/>
      <c r="HMT17" s="2688"/>
      <c r="HMU17" s="2688"/>
      <c r="HMV17" s="2688"/>
      <c r="HMW17" s="2688"/>
      <c r="HMX17" s="2688"/>
      <c r="HMY17" s="2688"/>
      <c r="HMZ17" s="2688"/>
      <c r="HNA17" s="2688"/>
      <c r="HNB17" s="2688"/>
      <c r="HNC17" s="2688"/>
      <c r="HND17" s="2688"/>
      <c r="HNE17" s="2688"/>
      <c r="HNF17" s="2688"/>
      <c r="HNG17" s="2688"/>
      <c r="HNH17" s="2688"/>
      <c r="HNI17" s="2688"/>
      <c r="HNJ17" s="2688"/>
      <c r="HNK17" s="2688"/>
      <c r="HNL17" s="2688"/>
      <c r="HNM17" s="2688"/>
      <c r="HNN17" s="2688"/>
      <c r="HNO17" s="2688"/>
      <c r="HNP17" s="2688"/>
      <c r="HNQ17" s="2688"/>
      <c r="HNR17" s="2688"/>
      <c r="HNS17" s="2688"/>
      <c r="HNT17" s="2688"/>
      <c r="HNU17" s="2688"/>
      <c r="HNV17" s="2688"/>
      <c r="HNW17" s="2688"/>
      <c r="HNX17" s="2688"/>
      <c r="HNY17" s="2688"/>
      <c r="HNZ17" s="2688"/>
      <c r="HOA17" s="2688"/>
      <c r="HOB17" s="2688"/>
      <c r="HOC17" s="2688"/>
      <c r="HOD17" s="2688"/>
      <c r="HOE17" s="2688"/>
      <c r="HOF17" s="2688"/>
      <c r="HOG17" s="2688"/>
      <c r="HOH17" s="2688"/>
      <c r="HOI17" s="2688"/>
      <c r="HOJ17" s="2688"/>
      <c r="HOK17" s="2688"/>
      <c r="HOL17" s="2688"/>
      <c r="HOM17" s="2688"/>
      <c r="HON17" s="2688"/>
      <c r="HOO17" s="2688"/>
      <c r="HOP17" s="2688"/>
      <c r="HOQ17" s="2688"/>
      <c r="HOR17" s="2688"/>
      <c r="HOS17" s="2688"/>
      <c r="HOT17" s="2688"/>
      <c r="HOU17" s="2688"/>
      <c r="HOV17" s="2688"/>
      <c r="HOW17" s="2688"/>
      <c r="HOX17" s="2688"/>
      <c r="HOY17" s="2688"/>
      <c r="HOZ17" s="2688"/>
      <c r="HPA17" s="2688"/>
      <c r="HPB17" s="2688"/>
      <c r="HPC17" s="2688"/>
      <c r="HPD17" s="2688"/>
      <c r="HPE17" s="2688"/>
      <c r="HPF17" s="2688"/>
      <c r="HPG17" s="2688"/>
      <c r="HPH17" s="2688"/>
      <c r="HPI17" s="2688"/>
      <c r="HPJ17" s="2688"/>
      <c r="HPK17" s="2688"/>
      <c r="HPL17" s="2688"/>
      <c r="HPM17" s="2688"/>
      <c r="HPN17" s="2688"/>
      <c r="HPO17" s="2688"/>
      <c r="HPP17" s="2688"/>
      <c r="HPQ17" s="2688"/>
      <c r="HPR17" s="2688"/>
      <c r="HPS17" s="2688"/>
      <c r="HPT17" s="2688"/>
      <c r="HPU17" s="2688"/>
      <c r="HPV17" s="2688"/>
      <c r="HPW17" s="2688"/>
      <c r="HPX17" s="2688"/>
      <c r="HPY17" s="2688"/>
      <c r="HPZ17" s="2688"/>
      <c r="HQA17" s="2688"/>
      <c r="HQB17" s="2688"/>
      <c r="HQC17" s="2688"/>
      <c r="HQD17" s="2688"/>
      <c r="HQE17" s="2688"/>
      <c r="HQF17" s="2688"/>
      <c r="HQG17" s="2688"/>
      <c r="HQH17" s="2688"/>
      <c r="HQI17" s="2688"/>
      <c r="HQJ17" s="2688"/>
      <c r="HQK17" s="2688"/>
      <c r="HQL17" s="2688"/>
      <c r="HQM17" s="2688"/>
      <c r="HQN17" s="2688"/>
      <c r="HQO17" s="2688"/>
      <c r="HQP17" s="2688"/>
      <c r="HQQ17" s="2688"/>
      <c r="HQR17" s="2688"/>
      <c r="HQS17" s="2688"/>
      <c r="HQT17" s="2688"/>
      <c r="HQU17" s="2688"/>
      <c r="HQV17" s="2688"/>
      <c r="HQW17" s="2688"/>
      <c r="HQX17" s="2688"/>
      <c r="HQY17" s="2688"/>
      <c r="HQZ17" s="2688"/>
      <c r="HRA17" s="2688"/>
      <c r="HRB17" s="2688"/>
      <c r="HRC17" s="2688"/>
      <c r="HRD17" s="2688"/>
      <c r="HRE17" s="2688"/>
      <c r="HRF17" s="2688"/>
      <c r="HRG17" s="2688"/>
      <c r="HRH17" s="2688"/>
      <c r="HRI17" s="2688"/>
      <c r="HRJ17" s="2688"/>
      <c r="HRK17" s="2688"/>
      <c r="HRL17" s="2688"/>
      <c r="HRM17" s="2688"/>
      <c r="HRN17" s="2688"/>
      <c r="HRO17" s="2688"/>
      <c r="HRP17" s="2688"/>
      <c r="HRQ17" s="2688"/>
      <c r="HRR17" s="2688"/>
      <c r="HRS17" s="2688"/>
      <c r="HRT17" s="2688"/>
      <c r="HRU17" s="2688"/>
      <c r="HRV17" s="2688"/>
      <c r="HRW17" s="2688"/>
      <c r="HRX17" s="2688"/>
      <c r="HRY17" s="2688"/>
      <c r="HRZ17" s="2688"/>
      <c r="HSA17" s="2688"/>
      <c r="HSB17" s="2688"/>
      <c r="HSC17" s="2688"/>
      <c r="HSD17" s="2688"/>
      <c r="HSE17" s="2688"/>
      <c r="HSF17" s="2688"/>
      <c r="HSG17" s="2688"/>
      <c r="HSH17" s="2688"/>
      <c r="HSI17" s="2688"/>
      <c r="HSJ17" s="2688"/>
      <c r="HSK17" s="2688"/>
      <c r="HSL17" s="2688"/>
      <c r="HSM17" s="2688"/>
      <c r="HSN17" s="2688"/>
      <c r="HSO17" s="2688"/>
      <c r="HSP17" s="2688"/>
      <c r="HSQ17" s="2688"/>
      <c r="HSR17" s="2688"/>
      <c r="HSS17" s="2688"/>
      <c r="HST17" s="2688"/>
      <c r="HSU17" s="2688"/>
      <c r="HSV17" s="2688"/>
      <c r="HSW17" s="2688"/>
      <c r="HSX17" s="2688"/>
      <c r="HSY17" s="2688"/>
      <c r="HSZ17" s="2688"/>
      <c r="HTA17" s="2688"/>
      <c r="HTB17" s="2688"/>
      <c r="HTC17" s="2688"/>
      <c r="HTD17" s="2688"/>
      <c r="HTE17" s="2688"/>
      <c r="HTF17" s="2688"/>
      <c r="HTG17" s="2688"/>
      <c r="HTH17" s="2688"/>
      <c r="HTI17" s="2688"/>
      <c r="HTJ17" s="2688"/>
      <c r="HTK17" s="2688"/>
      <c r="HTL17" s="2688"/>
      <c r="HTM17" s="2688"/>
      <c r="HTN17" s="2688"/>
      <c r="HTO17" s="2688"/>
      <c r="HTP17" s="2688"/>
      <c r="HTQ17" s="2688"/>
      <c r="HTR17" s="2688"/>
      <c r="HTS17" s="2688"/>
      <c r="HTT17" s="2688"/>
      <c r="HTU17" s="2688"/>
      <c r="HTV17" s="2688"/>
      <c r="HTW17" s="2688"/>
      <c r="HTX17" s="2688"/>
      <c r="HTY17" s="2688"/>
      <c r="HTZ17" s="2688"/>
      <c r="HUA17" s="2688"/>
      <c r="HUB17" s="2688"/>
      <c r="HUC17" s="2688"/>
      <c r="HUD17" s="2688"/>
      <c r="HUE17" s="2688"/>
      <c r="HUF17" s="2688"/>
      <c r="HUG17" s="2688"/>
      <c r="HUH17" s="2688"/>
      <c r="HUI17" s="2688"/>
      <c r="HUJ17" s="2688"/>
      <c r="HUK17" s="2688"/>
      <c r="HUL17" s="2688"/>
      <c r="HUM17" s="2688"/>
      <c r="HUN17" s="2688"/>
      <c r="HUO17" s="2688"/>
      <c r="HUP17" s="2688"/>
      <c r="HUQ17" s="2688"/>
      <c r="HUR17" s="2688"/>
      <c r="HUS17" s="2688"/>
      <c r="HUT17" s="2688"/>
      <c r="HUU17" s="2688"/>
      <c r="HUV17" s="2688"/>
      <c r="HUW17" s="2688"/>
      <c r="HUX17" s="2688"/>
      <c r="HUY17" s="2688"/>
      <c r="HUZ17" s="2688"/>
      <c r="HVA17" s="2688"/>
      <c r="HVB17" s="2688"/>
      <c r="HVC17" s="2688"/>
      <c r="HVD17" s="2688"/>
      <c r="HVE17" s="2688"/>
      <c r="HVF17" s="2688"/>
      <c r="HVG17" s="2688"/>
      <c r="HVH17" s="2688"/>
      <c r="HVI17" s="2688"/>
      <c r="HVJ17" s="2688"/>
      <c r="HVK17" s="2688"/>
      <c r="HVL17" s="2688"/>
      <c r="HVM17" s="2688"/>
      <c r="HVN17" s="2688"/>
      <c r="HVO17" s="2688"/>
      <c r="HVP17" s="2688"/>
      <c r="HVQ17" s="2688"/>
      <c r="HVR17" s="2688"/>
      <c r="HVS17" s="2688"/>
      <c r="HVT17" s="2688"/>
      <c r="HVU17" s="2688"/>
      <c r="HVV17" s="2688"/>
      <c r="HVW17" s="2688"/>
      <c r="HVX17" s="2688"/>
      <c r="HVY17" s="2688"/>
      <c r="HVZ17" s="2688"/>
      <c r="HWA17" s="2688"/>
      <c r="HWB17" s="2688"/>
      <c r="HWC17" s="2688"/>
      <c r="HWD17" s="2688"/>
      <c r="HWE17" s="2688"/>
      <c r="HWF17" s="2688"/>
      <c r="HWG17" s="2688"/>
      <c r="HWH17" s="2688"/>
      <c r="HWI17" s="2688"/>
      <c r="HWJ17" s="2688"/>
      <c r="HWK17" s="2688"/>
      <c r="HWL17" s="2688"/>
      <c r="HWM17" s="2688"/>
      <c r="HWN17" s="2688"/>
      <c r="HWO17" s="2688"/>
      <c r="HWP17" s="2688"/>
      <c r="HWQ17" s="2688"/>
      <c r="HWR17" s="2688"/>
      <c r="HWS17" s="2688"/>
      <c r="HWT17" s="2688"/>
      <c r="HWU17" s="2688"/>
      <c r="HWV17" s="2688"/>
      <c r="HWW17" s="2688"/>
      <c r="HWX17" s="2688"/>
      <c r="HWY17" s="2688"/>
      <c r="HWZ17" s="2688"/>
      <c r="HXA17" s="2688"/>
      <c r="HXB17" s="2688"/>
      <c r="HXC17" s="2688"/>
      <c r="HXD17" s="2688"/>
      <c r="HXE17" s="2688"/>
      <c r="HXF17" s="2688"/>
      <c r="HXG17" s="2688"/>
      <c r="HXH17" s="2688"/>
      <c r="HXI17" s="2688"/>
      <c r="HXJ17" s="2688"/>
      <c r="HXK17" s="2688"/>
      <c r="HXL17" s="2688"/>
      <c r="HXM17" s="2688"/>
      <c r="HXN17" s="2688"/>
      <c r="HXO17" s="2688"/>
      <c r="HXP17" s="2688"/>
      <c r="HXQ17" s="2688"/>
      <c r="HXR17" s="2688"/>
      <c r="HXS17" s="2688"/>
      <c r="HXT17" s="2688"/>
      <c r="HXU17" s="2688"/>
      <c r="HXV17" s="2688"/>
      <c r="HXW17" s="2688"/>
      <c r="HXX17" s="2688"/>
      <c r="HXY17" s="2688"/>
      <c r="HXZ17" s="2688"/>
      <c r="HYA17" s="2688"/>
      <c r="HYB17" s="2688"/>
      <c r="HYC17" s="2688"/>
      <c r="HYD17" s="2688"/>
      <c r="HYE17" s="2688"/>
      <c r="HYF17" s="2688"/>
      <c r="HYG17" s="2688"/>
      <c r="HYH17" s="2688"/>
      <c r="HYI17" s="2688"/>
      <c r="HYJ17" s="2688"/>
      <c r="HYK17" s="2688"/>
      <c r="HYL17" s="2688"/>
      <c r="HYM17" s="2688"/>
      <c r="HYN17" s="2688"/>
      <c r="HYO17" s="2688"/>
      <c r="HYP17" s="2688"/>
      <c r="HYQ17" s="2688"/>
      <c r="HYR17" s="2688"/>
      <c r="HYS17" s="2688"/>
      <c r="HYT17" s="2688"/>
      <c r="HYU17" s="2688"/>
      <c r="HYV17" s="2688"/>
      <c r="HYW17" s="2688"/>
      <c r="HYX17" s="2688"/>
      <c r="HYY17" s="2688"/>
      <c r="HYZ17" s="2688"/>
      <c r="HZA17" s="2688"/>
      <c r="HZB17" s="2688"/>
      <c r="HZC17" s="2688"/>
      <c r="HZD17" s="2688"/>
      <c r="HZE17" s="2688"/>
      <c r="HZF17" s="2688"/>
      <c r="HZG17" s="2688"/>
      <c r="HZH17" s="2688"/>
      <c r="HZI17" s="2688"/>
      <c r="HZJ17" s="2688"/>
      <c r="HZK17" s="2688"/>
      <c r="HZL17" s="2688"/>
      <c r="HZM17" s="2688"/>
      <c r="HZN17" s="2688"/>
      <c r="HZO17" s="2688"/>
      <c r="HZP17" s="2688"/>
      <c r="HZQ17" s="2688"/>
      <c r="HZR17" s="2688"/>
      <c r="HZS17" s="2688"/>
      <c r="HZT17" s="2688"/>
      <c r="HZU17" s="2688"/>
      <c r="HZV17" s="2688"/>
      <c r="HZW17" s="2688"/>
      <c r="HZX17" s="2688"/>
      <c r="HZY17" s="2688"/>
      <c r="HZZ17" s="2688"/>
      <c r="IAA17" s="2688"/>
      <c r="IAB17" s="2688"/>
      <c r="IAC17" s="2688"/>
      <c r="IAD17" s="2688"/>
      <c r="IAE17" s="2688"/>
      <c r="IAF17" s="2688"/>
      <c r="IAG17" s="2688"/>
      <c r="IAH17" s="2688"/>
      <c r="IAI17" s="2688"/>
      <c r="IAJ17" s="2688"/>
      <c r="IAK17" s="2688"/>
      <c r="IAL17" s="2688"/>
      <c r="IAM17" s="2688"/>
      <c r="IAN17" s="2688"/>
      <c r="IAO17" s="2688"/>
      <c r="IAP17" s="2688"/>
      <c r="IAQ17" s="2688"/>
      <c r="IAR17" s="2688"/>
      <c r="IAS17" s="2688"/>
      <c r="IAT17" s="2688"/>
      <c r="IAU17" s="2688"/>
      <c r="IAV17" s="2688"/>
      <c r="IAW17" s="2688"/>
      <c r="IAX17" s="2688"/>
      <c r="IAY17" s="2688"/>
      <c r="IAZ17" s="2688"/>
      <c r="IBA17" s="2688"/>
      <c r="IBB17" s="2688"/>
      <c r="IBC17" s="2688"/>
      <c r="IBD17" s="2688"/>
      <c r="IBE17" s="2688"/>
      <c r="IBF17" s="2688"/>
      <c r="IBG17" s="2688"/>
      <c r="IBH17" s="2688"/>
      <c r="IBI17" s="2688"/>
      <c r="IBJ17" s="2688"/>
      <c r="IBK17" s="2688"/>
      <c r="IBL17" s="2688"/>
      <c r="IBM17" s="2688"/>
      <c r="IBN17" s="2688"/>
      <c r="IBO17" s="2688"/>
      <c r="IBP17" s="2688"/>
      <c r="IBQ17" s="2688"/>
      <c r="IBR17" s="2688"/>
      <c r="IBS17" s="2688"/>
      <c r="IBT17" s="2688"/>
      <c r="IBU17" s="2688"/>
      <c r="IBV17" s="2688"/>
      <c r="IBW17" s="2688"/>
      <c r="IBX17" s="2688"/>
      <c r="IBY17" s="2688"/>
      <c r="IBZ17" s="2688"/>
      <c r="ICA17" s="2688"/>
      <c r="ICB17" s="2688"/>
      <c r="ICC17" s="2688"/>
      <c r="ICD17" s="2688"/>
      <c r="ICE17" s="2688"/>
      <c r="ICF17" s="2688"/>
      <c r="ICG17" s="2688"/>
      <c r="ICH17" s="2688"/>
      <c r="ICI17" s="2688"/>
      <c r="ICJ17" s="2688"/>
      <c r="ICK17" s="2688"/>
      <c r="ICL17" s="2688"/>
      <c r="ICM17" s="2688"/>
      <c r="ICN17" s="2688"/>
      <c r="ICO17" s="2688"/>
      <c r="ICP17" s="2688"/>
      <c r="ICQ17" s="2688"/>
      <c r="ICR17" s="2688"/>
      <c r="ICS17" s="2688"/>
      <c r="ICT17" s="2688"/>
      <c r="ICU17" s="2688"/>
      <c r="ICV17" s="2688"/>
      <c r="ICW17" s="2688"/>
      <c r="ICX17" s="2688"/>
      <c r="ICY17" s="2688"/>
      <c r="ICZ17" s="2688"/>
      <c r="IDA17" s="2688"/>
      <c r="IDB17" s="2688"/>
      <c r="IDC17" s="2688"/>
      <c r="IDD17" s="2688"/>
      <c r="IDE17" s="2688"/>
      <c r="IDF17" s="2688"/>
      <c r="IDG17" s="2688"/>
      <c r="IDH17" s="2688"/>
      <c r="IDI17" s="2688"/>
      <c r="IDJ17" s="2688"/>
      <c r="IDK17" s="2688"/>
      <c r="IDL17" s="2688"/>
      <c r="IDM17" s="2688"/>
      <c r="IDN17" s="2688"/>
      <c r="IDO17" s="2688"/>
      <c r="IDP17" s="2688"/>
      <c r="IDQ17" s="2688"/>
      <c r="IDR17" s="2688"/>
      <c r="IDS17" s="2688"/>
      <c r="IDT17" s="2688"/>
      <c r="IDU17" s="2688"/>
      <c r="IDV17" s="2688"/>
      <c r="IDW17" s="2688"/>
      <c r="IDX17" s="2688"/>
      <c r="IDY17" s="2688"/>
      <c r="IDZ17" s="2688"/>
      <c r="IEA17" s="2688"/>
      <c r="IEB17" s="2688"/>
      <c r="IEC17" s="2688"/>
      <c r="IED17" s="2688"/>
      <c r="IEE17" s="2688"/>
      <c r="IEF17" s="2688"/>
      <c r="IEG17" s="2688"/>
      <c r="IEH17" s="2688"/>
      <c r="IEI17" s="2688"/>
      <c r="IEJ17" s="2688"/>
      <c r="IEK17" s="2688"/>
      <c r="IEL17" s="2688"/>
      <c r="IEM17" s="2688"/>
      <c r="IEN17" s="2688"/>
      <c r="IEO17" s="2688"/>
      <c r="IEP17" s="2688"/>
      <c r="IEQ17" s="2688"/>
      <c r="IER17" s="2688"/>
      <c r="IES17" s="2688"/>
      <c r="IET17" s="2688"/>
      <c r="IEU17" s="2688"/>
      <c r="IEV17" s="2688"/>
      <c r="IEW17" s="2688"/>
      <c r="IEX17" s="2688"/>
      <c r="IEY17" s="2688"/>
      <c r="IEZ17" s="2688"/>
      <c r="IFA17" s="2688"/>
      <c r="IFB17" s="2688"/>
      <c r="IFC17" s="2688"/>
      <c r="IFD17" s="2688"/>
      <c r="IFE17" s="2688"/>
      <c r="IFF17" s="2688"/>
      <c r="IFG17" s="2688"/>
      <c r="IFH17" s="2688"/>
      <c r="IFI17" s="2688"/>
      <c r="IFJ17" s="2688"/>
      <c r="IFK17" s="2688"/>
      <c r="IFL17" s="2688"/>
      <c r="IFM17" s="2688"/>
      <c r="IFN17" s="2688"/>
      <c r="IFO17" s="2688"/>
      <c r="IFP17" s="2688"/>
      <c r="IFQ17" s="2688"/>
      <c r="IFR17" s="2688"/>
      <c r="IFS17" s="2688"/>
      <c r="IFT17" s="2688"/>
      <c r="IFU17" s="2688"/>
      <c r="IFV17" s="2688"/>
      <c r="IFW17" s="2688"/>
      <c r="IFX17" s="2688"/>
      <c r="IFY17" s="2688"/>
      <c r="IFZ17" s="2688"/>
      <c r="IGA17" s="2688"/>
      <c r="IGB17" s="2688"/>
      <c r="IGC17" s="2688"/>
      <c r="IGD17" s="2688"/>
      <c r="IGE17" s="2688"/>
      <c r="IGF17" s="2688"/>
      <c r="IGG17" s="2688"/>
      <c r="IGH17" s="2688"/>
      <c r="IGI17" s="2688"/>
      <c r="IGJ17" s="2688"/>
      <c r="IGK17" s="2688"/>
      <c r="IGL17" s="2688"/>
      <c r="IGM17" s="2688"/>
      <c r="IGN17" s="2688"/>
      <c r="IGO17" s="2688"/>
      <c r="IGP17" s="2688"/>
      <c r="IGQ17" s="2688"/>
      <c r="IGR17" s="2688"/>
      <c r="IGS17" s="2688"/>
      <c r="IGT17" s="2688"/>
      <c r="IGU17" s="2688"/>
      <c r="IGV17" s="2688"/>
      <c r="IGW17" s="2688"/>
      <c r="IGX17" s="2688"/>
      <c r="IGY17" s="2688"/>
      <c r="IGZ17" s="2688"/>
      <c r="IHA17" s="2688"/>
      <c r="IHB17" s="2688"/>
      <c r="IHC17" s="2688"/>
      <c r="IHD17" s="2688"/>
      <c r="IHE17" s="2688"/>
      <c r="IHF17" s="2688"/>
      <c r="IHG17" s="2688"/>
      <c r="IHH17" s="2688"/>
      <c r="IHI17" s="2688"/>
      <c r="IHJ17" s="2688"/>
      <c r="IHK17" s="2688"/>
      <c r="IHL17" s="2688"/>
      <c r="IHM17" s="2688"/>
      <c r="IHN17" s="2688"/>
      <c r="IHO17" s="2688"/>
      <c r="IHP17" s="2688"/>
      <c r="IHQ17" s="2688"/>
      <c r="IHR17" s="2688"/>
      <c r="IHS17" s="2688"/>
      <c r="IHT17" s="2688"/>
      <c r="IHU17" s="2688"/>
      <c r="IHV17" s="2688"/>
      <c r="IHW17" s="2688"/>
      <c r="IHX17" s="2688"/>
      <c r="IHY17" s="2688"/>
      <c r="IHZ17" s="2688"/>
      <c r="IIA17" s="2688"/>
      <c r="IIB17" s="2688"/>
      <c r="IIC17" s="2688"/>
      <c r="IID17" s="2688"/>
      <c r="IIE17" s="2688"/>
      <c r="IIF17" s="2688"/>
      <c r="IIG17" s="2688"/>
      <c r="IIH17" s="2688"/>
      <c r="III17" s="2688"/>
      <c r="IIJ17" s="2688"/>
      <c r="IIK17" s="2688"/>
      <c r="IIL17" s="2688"/>
      <c r="IIM17" s="2688"/>
      <c r="IIN17" s="2688"/>
      <c r="IIO17" s="2688"/>
      <c r="IIP17" s="2688"/>
      <c r="IIQ17" s="2688"/>
      <c r="IIR17" s="2688"/>
      <c r="IIS17" s="2688"/>
      <c r="IIT17" s="2688"/>
      <c r="IIU17" s="2688"/>
      <c r="IIV17" s="2688"/>
      <c r="IIW17" s="2688"/>
      <c r="IIX17" s="2688"/>
      <c r="IIY17" s="2688"/>
      <c r="IIZ17" s="2688"/>
      <c r="IJA17" s="2688"/>
      <c r="IJB17" s="2688"/>
      <c r="IJC17" s="2688"/>
      <c r="IJD17" s="2688"/>
      <c r="IJE17" s="2688"/>
      <c r="IJF17" s="2688"/>
      <c r="IJG17" s="2688"/>
      <c r="IJH17" s="2688"/>
      <c r="IJI17" s="2688"/>
      <c r="IJJ17" s="2688"/>
      <c r="IJK17" s="2688"/>
      <c r="IJL17" s="2688"/>
      <c r="IJM17" s="2688"/>
      <c r="IJN17" s="2688"/>
      <c r="IJO17" s="2688"/>
      <c r="IJP17" s="2688"/>
      <c r="IJQ17" s="2688"/>
      <c r="IJR17" s="2688"/>
      <c r="IJS17" s="2688"/>
      <c r="IJT17" s="2688"/>
      <c r="IJU17" s="2688"/>
      <c r="IJV17" s="2688"/>
      <c r="IJW17" s="2688"/>
      <c r="IJX17" s="2688"/>
      <c r="IJY17" s="2688"/>
      <c r="IJZ17" s="2688"/>
      <c r="IKA17" s="2688"/>
      <c r="IKB17" s="2688"/>
      <c r="IKC17" s="2688"/>
      <c r="IKD17" s="2688"/>
      <c r="IKE17" s="2688"/>
      <c r="IKF17" s="2688"/>
      <c r="IKG17" s="2688"/>
      <c r="IKH17" s="2688"/>
      <c r="IKI17" s="2688"/>
      <c r="IKJ17" s="2688"/>
      <c r="IKK17" s="2688"/>
      <c r="IKL17" s="2688"/>
      <c r="IKM17" s="2688"/>
      <c r="IKN17" s="2688"/>
      <c r="IKO17" s="2688"/>
      <c r="IKP17" s="2688"/>
      <c r="IKQ17" s="2688"/>
      <c r="IKR17" s="2688"/>
      <c r="IKS17" s="2688"/>
      <c r="IKT17" s="2688"/>
      <c r="IKU17" s="2688"/>
      <c r="IKV17" s="2688"/>
      <c r="IKW17" s="2688"/>
      <c r="IKX17" s="2688"/>
      <c r="IKY17" s="2688"/>
      <c r="IKZ17" s="2688"/>
      <c r="ILA17" s="2688"/>
      <c r="ILB17" s="2688"/>
      <c r="ILC17" s="2688"/>
      <c r="ILD17" s="2688"/>
      <c r="ILE17" s="2688"/>
      <c r="ILF17" s="2688"/>
      <c r="ILG17" s="2688"/>
      <c r="ILH17" s="2688"/>
      <c r="ILI17" s="2688"/>
      <c r="ILJ17" s="2688"/>
      <c r="ILK17" s="2688"/>
      <c r="ILL17" s="2688"/>
      <c r="ILM17" s="2688"/>
      <c r="ILN17" s="2688"/>
      <c r="ILO17" s="2688"/>
      <c r="ILP17" s="2688"/>
      <c r="ILQ17" s="2688"/>
      <c r="ILR17" s="2688"/>
      <c r="ILS17" s="2688"/>
      <c r="ILT17" s="2688"/>
      <c r="ILU17" s="2688"/>
      <c r="ILV17" s="2688"/>
      <c r="ILW17" s="2688"/>
      <c r="ILX17" s="2688"/>
      <c r="ILY17" s="2688"/>
      <c r="ILZ17" s="2688"/>
      <c r="IMA17" s="2688"/>
      <c r="IMB17" s="2688"/>
      <c r="IMC17" s="2688"/>
      <c r="IMD17" s="2688"/>
      <c r="IME17" s="2688"/>
      <c r="IMF17" s="2688"/>
      <c r="IMG17" s="2688"/>
      <c r="IMH17" s="2688"/>
      <c r="IMI17" s="2688"/>
      <c r="IMJ17" s="2688"/>
      <c r="IMK17" s="2688"/>
      <c r="IML17" s="2688"/>
      <c r="IMM17" s="2688"/>
      <c r="IMN17" s="2688"/>
      <c r="IMO17" s="2688"/>
      <c r="IMP17" s="2688"/>
      <c r="IMQ17" s="2688"/>
      <c r="IMR17" s="2688"/>
      <c r="IMS17" s="2688"/>
      <c r="IMT17" s="2688"/>
      <c r="IMU17" s="2688"/>
      <c r="IMV17" s="2688"/>
      <c r="IMW17" s="2688"/>
      <c r="IMX17" s="2688"/>
      <c r="IMY17" s="2688"/>
      <c r="IMZ17" s="2688"/>
      <c r="INA17" s="2688"/>
      <c r="INB17" s="2688"/>
      <c r="INC17" s="2688"/>
      <c r="IND17" s="2688"/>
      <c r="INE17" s="2688"/>
      <c r="INF17" s="2688"/>
      <c r="ING17" s="2688"/>
      <c r="INH17" s="2688"/>
      <c r="INI17" s="2688"/>
      <c r="INJ17" s="2688"/>
      <c r="INK17" s="2688"/>
      <c r="INL17" s="2688"/>
      <c r="INM17" s="2688"/>
      <c r="INN17" s="2688"/>
      <c r="INO17" s="2688"/>
      <c r="INP17" s="2688"/>
      <c r="INQ17" s="2688"/>
      <c r="INR17" s="2688"/>
      <c r="INS17" s="2688"/>
      <c r="INT17" s="2688"/>
      <c r="INU17" s="2688"/>
      <c r="INV17" s="2688"/>
      <c r="INW17" s="2688"/>
      <c r="INX17" s="2688"/>
      <c r="INY17" s="2688"/>
      <c r="INZ17" s="2688"/>
      <c r="IOA17" s="2688"/>
      <c r="IOB17" s="2688"/>
      <c r="IOC17" s="2688"/>
      <c r="IOD17" s="2688"/>
      <c r="IOE17" s="2688"/>
      <c r="IOF17" s="2688"/>
      <c r="IOG17" s="2688"/>
      <c r="IOH17" s="2688"/>
      <c r="IOI17" s="2688"/>
      <c r="IOJ17" s="2688"/>
      <c r="IOK17" s="2688"/>
      <c r="IOL17" s="2688"/>
      <c r="IOM17" s="2688"/>
      <c r="ION17" s="2688"/>
      <c r="IOO17" s="2688"/>
      <c r="IOP17" s="2688"/>
      <c r="IOQ17" s="2688"/>
      <c r="IOR17" s="2688"/>
      <c r="IOS17" s="2688"/>
      <c r="IOT17" s="2688"/>
      <c r="IOU17" s="2688"/>
      <c r="IOV17" s="2688"/>
      <c r="IOW17" s="2688"/>
      <c r="IOX17" s="2688"/>
      <c r="IOY17" s="2688"/>
      <c r="IOZ17" s="2688"/>
      <c r="IPA17" s="2688"/>
      <c r="IPB17" s="2688"/>
      <c r="IPC17" s="2688"/>
      <c r="IPD17" s="2688"/>
      <c r="IPE17" s="2688"/>
      <c r="IPF17" s="2688"/>
      <c r="IPG17" s="2688"/>
      <c r="IPH17" s="2688"/>
      <c r="IPI17" s="2688"/>
      <c r="IPJ17" s="2688"/>
      <c r="IPK17" s="2688"/>
      <c r="IPL17" s="2688"/>
      <c r="IPM17" s="2688"/>
      <c r="IPN17" s="2688"/>
      <c r="IPO17" s="2688"/>
      <c r="IPP17" s="2688"/>
      <c r="IPQ17" s="2688"/>
      <c r="IPR17" s="2688"/>
      <c r="IPS17" s="2688"/>
      <c r="IPT17" s="2688"/>
      <c r="IPU17" s="2688"/>
      <c r="IPV17" s="2688"/>
      <c r="IPW17" s="2688"/>
      <c r="IPX17" s="2688"/>
      <c r="IPY17" s="2688"/>
      <c r="IPZ17" s="2688"/>
      <c r="IQA17" s="2688"/>
      <c r="IQB17" s="2688"/>
      <c r="IQC17" s="2688"/>
      <c r="IQD17" s="2688"/>
      <c r="IQE17" s="2688"/>
      <c r="IQF17" s="2688"/>
      <c r="IQG17" s="2688"/>
      <c r="IQH17" s="2688"/>
      <c r="IQI17" s="2688"/>
      <c r="IQJ17" s="2688"/>
      <c r="IQK17" s="2688"/>
      <c r="IQL17" s="2688"/>
      <c r="IQM17" s="2688"/>
      <c r="IQN17" s="2688"/>
      <c r="IQO17" s="2688"/>
      <c r="IQP17" s="2688"/>
      <c r="IQQ17" s="2688"/>
      <c r="IQR17" s="2688"/>
      <c r="IQS17" s="2688"/>
      <c r="IQT17" s="2688"/>
      <c r="IQU17" s="2688"/>
      <c r="IQV17" s="2688"/>
      <c r="IQW17" s="2688"/>
      <c r="IQX17" s="2688"/>
      <c r="IQY17" s="2688"/>
      <c r="IQZ17" s="2688"/>
      <c r="IRA17" s="2688"/>
      <c r="IRB17" s="2688"/>
      <c r="IRC17" s="2688"/>
      <c r="IRD17" s="2688"/>
      <c r="IRE17" s="2688"/>
      <c r="IRF17" s="2688"/>
      <c r="IRG17" s="2688"/>
      <c r="IRH17" s="2688"/>
      <c r="IRI17" s="2688"/>
      <c r="IRJ17" s="2688"/>
      <c r="IRK17" s="2688"/>
      <c r="IRL17" s="2688"/>
      <c r="IRM17" s="2688"/>
      <c r="IRN17" s="2688"/>
      <c r="IRO17" s="2688"/>
      <c r="IRP17" s="2688"/>
      <c r="IRQ17" s="2688"/>
      <c r="IRR17" s="2688"/>
      <c r="IRS17" s="2688"/>
      <c r="IRT17" s="2688"/>
      <c r="IRU17" s="2688"/>
      <c r="IRV17" s="2688"/>
      <c r="IRW17" s="2688"/>
      <c r="IRX17" s="2688"/>
      <c r="IRY17" s="2688"/>
      <c r="IRZ17" s="2688"/>
      <c r="ISA17" s="2688"/>
      <c r="ISB17" s="2688"/>
      <c r="ISC17" s="2688"/>
      <c r="ISD17" s="2688"/>
      <c r="ISE17" s="2688"/>
      <c r="ISF17" s="2688"/>
      <c r="ISG17" s="2688"/>
      <c r="ISH17" s="2688"/>
      <c r="ISI17" s="2688"/>
      <c r="ISJ17" s="2688"/>
      <c r="ISK17" s="2688"/>
      <c r="ISL17" s="2688"/>
      <c r="ISM17" s="2688"/>
      <c r="ISN17" s="2688"/>
      <c r="ISO17" s="2688"/>
      <c r="ISP17" s="2688"/>
      <c r="ISQ17" s="2688"/>
      <c r="ISR17" s="2688"/>
      <c r="ISS17" s="2688"/>
      <c r="IST17" s="2688"/>
      <c r="ISU17" s="2688"/>
      <c r="ISV17" s="2688"/>
      <c r="ISW17" s="2688"/>
      <c r="ISX17" s="2688"/>
      <c r="ISY17" s="2688"/>
      <c r="ISZ17" s="2688"/>
      <c r="ITA17" s="2688"/>
      <c r="ITB17" s="2688"/>
      <c r="ITC17" s="2688"/>
      <c r="ITD17" s="2688"/>
      <c r="ITE17" s="2688"/>
      <c r="ITF17" s="2688"/>
      <c r="ITG17" s="2688"/>
      <c r="ITH17" s="2688"/>
      <c r="ITI17" s="2688"/>
      <c r="ITJ17" s="2688"/>
      <c r="ITK17" s="2688"/>
      <c r="ITL17" s="2688"/>
      <c r="ITM17" s="2688"/>
      <c r="ITN17" s="2688"/>
      <c r="ITO17" s="2688"/>
      <c r="ITP17" s="2688"/>
      <c r="ITQ17" s="2688"/>
      <c r="ITR17" s="2688"/>
      <c r="ITS17" s="2688"/>
      <c r="ITT17" s="2688"/>
      <c r="ITU17" s="2688"/>
      <c r="ITV17" s="2688"/>
      <c r="ITW17" s="2688"/>
      <c r="ITX17" s="2688"/>
      <c r="ITY17" s="2688"/>
      <c r="ITZ17" s="2688"/>
      <c r="IUA17" s="2688"/>
      <c r="IUB17" s="2688"/>
      <c r="IUC17" s="2688"/>
      <c r="IUD17" s="2688"/>
      <c r="IUE17" s="2688"/>
      <c r="IUF17" s="2688"/>
      <c r="IUG17" s="2688"/>
      <c r="IUH17" s="2688"/>
      <c r="IUI17" s="2688"/>
      <c r="IUJ17" s="2688"/>
      <c r="IUK17" s="2688"/>
      <c r="IUL17" s="2688"/>
      <c r="IUM17" s="2688"/>
      <c r="IUN17" s="2688"/>
      <c r="IUO17" s="2688"/>
      <c r="IUP17" s="2688"/>
      <c r="IUQ17" s="2688"/>
      <c r="IUR17" s="2688"/>
      <c r="IUS17" s="2688"/>
      <c r="IUT17" s="2688"/>
      <c r="IUU17" s="2688"/>
      <c r="IUV17" s="2688"/>
      <c r="IUW17" s="2688"/>
      <c r="IUX17" s="2688"/>
      <c r="IUY17" s="2688"/>
      <c r="IUZ17" s="2688"/>
      <c r="IVA17" s="2688"/>
      <c r="IVB17" s="2688"/>
      <c r="IVC17" s="2688"/>
      <c r="IVD17" s="2688"/>
      <c r="IVE17" s="2688"/>
      <c r="IVF17" s="2688"/>
      <c r="IVG17" s="2688"/>
      <c r="IVH17" s="2688"/>
      <c r="IVI17" s="2688"/>
      <c r="IVJ17" s="2688"/>
      <c r="IVK17" s="2688"/>
      <c r="IVL17" s="2688"/>
      <c r="IVM17" s="2688"/>
      <c r="IVN17" s="2688"/>
      <c r="IVO17" s="2688"/>
      <c r="IVP17" s="2688"/>
      <c r="IVQ17" s="2688"/>
      <c r="IVR17" s="2688"/>
      <c r="IVS17" s="2688"/>
      <c r="IVT17" s="2688"/>
      <c r="IVU17" s="2688"/>
      <c r="IVV17" s="2688"/>
      <c r="IVW17" s="2688"/>
      <c r="IVX17" s="2688"/>
      <c r="IVY17" s="2688"/>
      <c r="IVZ17" s="2688"/>
      <c r="IWA17" s="2688"/>
      <c r="IWB17" s="2688"/>
      <c r="IWC17" s="2688"/>
      <c r="IWD17" s="2688"/>
      <c r="IWE17" s="2688"/>
      <c r="IWF17" s="2688"/>
      <c r="IWG17" s="2688"/>
      <c r="IWH17" s="2688"/>
      <c r="IWI17" s="2688"/>
      <c r="IWJ17" s="2688"/>
      <c r="IWK17" s="2688"/>
      <c r="IWL17" s="2688"/>
      <c r="IWM17" s="2688"/>
      <c r="IWN17" s="2688"/>
      <c r="IWO17" s="2688"/>
      <c r="IWP17" s="2688"/>
      <c r="IWQ17" s="2688"/>
      <c r="IWR17" s="2688"/>
      <c r="IWS17" s="2688"/>
      <c r="IWT17" s="2688"/>
      <c r="IWU17" s="2688"/>
      <c r="IWV17" s="2688"/>
      <c r="IWW17" s="2688"/>
      <c r="IWX17" s="2688"/>
      <c r="IWY17" s="2688"/>
      <c r="IWZ17" s="2688"/>
      <c r="IXA17" s="2688"/>
      <c r="IXB17" s="2688"/>
      <c r="IXC17" s="2688"/>
      <c r="IXD17" s="2688"/>
      <c r="IXE17" s="2688"/>
      <c r="IXF17" s="2688"/>
      <c r="IXG17" s="2688"/>
      <c r="IXH17" s="2688"/>
      <c r="IXI17" s="2688"/>
      <c r="IXJ17" s="2688"/>
      <c r="IXK17" s="2688"/>
      <c r="IXL17" s="2688"/>
      <c r="IXM17" s="2688"/>
      <c r="IXN17" s="2688"/>
      <c r="IXO17" s="2688"/>
      <c r="IXP17" s="2688"/>
      <c r="IXQ17" s="2688"/>
      <c r="IXR17" s="2688"/>
      <c r="IXS17" s="2688"/>
      <c r="IXT17" s="2688"/>
      <c r="IXU17" s="2688"/>
      <c r="IXV17" s="2688"/>
      <c r="IXW17" s="2688"/>
      <c r="IXX17" s="2688"/>
      <c r="IXY17" s="2688"/>
      <c r="IXZ17" s="2688"/>
      <c r="IYA17" s="2688"/>
      <c r="IYB17" s="2688"/>
      <c r="IYC17" s="2688"/>
      <c r="IYD17" s="2688"/>
      <c r="IYE17" s="2688"/>
      <c r="IYF17" s="2688"/>
      <c r="IYG17" s="2688"/>
      <c r="IYH17" s="2688"/>
      <c r="IYI17" s="2688"/>
      <c r="IYJ17" s="2688"/>
      <c r="IYK17" s="2688"/>
      <c r="IYL17" s="2688"/>
      <c r="IYM17" s="2688"/>
      <c r="IYN17" s="2688"/>
      <c r="IYO17" s="2688"/>
      <c r="IYP17" s="2688"/>
      <c r="IYQ17" s="2688"/>
      <c r="IYR17" s="2688"/>
      <c r="IYS17" s="2688"/>
      <c r="IYT17" s="2688"/>
      <c r="IYU17" s="2688"/>
      <c r="IYV17" s="2688"/>
      <c r="IYW17" s="2688"/>
      <c r="IYX17" s="2688"/>
      <c r="IYY17" s="2688"/>
      <c r="IYZ17" s="2688"/>
      <c r="IZA17" s="2688"/>
      <c r="IZB17" s="2688"/>
      <c r="IZC17" s="2688"/>
      <c r="IZD17" s="2688"/>
      <c r="IZE17" s="2688"/>
      <c r="IZF17" s="2688"/>
      <c r="IZG17" s="2688"/>
      <c r="IZH17" s="2688"/>
      <c r="IZI17" s="2688"/>
      <c r="IZJ17" s="2688"/>
      <c r="IZK17" s="2688"/>
      <c r="IZL17" s="2688"/>
      <c r="IZM17" s="2688"/>
      <c r="IZN17" s="2688"/>
      <c r="IZO17" s="2688"/>
      <c r="IZP17" s="2688"/>
      <c r="IZQ17" s="2688"/>
      <c r="IZR17" s="2688"/>
      <c r="IZS17" s="2688"/>
      <c r="IZT17" s="2688"/>
      <c r="IZU17" s="2688"/>
      <c r="IZV17" s="2688"/>
      <c r="IZW17" s="2688"/>
      <c r="IZX17" s="2688"/>
      <c r="IZY17" s="2688"/>
      <c r="IZZ17" s="2688"/>
      <c r="JAA17" s="2688"/>
      <c r="JAB17" s="2688"/>
      <c r="JAC17" s="2688"/>
      <c r="JAD17" s="2688"/>
      <c r="JAE17" s="2688"/>
      <c r="JAF17" s="2688"/>
      <c r="JAG17" s="2688"/>
      <c r="JAH17" s="2688"/>
      <c r="JAI17" s="2688"/>
      <c r="JAJ17" s="2688"/>
      <c r="JAK17" s="2688"/>
      <c r="JAL17" s="2688"/>
      <c r="JAM17" s="2688"/>
      <c r="JAN17" s="2688"/>
      <c r="JAO17" s="2688"/>
      <c r="JAP17" s="2688"/>
      <c r="JAQ17" s="2688"/>
      <c r="JAR17" s="2688"/>
      <c r="JAS17" s="2688"/>
      <c r="JAT17" s="2688"/>
      <c r="JAU17" s="2688"/>
      <c r="JAV17" s="2688"/>
      <c r="JAW17" s="2688"/>
      <c r="JAX17" s="2688"/>
      <c r="JAY17" s="2688"/>
      <c r="JAZ17" s="2688"/>
      <c r="JBA17" s="2688"/>
      <c r="JBB17" s="2688"/>
      <c r="JBC17" s="2688"/>
      <c r="JBD17" s="2688"/>
      <c r="JBE17" s="2688"/>
      <c r="JBF17" s="2688"/>
      <c r="JBG17" s="2688"/>
      <c r="JBH17" s="2688"/>
      <c r="JBI17" s="2688"/>
      <c r="JBJ17" s="2688"/>
      <c r="JBK17" s="2688"/>
      <c r="JBL17" s="2688"/>
      <c r="JBM17" s="2688"/>
      <c r="JBN17" s="2688"/>
      <c r="JBO17" s="2688"/>
      <c r="JBP17" s="2688"/>
      <c r="JBQ17" s="2688"/>
      <c r="JBR17" s="2688"/>
      <c r="JBS17" s="2688"/>
      <c r="JBT17" s="2688"/>
      <c r="JBU17" s="2688"/>
      <c r="JBV17" s="2688"/>
      <c r="JBW17" s="2688"/>
      <c r="JBX17" s="2688"/>
      <c r="JBY17" s="2688"/>
      <c r="JBZ17" s="2688"/>
      <c r="JCA17" s="2688"/>
      <c r="JCB17" s="2688"/>
      <c r="JCC17" s="2688"/>
      <c r="JCD17" s="2688"/>
      <c r="JCE17" s="2688"/>
      <c r="JCF17" s="2688"/>
      <c r="JCG17" s="2688"/>
      <c r="JCH17" s="2688"/>
      <c r="JCI17" s="2688"/>
      <c r="JCJ17" s="2688"/>
      <c r="JCK17" s="2688"/>
      <c r="JCL17" s="2688"/>
      <c r="JCM17" s="2688"/>
      <c r="JCN17" s="2688"/>
      <c r="JCO17" s="2688"/>
      <c r="JCP17" s="2688"/>
      <c r="JCQ17" s="2688"/>
      <c r="JCR17" s="2688"/>
      <c r="JCS17" s="2688"/>
      <c r="JCT17" s="2688"/>
      <c r="JCU17" s="2688"/>
      <c r="JCV17" s="2688"/>
      <c r="JCW17" s="2688"/>
      <c r="JCX17" s="2688"/>
      <c r="JCY17" s="2688"/>
      <c r="JCZ17" s="2688"/>
      <c r="JDA17" s="2688"/>
      <c r="JDB17" s="2688"/>
      <c r="JDC17" s="2688"/>
      <c r="JDD17" s="2688"/>
      <c r="JDE17" s="2688"/>
      <c r="JDF17" s="2688"/>
      <c r="JDG17" s="2688"/>
      <c r="JDH17" s="2688"/>
      <c r="JDI17" s="2688"/>
      <c r="JDJ17" s="2688"/>
      <c r="JDK17" s="2688"/>
      <c r="JDL17" s="2688"/>
      <c r="JDM17" s="2688"/>
      <c r="JDN17" s="2688"/>
      <c r="JDO17" s="2688"/>
      <c r="JDP17" s="2688"/>
      <c r="JDQ17" s="2688"/>
      <c r="JDR17" s="2688"/>
      <c r="JDS17" s="2688"/>
      <c r="JDT17" s="2688"/>
      <c r="JDU17" s="2688"/>
      <c r="JDV17" s="2688"/>
      <c r="JDW17" s="2688"/>
      <c r="JDX17" s="2688"/>
      <c r="JDY17" s="2688"/>
      <c r="JDZ17" s="2688"/>
      <c r="JEA17" s="2688"/>
      <c r="JEB17" s="2688"/>
      <c r="JEC17" s="2688"/>
      <c r="JED17" s="2688"/>
      <c r="JEE17" s="2688"/>
      <c r="JEF17" s="2688"/>
      <c r="JEG17" s="2688"/>
      <c r="JEH17" s="2688"/>
      <c r="JEI17" s="2688"/>
      <c r="JEJ17" s="2688"/>
      <c r="JEK17" s="2688"/>
      <c r="JEL17" s="2688"/>
      <c r="JEM17" s="2688"/>
      <c r="JEN17" s="2688"/>
      <c r="JEO17" s="2688"/>
      <c r="JEP17" s="2688"/>
      <c r="JEQ17" s="2688"/>
      <c r="JER17" s="2688"/>
      <c r="JES17" s="2688"/>
      <c r="JET17" s="2688"/>
      <c r="JEU17" s="2688"/>
      <c r="JEV17" s="2688"/>
      <c r="JEW17" s="2688"/>
      <c r="JEX17" s="2688"/>
      <c r="JEY17" s="2688"/>
      <c r="JEZ17" s="2688"/>
      <c r="JFA17" s="2688"/>
      <c r="JFB17" s="2688"/>
      <c r="JFC17" s="2688"/>
      <c r="JFD17" s="2688"/>
      <c r="JFE17" s="2688"/>
      <c r="JFF17" s="2688"/>
      <c r="JFG17" s="2688"/>
      <c r="JFH17" s="2688"/>
      <c r="JFI17" s="2688"/>
      <c r="JFJ17" s="2688"/>
      <c r="JFK17" s="2688"/>
      <c r="JFL17" s="2688"/>
      <c r="JFM17" s="2688"/>
      <c r="JFN17" s="2688"/>
      <c r="JFO17" s="2688"/>
      <c r="JFP17" s="2688"/>
      <c r="JFQ17" s="2688"/>
      <c r="JFR17" s="2688"/>
      <c r="JFS17" s="2688"/>
      <c r="JFT17" s="2688"/>
      <c r="JFU17" s="2688"/>
      <c r="JFV17" s="2688"/>
      <c r="JFW17" s="2688"/>
      <c r="JFX17" s="2688"/>
      <c r="JFY17" s="2688"/>
      <c r="JFZ17" s="2688"/>
      <c r="JGA17" s="2688"/>
      <c r="JGB17" s="2688"/>
      <c r="JGC17" s="2688"/>
      <c r="JGD17" s="2688"/>
      <c r="JGE17" s="2688"/>
      <c r="JGF17" s="2688"/>
      <c r="JGG17" s="2688"/>
      <c r="JGH17" s="2688"/>
      <c r="JGI17" s="2688"/>
      <c r="JGJ17" s="2688"/>
      <c r="JGK17" s="2688"/>
      <c r="JGL17" s="2688"/>
      <c r="JGM17" s="2688"/>
      <c r="JGN17" s="2688"/>
      <c r="JGO17" s="2688"/>
      <c r="JGP17" s="2688"/>
      <c r="JGQ17" s="2688"/>
      <c r="JGR17" s="2688"/>
      <c r="JGS17" s="2688"/>
      <c r="JGT17" s="2688"/>
      <c r="JGU17" s="2688"/>
      <c r="JGV17" s="2688"/>
      <c r="JGW17" s="2688"/>
      <c r="JGX17" s="2688"/>
      <c r="JGY17" s="2688"/>
      <c r="JGZ17" s="2688"/>
      <c r="JHA17" s="2688"/>
      <c r="JHB17" s="2688"/>
      <c r="JHC17" s="2688"/>
      <c r="JHD17" s="2688"/>
      <c r="JHE17" s="2688"/>
      <c r="JHF17" s="2688"/>
      <c r="JHG17" s="2688"/>
      <c r="JHH17" s="2688"/>
      <c r="JHI17" s="2688"/>
      <c r="JHJ17" s="2688"/>
      <c r="JHK17" s="2688"/>
      <c r="JHL17" s="2688"/>
      <c r="JHM17" s="2688"/>
      <c r="JHN17" s="2688"/>
      <c r="JHO17" s="2688"/>
      <c r="JHP17" s="2688"/>
      <c r="JHQ17" s="2688"/>
      <c r="JHR17" s="2688"/>
      <c r="JHS17" s="2688"/>
      <c r="JHT17" s="2688"/>
      <c r="JHU17" s="2688"/>
      <c r="JHV17" s="2688"/>
      <c r="JHW17" s="2688"/>
      <c r="JHX17" s="2688"/>
      <c r="JHY17" s="2688"/>
      <c r="JHZ17" s="2688"/>
      <c r="JIA17" s="2688"/>
      <c r="JIB17" s="2688"/>
      <c r="JIC17" s="2688"/>
      <c r="JID17" s="2688"/>
      <c r="JIE17" s="2688"/>
      <c r="JIF17" s="2688"/>
      <c r="JIG17" s="2688"/>
      <c r="JIH17" s="2688"/>
      <c r="JII17" s="2688"/>
      <c r="JIJ17" s="2688"/>
      <c r="JIK17" s="2688"/>
      <c r="JIL17" s="2688"/>
      <c r="JIM17" s="2688"/>
      <c r="JIN17" s="2688"/>
      <c r="JIO17" s="2688"/>
      <c r="JIP17" s="2688"/>
      <c r="JIQ17" s="2688"/>
      <c r="JIR17" s="2688"/>
      <c r="JIS17" s="2688"/>
      <c r="JIT17" s="2688"/>
      <c r="JIU17" s="2688"/>
      <c r="JIV17" s="2688"/>
      <c r="JIW17" s="2688"/>
      <c r="JIX17" s="2688"/>
      <c r="JIY17" s="2688"/>
      <c r="JIZ17" s="2688"/>
      <c r="JJA17" s="2688"/>
      <c r="JJB17" s="2688"/>
      <c r="JJC17" s="2688"/>
      <c r="JJD17" s="2688"/>
      <c r="JJE17" s="2688"/>
      <c r="JJF17" s="2688"/>
      <c r="JJG17" s="2688"/>
      <c r="JJH17" s="2688"/>
      <c r="JJI17" s="2688"/>
      <c r="JJJ17" s="2688"/>
      <c r="JJK17" s="2688"/>
      <c r="JJL17" s="2688"/>
      <c r="JJM17" s="2688"/>
      <c r="JJN17" s="2688"/>
      <c r="JJO17" s="2688"/>
      <c r="JJP17" s="2688"/>
      <c r="JJQ17" s="2688"/>
      <c r="JJR17" s="2688"/>
      <c r="JJS17" s="2688"/>
      <c r="JJT17" s="2688"/>
      <c r="JJU17" s="2688"/>
      <c r="JJV17" s="2688"/>
      <c r="JJW17" s="2688"/>
      <c r="JJX17" s="2688"/>
      <c r="JJY17" s="2688"/>
      <c r="JJZ17" s="2688"/>
      <c r="JKA17" s="2688"/>
      <c r="JKB17" s="2688"/>
      <c r="JKC17" s="2688"/>
      <c r="JKD17" s="2688"/>
      <c r="JKE17" s="2688"/>
      <c r="JKF17" s="2688"/>
      <c r="JKG17" s="2688"/>
      <c r="JKH17" s="2688"/>
      <c r="JKI17" s="2688"/>
      <c r="JKJ17" s="2688"/>
      <c r="JKK17" s="2688"/>
      <c r="JKL17" s="2688"/>
      <c r="JKM17" s="2688"/>
      <c r="JKN17" s="2688"/>
      <c r="JKO17" s="2688"/>
      <c r="JKP17" s="2688"/>
      <c r="JKQ17" s="2688"/>
      <c r="JKR17" s="2688"/>
      <c r="JKS17" s="2688"/>
      <c r="JKT17" s="2688"/>
      <c r="JKU17" s="2688"/>
      <c r="JKV17" s="2688"/>
      <c r="JKW17" s="2688"/>
      <c r="JKX17" s="2688"/>
      <c r="JKY17" s="2688"/>
      <c r="JKZ17" s="2688"/>
      <c r="JLA17" s="2688"/>
      <c r="JLB17" s="2688"/>
      <c r="JLC17" s="2688"/>
      <c r="JLD17" s="2688"/>
      <c r="JLE17" s="2688"/>
      <c r="JLF17" s="2688"/>
      <c r="JLG17" s="2688"/>
      <c r="JLH17" s="2688"/>
      <c r="JLI17" s="2688"/>
      <c r="JLJ17" s="2688"/>
      <c r="JLK17" s="2688"/>
      <c r="JLL17" s="2688"/>
      <c r="JLM17" s="2688"/>
      <c r="JLN17" s="2688"/>
      <c r="JLO17" s="2688"/>
      <c r="JLP17" s="2688"/>
      <c r="JLQ17" s="2688"/>
      <c r="JLR17" s="2688"/>
      <c r="JLS17" s="2688"/>
      <c r="JLT17" s="2688"/>
      <c r="JLU17" s="2688"/>
      <c r="JLV17" s="2688"/>
      <c r="JLW17" s="2688"/>
      <c r="JLX17" s="2688"/>
      <c r="JLY17" s="2688"/>
      <c r="JLZ17" s="2688"/>
      <c r="JMA17" s="2688"/>
      <c r="JMB17" s="2688"/>
      <c r="JMC17" s="2688"/>
      <c r="JMD17" s="2688"/>
      <c r="JME17" s="2688"/>
      <c r="JMF17" s="2688"/>
      <c r="JMG17" s="2688"/>
      <c r="JMH17" s="2688"/>
      <c r="JMI17" s="2688"/>
      <c r="JMJ17" s="2688"/>
      <c r="JMK17" s="2688"/>
      <c r="JML17" s="2688"/>
      <c r="JMM17" s="2688"/>
      <c r="JMN17" s="2688"/>
      <c r="JMO17" s="2688"/>
      <c r="JMP17" s="2688"/>
      <c r="JMQ17" s="2688"/>
      <c r="JMR17" s="2688"/>
      <c r="JMS17" s="2688"/>
      <c r="JMT17" s="2688"/>
      <c r="JMU17" s="2688"/>
      <c r="JMV17" s="2688"/>
      <c r="JMW17" s="2688"/>
      <c r="JMX17" s="2688"/>
      <c r="JMY17" s="2688"/>
      <c r="JMZ17" s="2688"/>
      <c r="JNA17" s="2688"/>
      <c r="JNB17" s="2688"/>
      <c r="JNC17" s="2688"/>
      <c r="JND17" s="2688"/>
      <c r="JNE17" s="2688"/>
      <c r="JNF17" s="2688"/>
      <c r="JNG17" s="2688"/>
      <c r="JNH17" s="2688"/>
      <c r="JNI17" s="2688"/>
      <c r="JNJ17" s="2688"/>
      <c r="JNK17" s="2688"/>
      <c r="JNL17" s="2688"/>
      <c r="JNM17" s="2688"/>
      <c r="JNN17" s="2688"/>
      <c r="JNO17" s="2688"/>
      <c r="JNP17" s="2688"/>
      <c r="JNQ17" s="2688"/>
      <c r="JNR17" s="2688"/>
      <c r="JNS17" s="2688"/>
      <c r="JNT17" s="2688"/>
      <c r="JNU17" s="2688"/>
      <c r="JNV17" s="2688"/>
      <c r="JNW17" s="2688"/>
      <c r="JNX17" s="2688"/>
      <c r="JNY17" s="2688"/>
      <c r="JNZ17" s="2688"/>
      <c r="JOA17" s="2688"/>
      <c r="JOB17" s="2688"/>
      <c r="JOC17" s="2688"/>
      <c r="JOD17" s="2688"/>
      <c r="JOE17" s="2688"/>
      <c r="JOF17" s="2688"/>
      <c r="JOG17" s="2688"/>
      <c r="JOH17" s="2688"/>
      <c r="JOI17" s="2688"/>
      <c r="JOJ17" s="2688"/>
      <c r="JOK17" s="2688"/>
      <c r="JOL17" s="2688"/>
      <c r="JOM17" s="2688"/>
      <c r="JON17" s="2688"/>
      <c r="JOO17" s="2688"/>
      <c r="JOP17" s="2688"/>
      <c r="JOQ17" s="2688"/>
      <c r="JOR17" s="2688"/>
      <c r="JOS17" s="2688"/>
      <c r="JOT17" s="2688"/>
      <c r="JOU17" s="2688"/>
      <c r="JOV17" s="2688"/>
      <c r="JOW17" s="2688"/>
      <c r="JOX17" s="2688"/>
      <c r="JOY17" s="2688"/>
      <c r="JOZ17" s="2688"/>
      <c r="JPA17" s="2688"/>
      <c r="JPB17" s="2688"/>
      <c r="JPC17" s="2688"/>
      <c r="JPD17" s="2688"/>
      <c r="JPE17" s="2688"/>
      <c r="JPF17" s="2688"/>
      <c r="JPG17" s="2688"/>
      <c r="JPH17" s="2688"/>
      <c r="JPI17" s="2688"/>
      <c r="JPJ17" s="2688"/>
      <c r="JPK17" s="2688"/>
      <c r="JPL17" s="2688"/>
      <c r="JPM17" s="2688"/>
      <c r="JPN17" s="2688"/>
      <c r="JPO17" s="2688"/>
      <c r="JPP17" s="2688"/>
      <c r="JPQ17" s="2688"/>
      <c r="JPR17" s="2688"/>
      <c r="JPS17" s="2688"/>
      <c r="JPT17" s="2688"/>
      <c r="JPU17" s="2688"/>
      <c r="JPV17" s="2688"/>
      <c r="JPW17" s="2688"/>
      <c r="JPX17" s="2688"/>
      <c r="JPY17" s="2688"/>
      <c r="JPZ17" s="2688"/>
      <c r="JQA17" s="2688"/>
      <c r="JQB17" s="2688"/>
      <c r="JQC17" s="2688"/>
      <c r="JQD17" s="2688"/>
      <c r="JQE17" s="2688"/>
      <c r="JQF17" s="2688"/>
      <c r="JQG17" s="2688"/>
      <c r="JQH17" s="2688"/>
      <c r="JQI17" s="2688"/>
      <c r="JQJ17" s="2688"/>
      <c r="JQK17" s="2688"/>
      <c r="JQL17" s="2688"/>
      <c r="JQM17" s="2688"/>
      <c r="JQN17" s="2688"/>
      <c r="JQO17" s="2688"/>
      <c r="JQP17" s="2688"/>
      <c r="JQQ17" s="2688"/>
      <c r="JQR17" s="2688"/>
      <c r="JQS17" s="2688"/>
      <c r="JQT17" s="2688"/>
      <c r="JQU17" s="2688"/>
      <c r="JQV17" s="2688"/>
      <c r="JQW17" s="2688"/>
      <c r="JQX17" s="2688"/>
      <c r="JQY17" s="2688"/>
      <c r="JQZ17" s="2688"/>
      <c r="JRA17" s="2688"/>
      <c r="JRB17" s="2688"/>
      <c r="JRC17" s="2688"/>
      <c r="JRD17" s="2688"/>
      <c r="JRE17" s="2688"/>
      <c r="JRF17" s="2688"/>
      <c r="JRG17" s="2688"/>
      <c r="JRH17" s="2688"/>
      <c r="JRI17" s="2688"/>
      <c r="JRJ17" s="2688"/>
      <c r="JRK17" s="2688"/>
      <c r="JRL17" s="2688"/>
      <c r="JRM17" s="2688"/>
      <c r="JRN17" s="2688"/>
      <c r="JRO17" s="2688"/>
      <c r="JRP17" s="2688"/>
      <c r="JRQ17" s="2688"/>
      <c r="JRR17" s="2688"/>
      <c r="JRS17" s="2688"/>
      <c r="JRT17" s="2688"/>
      <c r="JRU17" s="2688"/>
      <c r="JRV17" s="2688"/>
      <c r="JRW17" s="2688"/>
      <c r="JRX17" s="2688"/>
      <c r="JRY17" s="2688"/>
      <c r="JRZ17" s="2688"/>
      <c r="JSA17" s="2688"/>
      <c r="JSB17" s="2688"/>
      <c r="JSC17" s="2688"/>
      <c r="JSD17" s="2688"/>
      <c r="JSE17" s="2688"/>
      <c r="JSF17" s="2688"/>
      <c r="JSG17" s="2688"/>
      <c r="JSH17" s="2688"/>
      <c r="JSI17" s="2688"/>
      <c r="JSJ17" s="2688"/>
      <c r="JSK17" s="2688"/>
      <c r="JSL17" s="2688"/>
      <c r="JSM17" s="2688"/>
      <c r="JSN17" s="2688"/>
      <c r="JSO17" s="2688"/>
      <c r="JSP17" s="2688"/>
      <c r="JSQ17" s="2688"/>
      <c r="JSR17" s="2688"/>
      <c r="JSS17" s="2688"/>
      <c r="JST17" s="2688"/>
      <c r="JSU17" s="2688"/>
      <c r="JSV17" s="2688"/>
      <c r="JSW17" s="2688"/>
      <c r="JSX17" s="2688"/>
      <c r="JSY17" s="2688"/>
      <c r="JSZ17" s="2688"/>
      <c r="JTA17" s="2688"/>
      <c r="JTB17" s="2688"/>
      <c r="JTC17" s="2688"/>
      <c r="JTD17" s="2688"/>
      <c r="JTE17" s="2688"/>
      <c r="JTF17" s="2688"/>
      <c r="JTG17" s="2688"/>
      <c r="JTH17" s="2688"/>
      <c r="JTI17" s="2688"/>
      <c r="JTJ17" s="2688"/>
      <c r="JTK17" s="2688"/>
      <c r="JTL17" s="2688"/>
      <c r="JTM17" s="2688"/>
      <c r="JTN17" s="2688"/>
      <c r="JTO17" s="2688"/>
      <c r="JTP17" s="2688"/>
      <c r="JTQ17" s="2688"/>
      <c r="JTR17" s="2688"/>
      <c r="JTS17" s="2688"/>
      <c r="JTT17" s="2688"/>
      <c r="JTU17" s="2688"/>
      <c r="JTV17" s="2688"/>
      <c r="JTW17" s="2688"/>
      <c r="JTX17" s="2688"/>
      <c r="JTY17" s="2688"/>
      <c r="JTZ17" s="2688"/>
      <c r="JUA17" s="2688"/>
      <c r="JUB17" s="2688"/>
      <c r="JUC17" s="2688"/>
      <c r="JUD17" s="2688"/>
      <c r="JUE17" s="2688"/>
      <c r="JUF17" s="2688"/>
      <c r="JUG17" s="2688"/>
      <c r="JUH17" s="2688"/>
      <c r="JUI17" s="2688"/>
      <c r="JUJ17" s="2688"/>
      <c r="JUK17" s="2688"/>
      <c r="JUL17" s="2688"/>
      <c r="JUM17" s="2688"/>
      <c r="JUN17" s="2688"/>
      <c r="JUO17" s="2688"/>
      <c r="JUP17" s="2688"/>
      <c r="JUQ17" s="2688"/>
      <c r="JUR17" s="2688"/>
      <c r="JUS17" s="2688"/>
      <c r="JUT17" s="2688"/>
      <c r="JUU17" s="2688"/>
      <c r="JUV17" s="2688"/>
      <c r="JUW17" s="2688"/>
      <c r="JUX17" s="2688"/>
      <c r="JUY17" s="2688"/>
      <c r="JUZ17" s="2688"/>
      <c r="JVA17" s="2688"/>
      <c r="JVB17" s="2688"/>
      <c r="JVC17" s="2688"/>
      <c r="JVD17" s="2688"/>
      <c r="JVE17" s="2688"/>
      <c r="JVF17" s="2688"/>
      <c r="JVG17" s="2688"/>
      <c r="JVH17" s="2688"/>
      <c r="JVI17" s="2688"/>
      <c r="JVJ17" s="2688"/>
      <c r="JVK17" s="2688"/>
      <c r="JVL17" s="2688"/>
      <c r="JVM17" s="2688"/>
      <c r="JVN17" s="2688"/>
      <c r="JVO17" s="2688"/>
      <c r="JVP17" s="2688"/>
      <c r="JVQ17" s="2688"/>
      <c r="JVR17" s="2688"/>
      <c r="JVS17" s="2688"/>
      <c r="JVT17" s="2688"/>
      <c r="JVU17" s="2688"/>
      <c r="JVV17" s="2688"/>
      <c r="JVW17" s="2688"/>
      <c r="JVX17" s="2688"/>
      <c r="JVY17" s="2688"/>
      <c r="JVZ17" s="2688"/>
      <c r="JWA17" s="2688"/>
      <c r="JWB17" s="2688"/>
      <c r="JWC17" s="2688"/>
      <c r="JWD17" s="2688"/>
      <c r="JWE17" s="2688"/>
      <c r="JWF17" s="2688"/>
      <c r="JWG17" s="2688"/>
      <c r="JWH17" s="2688"/>
      <c r="JWI17" s="2688"/>
      <c r="JWJ17" s="2688"/>
      <c r="JWK17" s="2688"/>
      <c r="JWL17" s="2688"/>
      <c r="JWM17" s="2688"/>
      <c r="JWN17" s="2688"/>
      <c r="JWO17" s="2688"/>
      <c r="JWP17" s="2688"/>
      <c r="JWQ17" s="2688"/>
      <c r="JWR17" s="2688"/>
      <c r="JWS17" s="2688"/>
      <c r="JWT17" s="2688"/>
      <c r="JWU17" s="2688"/>
      <c r="JWV17" s="2688"/>
      <c r="JWW17" s="2688"/>
      <c r="JWX17" s="2688"/>
      <c r="JWY17" s="2688"/>
      <c r="JWZ17" s="2688"/>
      <c r="JXA17" s="2688"/>
      <c r="JXB17" s="2688"/>
      <c r="JXC17" s="2688"/>
      <c r="JXD17" s="2688"/>
      <c r="JXE17" s="2688"/>
      <c r="JXF17" s="2688"/>
      <c r="JXG17" s="2688"/>
      <c r="JXH17" s="2688"/>
      <c r="JXI17" s="2688"/>
      <c r="JXJ17" s="2688"/>
      <c r="JXK17" s="2688"/>
      <c r="JXL17" s="2688"/>
      <c r="JXM17" s="2688"/>
      <c r="JXN17" s="2688"/>
      <c r="JXO17" s="2688"/>
      <c r="JXP17" s="2688"/>
      <c r="JXQ17" s="2688"/>
      <c r="JXR17" s="2688"/>
      <c r="JXS17" s="2688"/>
      <c r="JXT17" s="2688"/>
      <c r="JXU17" s="2688"/>
      <c r="JXV17" s="2688"/>
      <c r="JXW17" s="2688"/>
      <c r="JXX17" s="2688"/>
      <c r="JXY17" s="2688"/>
      <c r="JXZ17" s="2688"/>
      <c r="JYA17" s="2688"/>
      <c r="JYB17" s="2688"/>
      <c r="JYC17" s="2688"/>
      <c r="JYD17" s="2688"/>
      <c r="JYE17" s="2688"/>
      <c r="JYF17" s="2688"/>
      <c r="JYG17" s="2688"/>
      <c r="JYH17" s="2688"/>
      <c r="JYI17" s="2688"/>
      <c r="JYJ17" s="2688"/>
      <c r="JYK17" s="2688"/>
      <c r="JYL17" s="2688"/>
      <c r="JYM17" s="2688"/>
      <c r="JYN17" s="2688"/>
      <c r="JYO17" s="2688"/>
      <c r="JYP17" s="2688"/>
      <c r="JYQ17" s="2688"/>
      <c r="JYR17" s="2688"/>
      <c r="JYS17" s="2688"/>
      <c r="JYT17" s="2688"/>
      <c r="JYU17" s="2688"/>
      <c r="JYV17" s="2688"/>
      <c r="JYW17" s="2688"/>
      <c r="JYX17" s="2688"/>
      <c r="JYY17" s="2688"/>
      <c r="JYZ17" s="2688"/>
      <c r="JZA17" s="2688"/>
      <c r="JZB17" s="2688"/>
      <c r="JZC17" s="2688"/>
      <c r="JZD17" s="2688"/>
      <c r="JZE17" s="2688"/>
      <c r="JZF17" s="2688"/>
      <c r="JZG17" s="2688"/>
      <c r="JZH17" s="2688"/>
      <c r="JZI17" s="2688"/>
      <c r="JZJ17" s="2688"/>
      <c r="JZK17" s="2688"/>
      <c r="JZL17" s="2688"/>
      <c r="JZM17" s="2688"/>
      <c r="JZN17" s="2688"/>
      <c r="JZO17" s="2688"/>
      <c r="JZP17" s="2688"/>
      <c r="JZQ17" s="2688"/>
      <c r="JZR17" s="2688"/>
      <c r="JZS17" s="2688"/>
      <c r="JZT17" s="2688"/>
      <c r="JZU17" s="2688"/>
      <c r="JZV17" s="2688"/>
      <c r="JZW17" s="2688"/>
      <c r="JZX17" s="2688"/>
      <c r="JZY17" s="2688"/>
      <c r="JZZ17" s="2688"/>
      <c r="KAA17" s="2688"/>
      <c r="KAB17" s="2688"/>
      <c r="KAC17" s="2688"/>
      <c r="KAD17" s="2688"/>
      <c r="KAE17" s="2688"/>
      <c r="KAF17" s="2688"/>
      <c r="KAG17" s="2688"/>
      <c r="KAH17" s="2688"/>
      <c r="KAI17" s="2688"/>
      <c r="KAJ17" s="2688"/>
      <c r="KAK17" s="2688"/>
      <c r="KAL17" s="2688"/>
      <c r="KAM17" s="2688"/>
      <c r="KAN17" s="2688"/>
      <c r="KAO17" s="2688"/>
      <c r="KAP17" s="2688"/>
      <c r="KAQ17" s="2688"/>
      <c r="KAR17" s="2688"/>
      <c r="KAS17" s="2688"/>
      <c r="KAT17" s="2688"/>
      <c r="KAU17" s="2688"/>
      <c r="KAV17" s="2688"/>
      <c r="KAW17" s="2688"/>
      <c r="KAX17" s="2688"/>
      <c r="KAY17" s="2688"/>
      <c r="KAZ17" s="2688"/>
      <c r="KBA17" s="2688"/>
      <c r="KBB17" s="2688"/>
      <c r="KBC17" s="2688"/>
      <c r="KBD17" s="2688"/>
      <c r="KBE17" s="2688"/>
      <c r="KBF17" s="2688"/>
      <c r="KBG17" s="2688"/>
      <c r="KBH17" s="2688"/>
      <c r="KBI17" s="2688"/>
      <c r="KBJ17" s="2688"/>
      <c r="KBK17" s="2688"/>
      <c r="KBL17" s="2688"/>
      <c r="KBM17" s="2688"/>
      <c r="KBN17" s="2688"/>
      <c r="KBO17" s="2688"/>
      <c r="KBP17" s="2688"/>
      <c r="KBQ17" s="2688"/>
      <c r="KBR17" s="2688"/>
      <c r="KBS17" s="2688"/>
      <c r="KBT17" s="2688"/>
      <c r="KBU17" s="2688"/>
      <c r="KBV17" s="2688"/>
      <c r="KBW17" s="2688"/>
      <c r="KBX17" s="2688"/>
      <c r="KBY17" s="2688"/>
      <c r="KBZ17" s="2688"/>
      <c r="KCA17" s="2688"/>
      <c r="KCB17" s="2688"/>
      <c r="KCC17" s="2688"/>
      <c r="KCD17" s="2688"/>
      <c r="KCE17" s="2688"/>
      <c r="KCF17" s="2688"/>
      <c r="KCG17" s="2688"/>
      <c r="KCH17" s="2688"/>
      <c r="KCI17" s="2688"/>
      <c r="KCJ17" s="2688"/>
      <c r="KCK17" s="2688"/>
      <c r="KCL17" s="2688"/>
      <c r="KCM17" s="2688"/>
      <c r="KCN17" s="2688"/>
      <c r="KCO17" s="2688"/>
      <c r="KCP17" s="2688"/>
      <c r="KCQ17" s="2688"/>
      <c r="KCR17" s="2688"/>
      <c r="KCS17" s="2688"/>
      <c r="KCT17" s="2688"/>
      <c r="KCU17" s="2688"/>
      <c r="KCV17" s="2688"/>
      <c r="KCW17" s="2688"/>
      <c r="KCX17" s="2688"/>
      <c r="KCY17" s="2688"/>
      <c r="KCZ17" s="2688"/>
      <c r="KDA17" s="2688"/>
      <c r="KDB17" s="2688"/>
      <c r="KDC17" s="2688"/>
      <c r="KDD17" s="2688"/>
      <c r="KDE17" s="2688"/>
      <c r="KDF17" s="2688"/>
      <c r="KDG17" s="2688"/>
      <c r="KDH17" s="2688"/>
      <c r="KDI17" s="2688"/>
      <c r="KDJ17" s="2688"/>
      <c r="KDK17" s="2688"/>
      <c r="KDL17" s="2688"/>
      <c r="KDM17" s="2688"/>
      <c r="KDN17" s="2688"/>
      <c r="KDO17" s="2688"/>
      <c r="KDP17" s="2688"/>
      <c r="KDQ17" s="2688"/>
      <c r="KDR17" s="2688"/>
      <c r="KDS17" s="2688"/>
      <c r="KDT17" s="2688"/>
      <c r="KDU17" s="2688"/>
      <c r="KDV17" s="2688"/>
      <c r="KDW17" s="2688"/>
      <c r="KDX17" s="2688"/>
      <c r="KDY17" s="2688"/>
      <c r="KDZ17" s="2688"/>
      <c r="KEA17" s="2688"/>
      <c r="KEB17" s="2688"/>
      <c r="KEC17" s="2688"/>
      <c r="KED17" s="2688"/>
      <c r="KEE17" s="2688"/>
      <c r="KEF17" s="2688"/>
      <c r="KEG17" s="2688"/>
      <c r="KEH17" s="2688"/>
      <c r="KEI17" s="2688"/>
      <c r="KEJ17" s="2688"/>
      <c r="KEK17" s="2688"/>
      <c r="KEL17" s="2688"/>
      <c r="KEM17" s="2688"/>
      <c r="KEN17" s="2688"/>
      <c r="KEO17" s="2688"/>
      <c r="KEP17" s="2688"/>
      <c r="KEQ17" s="2688"/>
      <c r="KER17" s="2688"/>
      <c r="KES17" s="2688"/>
      <c r="KET17" s="2688"/>
      <c r="KEU17" s="2688"/>
      <c r="KEV17" s="2688"/>
      <c r="KEW17" s="2688"/>
      <c r="KEX17" s="2688"/>
      <c r="KEY17" s="2688"/>
      <c r="KEZ17" s="2688"/>
      <c r="KFA17" s="2688"/>
      <c r="KFB17" s="2688"/>
      <c r="KFC17" s="2688"/>
      <c r="KFD17" s="2688"/>
      <c r="KFE17" s="2688"/>
      <c r="KFF17" s="2688"/>
      <c r="KFG17" s="2688"/>
      <c r="KFH17" s="2688"/>
      <c r="KFI17" s="2688"/>
      <c r="KFJ17" s="2688"/>
      <c r="KFK17" s="2688"/>
      <c r="KFL17" s="2688"/>
      <c r="KFM17" s="2688"/>
      <c r="KFN17" s="2688"/>
      <c r="KFO17" s="2688"/>
      <c r="KFP17" s="2688"/>
      <c r="KFQ17" s="2688"/>
      <c r="KFR17" s="2688"/>
      <c r="KFS17" s="2688"/>
      <c r="KFT17" s="2688"/>
      <c r="KFU17" s="2688"/>
      <c r="KFV17" s="2688"/>
      <c r="KFW17" s="2688"/>
      <c r="KFX17" s="2688"/>
      <c r="KFY17" s="2688"/>
      <c r="KFZ17" s="2688"/>
      <c r="KGA17" s="2688"/>
      <c r="KGB17" s="2688"/>
      <c r="KGC17" s="2688"/>
      <c r="KGD17" s="2688"/>
      <c r="KGE17" s="2688"/>
      <c r="KGF17" s="2688"/>
      <c r="KGG17" s="2688"/>
      <c r="KGH17" s="2688"/>
      <c r="KGI17" s="2688"/>
      <c r="KGJ17" s="2688"/>
      <c r="KGK17" s="2688"/>
      <c r="KGL17" s="2688"/>
      <c r="KGM17" s="2688"/>
      <c r="KGN17" s="2688"/>
      <c r="KGO17" s="2688"/>
      <c r="KGP17" s="2688"/>
      <c r="KGQ17" s="2688"/>
      <c r="KGR17" s="2688"/>
      <c r="KGS17" s="2688"/>
      <c r="KGT17" s="2688"/>
      <c r="KGU17" s="2688"/>
      <c r="KGV17" s="2688"/>
      <c r="KGW17" s="2688"/>
      <c r="KGX17" s="2688"/>
      <c r="KGY17" s="2688"/>
      <c r="KGZ17" s="2688"/>
      <c r="KHA17" s="2688"/>
      <c r="KHB17" s="2688"/>
      <c r="KHC17" s="2688"/>
      <c r="KHD17" s="2688"/>
      <c r="KHE17" s="2688"/>
      <c r="KHF17" s="2688"/>
      <c r="KHG17" s="2688"/>
      <c r="KHH17" s="2688"/>
      <c r="KHI17" s="2688"/>
      <c r="KHJ17" s="2688"/>
      <c r="KHK17" s="2688"/>
      <c r="KHL17" s="2688"/>
      <c r="KHM17" s="2688"/>
      <c r="KHN17" s="2688"/>
      <c r="KHO17" s="2688"/>
      <c r="KHP17" s="2688"/>
      <c r="KHQ17" s="2688"/>
      <c r="KHR17" s="2688"/>
      <c r="KHS17" s="2688"/>
      <c r="KHT17" s="2688"/>
      <c r="KHU17" s="2688"/>
      <c r="KHV17" s="2688"/>
      <c r="KHW17" s="2688"/>
      <c r="KHX17" s="2688"/>
      <c r="KHY17" s="2688"/>
      <c r="KHZ17" s="2688"/>
      <c r="KIA17" s="2688"/>
      <c r="KIB17" s="2688"/>
      <c r="KIC17" s="2688"/>
      <c r="KID17" s="2688"/>
      <c r="KIE17" s="2688"/>
      <c r="KIF17" s="2688"/>
      <c r="KIG17" s="2688"/>
      <c r="KIH17" s="2688"/>
      <c r="KII17" s="2688"/>
      <c r="KIJ17" s="2688"/>
      <c r="KIK17" s="2688"/>
      <c r="KIL17" s="2688"/>
      <c r="KIM17" s="2688"/>
      <c r="KIN17" s="2688"/>
      <c r="KIO17" s="2688"/>
      <c r="KIP17" s="2688"/>
      <c r="KIQ17" s="2688"/>
      <c r="KIR17" s="2688"/>
      <c r="KIS17" s="2688"/>
      <c r="KIT17" s="2688"/>
      <c r="KIU17" s="2688"/>
      <c r="KIV17" s="2688"/>
      <c r="KIW17" s="2688"/>
      <c r="KIX17" s="2688"/>
      <c r="KIY17" s="2688"/>
      <c r="KIZ17" s="2688"/>
      <c r="KJA17" s="2688"/>
      <c r="KJB17" s="2688"/>
      <c r="KJC17" s="2688"/>
      <c r="KJD17" s="2688"/>
      <c r="KJE17" s="2688"/>
      <c r="KJF17" s="2688"/>
      <c r="KJG17" s="2688"/>
      <c r="KJH17" s="2688"/>
      <c r="KJI17" s="2688"/>
      <c r="KJJ17" s="2688"/>
      <c r="KJK17" s="2688"/>
      <c r="KJL17" s="2688"/>
      <c r="KJM17" s="2688"/>
      <c r="KJN17" s="2688"/>
      <c r="KJO17" s="2688"/>
      <c r="KJP17" s="2688"/>
      <c r="KJQ17" s="2688"/>
      <c r="KJR17" s="2688"/>
      <c r="KJS17" s="2688"/>
      <c r="KJT17" s="2688"/>
      <c r="KJU17" s="2688"/>
      <c r="KJV17" s="2688"/>
      <c r="KJW17" s="2688"/>
      <c r="KJX17" s="2688"/>
      <c r="KJY17" s="2688"/>
      <c r="KJZ17" s="2688"/>
      <c r="KKA17" s="2688"/>
      <c r="KKB17" s="2688"/>
      <c r="KKC17" s="2688"/>
      <c r="KKD17" s="2688"/>
      <c r="KKE17" s="2688"/>
      <c r="KKF17" s="2688"/>
      <c r="KKG17" s="2688"/>
      <c r="KKH17" s="2688"/>
      <c r="KKI17" s="2688"/>
      <c r="KKJ17" s="2688"/>
      <c r="KKK17" s="2688"/>
      <c r="KKL17" s="2688"/>
      <c r="KKM17" s="2688"/>
      <c r="KKN17" s="2688"/>
      <c r="KKO17" s="2688"/>
      <c r="KKP17" s="2688"/>
      <c r="KKQ17" s="2688"/>
      <c r="KKR17" s="2688"/>
      <c r="KKS17" s="2688"/>
      <c r="KKT17" s="2688"/>
      <c r="KKU17" s="2688"/>
      <c r="KKV17" s="2688"/>
      <c r="KKW17" s="2688"/>
      <c r="KKX17" s="2688"/>
      <c r="KKY17" s="2688"/>
      <c r="KKZ17" s="2688"/>
      <c r="KLA17" s="2688"/>
      <c r="KLB17" s="2688"/>
      <c r="KLC17" s="2688"/>
      <c r="KLD17" s="2688"/>
      <c r="KLE17" s="2688"/>
      <c r="KLF17" s="2688"/>
      <c r="KLG17" s="2688"/>
      <c r="KLH17" s="2688"/>
      <c r="KLI17" s="2688"/>
      <c r="KLJ17" s="2688"/>
      <c r="KLK17" s="2688"/>
      <c r="KLL17" s="2688"/>
      <c r="KLM17" s="2688"/>
      <c r="KLN17" s="2688"/>
      <c r="KLO17" s="2688"/>
      <c r="KLP17" s="2688"/>
      <c r="KLQ17" s="2688"/>
      <c r="KLR17" s="2688"/>
      <c r="KLS17" s="2688"/>
      <c r="KLT17" s="2688"/>
      <c r="KLU17" s="2688"/>
      <c r="KLV17" s="2688"/>
      <c r="KLW17" s="2688"/>
      <c r="KLX17" s="2688"/>
      <c r="KLY17" s="2688"/>
      <c r="KLZ17" s="2688"/>
      <c r="KMA17" s="2688"/>
      <c r="KMB17" s="2688"/>
      <c r="KMC17" s="2688"/>
      <c r="KMD17" s="2688"/>
      <c r="KME17" s="2688"/>
      <c r="KMF17" s="2688"/>
      <c r="KMG17" s="2688"/>
      <c r="KMH17" s="2688"/>
      <c r="KMI17" s="2688"/>
      <c r="KMJ17" s="2688"/>
      <c r="KMK17" s="2688"/>
      <c r="KML17" s="2688"/>
      <c r="KMM17" s="2688"/>
      <c r="KMN17" s="2688"/>
      <c r="KMO17" s="2688"/>
      <c r="KMP17" s="2688"/>
      <c r="KMQ17" s="2688"/>
      <c r="KMR17" s="2688"/>
      <c r="KMS17" s="2688"/>
      <c r="KMT17" s="2688"/>
      <c r="KMU17" s="2688"/>
      <c r="KMV17" s="2688"/>
      <c r="KMW17" s="2688"/>
      <c r="KMX17" s="2688"/>
      <c r="KMY17" s="2688"/>
      <c r="KMZ17" s="2688"/>
      <c r="KNA17" s="2688"/>
      <c r="KNB17" s="2688"/>
      <c r="KNC17" s="2688"/>
      <c r="KND17" s="2688"/>
      <c r="KNE17" s="2688"/>
      <c r="KNF17" s="2688"/>
      <c r="KNG17" s="2688"/>
      <c r="KNH17" s="2688"/>
      <c r="KNI17" s="2688"/>
      <c r="KNJ17" s="2688"/>
      <c r="KNK17" s="2688"/>
      <c r="KNL17" s="2688"/>
      <c r="KNM17" s="2688"/>
      <c r="KNN17" s="2688"/>
      <c r="KNO17" s="2688"/>
      <c r="KNP17" s="2688"/>
      <c r="KNQ17" s="2688"/>
      <c r="KNR17" s="2688"/>
      <c r="KNS17" s="2688"/>
      <c r="KNT17" s="2688"/>
      <c r="KNU17" s="2688"/>
      <c r="KNV17" s="2688"/>
      <c r="KNW17" s="2688"/>
      <c r="KNX17" s="2688"/>
      <c r="KNY17" s="2688"/>
      <c r="KNZ17" s="2688"/>
      <c r="KOA17" s="2688"/>
      <c r="KOB17" s="2688"/>
      <c r="KOC17" s="2688"/>
      <c r="KOD17" s="2688"/>
      <c r="KOE17" s="2688"/>
      <c r="KOF17" s="2688"/>
      <c r="KOG17" s="2688"/>
      <c r="KOH17" s="2688"/>
      <c r="KOI17" s="2688"/>
      <c r="KOJ17" s="2688"/>
      <c r="KOK17" s="2688"/>
      <c r="KOL17" s="2688"/>
      <c r="KOM17" s="2688"/>
      <c r="KON17" s="2688"/>
      <c r="KOO17" s="2688"/>
      <c r="KOP17" s="2688"/>
      <c r="KOQ17" s="2688"/>
      <c r="KOR17" s="2688"/>
      <c r="KOS17" s="2688"/>
      <c r="KOT17" s="2688"/>
      <c r="KOU17" s="2688"/>
      <c r="KOV17" s="2688"/>
      <c r="KOW17" s="2688"/>
      <c r="KOX17" s="2688"/>
      <c r="KOY17" s="2688"/>
      <c r="KOZ17" s="2688"/>
      <c r="KPA17" s="2688"/>
      <c r="KPB17" s="2688"/>
      <c r="KPC17" s="2688"/>
      <c r="KPD17" s="2688"/>
      <c r="KPE17" s="2688"/>
      <c r="KPF17" s="2688"/>
      <c r="KPG17" s="2688"/>
      <c r="KPH17" s="2688"/>
      <c r="KPI17" s="2688"/>
      <c r="KPJ17" s="2688"/>
      <c r="KPK17" s="2688"/>
      <c r="KPL17" s="2688"/>
      <c r="KPM17" s="2688"/>
      <c r="KPN17" s="2688"/>
      <c r="KPO17" s="2688"/>
      <c r="KPP17" s="2688"/>
      <c r="KPQ17" s="2688"/>
      <c r="KPR17" s="2688"/>
      <c r="KPS17" s="2688"/>
      <c r="KPT17" s="2688"/>
      <c r="KPU17" s="2688"/>
      <c r="KPV17" s="2688"/>
      <c r="KPW17" s="2688"/>
      <c r="KPX17" s="2688"/>
      <c r="KPY17" s="2688"/>
      <c r="KPZ17" s="2688"/>
      <c r="KQA17" s="2688"/>
      <c r="KQB17" s="2688"/>
      <c r="KQC17" s="2688"/>
      <c r="KQD17" s="2688"/>
      <c r="KQE17" s="2688"/>
      <c r="KQF17" s="2688"/>
      <c r="KQG17" s="2688"/>
      <c r="KQH17" s="2688"/>
      <c r="KQI17" s="2688"/>
      <c r="KQJ17" s="2688"/>
      <c r="KQK17" s="2688"/>
      <c r="KQL17" s="2688"/>
      <c r="KQM17" s="2688"/>
      <c r="KQN17" s="2688"/>
      <c r="KQO17" s="2688"/>
      <c r="KQP17" s="2688"/>
      <c r="KQQ17" s="2688"/>
      <c r="KQR17" s="2688"/>
      <c r="KQS17" s="2688"/>
      <c r="KQT17" s="2688"/>
      <c r="KQU17" s="2688"/>
      <c r="KQV17" s="2688"/>
      <c r="KQW17" s="2688"/>
      <c r="KQX17" s="2688"/>
      <c r="KQY17" s="2688"/>
      <c r="KQZ17" s="2688"/>
      <c r="KRA17" s="2688"/>
      <c r="KRB17" s="2688"/>
      <c r="KRC17" s="2688"/>
      <c r="KRD17" s="2688"/>
      <c r="KRE17" s="2688"/>
      <c r="KRF17" s="2688"/>
      <c r="KRG17" s="2688"/>
      <c r="KRH17" s="2688"/>
      <c r="KRI17" s="2688"/>
      <c r="KRJ17" s="2688"/>
      <c r="KRK17" s="2688"/>
      <c r="KRL17" s="2688"/>
      <c r="KRM17" s="2688"/>
      <c r="KRN17" s="2688"/>
      <c r="KRO17" s="2688"/>
      <c r="KRP17" s="2688"/>
      <c r="KRQ17" s="2688"/>
      <c r="KRR17" s="2688"/>
      <c r="KRS17" s="2688"/>
      <c r="KRT17" s="2688"/>
      <c r="KRU17" s="2688"/>
      <c r="KRV17" s="2688"/>
      <c r="KRW17" s="2688"/>
      <c r="KRX17" s="2688"/>
      <c r="KRY17" s="2688"/>
      <c r="KRZ17" s="2688"/>
      <c r="KSA17" s="2688"/>
      <c r="KSB17" s="2688"/>
      <c r="KSC17" s="2688"/>
      <c r="KSD17" s="2688"/>
      <c r="KSE17" s="2688"/>
      <c r="KSF17" s="2688"/>
      <c r="KSG17" s="2688"/>
      <c r="KSH17" s="2688"/>
      <c r="KSI17" s="2688"/>
      <c r="KSJ17" s="2688"/>
      <c r="KSK17" s="2688"/>
      <c r="KSL17" s="2688"/>
      <c r="KSM17" s="2688"/>
      <c r="KSN17" s="2688"/>
      <c r="KSO17" s="2688"/>
      <c r="KSP17" s="2688"/>
      <c r="KSQ17" s="2688"/>
      <c r="KSR17" s="2688"/>
      <c r="KSS17" s="2688"/>
      <c r="KST17" s="2688"/>
      <c r="KSU17" s="2688"/>
      <c r="KSV17" s="2688"/>
      <c r="KSW17" s="2688"/>
      <c r="KSX17" s="2688"/>
      <c r="KSY17" s="2688"/>
      <c r="KSZ17" s="2688"/>
      <c r="KTA17" s="2688"/>
      <c r="KTB17" s="2688"/>
      <c r="KTC17" s="2688"/>
      <c r="KTD17" s="2688"/>
      <c r="KTE17" s="2688"/>
      <c r="KTF17" s="2688"/>
      <c r="KTG17" s="2688"/>
      <c r="KTH17" s="2688"/>
      <c r="KTI17" s="2688"/>
      <c r="KTJ17" s="2688"/>
      <c r="KTK17" s="2688"/>
      <c r="KTL17" s="2688"/>
      <c r="KTM17" s="2688"/>
      <c r="KTN17" s="2688"/>
      <c r="KTO17" s="2688"/>
      <c r="KTP17" s="2688"/>
      <c r="KTQ17" s="2688"/>
      <c r="KTR17" s="2688"/>
      <c r="KTS17" s="2688"/>
      <c r="KTT17" s="2688"/>
      <c r="KTU17" s="2688"/>
      <c r="KTV17" s="2688"/>
      <c r="KTW17" s="2688"/>
      <c r="KTX17" s="2688"/>
      <c r="KTY17" s="2688"/>
      <c r="KTZ17" s="2688"/>
      <c r="KUA17" s="2688"/>
      <c r="KUB17" s="2688"/>
      <c r="KUC17" s="2688"/>
      <c r="KUD17" s="2688"/>
      <c r="KUE17" s="2688"/>
      <c r="KUF17" s="2688"/>
      <c r="KUG17" s="2688"/>
      <c r="KUH17" s="2688"/>
      <c r="KUI17" s="2688"/>
      <c r="KUJ17" s="2688"/>
      <c r="KUK17" s="2688"/>
      <c r="KUL17" s="2688"/>
      <c r="KUM17" s="2688"/>
      <c r="KUN17" s="2688"/>
      <c r="KUO17" s="2688"/>
      <c r="KUP17" s="2688"/>
      <c r="KUQ17" s="2688"/>
      <c r="KUR17" s="2688"/>
      <c r="KUS17" s="2688"/>
      <c r="KUT17" s="2688"/>
      <c r="KUU17" s="2688"/>
      <c r="KUV17" s="2688"/>
      <c r="KUW17" s="2688"/>
      <c r="KUX17" s="2688"/>
      <c r="KUY17" s="2688"/>
      <c r="KUZ17" s="2688"/>
      <c r="KVA17" s="2688"/>
      <c r="KVB17" s="2688"/>
      <c r="KVC17" s="2688"/>
      <c r="KVD17" s="2688"/>
      <c r="KVE17" s="2688"/>
      <c r="KVF17" s="2688"/>
      <c r="KVG17" s="2688"/>
      <c r="KVH17" s="2688"/>
      <c r="KVI17" s="2688"/>
      <c r="KVJ17" s="2688"/>
      <c r="KVK17" s="2688"/>
      <c r="KVL17" s="2688"/>
      <c r="KVM17" s="2688"/>
      <c r="KVN17" s="2688"/>
      <c r="KVO17" s="2688"/>
      <c r="KVP17" s="2688"/>
      <c r="KVQ17" s="2688"/>
      <c r="KVR17" s="2688"/>
      <c r="KVS17" s="2688"/>
      <c r="KVT17" s="2688"/>
      <c r="KVU17" s="2688"/>
      <c r="KVV17" s="2688"/>
      <c r="KVW17" s="2688"/>
      <c r="KVX17" s="2688"/>
      <c r="KVY17" s="2688"/>
      <c r="KVZ17" s="2688"/>
      <c r="KWA17" s="2688"/>
      <c r="KWB17" s="2688"/>
      <c r="KWC17" s="2688"/>
      <c r="KWD17" s="2688"/>
      <c r="KWE17" s="2688"/>
      <c r="KWF17" s="2688"/>
      <c r="KWG17" s="2688"/>
      <c r="KWH17" s="2688"/>
      <c r="KWI17" s="2688"/>
      <c r="KWJ17" s="2688"/>
      <c r="KWK17" s="2688"/>
      <c r="KWL17" s="2688"/>
      <c r="KWM17" s="2688"/>
      <c r="KWN17" s="2688"/>
      <c r="KWO17" s="2688"/>
      <c r="KWP17" s="2688"/>
      <c r="KWQ17" s="2688"/>
      <c r="KWR17" s="2688"/>
      <c r="KWS17" s="2688"/>
      <c r="KWT17" s="2688"/>
      <c r="KWU17" s="2688"/>
      <c r="KWV17" s="2688"/>
      <c r="KWW17" s="2688"/>
      <c r="KWX17" s="2688"/>
      <c r="KWY17" s="2688"/>
      <c r="KWZ17" s="2688"/>
      <c r="KXA17" s="2688"/>
      <c r="KXB17" s="2688"/>
      <c r="KXC17" s="2688"/>
      <c r="KXD17" s="2688"/>
      <c r="KXE17" s="2688"/>
      <c r="KXF17" s="2688"/>
      <c r="KXG17" s="2688"/>
      <c r="KXH17" s="2688"/>
      <c r="KXI17" s="2688"/>
      <c r="KXJ17" s="2688"/>
      <c r="KXK17" s="2688"/>
      <c r="KXL17" s="2688"/>
      <c r="KXM17" s="2688"/>
      <c r="KXN17" s="2688"/>
      <c r="KXO17" s="2688"/>
      <c r="KXP17" s="2688"/>
      <c r="KXQ17" s="2688"/>
      <c r="KXR17" s="2688"/>
      <c r="KXS17" s="2688"/>
      <c r="KXT17" s="2688"/>
      <c r="KXU17" s="2688"/>
      <c r="KXV17" s="2688"/>
      <c r="KXW17" s="2688"/>
      <c r="KXX17" s="2688"/>
      <c r="KXY17" s="2688"/>
      <c r="KXZ17" s="2688"/>
      <c r="KYA17" s="2688"/>
      <c r="KYB17" s="2688"/>
      <c r="KYC17" s="2688"/>
      <c r="KYD17" s="2688"/>
      <c r="KYE17" s="2688"/>
      <c r="KYF17" s="2688"/>
      <c r="KYG17" s="2688"/>
      <c r="KYH17" s="2688"/>
      <c r="KYI17" s="2688"/>
      <c r="KYJ17" s="2688"/>
      <c r="KYK17" s="2688"/>
      <c r="KYL17" s="2688"/>
      <c r="KYM17" s="2688"/>
      <c r="KYN17" s="2688"/>
      <c r="KYO17" s="2688"/>
      <c r="KYP17" s="2688"/>
      <c r="KYQ17" s="2688"/>
      <c r="KYR17" s="2688"/>
      <c r="KYS17" s="2688"/>
      <c r="KYT17" s="2688"/>
      <c r="KYU17" s="2688"/>
      <c r="KYV17" s="2688"/>
      <c r="KYW17" s="2688"/>
      <c r="KYX17" s="2688"/>
      <c r="KYY17" s="2688"/>
      <c r="KYZ17" s="2688"/>
      <c r="KZA17" s="2688"/>
      <c r="KZB17" s="2688"/>
      <c r="KZC17" s="2688"/>
      <c r="KZD17" s="2688"/>
      <c r="KZE17" s="2688"/>
      <c r="KZF17" s="2688"/>
      <c r="KZG17" s="2688"/>
      <c r="KZH17" s="2688"/>
      <c r="KZI17" s="2688"/>
      <c r="KZJ17" s="2688"/>
      <c r="KZK17" s="2688"/>
      <c r="KZL17" s="2688"/>
      <c r="KZM17" s="2688"/>
      <c r="KZN17" s="2688"/>
      <c r="KZO17" s="2688"/>
      <c r="KZP17" s="2688"/>
      <c r="KZQ17" s="2688"/>
      <c r="KZR17" s="2688"/>
      <c r="KZS17" s="2688"/>
      <c r="KZT17" s="2688"/>
      <c r="KZU17" s="2688"/>
      <c r="KZV17" s="2688"/>
      <c r="KZW17" s="2688"/>
      <c r="KZX17" s="2688"/>
      <c r="KZY17" s="2688"/>
      <c r="KZZ17" s="2688"/>
      <c r="LAA17" s="2688"/>
      <c r="LAB17" s="2688"/>
      <c r="LAC17" s="2688"/>
      <c r="LAD17" s="2688"/>
      <c r="LAE17" s="2688"/>
      <c r="LAF17" s="2688"/>
      <c r="LAG17" s="2688"/>
      <c r="LAH17" s="2688"/>
      <c r="LAI17" s="2688"/>
      <c r="LAJ17" s="2688"/>
      <c r="LAK17" s="2688"/>
      <c r="LAL17" s="2688"/>
      <c r="LAM17" s="2688"/>
      <c r="LAN17" s="2688"/>
      <c r="LAO17" s="2688"/>
      <c r="LAP17" s="2688"/>
      <c r="LAQ17" s="2688"/>
      <c r="LAR17" s="2688"/>
      <c r="LAS17" s="2688"/>
      <c r="LAT17" s="2688"/>
      <c r="LAU17" s="2688"/>
      <c r="LAV17" s="2688"/>
      <c r="LAW17" s="2688"/>
      <c r="LAX17" s="2688"/>
      <c r="LAY17" s="2688"/>
      <c r="LAZ17" s="2688"/>
      <c r="LBA17" s="2688"/>
      <c r="LBB17" s="2688"/>
      <c r="LBC17" s="2688"/>
      <c r="LBD17" s="2688"/>
      <c r="LBE17" s="2688"/>
      <c r="LBF17" s="2688"/>
      <c r="LBG17" s="2688"/>
      <c r="LBH17" s="2688"/>
      <c r="LBI17" s="2688"/>
      <c r="LBJ17" s="2688"/>
      <c r="LBK17" s="2688"/>
      <c r="LBL17" s="2688"/>
      <c r="LBM17" s="2688"/>
      <c r="LBN17" s="2688"/>
      <c r="LBO17" s="2688"/>
      <c r="LBP17" s="2688"/>
      <c r="LBQ17" s="2688"/>
      <c r="LBR17" s="2688"/>
      <c r="LBS17" s="2688"/>
      <c r="LBT17" s="2688"/>
      <c r="LBU17" s="2688"/>
      <c r="LBV17" s="2688"/>
      <c r="LBW17" s="2688"/>
      <c r="LBX17" s="2688"/>
      <c r="LBY17" s="2688"/>
      <c r="LBZ17" s="2688"/>
      <c r="LCA17" s="2688"/>
      <c r="LCB17" s="2688"/>
      <c r="LCC17" s="2688"/>
      <c r="LCD17" s="2688"/>
      <c r="LCE17" s="2688"/>
      <c r="LCF17" s="2688"/>
      <c r="LCG17" s="2688"/>
      <c r="LCH17" s="2688"/>
      <c r="LCI17" s="2688"/>
      <c r="LCJ17" s="2688"/>
      <c r="LCK17" s="2688"/>
      <c r="LCL17" s="2688"/>
      <c r="LCM17" s="2688"/>
      <c r="LCN17" s="2688"/>
      <c r="LCO17" s="2688"/>
      <c r="LCP17" s="2688"/>
      <c r="LCQ17" s="2688"/>
      <c r="LCR17" s="2688"/>
      <c r="LCS17" s="2688"/>
      <c r="LCT17" s="2688"/>
      <c r="LCU17" s="2688"/>
      <c r="LCV17" s="2688"/>
      <c r="LCW17" s="2688"/>
      <c r="LCX17" s="2688"/>
      <c r="LCY17" s="2688"/>
      <c r="LCZ17" s="2688"/>
      <c r="LDA17" s="2688"/>
      <c r="LDB17" s="2688"/>
      <c r="LDC17" s="2688"/>
      <c r="LDD17" s="2688"/>
      <c r="LDE17" s="2688"/>
      <c r="LDF17" s="2688"/>
      <c r="LDG17" s="2688"/>
      <c r="LDH17" s="2688"/>
      <c r="LDI17" s="2688"/>
      <c r="LDJ17" s="2688"/>
      <c r="LDK17" s="2688"/>
      <c r="LDL17" s="2688"/>
      <c r="LDM17" s="2688"/>
      <c r="LDN17" s="2688"/>
      <c r="LDO17" s="2688"/>
      <c r="LDP17" s="2688"/>
      <c r="LDQ17" s="2688"/>
      <c r="LDR17" s="2688"/>
      <c r="LDS17" s="2688"/>
      <c r="LDT17" s="2688"/>
      <c r="LDU17" s="2688"/>
      <c r="LDV17" s="2688"/>
      <c r="LDW17" s="2688"/>
      <c r="LDX17" s="2688"/>
      <c r="LDY17" s="2688"/>
      <c r="LDZ17" s="2688"/>
      <c r="LEA17" s="2688"/>
      <c r="LEB17" s="2688"/>
      <c r="LEC17" s="2688"/>
      <c r="LED17" s="2688"/>
      <c r="LEE17" s="2688"/>
      <c r="LEF17" s="2688"/>
      <c r="LEG17" s="2688"/>
      <c r="LEH17" s="2688"/>
      <c r="LEI17" s="2688"/>
      <c r="LEJ17" s="2688"/>
      <c r="LEK17" s="2688"/>
      <c r="LEL17" s="2688"/>
      <c r="LEM17" s="2688"/>
      <c r="LEN17" s="2688"/>
      <c r="LEO17" s="2688"/>
      <c r="LEP17" s="2688"/>
      <c r="LEQ17" s="2688"/>
      <c r="LER17" s="2688"/>
      <c r="LES17" s="2688"/>
      <c r="LET17" s="2688"/>
      <c r="LEU17" s="2688"/>
      <c r="LEV17" s="2688"/>
      <c r="LEW17" s="2688"/>
      <c r="LEX17" s="2688"/>
      <c r="LEY17" s="2688"/>
      <c r="LEZ17" s="2688"/>
      <c r="LFA17" s="2688"/>
      <c r="LFB17" s="2688"/>
      <c r="LFC17" s="2688"/>
      <c r="LFD17" s="2688"/>
      <c r="LFE17" s="2688"/>
      <c r="LFF17" s="2688"/>
      <c r="LFG17" s="2688"/>
      <c r="LFH17" s="2688"/>
      <c r="LFI17" s="2688"/>
      <c r="LFJ17" s="2688"/>
      <c r="LFK17" s="2688"/>
      <c r="LFL17" s="2688"/>
      <c r="LFM17" s="2688"/>
      <c r="LFN17" s="2688"/>
      <c r="LFO17" s="2688"/>
      <c r="LFP17" s="2688"/>
      <c r="LFQ17" s="2688"/>
      <c r="LFR17" s="2688"/>
      <c r="LFS17" s="2688"/>
      <c r="LFT17" s="2688"/>
      <c r="LFU17" s="2688"/>
      <c r="LFV17" s="2688"/>
      <c r="LFW17" s="2688"/>
      <c r="LFX17" s="2688"/>
      <c r="LFY17" s="2688"/>
      <c r="LFZ17" s="2688"/>
      <c r="LGA17" s="2688"/>
      <c r="LGB17" s="2688"/>
      <c r="LGC17" s="2688"/>
      <c r="LGD17" s="2688"/>
      <c r="LGE17" s="2688"/>
      <c r="LGF17" s="2688"/>
      <c r="LGG17" s="2688"/>
      <c r="LGH17" s="2688"/>
      <c r="LGI17" s="2688"/>
      <c r="LGJ17" s="2688"/>
      <c r="LGK17" s="2688"/>
      <c r="LGL17" s="2688"/>
      <c r="LGM17" s="2688"/>
      <c r="LGN17" s="2688"/>
      <c r="LGO17" s="2688"/>
      <c r="LGP17" s="2688"/>
      <c r="LGQ17" s="2688"/>
      <c r="LGR17" s="2688"/>
      <c r="LGS17" s="2688"/>
      <c r="LGT17" s="2688"/>
      <c r="LGU17" s="2688"/>
      <c r="LGV17" s="2688"/>
      <c r="LGW17" s="2688"/>
      <c r="LGX17" s="2688"/>
      <c r="LGY17" s="2688"/>
      <c r="LGZ17" s="2688"/>
      <c r="LHA17" s="2688"/>
      <c r="LHB17" s="2688"/>
      <c r="LHC17" s="2688"/>
      <c r="LHD17" s="2688"/>
      <c r="LHE17" s="2688"/>
      <c r="LHF17" s="2688"/>
      <c r="LHG17" s="2688"/>
      <c r="LHH17" s="2688"/>
      <c r="LHI17" s="2688"/>
      <c r="LHJ17" s="2688"/>
      <c r="LHK17" s="2688"/>
      <c r="LHL17" s="2688"/>
      <c r="LHM17" s="2688"/>
      <c r="LHN17" s="2688"/>
      <c r="LHO17" s="2688"/>
      <c r="LHP17" s="2688"/>
      <c r="LHQ17" s="2688"/>
      <c r="LHR17" s="2688"/>
      <c r="LHS17" s="2688"/>
      <c r="LHT17" s="2688"/>
      <c r="LHU17" s="2688"/>
      <c r="LHV17" s="2688"/>
      <c r="LHW17" s="2688"/>
      <c r="LHX17" s="2688"/>
      <c r="LHY17" s="2688"/>
      <c r="LHZ17" s="2688"/>
      <c r="LIA17" s="2688"/>
      <c r="LIB17" s="2688"/>
      <c r="LIC17" s="2688"/>
      <c r="LID17" s="2688"/>
      <c r="LIE17" s="2688"/>
      <c r="LIF17" s="2688"/>
      <c r="LIG17" s="2688"/>
      <c r="LIH17" s="2688"/>
      <c r="LII17" s="2688"/>
      <c r="LIJ17" s="2688"/>
      <c r="LIK17" s="2688"/>
      <c r="LIL17" s="2688"/>
      <c r="LIM17" s="2688"/>
      <c r="LIN17" s="2688"/>
      <c r="LIO17" s="2688"/>
      <c r="LIP17" s="2688"/>
      <c r="LIQ17" s="2688"/>
      <c r="LIR17" s="2688"/>
      <c r="LIS17" s="2688"/>
      <c r="LIT17" s="2688"/>
      <c r="LIU17" s="2688"/>
      <c r="LIV17" s="2688"/>
      <c r="LIW17" s="2688"/>
      <c r="LIX17" s="2688"/>
      <c r="LIY17" s="2688"/>
      <c r="LIZ17" s="2688"/>
      <c r="LJA17" s="2688"/>
      <c r="LJB17" s="2688"/>
      <c r="LJC17" s="2688"/>
      <c r="LJD17" s="2688"/>
      <c r="LJE17" s="2688"/>
      <c r="LJF17" s="2688"/>
      <c r="LJG17" s="2688"/>
      <c r="LJH17" s="2688"/>
      <c r="LJI17" s="2688"/>
      <c r="LJJ17" s="2688"/>
      <c r="LJK17" s="2688"/>
      <c r="LJL17" s="2688"/>
      <c r="LJM17" s="2688"/>
      <c r="LJN17" s="2688"/>
      <c r="LJO17" s="2688"/>
      <c r="LJP17" s="2688"/>
      <c r="LJQ17" s="2688"/>
      <c r="LJR17" s="2688"/>
      <c r="LJS17" s="2688"/>
      <c r="LJT17" s="2688"/>
      <c r="LJU17" s="2688"/>
      <c r="LJV17" s="2688"/>
      <c r="LJW17" s="2688"/>
      <c r="LJX17" s="2688"/>
      <c r="LJY17" s="2688"/>
      <c r="LJZ17" s="2688"/>
      <c r="LKA17" s="2688"/>
      <c r="LKB17" s="2688"/>
      <c r="LKC17" s="2688"/>
      <c r="LKD17" s="2688"/>
      <c r="LKE17" s="2688"/>
      <c r="LKF17" s="2688"/>
      <c r="LKG17" s="2688"/>
      <c r="LKH17" s="2688"/>
      <c r="LKI17" s="2688"/>
      <c r="LKJ17" s="2688"/>
      <c r="LKK17" s="2688"/>
      <c r="LKL17" s="2688"/>
      <c r="LKM17" s="2688"/>
      <c r="LKN17" s="2688"/>
      <c r="LKO17" s="2688"/>
      <c r="LKP17" s="2688"/>
      <c r="LKQ17" s="2688"/>
      <c r="LKR17" s="2688"/>
      <c r="LKS17" s="2688"/>
      <c r="LKT17" s="2688"/>
      <c r="LKU17" s="2688"/>
      <c r="LKV17" s="2688"/>
      <c r="LKW17" s="2688"/>
      <c r="LKX17" s="2688"/>
      <c r="LKY17" s="2688"/>
      <c r="LKZ17" s="2688"/>
      <c r="LLA17" s="2688"/>
      <c r="LLB17" s="2688"/>
      <c r="LLC17" s="2688"/>
      <c r="LLD17" s="2688"/>
      <c r="LLE17" s="2688"/>
      <c r="LLF17" s="2688"/>
      <c r="LLG17" s="2688"/>
      <c r="LLH17" s="2688"/>
      <c r="LLI17" s="2688"/>
      <c r="LLJ17" s="2688"/>
      <c r="LLK17" s="2688"/>
      <c r="LLL17" s="2688"/>
      <c r="LLM17" s="2688"/>
      <c r="LLN17" s="2688"/>
      <c r="LLO17" s="2688"/>
      <c r="LLP17" s="2688"/>
      <c r="LLQ17" s="2688"/>
      <c r="LLR17" s="2688"/>
      <c r="LLS17" s="2688"/>
      <c r="LLT17" s="2688"/>
      <c r="LLU17" s="2688"/>
      <c r="LLV17" s="2688"/>
      <c r="LLW17" s="2688"/>
      <c r="LLX17" s="2688"/>
      <c r="LLY17" s="2688"/>
      <c r="LLZ17" s="2688"/>
      <c r="LMA17" s="2688"/>
      <c r="LMB17" s="2688"/>
      <c r="LMC17" s="2688"/>
      <c r="LMD17" s="2688"/>
      <c r="LME17" s="2688"/>
      <c r="LMF17" s="2688"/>
      <c r="LMG17" s="2688"/>
      <c r="LMH17" s="2688"/>
      <c r="LMI17" s="2688"/>
      <c r="LMJ17" s="2688"/>
      <c r="LMK17" s="2688"/>
      <c r="LML17" s="2688"/>
      <c r="LMM17" s="2688"/>
      <c r="LMN17" s="2688"/>
      <c r="LMO17" s="2688"/>
      <c r="LMP17" s="2688"/>
      <c r="LMQ17" s="2688"/>
      <c r="LMR17" s="2688"/>
      <c r="LMS17" s="2688"/>
      <c r="LMT17" s="2688"/>
      <c r="LMU17" s="2688"/>
      <c r="LMV17" s="2688"/>
      <c r="LMW17" s="2688"/>
      <c r="LMX17" s="2688"/>
      <c r="LMY17" s="2688"/>
      <c r="LMZ17" s="2688"/>
      <c r="LNA17" s="2688"/>
      <c r="LNB17" s="2688"/>
      <c r="LNC17" s="2688"/>
      <c r="LND17" s="2688"/>
      <c r="LNE17" s="2688"/>
      <c r="LNF17" s="2688"/>
      <c r="LNG17" s="2688"/>
      <c r="LNH17" s="2688"/>
      <c r="LNI17" s="2688"/>
      <c r="LNJ17" s="2688"/>
      <c r="LNK17" s="2688"/>
      <c r="LNL17" s="2688"/>
      <c r="LNM17" s="2688"/>
      <c r="LNN17" s="2688"/>
      <c r="LNO17" s="2688"/>
      <c r="LNP17" s="2688"/>
      <c r="LNQ17" s="2688"/>
      <c r="LNR17" s="2688"/>
      <c r="LNS17" s="2688"/>
      <c r="LNT17" s="2688"/>
      <c r="LNU17" s="2688"/>
      <c r="LNV17" s="2688"/>
      <c r="LNW17" s="2688"/>
      <c r="LNX17" s="2688"/>
      <c r="LNY17" s="2688"/>
      <c r="LNZ17" s="2688"/>
      <c r="LOA17" s="2688"/>
      <c r="LOB17" s="2688"/>
      <c r="LOC17" s="2688"/>
      <c r="LOD17" s="2688"/>
      <c r="LOE17" s="2688"/>
      <c r="LOF17" s="2688"/>
      <c r="LOG17" s="2688"/>
      <c r="LOH17" s="2688"/>
      <c r="LOI17" s="2688"/>
      <c r="LOJ17" s="2688"/>
      <c r="LOK17" s="2688"/>
      <c r="LOL17" s="2688"/>
      <c r="LOM17" s="2688"/>
      <c r="LON17" s="2688"/>
      <c r="LOO17" s="2688"/>
      <c r="LOP17" s="2688"/>
      <c r="LOQ17" s="2688"/>
      <c r="LOR17" s="2688"/>
      <c r="LOS17" s="2688"/>
      <c r="LOT17" s="2688"/>
      <c r="LOU17" s="2688"/>
      <c r="LOV17" s="2688"/>
      <c r="LOW17" s="2688"/>
      <c r="LOX17" s="2688"/>
      <c r="LOY17" s="2688"/>
      <c r="LOZ17" s="2688"/>
      <c r="LPA17" s="2688"/>
      <c r="LPB17" s="2688"/>
      <c r="LPC17" s="2688"/>
      <c r="LPD17" s="2688"/>
      <c r="LPE17" s="2688"/>
      <c r="LPF17" s="2688"/>
      <c r="LPG17" s="2688"/>
      <c r="LPH17" s="2688"/>
      <c r="LPI17" s="2688"/>
      <c r="LPJ17" s="2688"/>
      <c r="LPK17" s="2688"/>
      <c r="LPL17" s="2688"/>
      <c r="LPM17" s="2688"/>
      <c r="LPN17" s="2688"/>
      <c r="LPO17" s="2688"/>
      <c r="LPP17" s="2688"/>
      <c r="LPQ17" s="2688"/>
      <c r="LPR17" s="2688"/>
      <c r="LPS17" s="2688"/>
      <c r="LPT17" s="2688"/>
      <c r="LPU17" s="2688"/>
      <c r="LPV17" s="2688"/>
      <c r="LPW17" s="2688"/>
      <c r="LPX17" s="2688"/>
      <c r="LPY17" s="2688"/>
      <c r="LPZ17" s="2688"/>
      <c r="LQA17" s="2688"/>
      <c r="LQB17" s="2688"/>
      <c r="LQC17" s="2688"/>
      <c r="LQD17" s="2688"/>
      <c r="LQE17" s="2688"/>
      <c r="LQF17" s="2688"/>
      <c r="LQG17" s="2688"/>
      <c r="LQH17" s="2688"/>
      <c r="LQI17" s="2688"/>
      <c r="LQJ17" s="2688"/>
      <c r="LQK17" s="2688"/>
      <c r="LQL17" s="2688"/>
      <c r="LQM17" s="2688"/>
      <c r="LQN17" s="2688"/>
      <c r="LQO17" s="2688"/>
      <c r="LQP17" s="2688"/>
      <c r="LQQ17" s="2688"/>
      <c r="LQR17" s="2688"/>
      <c r="LQS17" s="2688"/>
      <c r="LQT17" s="2688"/>
      <c r="LQU17" s="2688"/>
      <c r="LQV17" s="2688"/>
      <c r="LQW17" s="2688"/>
      <c r="LQX17" s="2688"/>
      <c r="LQY17" s="2688"/>
      <c r="LQZ17" s="2688"/>
      <c r="LRA17" s="2688"/>
      <c r="LRB17" s="2688"/>
      <c r="LRC17" s="2688"/>
      <c r="LRD17" s="2688"/>
      <c r="LRE17" s="2688"/>
      <c r="LRF17" s="2688"/>
      <c r="LRG17" s="2688"/>
      <c r="LRH17" s="2688"/>
      <c r="LRI17" s="2688"/>
      <c r="LRJ17" s="2688"/>
      <c r="LRK17" s="2688"/>
      <c r="LRL17" s="2688"/>
      <c r="LRM17" s="2688"/>
      <c r="LRN17" s="2688"/>
      <c r="LRO17" s="2688"/>
      <c r="LRP17" s="2688"/>
      <c r="LRQ17" s="2688"/>
      <c r="LRR17" s="2688"/>
      <c r="LRS17" s="2688"/>
      <c r="LRT17" s="2688"/>
      <c r="LRU17" s="2688"/>
      <c r="LRV17" s="2688"/>
      <c r="LRW17" s="2688"/>
      <c r="LRX17" s="2688"/>
      <c r="LRY17" s="2688"/>
      <c r="LRZ17" s="2688"/>
      <c r="LSA17" s="2688"/>
      <c r="LSB17" s="2688"/>
      <c r="LSC17" s="2688"/>
      <c r="LSD17" s="2688"/>
      <c r="LSE17" s="2688"/>
      <c r="LSF17" s="2688"/>
      <c r="LSG17" s="2688"/>
      <c r="LSH17" s="2688"/>
      <c r="LSI17" s="2688"/>
      <c r="LSJ17" s="2688"/>
      <c r="LSK17" s="2688"/>
      <c r="LSL17" s="2688"/>
      <c r="LSM17" s="2688"/>
      <c r="LSN17" s="2688"/>
      <c r="LSO17" s="2688"/>
      <c r="LSP17" s="2688"/>
      <c r="LSQ17" s="2688"/>
      <c r="LSR17" s="2688"/>
      <c r="LSS17" s="2688"/>
      <c r="LST17" s="2688"/>
      <c r="LSU17" s="2688"/>
      <c r="LSV17" s="2688"/>
      <c r="LSW17" s="2688"/>
      <c r="LSX17" s="2688"/>
      <c r="LSY17" s="2688"/>
      <c r="LSZ17" s="2688"/>
      <c r="LTA17" s="2688"/>
      <c r="LTB17" s="2688"/>
      <c r="LTC17" s="2688"/>
      <c r="LTD17" s="2688"/>
      <c r="LTE17" s="2688"/>
      <c r="LTF17" s="2688"/>
      <c r="LTG17" s="2688"/>
      <c r="LTH17" s="2688"/>
      <c r="LTI17" s="2688"/>
      <c r="LTJ17" s="2688"/>
      <c r="LTK17" s="2688"/>
      <c r="LTL17" s="2688"/>
      <c r="LTM17" s="2688"/>
      <c r="LTN17" s="2688"/>
      <c r="LTO17" s="2688"/>
      <c r="LTP17" s="2688"/>
      <c r="LTQ17" s="2688"/>
      <c r="LTR17" s="2688"/>
      <c r="LTS17" s="2688"/>
      <c r="LTT17" s="2688"/>
      <c r="LTU17" s="2688"/>
      <c r="LTV17" s="2688"/>
      <c r="LTW17" s="2688"/>
      <c r="LTX17" s="2688"/>
      <c r="LTY17" s="2688"/>
      <c r="LTZ17" s="2688"/>
      <c r="LUA17" s="2688"/>
      <c r="LUB17" s="2688"/>
      <c r="LUC17" s="2688"/>
      <c r="LUD17" s="2688"/>
      <c r="LUE17" s="2688"/>
      <c r="LUF17" s="2688"/>
      <c r="LUG17" s="2688"/>
      <c r="LUH17" s="2688"/>
      <c r="LUI17" s="2688"/>
      <c r="LUJ17" s="2688"/>
      <c r="LUK17" s="2688"/>
      <c r="LUL17" s="2688"/>
      <c r="LUM17" s="2688"/>
      <c r="LUN17" s="2688"/>
      <c r="LUO17" s="2688"/>
      <c r="LUP17" s="2688"/>
      <c r="LUQ17" s="2688"/>
      <c r="LUR17" s="2688"/>
      <c r="LUS17" s="2688"/>
      <c r="LUT17" s="2688"/>
      <c r="LUU17" s="2688"/>
      <c r="LUV17" s="2688"/>
      <c r="LUW17" s="2688"/>
      <c r="LUX17" s="2688"/>
      <c r="LUY17" s="2688"/>
      <c r="LUZ17" s="2688"/>
      <c r="LVA17" s="2688"/>
      <c r="LVB17" s="2688"/>
      <c r="LVC17" s="2688"/>
      <c r="LVD17" s="2688"/>
      <c r="LVE17" s="2688"/>
      <c r="LVF17" s="2688"/>
      <c r="LVG17" s="2688"/>
      <c r="LVH17" s="2688"/>
      <c r="LVI17" s="2688"/>
      <c r="LVJ17" s="2688"/>
      <c r="LVK17" s="2688"/>
      <c r="LVL17" s="2688"/>
      <c r="LVM17" s="2688"/>
      <c r="LVN17" s="2688"/>
      <c r="LVO17" s="2688"/>
      <c r="LVP17" s="2688"/>
      <c r="LVQ17" s="2688"/>
      <c r="LVR17" s="2688"/>
      <c r="LVS17" s="2688"/>
      <c r="LVT17" s="2688"/>
      <c r="LVU17" s="2688"/>
      <c r="LVV17" s="2688"/>
      <c r="LVW17" s="2688"/>
      <c r="LVX17" s="2688"/>
      <c r="LVY17" s="2688"/>
      <c r="LVZ17" s="2688"/>
      <c r="LWA17" s="2688"/>
      <c r="LWB17" s="2688"/>
      <c r="LWC17" s="2688"/>
      <c r="LWD17" s="2688"/>
      <c r="LWE17" s="2688"/>
      <c r="LWF17" s="2688"/>
      <c r="LWG17" s="2688"/>
      <c r="LWH17" s="2688"/>
      <c r="LWI17" s="2688"/>
      <c r="LWJ17" s="2688"/>
      <c r="LWK17" s="2688"/>
      <c r="LWL17" s="2688"/>
      <c r="LWM17" s="2688"/>
      <c r="LWN17" s="2688"/>
      <c r="LWO17" s="2688"/>
      <c r="LWP17" s="2688"/>
      <c r="LWQ17" s="2688"/>
      <c r="LWR17" s="2688"/>
      <c r="LWS17" s="2688"/>
      <c r="LWT17" s="2688"/>
      <c r="LWU17" s="2688"/>
      <c r="LWV17" s="2688"/>
      <c r="LWW17" s="2688"/>
      <c r="LWX17" s="2688"/>
      <c r="LWY17" s="2688"/>
      <c r="LWZ17" s="2688"/>
      <c r="LXA17" s="2688"/>
      <c r="LXB17" s="2688"/>
      <c r="LXC17" s="2688"/>
      <c r="LXD17" s="2688"/>
      <c r="LXE17" s="2688"/>
      <c r="LXF17" s="2688"/>
      <c r="LXG17" s="2688"/>
      <c r="LXH17" s="2688"/>
      <c r="LXI17" s="2688"/>
      <c r="LXJ17" s="2688"/>
      <c r="LXK17" s="2688"/>
      <c r="LXL17" s="2688"/>
      <c r="LXM17" s="2688"/>
      <c r="LXN17" s="2688"/>
      <c r="LXO17" s="2688"/>
      <c r="LXP17" s="2688"/>
      <c r="LXQ17" s="2688"/>
      <c r="LXR17" s="2688"/>
      <c r="LXS17" s="2688"/>
      <c r="LXT17" s="2688"/>
      <c r="LXU17" s="2688"/>
      <c r="LXV17" s="2688"/>
      <c r="LXW17" s="2688"/>
      <c r="LXX17" s="2688"/>
      <c r="LXY17" s="2688"/>
      <c r="LXZ17" s="2688"/>
      <c r="LYA17" s="2688"/>
      <c r="LYB17" s="2688"/>
      <c r="LYC17" s="2688"/>
      <c r="LYD17" s="2688"/>
      <c r="LYE17" s="2688"/>
      <c r="LYF17" s="2688"/>
      <c r="LYG17" s="2688"/>
      <c r="LYH17" s="2688"/>
      <c r="LYI17" s="2688"/>
      <c r="LYJ17" s="2688"/>
      <c r="LYK17" s="2688"/>
      <c r="LYL17" s="2688"/>
      <c r="LYM17" s="2688"/>
      <c r="LYN17" s="2688"/>
      <c r="LYO17" s="2688"/>
      <c r="LYP17" s="2688"/>
      <c r="LYQ17" s="2688"/>
      <c r="LYR17" s="2688"/>
      <c r="LYS17" s="2688"/>
      <c r="LYT17" s="2688"/>
      <c r="LYU17" s="2688"/>
      <c r="LYV17" s="2688"/>
      <c r="LYW17" s="2688"/>
      <c r="LYX17" s="2688"/>
      <c r="LYY17" s="2688"/>
      <c r="LYZ17" s="2688"/>
      <c r="LZA17" s="2688"/>
      <c r="LZB17" s="2688"/>
      <c r="LZC17" s="2688"/>
      <c r="LZD17" s="2688"/>
      <c r="LZE17" s="2688"/>
      <c r="LZF17" s="2688"/>
      <c r="LZG17" s="2688"/>
      <c r="LZH17" s="2688"/>
      <c r="LZI17" s="2688"/>
      <c r="LZJ17" s="2688"/>
      <c r="LZK17" s="2688"/>
      <c r="LZL17" s="2688"/>
      <c r="LZM17" s="2688"/>
      <c r="LZN17" s="2688"/>
      <c r="LZO17" s="2688"/>
      <c r="LZP17" s="2688"/>
      <c r="LZQ17" s="2688"/>
      <c r="LZR17" s="2688"/>
      <c r="LZS17" s="2688"/>
      <c r="LZT17" s="2688"/>
      <c r="LZU17" s="2688"/>
      <c r="LZV17" s="2688"/>
      <c r="LZW17" s="2688"/>
      <c r="LZX17" s="2688"/>
      <c r="LZY17" s="2688"/>
      <c r="LZZ17" s="2688"/>
      <c r="MAA17" s="2688"/>
      <c r="MAB17" s="2688"/>
      <c r="MAC17" s="2688"/>
      <c r="MAD17" s="2688"/>
      <c r="MAE17" s="2688"/>
      <c r="MAF17" s="2688"/>
      <c r="MAG17" s="2688"/>
      <c r="MAH17" s="2688"/>
      <c r="MAI17" s="2688"/>
      <c r="MAJ17" s="2688"/>
      <c r="MAK17" s="2688"/>
      <c r="MAL17" s="2688"/>
      <c r="MAM17" s="2688"/>
      <c r="MAN17" s="2688"/>
      <c r="MAO17" s="2688"/>
      <c r="MAP17" s="2688"/>
      <c r="MAQ17" s="2688"/>
      <c r="MAR17" s="2688"/>
      <c r="MAS17" s="2688"/>
      <c r="MAT17" s="2688"/>
      <c r="MAU17" s="2688"/>
      <c r="MAV17" s="2688"/>
      <c r="MAW17" s="2688"/>
      <c r="MAX17" s="2688"/>
      <c r="MAY17" s="2688"/>
      <c r="MAZ17" s="2688"/>
      <c r="MBA17" s="2688"/>
      <c r="MBB17" s="2688"/>
      <c r="MBC17" s="2688"/>
      <c r="MBD17" s="2688"/>
      <c r="MBE17" s="2688"/>
      <c r="MBF17" s="2688"/>
      <c r="MBG17" s="2688"/>
      <c r="MBH17" s="2688"/>
      <c r="MBI17" s="2688"/>
      <c r="MBJ17" s="2688"/>
      <c r="MBK17" s="2688"/>
      <c r="MBL17" s="2688"/>
      <c r="MBM17" s="2688"/>
      <c r="MBN17" s="2688"/>
      <c r="MBO17" s="2688"/>
      <c r="MBP17" s="2688"/>
      <c r="MBQ17" s="2688"/>
      <c r="MBR17" s="2688"/>
      <c r="MBS17" s="2688"/>
      <c r="MBT17" s="2688"/>
      <c r="MBU17" s="2688"/>
      <c r="MBV17" s="2688"/>
      <c r="MBW17" s="2688"/>
      <c r="MBX17" s="2688"/>
      <c r="MBY17" s="2688"/>
      <c r="MBZ17" s="2688"/>
      <c r="MCA17" s="2688"/>
      <c r="MCB17" s="2688"/>
      <c r="MCC17" s="2688"/>
      <c r="MCD17" s="2688"/>
      <c r="MCE17" s="2688"/>
      <c r="MCF17" s="2688"/>
      <c r="MCG17" s="2688"/>
      <c r="MCH17" s="2688"/>
      <c r="MCI17" s="2688"/>
      <c r="MCJ17" s="2688"/>
      <c r="MCK17" s="2688"/>
      <c r="MCL17" s="2688"/>
      <c r="MCM17" s="2688"/>
      <c r="MCN17" s="2688"/>
      <c r="MCO17" s="2688"/>
      <c r="MCP17" s="2688"/>
      <c r="MCQ17" s="2688"/>
      <c r="MCR17" s="2688"/>
      <c r="MCS17" s="2688"/>
      <c r="MCT17" s="2688"/>
      <c r="MCU17" s="2688"/>
      <c r="MCV17" s="2688"/>
      <c r="MCW17" s="2688"/>
      <c r="MCX17" s="2688"/>
      <c r="MCY17" s="2688"/>
      <c r="MCZ17" s="2688"/>
      <c r="MDA17" s="2688"/>
      <c r="MDB17" s="2688"/>
      <c r="MDC17" s="2688"/>
      <c r="MDD17" s="2688"/>
      <c r="MDE17" s="2688"/>
      <c r="MDF17" s="2688"/>
      <c r="MDG17" s="2688"/>
      <c r="MDH17" s="2688"/>
      <c r="MDI17" s="2688"/>
      <c r="MDJ17" s="2688"/>
      <c r="MDK17" s="2688"/>
      <c r="MDL17" s="2688"/>
      <c r="MDM17" s="2688"/>
      <c r="MDN17" s="2688"/>
      <c r="MDO17" s="2688"/>
      <c r="MDP17" s="2688"/>
      <c r="MDQ17" s="2688"/>
      <c r="MDR17" s="2688"/>
      <c r="MDS17" s="2688"/>
      <c r="MDT17" s="2688"/>
      <c r="MDU17" s="2688"/>
      <c r="MDV17" s="2688"/>
      <c r="MDW17" s="2688"/>
      <c r="MDX17" s="2688"/>
      <c r="MDY17" s="2688"/>
      <c r="MDZ17" s="2688"/>
      <c r="MEA17" s="2688"/>
      <c r="MEB17" s="2688"/>
      <c r="MEC17" s="2688"/>
      <c r="MED17" s="2688"/>
      <c r="MEE17" s="2688"/>
      <c r="MEF17" s="2688"/>
      <c r="MEG17" s="2688"/>
      <c r="MEH17" s="2688"/>
      <c r="MEI17" s="2688"/>
      <c r="MEJ17" s="2688"/>
      <c r="MEK17" s="2688"/>
      <c r="MEL17" s="2688"/>
      <c r="MEM17" s="2688"/>
      <c r="MEN17" s="2688"/>
      <c r="MEO17" s="2688"/>
      <c r="MEP17" s="2688"/>
      <c r="MEQ17" s="2688"/>
      <c r="MER17" s="2688"/>
      <c r="MES17" s="2688"/>
      <c r="MET17" s="2688"/>
      <c r="MEU17" s="2688"/>
      <c r="MEV17" s="2688"/>
      <c r="MEW17" s="2688"/>
      <c r="MEX17" s="2688"/>
      <c r="MEY17" s="2688"/>
      <c r="MEZ17" s="2688"/>
      <c r="MFA17" s="2688"/>
      <c r="MFB17" s="2688"/>
      <c r="MFC17" s="2688"/>
      <c r="MFD17" s="2688"/>
      <c r="MFE17" s="2688"/>
      <c r="MFF17" s="2688"/>
      <c r="MFG17" s="2688"/>
      <c r="MFH17" s="2688"/>
      <c r="MFI17" s="2688"/>
      <c r="MFJ17" s="2688"/>
      <c r="MFK17" s="2688"/>
      <c r="MFL17" s="2688"/>
      <c r="MFM17" s="2688"/>
      <c r="MFN17" s="2688"/>
      <c r="MFO17" s="2688"/>
      <c r="MFP17" s="2688"/>
      <c r="MFQ17" s="2688"/>
      <c r="MFR17" s="2688"/>
      <c r="MFS17" s="2688"/>
      <c r="MFT17" s="2688"/>
      <c r="MFU17" s="2688"/>
      <c r="MFV17" s="2688"/>
      <c r="MFW17" s="2688"/>
      <c r="MFX17" s="2688"/>
      <c r="MFY17" s="2688"/>
      <c r="MFZ17" s="2688"/>
      <c r="MGA17" s="2688"/>
      <c r="MGB17" s="2688"/>
      <c r="MGC17" s="2688"/>
      <c r="MGD17" s="2688"/>
      <c r="MGE17" s="2688"/>
      <c r="MGF17" s="2688"/>
      <c r="MGG17" s="2688"/>
      <c r="MGH17" s="2688"/>
      <c r="MGI17" s="2688"/>
      <c r="MGJ17" s="2688"/>
      <c r="MGK17" s="2688"/>
      <c r="MGL17" s="2688"/>
      <c r="MGM17" s="2688"/>
      <c r="MGN17" s="2688"/>
      <c r="MGO17" s="2688"/>
      <c r="MGP17" s="2688"/>
      <c r="MGQ17" s="2688"/>
      <c r="MGR17" s="2688"/>
      <c r="MGS17" s="2688"/>
      <c r="MGT17" s="2688"/>
      <c r="MGU17" s="2688"/>
      <c r="MGV17" s="2688"/>
      <c r="MGW17" s="2688"/>
      <c r="MGX17" s="2688"/>
      <c r="MGY17" s="2688"/>
      <c r="MGZ17" s="2688"/>
      <c r="MHA17" s="2688"/>
      <c r="MHB17" s="2688"/>
      <c r="MHC17" s="2688"/>
      <c r="MHD17" s="2688"/>
      <c r="MHE17" s="2688"/>
      <c r="MHF17" s="2688"/>
      <c r="MHG17" s="2688"/>
      <c r="MHH17" s="2688"/>
      <c r="MHI17" s="2688"/>
      <c r="MHJ17" s="2688"/>
      <c r="MHK17" s="2688"/>
      <c r="MHL17" s="2688"/>
      <c r="MHM17" s="2688"/>
      <c r="MHN17" s="2688"/>
      <c r="MHO17" s="2688"/>
      <c r="MHP17" s="2688"/>
      <c r="MHQ17" s="2688"/>
      <c r="MHR17" s="2688"/>
      <c r="MHS17" s="2688"/>
      <c r="MHT17" s="2688"/>
      <c r="MHU17" s="2688"/>
      <c r="MHV17" s="2688"/>
      <c r="MHW17" s="2688"/>
      <c r="MHX17" s="2688"/>
      <c r="MHY17" s="2688"/>
      <c r="MHZ17" s="2688"/>
      <c r="MIA17" s="2688"/>
      <c r="MIB17" s="2688"/>
      <c r="MIC17" s="2688"/>
      <c r="MID17" s="2688"/>
      <c r="MIE17" s="2688"/>
      <c r="MIF17" s="2688"/>
      <c r="MIG17" s="2688"/>
      <c r="MIH17" s="2688"/>
      <c r="MII17" s="2688"/>
      <c r="MIJ17" s="2688"/>
      <c r="MIK17" s="2688"/>
      <c r="MIL17" s="2688"/>
      <c r="MIM17" s="2688"/>
      <c r="MIN17" s="2688"/>
      <c r="MIO17" s="2688"/>
      <c r="MIP17" s="2688"/>
      <c r="MIQ17" s="2688"/>
      <c r="MIR17" s="2688"/>
      <c r="MIS17" s="2688"/>
      <c r="MIT17" s="2688"/>
      <c r="MIU17" s="2688"/>
      <c r="MIV17" s="2688"/>
      <c r="MIW17" s="2688"/>
      <c r="MIX17" s="2688"/>
      <c r="MIY17" s="2688"/>
      <c r="MIZ17" s="2688"/>
      <c r="MJA17" s="2688"/>
      <c r="MJB17" s="2688"/>
      <c r="MJC17" s="2688"/>
      <c r="MJD17" s="2688"/>
      <c r="MJE17" s="2688"/>
      <c r="MJF17" s="2688"/>
      <c r="MJG17" s="2688"/>
      <c r="MJH17" s="2688"/>
      <c r="MJI17" s="2688"/>
      <c r="MJJ17" s="2688"/>
      <c r="MJK17" s="2688"/>
      <c r="MJL17" s="2688"/>
      <c r="MJM17" s="2688"/>
      <c r="MJN17" s="2688"/>
      <c r="MJO17" s="2688"/>
      <c r="MJP17" s="2688"/>
      <c r="MJQ17" s="2688"/>
      <c r="MJR17" s="2688"/>
      <c r="MJS17" s="2688"/>
      <c r="MJT17" s="2688"/>
      <c r="MJU17" s="2688"/>
      <c r="MJV17" s="2688"/>
      <c r="MJW17" s="2688"/>
      <c r="MJX17" s="2688"/>
      <c r="MJY17" s="2688"/>
      <c r="MJZ17" s="2688"/>
      <c r="MKA17" s="2688"/>
      <c r="MKB17" s="2688"/>
      <c r="MKC17" s="2688"/>
      <c r="MKD17" s="2688"/>
      <c r="MKE17" s="2688"/>
      <c r="MKF17" s="2688"/>
      <c r="MKG17" s="2688"/>
      <c r="MKH17" s="2688"/>
      <c r="MKI17" s="2688"/>
      <c r="MKJ17" s="2688"/>
      <c r="MKK17" s="2688"/>
      <c r="MKL17" s="2688"/>
      <c r="MKM17" s="2688"/>
      <c r="MKN17" s="2688"/>
      <c r="MKO17" s="2688"/>
      <c r="MKP17" s="2688"/>
      <c r="MKQ17" s="2688"/>
      <c r="MKR17" s="2688"/>
      <c r="MKS17" s="2688"/>
      <c r="MKT17" s="2688"/>
      <c r="MKU17" s="2688"/>
      <c r="MKV17" s="2688"/>
      <c r="MKW17" s="2688"/>
      <c r="MKX17" s="2688"/>
      <c r="MKY17" s="2688"/>
      <c r="MKZ17" s="2688"/>
      <c r="MLA17" s="2688"/>
      <c r="MLB17" s="2688"/>
      <c r="MLC17" s="2688"/>
      <c r="MLD17" s="2688"/>
      <c r="MLE17" s="2688"/>
      <c r="MLF17" s="2688"/>
      <c r="MLG17" s="2688"/>
      <c r="MLH17" s="2688"/>
      <c r="MLI17" s="2688"/>
      <c r="MLJ17" s="2688"/>
      <c r="MLK17" s="2688"/>
      <c r="MLL17" s="2688"/>
      <c r="MLM17" s="2688"/>
      <c r="MLN17" s="2688"/>
      <c r="MLO17" s="2688"/>
      <c r="MLP17" s="2688"/>
      <c r="MLQ17" s="2688"/>
      <c r="MLR17" s="2688"/>
      <c r="MLS17" s="2688"/>
      <c r="MLT17" s="2688"/>
      <c r="MLU17" s="2688"/>
      <c r="MLV17" s="2688"/>
      <c r="MLW17" s="2688"/>
      <c r="MLX17" s="2688"/>
      <c r="MLY17" s="2688"/>
      <c r="MLZ17" s="2688"/>
      <c r="MMA17" s="2688"/>
      <c r="MMB17" s="2688"/>
      <c r="MMC17" s="2688"/>
      <c r="MMD17" s="2688"/>
      <c r="MME17" s="2688"/>
      <c r="MMF17" s="2688"/>
      <c r="MMG17" s="2688"/>
      <c r="MMH17" s="2688"/>
      <c r="MMI17" s="2688"/>
      <c r="MMJ17" s="2688"/>
      <c r="MMK17" s="2688"/>
      <c r="MML17" s="2688"/>
      <c r="MMM17" s="2688"/>
      <c r="MMN17" s="2688"/>
      <c r="MMO17" s="2688"/>
      <c r="MMP17" s="2688"/>
      <c r="MMQ17" s="2688"/>
      <c r="MMR17" s="2688"/>
      <c r="MMS17" s="2688"/>
      <c r="MMT17" s="2688"/>
      <c r="MMU17" s="2688"/>
      <c r="MMV17" s="2688"/>
      <c r="MMW17" s="2688"/>
      <c r="MMX17" s="2688"/>
      <c r="MMY17" s="2688"/>
      <c r="MMZ17" s="2688"/>
      <c r="MNA17" s="2688"/>
      <c r="MNB17" s="2688"/>
      <c r="MNC17" s="2688"/>
      <c r="MND17" s="2688"/>
      <c r="MNE17" s="2688"/>
      <c r="MNF17" s="2688"/>
      <c r="MNG17" s="2688"/>
      <c r="MNH17" s="2688"/>
      <c r="MNI17" s="2688"/>
      <c r="MNJ17" s="2688"/>
      <c r="MNK17" s="2688"/>
      <c r="MNL17" s="2688"/>
      <c r="MNM17" s="2688"/>
      <c r="MNN17" s="2688"/>
      <c r="MNO17" s="2688"/>
      <c r="MNP17" s="2688"/>
      <c r="MNQ17" s="2688"/>
      <c r="MNR17" s="2688"/>
      <c r="MNS17" s="2688"/>
      <c r="MNT17" s="2688"/>
      <c r="MNU17" s="2688"/>
      <c r="MNV17" s="2688"/>
      <c r="MNW17" s="2688"/>
      <c r="MNX17" s="2688"/>
      <c r="MNY17" s="2688"/>
      <c r="MNZ17" s="2688"/>
      <c r="MOA17" s="2688"/>
      <c r="MOB17" s="2688"/>
      <c r="MOC17" s="2688"/>
      <c r="MOD17" s="2688"/>
      <c r="MOE17" s="2688"/>
      <c r="MOF17" s="2688"/>
      <c r="MOG17" s="2688"/>
      <c r="MOH17" s="2688"/>
      <c r="MOI17" s="2688"/>
      <c r="MOJ17" s="2688"/>
      <c r="MOK17" s="2688"/>
      <c r="MOL17" s="2688"/>
      <c r="MOM17" s="2688"/>
      <c r="MON17" s="2688"/>
      <c r="MOO17" s="2688"/>
      <c r="MOP17" s="2688"/>
      <c r="MOQ17" s="2688"/>
      <c r="MOR17" s="2688"/>
      <c r="MOS17" s="2688"/>
      <c r="MOT17" s="2688"/>
      <c r="MOU17" s="2688"/>
      <c r="MOV17" s="2688"/>
      <c r="MOW17" s="2688"/>
      <c r="MOX17" s="2688"/>
      <c r="MOY17" s="2688"/>
      <c r="MOZ17" s="2688"/>
      <c r="MPA17" s="2688"/>
      <c r="MPB17" s="2688"/>
      <c r="MPC17" s="2688"/>
      <c r="MPD17" s="2688"/>
      <c r="MPE17" s="2688"/>
      <c r="MPF17" s="2688"/>
      <c r="MPG17" s="2688"/>
      <c r="MPH17" s="2688"/>
      <c r="MPI17" s="2688"/>
      <c r="MPJ17" s="2688"/>
      <c r="MPK17" s="2688"/>
      <c r="MPL17" s="2688"/>
      <c r="MPM17" s="2688"/>
      <c r="MPN17" s="2688"/>
      <c r="MPO17" s="2688"/>
      <c r="MPP17" s="2688"/>
      <c r="MPQ17" s="2688"/>
      <c r="MPR17" s="2688"/>
      <c r="MPS17" s="2688"/>
      <c r="MPT17" s="2688"/>
      <c r="MPU17" s="2688"/>
      <c r="MPV17" s="2688"/>
      <c r="MPW17" s="2688"/>
      <c r="MPX17" s="2688"/>
      <c r="MPY17" s="2688"/>
      <c r="MPZ17" s="2688"/>
      <c r="MQA17" s="2688"/>
      <c r="MQB17" s="2688"/>
      <c r="MQC17" s="2688"/>
      <c r="MQD17" s="2688"/>
      <c r="MQE17" s="2688"/>
      <c r="MQF17" s="2688"/>
      <c r="MQG17" s="2688"/>
      <c r="MQH17" s="2688"/>
      <c r="MQI17" s="2688"/>
      <c r="MQJ17" s="2688"/>
      <c r="MQK17" s="2688"/>
      <c r="MQL17" s="2688"/>
      <c r="MQM17" s="2688"/>
      <c r="MQN17" s="2688"/>
      <c r="MQO17" s="2688"/>
      <c r="MQP17" s="2688"/>
      <c r="MQQ17" s="2688"/>
      <c r="MQR17" s="2688"/>
      <c r="MQS17" s="2688"/>
      <c r="MQT17" s="2688"/>
      <c r="MQU17" s="2688"/>
      <c r="MQV17" s="2688"/>
      <c r="MQW17" s="2688"/>
      <c r="MQX17" s="2688"/>
      <c r="MQY17" s="2688"/>
      <c r="MQZ17" s="2688"/>
      <c r="MRA17" s="2688"/>
      <c r="MRB17" s="2688"/>
      <c r="MRC17" s="2688"/>
      <c r="MRD17" s="2688"/>
      <c r="MRE17" s="2688"/>
      <c r="MRF17" s="2688"/>
      <c r="MRG17" s="2688"/>
      <c r="MRH17" s="2688"/>
      <c r="MRI17" s="2688"/>
      <c r="MRJ17" s="2688"/>
      <c r="MRK17" s="2688"/>
      <c r="MRL17" s="2688"/>
      <c r="MRM17" s="2688"/>
      <c r="MRN17" s="2688"/>
      <c r="MRO17" s="2688"/>
      <c r="MRP17" s="2688"/>
      <c r="MRQ17" s="2688"/>
      <c r="MRR17" s="2688"/>
      <c r="MRS17" s="2688"/>
      <c r="MRT17" s="2688"/>
      <c r="MRU17" s="2688"/>
      <c r="MRV17" s="2688"/>
      <c r="MRW17" s="2688"/>
      <c r="MRX17" s="2688"/>
      <c r="MRY17" s="2688"/>
      <c r="MRZ17" s="2688"/>
      <c r="MSA17" s="2688"/>
      <c r="MSB17" s="2688"/>
      <c r="MSC17" s="2688"/>
      <c r="MSD17" s="2688"/>
      <c r="MSE17" s="2688"/>
      <c r="MSF17" s="2688"/>
      <c r="MSG17" s="2688"/>
      <c r="MSH17" s="2688"/>
      <c r="MSI17" s="2688"/>
      <c r="MSJ17" s="2688"/>
      <c r="MSK17" s="2688"/>
      <c r="MSL17" s="2688"/>
      <c r="MSM17" s="2688"/>
      <c r="MSN17" s="2688"/>
      <c r="MSO17" s="2688"/>
      <c r="MSP17" s="2688"/>
      <c r="MSQ17" s="2688"/>
      <c r="MSR17" s="2688"/>
      <c r="MSS17" s="2688"/>
      <c r="MST17" s="2688"/>
      <c r="MSU17" s="2688"/>
      <c r="MSV17" s="2688"/>
      <c r="MSW17" s="2688"/>
      <c r="MSX17" s="2688"/>
      <c r="MSY17" s="2688"/>
      <c r="MSZ17" s="2688"/>
      <c r="MTA17" s="2688"/>
      <c r="MTB17" s="2688"/>
      <c r="MTC17" s="2688"/>
      <c r="MTD17" s="2688"/>
      <c r="MTE17" s="2688"/>
      <c r="MTF17" s="2688"/>
      <c r="MTG17" s="2688"/>
      <c r="MTH17" s="2688"/>
      <c r="MTI17" s="2688"/>
      <c r="MTJ17" s="2688"/>
      <c r="MTK17" s="2688"/>
      <c r="MTL17" s="2688"/>
      <c r="MTM17" s="2688"/>
      <c r="MTN17" s="2688"/>
      <c r="MTO17" s="2688"/>
      <c r="MTP17" s="2688"/>
      <c r="MTQ17" s="2688"/>
      <c r="MTR17" s="2688"/>
      <c r="MTS17" s="2688"/>
      <c r="MTT17" s="2688"/>
      <c r="MTU17" s="2688"/>
      <c r="MTV17" s="2688"/>
      <c r="MTW17" s="2688"/>
      <c r="MTX17" s="2688"/>
      <c r="MTY17" s="2688"/>
      <c r="MTZ17" s="2688"/>
      <c r="MUA17" s="2688"/>
      <c r="MUB17" s="2688"/>
      <c r="MUC17" s="2688"/>
      <c r="MUD17" s="2688"/>
      <c r="MUE17" s="2688"/>
      <c r="MUF17" s="2688"/>
      <c r="MUG17" s="2688"/>
      <c r="MUH17" s="2688"/>
      <c r="MUI17" s="2688"/>
      <c r="MUJ17" s="2688"/>
      <c r="MUK17" s="2688"/>
      <c r="MUL17" s="2688"/>
      <c r="MUM17" s="2688"/>
      <c r="MUN17" s="2688"/>
      <c r="MUO17" s="2688"/>
      <c r="MUP17" s="2688"/>
      <c r="MUQ17" s="2688"/>
      <c r="MUR17" s="2688"/>
      <c r="MUS17" s="2688"/>
      <c r="MUT17" s="2688"/>
      <c r="MUU17" s="2688"/>
      <c r="MUV17" s="2688"/>
      <c r="MUW17" s="2688"/>
      <c r="MUX17" s="2688"/>
      <c r="MUY17" s="2688"/>
      <c r="MUZ17" s="2688"/>
      <c r="MVA17" s="2688"/>
      <c r="MVB17" s="2688"/>
      <c r="MVC17" s="2688"/>
      <c r="MVD17" s="2688"/>
      <c r="MVE17" s="2688"/>
      <c r="MVF17" s="2688"/>
      <c r="MVG17" s="2688"/>
      <c r="MVH17" s="2688"/>
      <c r="MVI17" s="2688"/>
      <c r="MVJ17" s="2688"/>
      <c r="MVK17" s="2688"/>
      <c r="MVL17" s="2688"/>
      <c r="MVM17" s="2688"/>
      <c r="MVN17" s="2688"/>
      <c r="MVO17" s="2688"/>
      <c r="MVP17" s="2688"/>
      <c r="MVQ17" s="2688"/>
      <c r="MVR17" s="2688"/>
      <c r="MVS17" s="2688"/>
      <c r="MVT17" s="2688"/>
      <c r="MVU17" s="2688"/>
      <c r="MVV17" s="2688"/>
      <c r="MVW17" s="2688"/>
      <c r="MVX17" s="2688"/>
      <c r="MVY17" s="2688"/>
      <c r="MVZ17" s="2688"/>
      <c r="MWA17" s="2688"/>
      <c r="MWB17" s="2688"/>
      <c r="MWC17" s="2688"/>
      <c r="MWD17" s="2688"/>
      <c r="MWE17" s="2688"/>
      <c r="MWF17" s="2688"/>
      <c r="MWG17" s="2688"/>
      <c r="MWH17" s="2688"/>
      <c r="MWI17" s="2688"/>
      <c r="MWJ17" s="2688"/>
      <c r="MWK17" s="2688"/>
      <c r="MWL17" s="2688"/>
      <c r="MWM17" s="2688"/>
      <c r="MWN17" s="2688"/>
      <c r="MWO17" s="2688"/>
      <c r="MWP17" s="2688"/>
      <c r="MWQ17" s="2688"/>
      <c r="MWR17" s="2688"/>
      <c r="MWS17" s="2688"/>
      <c r="MWT17" s="2688"/>
      <c r="MWU17" s="2688"/>
      <c r="MWV17" s="2688"/>
      <c r="MWW17" s="2688"/>
      <c r="MWX17" s="2688"/>
      <c r="MWY17" s="2688"/>
      <c r="MWZ17" s="2688"/>
      <c r="MXA17" s="2688"/>
      <c r="MXB17" s="2688"/>
      <c r="MXC17" s="2688"/>
      <c r="MXD17" s="2688"/>
      <c r="MXE17" s="2688"/>
      <c r="MXF17" s="2688"/>
      <c r="MXG17" s="2688"/>
      <c r="MXH17" s="2688"/>
      <c r="MXI17" s="2688"/>
      <c r="MXJ17" s="2688"/>
      <c r="MXK17" s="2688"/>
      <c r="MXL17" s="2688"/>
      <c r="MXM17" s="2688"/>
      <c r="MXN17" s="2688"/>
      <c r="MXO17" s="2688"/>
      <c r="MXP17" s="2688"/>
      <c r="MXQ17" s="2688"/>
      <c r="MXR17" s="2688"/>
      <c r="MXS17" s="2688"/>
      <c r="MXT17" s="2688"/>
      <c r="MXU17" s="2688"/>
      <c r="MXV17" s="2688"/>
      <c r="MXW17" s="2688"/>
      <c r="MXX17" s="2688"/>
      <c r="MXY17" s="2688"/>
      <c r="MXZ17" s="2688"/>
      <c r="MYA17" s="2688"/>
      <c r="MYB17" s="2688"/>
      <c r="MYC17" s="2688"/>
      <c r="MYD17" s="2688"/>
      <c r="MYE17" s="2688"/>
      <c r="MYF17" s="2688"/>
      <c r="MYG17" s="2688"/>
      <c r="MYH17" s="2688"/>
      <c r="MYI17" s="2688"/>
      <c r="MYJ17" s="2688"/>
      <c r="MYK17" s="2688"/>
      <c r="MYL17" s="2688"/>
      <c r="MYM17" s="2688"/>
      <c r="MYN17" s="2688"/>
      <c r="MYO17" s="2688"/>
      <c r="MYP17" s="2688"/>
      <c r="MYQ17" s="2688"/>
      <c r="MYR17" s="2688"/>
      <c r="MYS17" s="2688"/>
      <c r="MYT17" s="2688"/>
      <c r="MYU17" s="2688"/>
      <c r="MYV17" s="2688"/>
      <c r="MYW17" s="2688"/>
      <c r="MYX17" s="2688"/>
      <c r="MYY17" s="2688"/>
      <c r="MYZ17" s="2688"/>
      <c r="MZA17" s="2688"/>
      <c r="MZB17" s="2688"/>
      <c r="MZC17" s="2688"/>
      <c r="MZD17" s="2688"/>
      <c r="MZE17" s="2688"/>
      <c r="MZF17" s="2688"/>
      <c r="MZG17" s="2688"/>
      <c r="MZH17" s="2688"/>
      <c r="MZI17" s="2688"/>
      <c r="MZJ17" s="2688"/>
      <c r="MZK17" s="2688"/>
      <c r="MZL17" s="2688"/>
      <c r="MZM17" s="2688"/>
      <c r="MZN17" s="2688"/>
      <c r="MZO17" s="2688"/>
      <c r="MZP17" s="2688"/>
      <c r="MZQ17" s="2688"/>
      <c r="MZR17" s="2688"/>
      <c r="MZS17" s="2688"/>
      <c r="MZT17" s="2688"/>
      <c r="MZU17" s="2688"/>
      <c r="MZV17" s="2688"/>
      <c r="MZW17" s="2688"/>
      <c r="MZX17" s="2688"/>
      <c r="MZY17" s="2688"/>
      <c r="MZZ17" s="2688"/>
      <c r="NAA17" s="2688"/>
      <c r="NAB17" s="2688"/>
      <c r="NAC17" s="2688"/>
      <c r="NAD17" s="2688"/>
      <c r="NAE17" s="2688"/>
      <c r="NAF17" s="2688"/>
      <c r="NAG17" s="2688"/>
      <c r="NAH17" s="2688"/>
      <c r="NAI17" s="2688"/>
      <c r="NAJ17" s="2688"/>
      <c r="NAK17" s="2688"/>
      <c r="NAL17" s="2688"/>
      <c r="NAM17" s="2688"/>
      <c r="NAN17" s="2688"/>
      <c r="NAO17" s="2688"/>
      <c r="NAP17" s="2688"/>
      <c r="NAQ17" s="2688"/>
      <c r="NAR17" s="2688"/>
      <c r="NAS17" s="2688"/>
      <c r="NAT17" s="2688"/>
      <c r="NAU17" s="2688"/>
      <c r="NAV17" s="2688"/>
      <c r="NAW17" s="2688"/>
      <c r="NAX17" s="2688"/>
      <c r="NAY17" s="2688"/>
      <c r="NAZ17" s="2688"/>
      <c r="NBA17" s="2688"/>
      <c r="NBB17" s="2688"/>
      <c r="NBC17" s="2688"/>
      <c r="NBD17" s="2688"/>
      <c r="NBE17" s="2688"/>
      <c r="NBF17" s="2688"/>
      <c r="NBG17" s="2688"/>
      <c r="NBH17" s="2688"/>
      <c r="NBI17" s="2688"/>
      <c r="NBJ17" s="2688"/>
      <c r="NBK17" s="2688"/>
      <c r="NBL17" s="2688"/>
      <c r="NBM17" s="2688"/>
      <c r="NBN17" s="2688"/>
      <c r="NBO17" s="2688"/>
      <c r="NBP17" s="2688"/>
      <c r="NBQ17" s="2688"/>
      <c r="NBR17" s="2688"/>
      <c r="NBS17" s="2688"/>
      <c r="NBT17" s="2688"/>
      <c r="NBU17" s="2688"/>
      <c r="NBV17" s="2688"/>
      <c r="NBW17" s="2688"/>
      <c r="NBX17" s="2688"/>
      <c r="NBY17" s="2688"/>
      <c r="NBZ17" s="2688"/>
      <c r="NCA17" s="2688"/>
      <c r="NCB17" s="2688"/>
      <c r="NCC17" s="2688"/>
      <c r="NCD17" s="2688"/>
      <c r="NCE17" s="2688"/>
      <c r="NCF17" s="2688"/>
      <c r="NCG17" s="2688"/>
      <c r="NCH17" s="2688"/>
      <c r="NCI17" s="2688"/>
      <c r="NCJ17" s="2688"/>
      <c r="NCK17" s="2688"/>
      <c r="NCL17" s="2688"/>
      <c r="NCM17" s="2688"/>
      <c r="NCN17" s="2688"/>
      <c r="NCO17" s="2688"/>
      <c r="NCP17" s="2688"/>
      <c r="NCQ17" s="2688"/>
      <c r="NCR17" s="2688"/>
      <c r="NCS17" s="2688"/>
      <c r="NCT17" s="2688"/>
      <c r="NCU17" s="2688"/>
      <c r="NCV17" s="2688"/>
      <c r="NCW17" s="2688"/>
      <c r="NCX17" s="2688"/>
      <c r="NCY17" s="2688"/>
      <c r="NCZ17" s="2688"/>
      <c r="NDA17" s="2688"/>
      <c r="NDB17" s="2688"/>
      <c r="NDC17" s="2688"/>
      <c r="NDD17" s="2688"/>
      <c r="NDE17" s="2688"/>
      <c r="NDF17" s="2688"/>
      <c r="NDG17" s="2688"/>
      <c r="NDH17" s="2688"/>
      <c r="NDI17" s="2688"/>
      <c r="NDJ17" s="2688"/>
      <c r="NDK17" s="2688"/>
      <c r="NDL17" s="2688"/>
      <c r="NDM17" s="2688"/>
      <c r="NDN17" s="2688"/>
      <c r="NDO17" s="2688"/>
      <c r="NDP17" s="2688"/>
      <c r="NDQ17" s="2688"/>
      <c r="NDR17" s="2688"/>
      <c r="NDS17" s="2688"/>
      <c r="NDT17" s="2688"/>
      <c r="NDU17" s="2688"/>
      <c r="NDV17" s="2688"/>
      <c r="NDW17" s="2688"/>
      <c r="NDX17" s="2688"/>
      <c r="NDY17" s="2688"/>
      <c r="NDZ17" s="2688"/>
      <c r="NEA17" s="2688"/>
      <c r="NEB17" s="2688"/>
      <c r="NEC17" s="2688"/>
      <c r="NED17" s="2688"/>
      <c r="NEE17" s="2688"/>
      <c r="NEF17" s="2688"/>
      <c r="NEG17" s="2688"/>
      <c r="NEH17" s="2688"/>
      <c r="NEI17" s="2688"/>
      <c r="NEJ17" s="2688"/>
      <c r="NEK17" s="2688"/>
      <c r="NEL17" s="2688"/>
      <c r="NEM17" s="2688"/>
      <c r="NEN17" s="2688"/>
      <c r="NEO17" s="2688"/>
      <c r="NEP17" s="2688"/>
      <c r="NEQ17" s="2688"/>
      <c r="NER17" s="2688"/>
      <c r="NES17" s="2688"/>
      <c r="NET17" s="2688"/>
      <c r="NEU17" s="2688"/>
      <c r="NEV17" s="2688"/>
      <c r="NEW17" s="2688"/>
      <c r="NEX17" s="2688"/>
      <c r="NEY17" s="2688"/>
      <c r="NEZ17" s="2688"/>
      <c r="NFA17" s="2688"/>
      <c r="NFB17" s="2688"/>
      <c r="NFC17" s="2688"/>
      <c r="NFD17" s="2688"/>
      <c r="NFE17" s="2688"/>
      <c r="NFF17" s="2688"/>
      <c r="NFG17" s="2688"/>
      <c r="NFH17" s="2688"/>
      <c r="NFI17" s="2688"/>
      <c r="NFJ17" s="2688"/>
      <c r="NFK17" s="2688"/>
      <c r="NFL17" s="2688"/>
      <c r="NFM17" s="2688"/>
      <c r="NFN17" s="2688"/>
      <c r="NFO17" s="2688"/>
      <c r="NFP17" s="2688"/>
      <c r="NFQ17" s="2688"/>
      <c r="NFR17" s="2688"/>
      <c r="NFS17" s="2688"/>
      <c r="NFT17" s="2688"/>
      <c r="NFU17" s="2688"/>
      <c r="NFV17" s="2688"/>
      <c r="NFW17" s="2688"/>
      <c r="NFX17" s="2688"/>
      <c r="NFY17" s="2688"/>
      <c r="NFZ17" s="2688"/>
      <c r="NGA17" s="2688"/>
      <c r="NGB17" s="2688"/>
      <c r="NGC17" s="2688"/>
      <c r="NGD17" s="2688"/>
      <c r="NGE17" s="2688"/>
      <c r="NGF17" s="2688"/>
      <c r="NGG17" s="2688"/>
      <c r="NGH17" s="2688"/>
      <c r="NGI17" s="2688"/>
      <c r="NGJ17" s="2688"/>
      <c r="NGK17" s="2688"/>
      <c r="NGL17" s="2688"/>
      <c r="NGM17" s="2688"/>
      <c r="NGN17" s="2688"/>
      <c r="NGO17" s="2688"/>
      <c r="NGP17" s="2688"/>
      <c r="NGQ17" s="2688"/>
      <c r="NGR17" s="2688"/>
      <c r="NGS17" s="2688"/>
      <c r="NGT17" s="2688"/>
      <c r="NGU17" s="2688"/>
      <c r="NGV17" s="2688"/>
      <c r="NGW17" s="2688"/>
      <c r="NGX17" s="2688"/>
      <c r="NGY17" s="2688"/>
      <c r="NGZ17" s="2688"/>
      <c r="NHA17" s="2688"/>
      <c r="NHB17" s="2688"/>
      <c r="NHC17" s="2688"/>
      <c r="NHD17" s="2688"/>
      <c r="NHE17" s="2688"/>
      <c r="NHF17" s="2688"/>
      <c r="NHG17" s="2688"/>
      <c r="NHH17" s="2688"/>
      <c r="NHI17" s="2688"/>
      <c r="NHJ17" s="2688"/>
      <c r="NHK17" s="2688"/>
      <c r="NHL17" s="2688"/>
      <c r="NHM17" s="2688"/>
      <c r="NHN17" s="2688"/>
      <c r="NHO17" s="2688"/>
      <c r="NHP17" s="2688"/>
      <c r="NHQ17" s="2688"/>
      <c r="NHR17" s="2688"/>
      <c r="NHS17" s="2688"/>
      <c r="NHT17" s="2688"/>
      <c r="NHU17" s="2688"/>
      <c r="NHV17" s="2688"/>
      <c r="NHW17" s="2688"/>
      <c r="NHX17" s="2688"/>
      <c r="NHY17" s="2688"/>
      <c r="NHZ17" s="2688"/>
      <c r="NIA17" s="2688"/>
      <c r="NIB17" s="2688"/>
      <c r="NIC17" s="2688"/>
      <c r="NID17" s="2688"/>
      <c r="NIE17" s="2688"/>
      <c r="NIF17" s="2688"/>
      <c r="NIG17" s="2688"/>
      <c r="NIH17" s="2688"/>
      <c r="NII17" s="2688"/>
      <c r="NIJ17" s="2688"/>
      <c r="NIK17" s="2688"/>
      <c r="NIL17" s="2688"/>
      <c r="NIM17" s="2688"/>
      <c r="NIN17" s="2688"/>
      <c r="NIO17" s="2688"/>
      <c r="NIP17" s="2688"/>
      <c r="NIQ17" s="2688"/>
      <c r="NIR17" s="2688"/>
      <c r="NIS17" s="2688"/>
      <c r="NIT17" s="2688"/>
      <c r="NIU17" s="2688"/>
      <c r="NIV17" s="2688"/>
      <c r="NIW17" s="2688"/>
      <c r="NIX17" s="2688"/>
      <c r="NIY17" s="2688"/>
      <c r="NIZ17" s="2688"/>
      <c r="NJA17" s="2688"/>
      <c r="NJB17" s="2688"/>
      <c r="NJC17" s="2688"/>
      <c r="NJD17" s="2688"/>
      <c r="NJE17" s="2688"/>
      <c r="NJF17" s="2688"/>
      <c r="NJG17" s="2688"/>
      <c r="NJH17" s="2688"/>
      <c r="NJI17" s="2688"/>
      <c r="NJJ17" s="2688"/>
      <c r="NJK17" s="2688"/>
      <c r="NJL17" s="2688"/>
      <c r="NJM17" s="2688"/>
      <c r="NJN17" s="2688"/>
      <c r="NJO17" s="2688"/>
      <c r="NJP17" s="2688"/>
      <c r="NJQ17" s="2688"/>
      <c r="NJR17" s="2688"/>
      <c r="NJS17" s="2688"/>
      <c r="NJT17" s="2688"/>
      <c r="NJU17" s="2688"/>
      <c r="NJV17" s="2688"/>
      <c r="NJW17" s="2688"/>
      <c r="NJX17" s="2688"/>
      <c r="NJY17" s="2688"/>
      <c r="NJZ17" s="2688"/>
      <c r="NKA17" s="2688"/>
      <c r="NKB17" s="2688"/>
      <c r="NKC17" s="2688"/>
      <c r="NKD17" s="2688"/>
      <c r="NKE17" s="2688"/>
      <c r="NKF17" s="2688"/>
      <c r="NKG17" s="2688"/>
      <c r="NKH17" s="2688"/>
      <c r="NKI17" s="2688"/>
      <c r="NKJ17" s="2688"/>
      <c r="NKK17" s="2688"/>
      <c r="NKL17" s="2688"/>
      <c r="NKM17" s="2688"/>
      <c r="NKN17" s="2688"/>
      <c r="NKO17" s="2688"/>
      <c r="NKP17" s="2688"/>
      <c r="NKQ17" s="2688"/>
      <c r="NKR17" s="2688"/>
      <c r="NKS17" s="2688"/>
      <c r="NKT17" s="2688"/>
      <c r="NKU17" s="2688"/>
      <c r="NKV17" s="2688"/>
      <c r="NKW17" s="2688"/>
      <c r="NKX17" s="2688"/>
      <c r="NKY17" s="2688"/>
      <c r="NKZ17" s="2688"/>
      <c r="NLA17" s="2688"/>
      <c r="NLB17" s="2688"/>
      <c r="NLC17" s="2688"/>
      <c r="NLD17" s="2688"/>
      <c r="NLE17" s="2688"/>
      <c r="NLF17" s="2688"/>
      <c r="NLG17" s="2688"/>
      <c r="NLH17" s="2688"/>
      <c r="NLI17" s="2688"/>
      <c r="NLJ17" s="2688"/>
      <c r="NLK17" s="2688"/>
      <c r="NLL17" s="2688"/>
      <c r="NLM17" s="2688"/>
      <c r="NLN17" s="2688"/>
      <c r="NLO17" s="2688"/>
      <c r="NLP17" s="2688"/>
      <c r="NLQ17" s="2688"/>
      <c r="NLR17" s="2688"/>
      <c r="NLS17" s="2688"/>
      <c r="NLT17" s="2688"/>
      <c r="NLU17" s="2688"/>
      <c r="NLV17" s="2688"/>
      <c r="NLW17" s="2688"/>
      <c r="NLX17" s="2688"/>
      <c r="NLY17" s="2688"/>
      <c r="NLZ17" s="2688"/>
      <c r="NMA17" s="2688"/>
      <c r="NMB17" s="2688"/>
      <c r="NMC17" s="2688"/>
      <c r="NMD17" s="2688"/>
      <c r="NME17" s="2688"/>
      <c r="NMF17" s="2688"/>
      <c r="NMG17" s="2688"/>
      <c r="NMH17" s="2688"/>
      <c r="NMI17" s="2688"/>
      <c r="NMJ17" s="2688"/>
      <c r="NMK17" s="2688"/>
      <c r="NML17" s="2688"/>
      <c r="NMM17" s="2688"/>
      <c r="NMN17" s="2688"/>
      <c r="NMO17" s="2688"/>
      <c r="NMP17" s="2688"/>
      <c r="NMQ17" s="2688"/>
      <c r="NMR17" s="2688"/>
      <c r="NMS17" s="2688"/>
      <c r="NMT17" s="2688"/>
      <c r="NMU17" s="2688"/>
      <c r="NMV17" s="2688"/>
      <c r="NMW17" s="2688"/>
      <c r="NMX17" s="2688"/>
      <c r="NMY17" s="2688"/>
      <c r="NMZ17" s="2688"/>
      <c r="NNA17" s="2688"/>
      <c r="NNB17" s="2688"/>
      <c r="NNC17" s="2688"/>
      <c r="NND17" s="2688"/>
      <c r="NNE17" s="2688"/>
      <c r="NNF17" s="2688"/>
      <c r="NNG17" s="2688"/>
      <c r="NNH17" s="2688"/>
      <c r="NNI17" s="2688"/>
      <c r="NNJ17" s="2688"/>
      <c r="NNK17" s="2688"/>
      <c r="NNL17" s="2688"/>
      <c r="NNM17" s="2688"/>
      <c r="NNN17" s="2688"/>
      <c r="NNO17" s="2688"/>
      <c r="NNP17" s="2688"/>
      <c r="NNQ17" s="2688"/>
      <c r="NNR17" s="2688"/>
      <c r="NNS17" s="2688"/>
      <c r="NNT17" s="2688"/>
      <c r="NNU17" s="2688"/>
      <c r="NNV17" s="2688"/>
      <c r="NNW17" s="2688"/>
      <c r="NNX17" s="2688"/>
      <c r="NNY17" s="2688"/>
      <c r="NNZ17" s="2688"/>
      <c r="NOA17" s="2688"/>
      <c r="NOB17" s="2688"/>
      <c r="NOC17" s="2688"/>
      <c r="NOD17" s="2688"/>
      <c r="NOE17" s="2688"/>
      <c r="NOF17" s="2688"/>
      <c r="NOG17" s="2688"/>
      <c r="NOH17" s="2688"/>
      <c r="NOI17" s="2688"/>
      <c r="NOJ17" s="2688"/>
      <c r="NOK17" s="2688"/>
      <c r="NOL17" s="2688"/>
      <c r="NOM17" s="2688"/>
      <c r="NON17" s="2688"/>
      <c r="NOO17" s="2688"/>
      <c r="NOP17" s="2688"/>
      <c r="NOQ17" s="2688"/>
      <c r="NOR17" s="2688"/>
      <c r="NOS17" s="2688"/>
      <c r="NOT17" s="2688"/>
      <c r="NOU17" s="2688"/>
      <c r="NOV17" s="2688"/>
      <c r="NOW17" s="2688"/>
      <c r="NOX17" s="2688"/>
      <c r="NOY17" s="2688"/>
      <c r="NOZ17" s="2688"/>
      <c r="NPA17" s="2688"/>
      <c r="NPB17" s="2688"/>
      <c r="NPC17" s="2688"/>
      <c r="NPD17" s="2688"/>
      <c r="NPE17" s="2688"/>
      <c r="NPF17" s="2688"/>
      <c r="NPG17" s="2688"/>
      <c r="NPH17" s="2688"/>
      <c r="NPI17" s="2688"/>
      <c r="NPJ17" s="2688"/>
      <c r="NPK17" s="2688"/>
      <c r="NPL17" s="2688"/>
      <c r="NPM17" s="2688"/>
      <c r="NPN17" s="2688"/>
      <c r="NPO17" s="2688"/>
      <c r="NPP17" s="2688"/>
      <c r="NPQ17" s="2688"/>
      <c r="NPR17" s="2688"/>
      <c r="NPS17" s="2688"/>
      <c r="NPT17" s="2688"/>
      <c r="NPU17" s="2688"/>
      <c r="NPV17" s="2688"/>
      <c r="NPW17" s="2688"/>
      <c r="NPX17" s="2688"/>
      <c r="NPY17" s="2688"/>
      <c r="NPZ17" s="2688"/>
      <c r="NQA17" s="2688"/>
      <c r="NQB17" s="2688"/>
      <c r="NQC17" s="2688"/>
      <c r="NQD17" s="2688"/>
      <c r="NQE17" s="2688"/>
      <c r="NQF17" s="2688"/>
      <c r="NQG17" s="2688"/>
      <c r="NQH17" s="2688"/>
      <c r="NQI17" s="2688"/>
      <c r="NQJ17" s="2688"/>
      <c r="NQK17" s="2688"/>
      <c r="NQL17" s="2688"/>
      <c r="NQM17" s="2688"/>
      <c r="NQN17" s="2688"/>
      <c r="NQO17" s="2688"/>
      <c r="NQP17" s="2688"/>
      <c r="NQQ17" s="2688"/>
      <c r="NQR17" s="2688"/>
      <c r="NQS17" s="2688"/>
      <c r="NQT17" s="2688"/>
      <c r="NQU17" s="2688"/>
      <c r="NQV17" s="2688"/>
      <c r="NQW17" s="2688"/>
      <c r="NQX17" s="2688"/>
      <c r="NQY17" s="2688"/>
      <c r="NQZ17" s="2688"/>
      <c r="NRA17" s="2688"/>
      <c r="NRB17" s="2688"/>
      <c r="NRC17" s="2688"/>
      <c r="NRD17" s="2688"/>
      <c r="NRE17" s="2688"/>
      <c r="NRF17" s="2688"/>
      <c r="NRG17" s="2688"/>
      <c r="NRH17" s="2688"/>
      <c r="NRI17" s="2688"/>
      <c r="NRJ17" s="2688"/>
      <c r="NRK17" s="2688"/>
      <c r="NRL17" s="2688"/>
      <c r="NRM17" s="2688"/>
      <c r="NRN17" s="2688"/>
      <c r="NRO17" s="2688"/>
      <c r="NRP17" s="2688"/>
      <c r="NRQ17" s="2688"/>
      <c r="NRR17" s="2688"/>
      <c r="NRS17" s="2688"/>
      <c r="NRT17" s="2688"/>
      <c r="NRU17" s="2688"/>
      <c r="NRV17" s="2688"/>
      <c r="NRW17" s="2688"/>
      <c r="NRX17" s="2688"/>
      <c r="NRY17" s="2688"/>
      <c r="NRZ17" s="2688"/>
      <c r="NSA17" s="2688"/>
      <c r="NSB17" s="2688"/>
      <c r="NSC17" s="2688"/>
      <c r="NSD17" s="2688"/>
      <c r="NSE17" s="2688"/>
      <c r="NSF17" s="2688"/>
      <c r="NSG17" s="2688"/>
      <c r="NSH17" s="2688"/>
      <c r="NSI17" s="2688"/>
      <c r="NSJ17" s="2688"/>
      <c r="NSK17" s="2688"/>
      <c r="NSL17" s="2688"/>
      <c r="NSM17" s="2688"/>
      <c r="NSN17" s="2688"/>
      <c r="NSO17" s="2688"/>
      <c r="NSP17" s="2688"/>
      <c r="NSQ17" s="2688"/>
      <c r="NSR17" s="2688"/>
      <c r="NSS17" s="2688"/>
      <c r="NST17" s="2688"/>
      <c r="NSU17" s="2688"/>
      <c r="NSV17" s="2688"/>
      <c r="NSW17" s="2688"/>
      <c r="NSX17" s="2688"/>
      <c r="NSY17" s="2688"/>
      <c r="NSZ17" s="2688"/>
      <c r="NTA17" s="2688"/>
      <c r="NTB17" s="2688"/>
      <c r="NTC17" s="2688"/>
      <c r="NTD17" s="2688"/>
      <c r="NTE17" s="2688"/>
      <c r="NTF17" s="2688"/>
      <c r="NTG17" s="2688"/>
      <c r="NTH17" s="2688"/>
      <c r="NTI17" s="2688"/>
      <c r="NTJ17" s="2688"/>
      <c r="NTK17" s="2688"/>
      <c r="NTL17" s="2688"/>
      <c r="NTM17" s="2688"/>
      <c r="NTN17" s="2688"/>
      <c r="NTO17" s="2688"/>
      <c r="NTP17" s="2688"/>
      <c r="NTQ17" s="2688"/>
      <c r="NTR17" s="2688"/>
      <c r="NTS17" s="2688"/>
      <c r="NTT17" s="2688"/>
      <c r="NTU17" s="2688"/>
      <c r="NTV17" s="2688"/>
      <c r="NTW17" s="2688"/>
      <c r="NTX17" s="2688"/>
      <c r="NTY17" s="2688"/>
      <c r="NTZ17" s="2688"/>
      <c r="NUA17" s="2688"/>
      <c r="NUB17" s="2688"/>
      <c r="NUC17" s="2688"/>
      <c r="NUD17" s="2688"/>
      <c r="NUE17" s="2688"/>
      <c r="NUF17" s="2688"/>
      <c r="NUG17" s="2688"/>
      <c r="NUH17" s="2688"/>
      <c r="NUI17" s="2688"/>
      <c r="NUJ17" s="2688"/>
      <c r="NUK17" s="2688"/>
      <c r="NUL17" s="2688"/>
      <c r="NUM17" s="2688"/>
      <c r="NUN17" s="2688"/>
      <c r="NUO17" s="2688"/>
      <c r="NUP17" s="2688"/>
      <c r="NUQ17" s="2688"/>
      <c r="NUR17" s="2688"/>
      <c r="NUS17" s="2688"/>
      <c r="NUT17" s="2688"/>
      <c r="NUU17" s="2688"/>
      <c r="NUV17" s="2688"/>
      <c r="NUW17" s="2688"/>
      <c r="NUX17" s="2688"/>
      <c r="NUY17" s="2688"/>
      <c r="NUZ17" s="2688"/>
      <c r="NVA17" s="2688"/>
      <c r="NVB17" s="2688"/>
      <c r="NVC17" s="2688"/>
      <c r="NVD17" s="2688"/>
      <c r="NVE17" s="2688"/>
      <c r="NVF17" s="2688"/>
      <c r="NVG17" s="2688"/>
      <c r="NVH17" s="2688"/>
      <c r="NVI17" s="2688"/>
      <c r="NVJ17" s="2688"/>
      <c r="NVK17" s="2688"/>
      <c r="NVL17" s="2688"/>
      <c r="NVM17" s="2688"/>
      <c r="NVN17" s="2688"/>
      <c r="NVO17" s="2688"/>
      <c r="NVP17" s="2688"/>
      <c r="NVQ17" s="2688"/>
      <c r="NVR17" s="2688"/>
      <c r="NVS17" s="2688"/>
      <c r="NVT17" s="2688"/>
      <c r="NVU17" s="2688"/>
      <c r="NVV17" s="2688"/>
      <c r="NVW17" s="2688"/>
      <c r="NVX17" s="2688"/>
      <c r="NVY17" s="2688"/>
      <c r="NVZ17" s="2688"/>
      <c r="NWA17" s="2688"/>
      <c r="NWB17" s="2688"/>
      <c r="NWC17" s="2688"/>
      <c r="NWD17" s="2688"/>
      <c r="NWE17" s="2688"/>
      <c r="NWF17" s="2688"/>
      <c r="NWG17" s="2688"/>
      <c r="NWH17" s="2688"/>
      <c r="NWI17" s="2688"/>
      <c r="NWJ17" s="2688"/>
      <c r="NWK17" s="2688"/>
      <c r="NWL17" s="2688"/>
      <c r="NWM17" s="2688"/>
      <c r="NWN17" s="2688"/>
      <c r="NWO17" s="2688"/>
      <c r="NWP17" s="2688"/>
      <c r="NWQ17" s="2688"/>
      <c r="NWR17" s="2688"/>
      <c r="NWS17" s="2688"/>
      <c r="NWT17" s="2688"/>
      <c r="NWU17" s="2688"/>
      <c r="NWV17" s="2688"/>
      <c r="NWW17" s="2688"/>
      <c r="NWX17" s="2688"/>
      <c r="NWY17" s="2688"/>
      <c r="NWZ17" s="2688"/>
      <c r="NXA17" s="2688"/>
      <c r="NXB17" s="2688"/>
      <c r="NXC17" s="2688"/>
      <c r="NXD17" s="2688"/>
      <c r="NXE17" s="2688"/>
      <c r="NXF17" s="2688"/>
      <c r="NXG17" s="2688"/>
      <c r="NXH17" s="2688"/>
      <c r="NXI17" s="2688"/>
      <c r="NXJ17" s="2688"/>
      <c r="NXK17" s="2688"/>
      <c r="NXL17" s="2688"/>
      <c r="NXM17" s="2688"/>
      <c r="NXN17" s="2688"/>
      <c r="NXO17" s="2688"/>
      <c r="NXP17" s="2688"/>
      <c r="NXQ17" s="2688"/>
      <c r="NXR17" s="2688"/>
      <c r="NXS17" s="2688"/>
      <c r="NXT17" s="2688"/>
      <c r="NXU17" s="2688"/>
      <c r="NXV17" s="2688"/>
      <c r="NXW17" s="2688"/>
      <c r="NXX17" s="2688"/>
      <c r="NXY17" s="2688"/>
      <c r="NXZ17" s="2688"/>
      <c r="NYA17" s="2688"/>
      <c r="NYB17" s="2688"/>
      <c r="NYC17" s="2688"/>
      <c r="NYD17" s="2688"/>
      <c r="NYE17" s="2688"/>
      <c r="NYF17" s="2688"/>
      <c r="NYG17" s="2688"/>
      <c r="NYH17" s="2688"/>
      <c r="NYI17" s="2688"/>
      <c r="NYJ17" s="2688"/>
      <c r="NYK17" s="2688"/>
      <c r="NYL17" s="2688"/>
      <c r="NYM17" s="2688"/>
      <c r="NYN17" s="2688"/>
      <c r="NYO17" s="2688"/>
      <c r="NYP17" s="2688"/>
      <c r="NYQ17" s="2688"/>
      <c r="NYR17" s="2688"/>
      <c r="NYS17" s="2688"/>
      <c r="NYT17" s="2688"/>
      <c r="NYU17" s="2688"/>
      <c r="NYV17" s="2688"/>
      <c r="NYW17" s="2688"/>
      <c r="NYX17" s="2688"/>
      <c r="NYY17" s="2688"/>
      <c r="NYZ17" s="2688"/>
      <c r="NZA17" s="2688"/>
      <c r="NZB17" s="2688"/>
      <c r="NZC17" s="2688"/>
      <c r="NZD17" s="2688"/>
      <c r="NZE17" s="2688"/>
      <c r="NZF17" s="2688"/>
      <c r="NZG17" s="2688"/>
      <c r="NZH17" s="2688"/>
      <c r="NZI17" s="2688"/>
      <c r="NZJ17" s="2688"/>
      <c r="NZK17" s="2688"/>
      <c r="NZL17" s="2688"/>
      <c r="NZM17" s="2688"/>
      <c r="NZN17" s="2688"/>
      <c r="NZO17" s="2688"/>
      <c r="NZP17" s="2688"/>
      <c r="NZQ17" s="2688"/>
      <c r="NZR17" s="2688"/>
      <c r="NZS17" s="2688"/>
      <c r="NZT17" s="2688"/>
      <c r="NZU17" s="2688"/>
      <c r="NZV17" s="2688"/>
      <c r="NZW17" s="2688"/>
      <c r="NZX17" s="2688"/>
      <c r="NZY17" s="2688"/>
      <c r="NZZ17" s="2688"/>
      <c r="OAA17" s="2688"/>
      <c r="OAB17" s="2688"/>
      <c r="OAC17" s="2688"/>
      <c r="OAD17" s="2688"/>
      <c r="OAE17" s="2688"/>
      <c r="OAF17" s="2688"/>
      <c r="OAG17" s="2688"/>
      <c r="OAH17" s="2688"/>
      <c r="OAI17" s="2688"/>
      <c r="OAJ17" s="2688"/>
      <c r="OAK17" s="2688"/>
      <c r="OAL17" s="2688"/>
      <c r="OAM17" s="2688"/>
      <c r="OAN17" s="2688"/>
      <c r="OAO17" s="2688"/>
      <c r="OAP17" s="2688"/>
      <c r="OAQ17" s="2688"/>
      <c r="OAR17" s="2688"/>
      <c r="OAS17" s="2688"/>
      <c r="OAT17" s="2688"/>
      <c r="OAU17" s="2688"/>
      <c r="OAV17" s="2688"/>
      <c r="OAW17" s="2688"/>
      <c r="OAX17" s="2688"/>
      <c r="OAY17" s="2688"/>
      <c r="OAZ17" s="2688"/>
      <c r="OBA17" s="2688"/>
      <c r="OBB17" s="2688"/>
      <c r="OBC17" s="2688"/>
      <c r="OBD17" s="2688"/>
      <c r="OBE17" s="2688"/>
      <c r="OBF17" s="2688"/>
      <c r="OBG17" s="2688"/>
      <c r="OBH17" s="2688"/>
      <c r="OBI17" s="2688"/>
      <c r="OBJ17" s="2688"/>
      <c r="OBK17" s="2688"/>
      <c r="OBL17" s="2688"/>
      <c r="OBM17" s="2688"/>
      <c r="OBN17" s="2688"/>
      <c r="OBO17" s="2688"/>
      <c r="OBP17" s="2688"/>
      <c r="OBQ17" s="2688"/>
      <c r="OBR17" s="2688"/>
      <c r="OBS17" s="2688"/>
      <c r="OBT17" s="2688"/>
      <c r="OBU17" s="2688"/>
      <c r="OBV17" s="2688"/>
      <c r="OBW17" s="2688"/>
      <c r="OBX17" s="2688"/>
      <c r="OBY17" s="2688"/>
      <c r="OBZ17" s="2688"/>
      <c r="OCA17" s="2688"/>
      <c r="OCB17" s="2688"/>
      <c r="OCC17" s="2688"/>
      <c r="OCD17" s="2688"/>
      <c r="OCE17" s="2688"/>
      <c r="OCF17" s="2688"/>
      <c r="OCG17" s="2688"/>
      <c r="OCH17" s="2688"/>
      <c r="OCI17" s="2688"/>
      <c r="OCJ17" s="2688"/>
      <c r="OCK17" s="2688"/>
      <c r="OCL17" s="2688"/>
      <c r="OCM17" s="2688"/>
      <c r="OCN17" s="2688"/>
      <c r="OCO17" s="2688"/>
      <c r="OCP17" s="2688"/>
      <c r="OCQ17" s="2688"/>
      <c r="OCR17" s="2688"/>
      <c r="OCS17" s="2688"/>
      <c r="OCT17" s="2688"/>
      <c r="OCU17" s="2688"/>
      <c r="OCV17" s="2688"/>
      <c r="OCW17" s="2688"/>
      <c r="OCX17" s="2688"/>
      <c r="OCY17" s="2688"/>
      <c r="OCZ17" s="2688"/>
      <c r="ODA17" s="2688"/>
      <c r="ODB17" s="2688"/>
      <c r="ODC17" s="2688"/>
      <c r="ODD17" s="2688"/>
      <c r="ODE17" s="2688"/>
      <c r="ODF17" s="2688"/>
      <c r="ODG17" s="2688"/>
      <c r="ODH17" s="2688"/>
      <c r="ODI17" s="2688"/>
      <c r="ODJ17" s="2688"/>
      <c r="ODK17" s="2688"/>
      <c r="ODL17" s="2688"/>
      <c r="ODM17" s="2688"/>
      <c r="ODN17" s="2688"/>
      <c r="ODO17" s="2688"/>
      <c r="ODP17" s="2688"/>
      <c r="ODQ17" s="2688"/>
      <c r="ODR17" s="2688"/>
      <c r="ODS17" s="2688"/>
      <c r="ODT17" s="2688"/>
      <c r="ODU17" s="2688"/>
      <c r="ODV17" s="2688"/>
      <c r="ODW17" s="2688"/>
      <c r="ODX17" s="2688"/>
      <c r="ODY17" s="2688"/>
      <c r="ODZ17" s="2688"/>
      <c r="OEA17" s="2688"/>
      <c r="OEB17" s="2688"/>
      <c r="OEC17" s="2688"/>
      <c r="OED17" s="2688"/>
      <c r="OEE17" s="2688"/>
      <c r="OEF17" s="2688"/>
      <c r="OEG17" s="2688"/>
      <c r="OEH17" s="2688"/>
      <c r="OEI17" s="2688"/>
      <c r="OEJ17" s="2688"/>
      <c r="OEK17" s="2688"/>
      <c r="OEL17" s="2688"/>
      <c r="OEM17" s="2688"/>
      <c r="OEN17" s="2688"/>
      <c r="OEO17" s="2688"/>
      <c r="OEP17" s="2688"/>
      <c r="OEQ17" s="2688"/>
      <c r="OER17" s="2688"/>
      <c r="OES17" s="2688"/>
      <c r="OET17" s="2688"/>
      <c r="OEU17" s="2688"/>
      <c r="OEV17" s="2688"/>
      <c r="OEW17" s="2688"/>
      <c r="OEX17" s="2688"/>
      <c r="OEY17" s="2688"/>
      <c r="OEZ17" s="2688"/>
      <c r="OFA17" s="2688"/>
      <c r="OFB17" s="2688"/>
      <c r="OFC17" s="2688"/>
      <c r="OFD17" s="2688"/>
      <c r="OFE17" s="2688"/>
      <c r="OFF17" s="2688"/>
      <c r="OFG17" s="2688"/>
      <c r="OFH17" s="2688"/>
      <c r="OFI17" s="2688"/>
      <c r="OFJ17" s="2688"/>
      <c r="OFK17" s="2688"/>
      <c r="OFL17" s="2688"/>
      <c r="OFM17" s="2688"/>
      <c r="OFN17" s="2688"/>
      <c r="OFO17" s="2688"/>
      <c r="OFP17" s="2688"/>
      <c r="OFQ17" s="2688"/>
      <c r="OFR17" s="2688"/>
      <c r="OFS17" s="2688"/>
      <c r="OFT17" s="2688"/>
      <c r="OFU17" s="2688"/>
      <c r="OFV17" s="2688"/>
      <c r="OFW17" s="2688"/>
      <c r="OFX17" s="2688"/>
      <c r="OFY17" s="2688"/>
      <c r="OFZ17" s="2688"/>
      <c r="OGA17" s="2688"/>
      <c r="OGB17" s="2688"/>
      <c r="OGC17" s="2688"/>
      <c r="OGD17" s="2688"/>
      <c r="OGE17" s="2688"/>
      <c r="OGF17" s="2688"/>
      <c r="OGG17" s="2688"/>
      <c r="OGH17" s="2688"/>
      <c r="OGI17" s="2688"/>
      <c r="OGJ17" s="2688"/>
      <c r="OGK17" s="2688"/>
      <c r="OGL17" s="2688"/>
      <c r="OGM17" s="2688"/>
      <c r="OGN17" s="2688"/>
      <c r="OGO17" s="2688"/>
      <c r="OGP17" s="2688"/>
      <c r="OGQ17" s="2688"/>
      <c r="OGR17" s="2688"/>
      <c r="OGS17" s="2688"/>
      <c r="OGT17" s="2688"/>
      <c r="OGU17" s="2688"/>
      <c r="OGV17" s="2688"/>
      <c r="OGW17" s="2688"/>
      <c r="OGX17" s="2688"/>
      <c r="OGY17" s="2688"/>
      <c r="OGZ17" s="2688"/>
      <c r="OHA17" s="2688"/>
      <c r="OHB17" s="2688"/>
      <c r="OHC17" s="2688"/>
      <c r="OHD17" s="2688"/>
      <c r="OHE17" s="2688"/>
      <c r="OHF17" s="2688"/>
      <c r="OHG17" s="2688"/>
      <c r="OHH17" s="2688"/>
      <c r="OHI17" s="2688"/>
      <c r="OHJ17" s="2688"/>
      <c r="OHK17" s="2688"/>
      <c r="OHL17" s="2688"/>
      <c r="OHM17" s="2688"/>
      <c r="OHN17" s="2688"/>
      <c r="OHO17" s="2688"/>
      <c r="OHP17" s="2688"/>
      <c r="OHQ17" s="2688"/>
      <c r="OHR17" s="2688"/>
      <c r="OHS17" s="2688"/>
      <c r="OHT17" s="2688"/>
      <c r="OHU17" s="2688"/>
      <c r="OHV17" s="2688"/>
      <c r="OHW17" s="2688"/>
      <c r="OHX17" s="2688"/>
      <c r="OHY17" s="2688"/>
      <c r="OHZ17" s="2688"/>
      <c r="OIA17" s="2688"/>
      <c r="OIB17" s="2688"/>
      <c r="OIC17" s="2688"/>
      <c r="OID17" s="2688"/>
      <c r="OIE17" s="2688"/>
      <c r="OIF17" s="2688"/>
      <c r="OIG17" s="2688"/>
      <c r="OIH17" s="2688"/>
      <c r="OII17" s="2688"/>
      <c r="OIJ17" s="2688"/>
      <c r="OIK17" s="2688"/>
      <c r="OIL17" s="2688"/>
      <c r="OIM17" s="2688"/>
      <c r="OIN17" s="2688"/>
      <c r="OIO17" s="2688"/>
      <c r="OIP17" s="2688"/>
      <c r="OIQ17" s="2688"/>
      <c r="OIR17" s="2688"/>
      <c r="OIS17" s="2688"/>
      <c r="OIT17" s="2688"/>
      <c r="OIU17" s="2688"/>
      <c r="OIV17" s="2688"/>
      <c r="OIW17" s="2688"/>
      <c r="OIX17" s="2688"/>
      <c r="OIY17" s="2688"/>
      <c r="OIZ17" s="2688"/>
      <c r="OJA17" s="2688"/>
      <c r="OJB17" s="2688"/>
      <c r="OJC17" s="2688"/>
      <c r="OJD17" s="2688"/>
      <c r="OJE17" s="2688"/>
      <c r="OJF17" s="2688"/>
      <c r="OJG17" s="2688"/>
      <c r="OJH17" s="2688"/>
      <c r="OJI17" s="2688"/>
      <c r="OJJ17" s="2688"/>
      <c r="OJK17" s="2688"/>
      <c r="OJL17" s="2688"/>
      <c r="OJM17" s="2688"/>
      <c r="OJN17" s="2688"/>
      <c r="OJO17" s="2688"/>
      <c r="OJP17" s="2688"/>
      <c r="OJQ17" s="2688"/>
      <c r="OJR17" s="2688"/>
      <c r="OJS17" s="2688"/>
      <c r="OJT17" s="2688"/>
      <c r="OJU17" s="2688"/>
      <c r="OJV17" s="2688"/>
      <c r="OJW17" s="2688"/>
      <c r="OJX17" s="2688"/>
      <c r="OJY17" s="2688"/>
      <c r="OJZ17" s="2688"/>
      <c r="OKA17" s="2688"/>
      <c r="OKB17" s="2688"/>
      <c r="OKC17" s="2688"/>
      <c r="OKD17" s="2688"/>
      <c r="OKE17" s="2688"/>
      <c r="OKF17" s="2688"/>
      <c r="OKG17" s="2688"/>
      <c r="OKH17" s="2688"/>
      <c r="OKI17" s="2688"/>
      <c r="OKJ17" s="2688"/>
      <c r="OKK17" s="2688"/>
      <c r="OKL17" s="2688"/>
      <c r="OKM17" s="2688"/>
      <c r="OKN17" s="2688"/>
      <c r="OKO17" s="2688"/>
      <c r="OKP17" s="2688"/>
      <c r="OKQ17" s="2688"/>
      <c r="OKR17" s="2688"/>
      <c r="OKS17" s="2688"/>
      <c r="OKT17" s="2688"/>
      <c r="OKU17" s="2688"/>
      <c r="OKV17" s="2688"/>
      <c r="OKW17" s="2688"/>
      <c r="OKX17" s="2688"/>
      <c r="OKY17" s="2688"/>
      <c r="OKZ17" s="2688"/>
      <c r="OLA17" s="2688"/>
      <c r="OLB17" s="2688"/>
      <c r="OLC17" s="2688"/>
      <c r="OLD17" s="2688"/>
      <c r="OLE17" s="2688"/>
      <c r="OLF17" s="2688"/>
      <c r="OLG17" s="2688"/>
      <c r="OLH17" s="2688"/>
      <c r="OLI17" s="2688"/>
      <c r="OLJ17" s="2688"/>
      <c r="OLK17" s="2688"/>
      <c r="OLL17" s="2688"/>
      <c r="OLM17" s="2688"/>
      <c r="OLN17" s="2688"/>
      <c r="OLO17" s="2688"/>
      <c r="OLP17" s="2688"/>
      <c r="OLQ17" s="2688"/>
      <c r="OLR17" s="2688"/>
      <c r="OLS17" s="2688"/>
      <c r="OLT17" s="2688"/>
      <c r="OLU17" s="2688"/>
      <c r="OLV17" s="2688"/>
      <c r="OLW17" s="2688"/>
      <c r="OLX17" s="2688"/>
      <c r="OLY17" s="2688"/>
      <c r="OLZ17" s="2688"/>
      <c r="OMA17" s="2688"/>
      <c r="OMB17" s="2688"/>
      <c r="OMC17" s="2688"/>
      <c r="OMD17" s="2688"/>
      <c r="OME17" s="2688"/>
      <c r="OMF17" s="2688"/>
      <c r="OMG17" s="2688"/>
      <c r="OMH17" s="2688"/>
      <c r="OMI17" s="2688"/>
      <c r="OMJ17" s="2688"/>
      <c r="OMK17" s="2688"/>
      <c r="OML17" s="2688"/>
      <c r="OMM17" s="2688"/>
      <c r="OMN17" s="2688"/>
      <c r="OMO17" s="2688"/>
      <c r="OMP17" s="2688"/>
      <c r="OMQ17" s="2688"/>
      <c r="OMR17" s="2688"/>
      <c r="OMS17" s="2688"/>
      <c r="OMT17" s="2688"/>
      <c r="OMU17" s="2688"/>
      <c r="OMV17" s="2688"/>
      <c r="OMW17" s="2688"/>
      <c r="OMX17" s="2688"/>
      <c r="OMY17" s="2688"/>
      <c r="OMZ17" s="2688"/>
      <c r="ONA17" s="2688"/>
      <c r="ONB17" s="2688"/>
      <c r="ONC17" s="2688"/>
      <c r="OND17" s="2688"/>
      <c r="ONE17" s="2688"/>
      <c r="ONF17" s="2688"/>
      <c r="ONG17" s="2688"/>
      <c r="ONH17" s="2688"/>
      <c r="ONI17" s="2688"/>
      <c r="ONJ17" s="2688"/>
      <c r="ONK17" s="2688"/>
      <c r="ONL17" s="2688"/>
      <c r="ONM17" s="2688"/>
      <c r="ONN17" s="2688"/>
      <c r="ONO17" s="2688"/>
      <c r="ONP17" s="2688"/>
      <c r="ONQ17" s="2688"/>
      <c r="ONR17" s="2688"/>
      <c r="ONS17" s="2688"/>
      <c r="ONT17" s="2688"/>
      <c r="ONU17" s="2688"/>
      <c r="ONV17" s="2688"/>
      <c r="ONW17" s="2688"/>
      <c r="ONX17" s="2688"/>
      <c r="ONY17" s="2688"/>
      <c r="ONZ17" s="2688"/>
      <c r="OOA17" s="2688"/>
      <c r="OOB17" s="2688"/>
      <c r="OOC17" s="2688"/>
      <c r="OOD17" s="2688"/>
      <c r="OOE17" s="2688"/>
      <c r="OOF17" s="2688"/>
      <c r="OOG17" s="2688"/>
      <c r="OOH17" s="2688"/>
      <c r="OOI17" s="2688"/>
      <c r="OOJ17" s="2688"/>
      <c r="OOK17" s="2688"/>
      <c r="OOL17" s="2688"/>
      <c r="OOM17" s="2688"/>
      <c r="OON17" s="2688"/>
      <c r="OOO17" s="2688"/>
      <c r="OOP17" s="2688"/>
      <c r="OOQ17" s="2688"/>
      <c r="OOR17" s="2688"/>
      <c r="OOS17" s="2688"/>
      <c r="OOT17" s="2688"/>
      <c r="OOU17" s="2688"/>
      <c r="OOV17" s="2688"/>
      <c r="OOW17" s="2688"/>
      <c r="OOX17" s="2688"/>
      <c r="OOY17" s="2688"/>
      <c r="OOZ17" s="2688"/>
      <c r="OPA17" s="2688"/>
      <c r="OPB17" s="2688"/>
      <c r="OPC17" s="2688"/>
      <c r="OPD17" s="2688"/>
      <c r="OPE17" s="2688"/>
      <c r="OPF17" s="2688"/>
      <c r="OPG17" s="2688"/>
      <c r="OPH17" s="2688"/>
      <c r="OPI17" s="2688"/>
      <c r="OPJ17" s="2688"/>
      <c r="OPK17" s="2688"/>
      <c r="OPL17" s="2688"/>
      <c r="OPM17" s="2688"/>
      <c r="OPN17" s="2688"/>
      <c r="OPO17" s="2688"/>
      <c r="OPP17" s="2688"/>
      <c r="OPQ17" s="2688"/>
      <c r="OPR17" s="2688"/>
      <c r="OPS17" s="2688"/>
      <c r="OPT17" s="2688"/>
      <c r="OPU17" s="2688"/>
      <c r="OPV17" s="2688"/>
      <c r="OPW17" s="2688"/>
      <c r="OPX17" s="2688"/>
      <c r="OPY17" s="2688"/>
      <c r="OPZ17" s="2688"/>
      <c r="OQA17" s="2688"/>
      <c r="OQB17" s="2688"/>
      <c r="OQC17" s="2688"/>
      <c r="OQD17" s="2688"/>
      <c r="OQE17" s="2688"/>
      <c r="OQF17" s="2688"/>
      <c r="OQG17" s="2688"/>
      <c r="OQH17" s="2688"/>
      <c r="OQI17" s="2688"/>
      <c r="OQJ17" s="2688"/>
      <c r="OQK17" s="2688"/>
      <c r="OQL17" s="2688"/>
      <c r="OQM17" s="2688"/>
      <c r="OQN17" s="2688"/>
      <c r="OQO17" s="2688"/>
      <c r="OQP17" s="2688"/>
      <c r="OQQ17" s="2688"/>
      <c r="OQR17" s="2688"/>
      <c r="OQS17" s="2688"/>
      <c r="OQT17" s="2688"/>
      <c r="OQU17" s="2688"/>
      <c r="OQV17" s="2688"/>
      <c r="OQW17" s="2688"/>
      <c r="OQX17" s="2688"/>
      <c r="OQY17" s="2688"/>
      <c r="OQZ17" s="2688"/>
      <c r="ORA17" s="2688"/>
      <c r="ORB17" s="2688"/>
      <c r="ORC17" s="2688"/>
      <c r="ORD17" s="2688"/>
      <c r="ORE17" s="2688"/>
      <c r="ORF17" s="2688"/>
      <c r="ORG17" s="2688"/>
      <c r="ORH17" s="2688"/>
      <c r="ORI17" s="2688"/>
      <c r="ORJ17" s="2688"/>
      <c r="ORK17" s="2688"/>
      <c r="ORL17" s="2688"/>
      <c r="ORM17" s="2688"/>
      <c r="ORN17" s="2688"/>
      <c r="ORO17" s="2688"/>
      <c r="ORP17" s="2688"/>
      <c r="ORQ17" s="2688"/>
      <c r="ORR17" s="2688"/>
      <c r="ORS17" s="2688"/>
      <c r="ORT17" s="2688"/>
      <c r="ORU17" s="2688"/>
      <c r="ORV17" s="2688"/>
      <c r="ORW17" s="2688"/>
      <c r="ORX17" s="2688"/>
      <c r="ORY17" s="2688"/>
      <c r="ORZ17" s="2688"/>
      <c r="OSA17" s="2688"/>
      <c r="OSB17" s="2688"/>
      <c r="OSC17" s="2688"/>
      <c r="OSD17" s="2688"/>
      <c r="OSE17" s="2688"/>
      <c r="OSF17" s="2688"/>
      <c r="OSG17" s="2688"/>
      <c r="OSH17" s="2688"/>
      <c r="OSI17" s="2688"/>
      <c r="OSJ17" s="2688"/>
      <c r="OSK17" s="2688"/>
      <c r="OSL17" s="2688"/>
      <c r="OSM17" s="2688"/>
      <c r="OSN17" s="2688"/>
      <c r="OSO17" s="2688"/>
      <c r="OSP17" s="2688"/>
      <c r="OSQ17" s="2688"/>
      <c r="OSR17" s="2688"/>
      <c r="OSS17" s="2688"/>
      <c r="OST17" s="2688"/>
      <c r="OSU17" s="2688"/>
      <c r="OSV17" s="2688"/>
      <c r="OSW17" s="2688"/>
      <c r="OSX17" s="2688"/>
      <c r="OSY17" s="2688"/>
      <c r="OSZ17" s="2688"/>
      <c r="OTA17" s="2688"/>
      <c r="OTB17" s="2688"/>
      <c r="OTC17" s="2688"/>
      <c r="OTD17" s="2688"/>
      <c r="OTE17" s="2688"/>
      <c r="OTF17" s="2688"/>
      <c r="OTG17" s="2688"/>
      <c r="OTH17" s="2688"/>
      <c r="OTI17" s="2688"/>
      <c r="OTJ17" s="2688"/>
      <c r="OTK17" s="2688"/>
      <c r="OTL17" s="2688"/>
      <c r="OTM17" s="2688"/>
      <c r="OTN17" s="2688"/>
      <c r="OTO17" s="2688"/>
      <c r="OTP17" s="2688"/>
      <c r="OTQ17" s="2688"/>
      <c r="OTR17" s="2688"/>
      <c r="OTS17" s="2688"/>
      <c r="OTT17" s="2688"/>
      <c r="OTU17" s="2688"/>
      <c r="OTV17" s="2688"/>
      <c r="OTW17" s="2688"/>
      <c r="OTX17" s="2688"/>
      <c r="OTY17" s="2688"/>
      <c r="OTZ17" s="2688"/>
      <c r="OUA17" s="2688"/>
      <c r="OUB17" s="2688"/>
      <c r="OUC17" s="2688"/>
      <c r="OUD17" s="2688"/>
      <c r="OUE17" s="2688"/>
      <c r="OUF17" s="2688"/>
      <c r="OUG17" s="2688"/>
      <c r="OUH17" s="2688"/>
      <c r="OUI17" s="2688"/>
      <c r="OUJ17" s="2688"/>
      <c r="OUK17" s="2688"/>
      <c r="OUL17" s="2688"/>
      <c r="OUM17" s="2688"/>
      <c r="OUN17" s="2688"/>
      <c r="OUO17" s="2688"/>
      <c r="OUP17" s="2688"/>
      <c r="OUQ17" s="2688"/>
      <c r="OUR17" s="2688"/>
      <c r="OUS17" s="2688"/>
      <c r="OUT17" s="2688"/>
      <c r="OUU17" s="2688"/>
      <c r="OUV17" s="2688"/>
      <c r="OUW17" s="2688"/>
      <c r="OUX17" s="2688"/>
      <c r="OUY17" s="2688"/>
      <c r="OUZ17" s="2688"/>
      <c r="OVA17" s="2688"/>
      <c r="OVB17" s="2688"/>
      <c r="OVC17" s="2688"/>
      <c r="OVD17" s="2688"/>
      <c r="OVE17" s="2688"/>
      <c r="OVF17" s="2688"/>
      <c r="OVG17" s="2688"/>
      <c r="OVH17" s="2688"/>
      <c r="OVI17" s="2688"/>
      <c r="OVJ17" s="2688"/>
      <c r="OVK17" s="2688"/>
      <c r="OVL17" s="2688"/>
      <c r="OVM17" s="2688"/>
      <c r="OVN17" s="2688"/>
      <c r="OVO17" s="2688"/>
      <c r="OVP17" s="2688"/>
      <c r="OVQ17" s="2688"/>
      <c r="OVR17" s="2688"/>
      <c r="OVS17" s="2688"/>
      <c r="OVT17" s="2688"/>
      <c r="OVU17" s="2688"/>
      <c r="OVV17" s="2688"/>
      <c r="OVW17" s="2688"/>
      <c r="OVX17" s="2688"/>
      <c r="OVY17" s="2688"/>
      <c r="OVZ17" s="2688"/>
      <c r="OWA17" s="2688"/>
      <c r="OWB17" s="2688"/>
      <c r="OWC17" s="2688"/>
      <c r="OWD17" s="2688"/>
      <c r="OWE17" s="2688"/>
      <c r="OWF17" s="2688"/>
      <c r="OWG17" s="2688"/>
      <c r="OWH17" s="2688"/>
      <c r="OWI17" s="2688"/>
      <c r="OWJ17" s="2688"/>
      <c r="OWK17" s="2688"/>
      <c r="OWL17" s="2688"/>
      <c r="OWM17" s="2688"/>
      <c r="OWN17" s="2688"/>
      <c r="OWO17" s="2688"/>
      <c r="OWP17" s="2688"/>
      <c r="OWQ17" s="2688"/>
      <c r="OWR17" s="2688"/>
      <c r="OWS17" s="2688"/>
      <c r="OWT17" s="2688"/>
      <c r="OWU17" s="2688"/>
      <c r="OWV17" s="2688"/>
      <c r="OWW17" s="2688"/>
      <c r="OWX17" s="2688"/>
      <c r="OWY17" s="2688"/>
      <c r="OWZ17" s="2688"/>
      <c r="OXA17" s="2688"/>
      <c r="OXB17" s="2688"/>
      <c r="OXC17" s="2688"/>
      <c r="OXD17" s="2688"/>
      <c r="OXE17" s="2688"/>
      <c r="OXF17" s="2688"/>
      <c r="OXG17" s="2688"/>
      <c r="OXH17" s="2688"/>
      <c r="OXI17" s="2688"/>
      <c r="OXJ17" s="2688"/>
      <c r="OXK17" s="2688"/>
      <c r="OXL17" s="2688"/>
      <c r="OXM17" s="2688"/>
      <c r="OXN17" s="2688"/>
      <c r="OXO17" s="2688"/>
      <c r="OXP17" s="2688"/>
      <c r="OXQ17" s="2688"/>
      <c r="OXR17" s="2688"/>
      <c r="OXS17" s="2688"/>
      <c r="OXT17" s="2688"/>
      <c r="OXU17" s="2688"/>
      <c r="OXV17" s="2688"/>
      <c r="OXW17" s="2688"/>
      <c r="OXX17" s="2688"/>
      <c r="OXY17" s="2688"/>
      <c r="OXZ17" s="2688"/>
      <c r="OYA17" s="2688"/>
      <c r="OYB17" s="2688"/>
      <c r="OYC17" s="2688"/>
      <c r="OYD17" s="2688"/>
      <c r="OYE17" s="2688"/>
      <c r="OYF17" s="2688"/>
      <c r="OYG17" s="2688"/>
      <c r="OYH17" s="2688"/>
      <c r="OYI17" s="2688"/>
      <c r="OYJ17" s="2688"/>
      <c r="OYK17" s="2688"/>
      <c r="OYL17" s="2688"/>
      <c r="OYM17" s="2688"/>
      <c r="OYN17" s="2688"/>
      <c r="OYO17" s="2688"/>
      <c r="OYP17" s="2688"/>
      <c r="OYQ17" s="2688"/>
      <c r="OYR17" s="2688"/>
      <c r="OYS17" s="2688"/>
      <c r="OYT17" s="2688"/>
      <c r="OYU17" s="2688"/>
      <c r="OYV17" s="2688"/>
      <c r="OYW17" s="2688"/>
      <c r="OYX17" s="2688"/>
      <c r="OYY17" s="2688"/>
      <c r="OYZ17" s="2688"/>
      <c r="OZA17" s="2688"/>
      <c r="OZB17" s="2688"/>
      <c r="OZC17" s="2688"/>
      <c r="OZD17" s="2688"/>
      <c r="OZE17" s="2688"/>
      <c r="OZF17" s="2688"/>
      <c r="OZG17" s="2688"/>
      <c r="OZH17" s="2688"/>
      <c r="OZI17" s="2688"/>
      <c r="OZJ17" s="2688"/>
      <c r="OZK17" s="2688"/>
      <c r="OZL17" s="2688"/>
      <c r="OZM17" s="2688"/>
      <c r="OZN17" s="2688"/>
      <c r="OZO17" s="2688"/>
      <c r="OZP17" s="2688"/>
      <c r="OZQ17" s="2688"/>
      <c r="OZR17" s="2688"/>
      <c r="OZS17" s="2688"/>
      <c r="OZT17" s="2688"/>
      <c r="OZU17" s="2688"/>
      <c r="OZV17" s="2688"/>
      <c r="OZW17" s="2688"/>
      <c r="OZX17" s="2688"/>
      <c r="OZY17" s="2688"/>
      <c r="OZZ17" s="2688"/>
      <c r="PAA17" s="2688"/>
      <c r="PAB17" s="2688"/>
      <c r="PAC17" s="2688"/>
      <c r="PAD17" s="2688"/>
      <c r="PAE17" s="2688"/>
      <c r="PAF17" s="2688"/>
      <c r="PAG17" s="2688"/>
      <c r="PAH17" s="2688"/>
      <c r="PAI17" s="2688"/>
      <c r="PAJ17" s="2688"/>
      <c r="PAK17" s="2688"/>
      <c r="PAL17" s="2688"/>
      <c r="PAM17" s="2688"/>
      <c r="PAN17" s="2688"/>
      <c r="PAO17" s="2688"/>
      <c r="PAP17" s="2688"/>
      <c r="PAQ17" s="2688"/>
      <c r="PAR17" s="2688"/>
      <c r="PAS17" s="2688"/>
      <c r="PAT17" s="2688"/>
      <c r="PAU17" s="2688"/>
      <c r="PAV17" s="2688"/>
      <c r="PAW17" s="2688"/>
      <c r="PAX17" s="2688"/>
      <c r="PAY17" s="2688"/>
      <c r="PAZ17" s="2688"/>
      <c r="PBA17" s="2688"/>
      <c r="PBB17" s="2688"/>
      <c r="PBC17" s="2688"/>
      <c r="PBD17" s="2688"/>
      <c r="PBE17" s="2688"/>
      <c r="PBF17" s="2688"/>
      <c r="PBG17" s="2688"/>
      <c r="PBH17" s="2688"/>
      <c r="PBI17" s="2688"/>
      <c r="PBJ17" s="2688"/>
      <c r="PBK17" s="2688"/>
      <c r="PBL17" s="2688"/>
      <c r="PBM17" s="2688"/>
      <c r="PBN17" s="2688"/>
      <c r="PBO17" s="2688"/>
      <c r="PBP17" s="2688"/>
      <c r="PBQ17" s="2688"/>
      <c r="PBR17" s="2688"/>
      <c r="PBS17" s="2688"/>
      <c r="PBT17" s="2688"/>
      <c r="PBU17" s="2688"/>
      <c r="PBV17" s="2688"/>
      <c r="PBW17" s="2688"/>
      <c r="PBX17" s="2688"/>
      <c r="PBY17" s="2688"/>
      <c r="PBZ17" s="2688"/>
      <c r="PCA17" s="2688"/>
      <c r="PCB17" s="2688"/>
      <c r="PCC17" s="2688"/>
      <c r="PCD17" s="2688"/>
      <c r="PCE17" s="2688"/>
      <c r="PCF17" s="2688"/>
      <c r="PCG17" s="2688"/>
      <c r="PCH17" s="2688"/>
      <c r="PCI17" s="2688"/>
      <c r="PCJ17" s="2688"/>
      <c r="PCK17" s="2688"/>
      <c r="PCL17" s="2688"/>
      <c r="PCM17" s="2688"/>
      <c r="PCN17" s="2688"/>
      <c r="PCO17" s="2688"/>
      <c r="PCP17" s="2688"/>
      <c r="PCQ17" s="2688"/>
      <c r="PCR17" s="2688"/>
      <c r="PCS17" s="2688"/>
      <c r="PCT17" s="2688"/>
      <c r="PCU17" s="2688"/>
      <c r="PCV17" s="2688"/>
      <c r="PCW17" s="2688"/>
      <c r="PCX17" s="2688"/>
      <c r="PCY17" s="2688"/>
      <c r="PCZ17" s="2688"/>
      <c r="PDA17" s="2688"/>
      <c r="PDB17" s="2688"/>
      <c r="PDC17" s="2688"/>
      <c r="PDD17" s="2688"/>
      <c r="PDE17" s="2688"/>
      <c r="PDF17" s="2688"/>
      <c r="PDG17" s="2688"/>
      <c r="PDH17" s="2688"/>
      <c r="PDI17" s="2688"/>
      <c r="PDJ17" s="2688"/>
      <c r="PDK17" s="2688"/>
      <c r="PDL17" s="2688"/>
      <c r="PDM17" s="2688"/>
      <c r="PDN17" s="2688"/>
      <c r="PDO17" s="2688"/>
      <c r="PDP17" s="2688"/>
      <c r="PDQ17" s="2688"/>
      <c r="PDR17" s="2688"/>
      <c r="PDS17" s="2688"/>
      <c r="PDT17" s="2688"/>
      <c r="PDU17" s="2688"/>
      <c r="PDV17" s="2688"/>
      <c r="PDW17" s="2688"/>
      <c r="PDX17" s="2688"/>
      <c r="PDY17" s="2688"/>
      <c r="PDZ17" s="2688"/>
      <c r="PEA17" s="2688"/>
      <c r="PEB17" s="2688"/>
      <c r="PEC17" s="2688"/>
      <c r="PED17" s="2688"/>
      <c r="PEE17" s="2688"/>
      <c r="PEF17" s="2688"/>
      <c r="PEG17" s="2688"/>
      <c r="PEH17" s="2688"/>
      <c r="PEI17" s="2688"/>
      <c r="PEJ17" s="2688"/>
      <c r="PEK17" s="2688"/>
      <c r="PEL17" s="2688"/>
      <c r="PEM17" s="2688"/>
      <c r="PEN17" s="2688"/>
      <c r="PEO17" s="2688"/>
      <c r="PEP17" s="2688"/>
      <c r="PEQ17" s="2688"/>
      <c r="PER17" s="2688"/>
      <c r="PES17" s="2688"/>
      <c r="PET17" s="2688"/>
      <c r="PEU17" s="2688"/>
      <c r="PEV17" s="2688"/>
      <c r="PEW17" s="2688"/>
      <c r="PEX17" s="2688"/>
      <c r="PEY17" s="2688"/>
      <c r="PEZ17" s="2688"/>
      <c r="PFA17" s="2688"/>
      <c r="PFB17" s="2688"/>
      <c r="PFC17" s="2688"/>
      <c r="PFD17" s="2688"/>
      <c r="PFE17" s="2688"/>
      <c r="PFF17" s="2688"/>
      <c r="PFG17" s="2688"/>
      <c r="PFH17" s="2688"/>
      <c r="PFI17" s="2688"/>
      <c r="PFJ17" s="2688"/>
      <c r="PFK17" s="2688"/>
      <c r="PFL17" s="2688"/>
      <c r="PFM17" s="2688"/>
      <c r="PFN17" s="2688"/>
      <c r="PFO17" s="2688"/>
      <c r="PFP17" s="2688"/>
      <c r="PFQ17" s="2688"/>
      <c r="PFR17" s="2688"/>
      <c r="PFS17" s="2688"/>
      <c r="PFT17" s="2688"/>
      <c r="PFU17" s="2688"/>
      <c r="PFV17" s="2688"/>
      <c r="PFW17" s="2688"/>
      <c r="PFX17" s="2688"/>
      <c r="PFY17" s="2688"/>
      <c r="PFZ17" s="2688"/>
      <c r="PGA17" s="2688"/>
      <c r="PGB17" s="2688"/>
      <c r="PGC17" s="2688"/>
      <c r="PGD17" s="2688"/>
      <c r="PGE17" s="2688"/>
      <c r="PGF17" s="2688"/>
      <c r="PGG17" s="2688"/>
      <c r="PGH17" s="2688"/>
      <c r="PGI17" s="2688"/>
      <c r="PGJ17" s="2688"/>
      <c r="PGK17" s="2688"/>
      <c r="PGL17" s="2688"/>
      <c r="PGM17" s="2688"/>
      <c r="PGN17" s="2688"/>
      <c r="PGO17" s="2688"/>
      <c r="PGP17" s="2688"/>
      <c r="PGQ17" s="2688"/>
      <c r="PGR17" s="2688"/>
      <c r="PGS17" s="2688"/>
      <c r="PGT17" s="2688"/>
      <c r="PGU17" s="2688"/>
      <c r="PGV17" s="2688"/>
      <c r="PGW17" s="2688"/>
      <c r="PGX17" s="2688"/>
      <c r="PGY17" s="2688"/>
      <c r="PGZ17" s="2688"/>
      <c r="PHA17" s="2688"/>
      <c r="PHB17" s="2688"/>
      <c r="PHC17" s="2688"/>
      <c r="PHD17" s="2688"/>
      <c r="PHE17" s="2688"/>
      <c r="PHF17" s="2688"/>
      <c r="PHG17" s="2688"/>
      <c r="PHH17" s="2688"/>
      <c r="PHI17" s="2688"/>
      <c r="PHJ17" s="2688"/>
      <c r="PHK17" s="2688"/>
      <c r="PHL17" s="2688"/>
      <c r="PHM17" s="2688"/>
      <c r="PHN17" s="2688"/>
      <c r="PHO17" s="2688"/>
      <c r="PHP17" s="2688"/>
      <c r="PHQ17" s="2688"/>
      <c r="PHR17" s="2688"/>
      <c r="PHS17" s="2688"/>
      <c r="PHT17" s="2688"/>
      <c r="PHU17" s="2688"/>
      <c r="PHV17" s="2688"/>
      <c r="PHW17" s="2688"/>
      <c r="PHX17" s="2688"/>
      <c r="PHY17" s="2688"/>
      <c r="PHZ17" s="2688"/>
      <c r="PIA17" s="2688"/>
      <c r="PIB17" s="2688"/>
      <c r="PIC17" s="2688"/>
      <c r="PID17" s="2688"/>
      <c r="PIE17" s="2688"/>
      <c r="PIF17" s="2688"/>
      <c r="PIG17" s="2688"/>
      <c r="PIH17" s="2688"/>
      <c r="PII17" s="2688"/>
      <c r="PIJ17" s="2688"/>
      <c r="PIK17" s="2688"/>
      <c r="PIL17" s="2688"/>
      <c r="PIM17" s="2688"/>
      <c r="PIN17" s="2688"/>
      <c r="PIO17" s="2688"/>
      <c r="PIP17" s="2688"/>
      <c r="PIQ17" s="2688"/>
      <c r="PIR17" s="2688"/>
      <c r="PIS17" s="2688"/>
      <c r="PIT17" s="2688"/>
      <c r="PIU17" s="2688"/>
      <c r="PIV17" s="2688"/>
      <c r="PIW17" s="2688"/>
      <c r="PIX17" s="2688"/>
      <c r="PIY17" s="2688"/>
      <c r="PIZ17" s="2688"/>
      <c r="PJA17" s="2688"/>
      <c r="PJB17" s="2688"/>
      <c r="PJC17" s="2688"/>
      <c r="PJD17" s="2688"/>
      <c r="PJE17" s="2688"/>
      <c r="PJF17" s="2688"/>
      <c r="PJG17" s="2688"/>
      <c r="PJH17" s="2688"/>
      <c r="PJI17" s="2688"/>
      <c r="PJJ17" s="2688"/>
      <c r="PJK17" s="2688"/>
      <c r="PJL17" s="2688"/>
      <c r="PJM17" s="2688"/>
      <c r="PJN17" s="2688"/>
      <c r="PJO17" s="2688"/>
      <c r="PJP17" s="2688"/>
      <c r="PJQ17" s="2688"/>
      <c r="PJR17" s="2688"/>
      <c r="PJS17" s="2688"/>
      <c r="PJT17" s="2688"/>
      <c r="PJU17" s="2688"/>
      <c r="PJV17" s="2688"/>
      <c r="PJW17" s="2688"/>
      <c r="PJX17" s="2688"/>
      <c r="PJY17" s="2688"/>
      <c r="PJZ17" s="2688"/>
      <c r="PKA17" s="2688"/>
      <c r="PKB17" s="2688"/>
      <c r="PKC17" s="2688"/>
      <c r="PKD17" s="2688"/>
      <c r="PKE17" s="2688"/>
      <c r="PKF17" s="2688"/>
      <c r="PKG17" s="2688"/>
      <c r="PKH17" s="2688"/>
      <c r="PKI17" s="2688"/>
      <c r="PKJ17" s="2688"/>
      <c r="PKK17" s="2688"/>
      <c r="PKL17" s="2688"/>
      <c r="PKM17" s="2688"/>
      <c r="PKN17" s="2688"/>
      <c r="PKO17" s="2688"/>
      <c r="PKP17" s="2688"/>
      <c r="PKQ17" s="2688"/>
      <c r="PKR17" s="2688"/>
      <c r="PKS17" s="2688"/>
      <c r="PKT17" s="2688"/>
      <c r="PKU17" s="2688"/>
      <c r="PKV17" s="2688"/>
      <c r="PKW17" s="2688"/>
      <c r="PKX17" s="2688"/>
      <c r="PKY17" s="2688"/>
      <c r="PKZ17" s="2688"/>
      <c r="PLA17" s="2688"/>
      <c r="PLB17" s="2688"/>
      <c r="PLC17" s="2688"/>
      <c r="PLD17" s="2688"/>
      <c r="PLE17" s="2688"/>
      <c r="PLF17" s="2688"/>
      <c r="PLG17" s="2688"/>
      <c r="PLH17" s="2688"/>
      <c r="PLI17" s="2688"/>
      <c r="PLJ17" s="2688"/>
      <c r="PLK17" s="2688"/>
      <c r="PLL17" s="2688"/>
      <c r="PLM17" s="2688"/>
      <c r="PLN17" s="2688"/>
      <c r="PLO17" s="2688"/>
      <c r="PLP17" s="2688"/>
      <c r="PLQ17" s="2688"/>
      <c r="PLR17" s="2688"/>
      <c r="PLS17" s="2688"/>
      <c r="PLT17" s="2688"/>
      <c r="PLU17" s="2688"/>
      <c r="PLV17" s="2688"/>
      <c r="PLW17" s="2688"/>
      <c r="PLX17" s="2688"/>
      <c r="PLY17" s="2688"/>
      <c r="PLZ17" s="2688"/>
      <c r="PMA17" s="2688"/>
      <c r="PMB17" s="2688"/>
      <c r="PMC17" s="2688"/>
      <c r="PMD17" s="2688"/>
      <c r="PME17" s="2688"/>
      <c r="PMF17" s="2688"/>
      <c r="PMG17" s="2688"/>
      <c r="PMH17" s="2688"/>
      <c r="PMI17" s="2688"/>
      <c r="PMJ17" s="2688"/>
      <c r="PMK17" s="2688"/>
      <c r="PML17" s="2688"/>
      <c r="PMM17" s="2688"/>
      <c r="PMN17" s="2688"/>
      <c r="PMO17" s="2688"/>
      <c r="PMP17" s="2688"/>
      <c r="PMQ17" s="2688"/>
      <c r="PMR17" s="2688"/>
      <c r="PMS17" s="2688"/>
      <c r="PMT17" s="2688"/>
      <c r="PMU17" s="2688"/>
      <c r="PMV17" s="2688"/>
      <c r="PMW17" s="2688"/>
      <c r="PMX17" s="2688"/>
      <c r="PMY17" s="2688"/>
      <c r="PMZ17" s="2688"/>
      <c r="PNA17" s="2688"/>
      <c r="PNB17" s="2688"/>
      <c r="PNC17" s="2688"/>
      <c r="PND17" s="2688"/>
      <c r="PNE17" s="2688"/>
      <c r="PNF17" s="2688"/>
      <c r="PNG17" s="2688"/>
      <c r="PNH17" s="2688"/>
      <c r="PNI17" s="2688"/>
      <c r="PNJ17" s="2688"/>
      <c r="PNK17" s="2688"/>
      <c r="PNL17" s="2688"/>
      <c r="PNM17" s="2688"/>
      <c r="PNN17" s="2688"/>
      <c r="PNO17" s="2688"/>
      <c r="PNP17" s="2688"/>
      <c r="PNQ17" s="2688"/>
      <c r="PNR17" s="2688"/>
      <c r="PNS17" s="2688"/>
      <c r="PNT17" s="2688"/>
      <c r="PNU17" s="2688"/>
      <c r="PNV17" s="2688"/>
      <c r="PNW17" s="2688"/>
      <c r="PNX17" s="2688"/>
      <c r="PNY17" s="2688"/>
      <c r="PNZ17" s="2688"/>
      <c r="POA17" s="2688"/>
      <c r="POB17" s="2688"/>
      <c r="POC17" s="2688"/>
      <c r="POD17" s="2688"/>
      <c r="POE17" s="2688"/>
      <c r="POF17" s="2688"/>
      <c r="POG17" s="2688"/>
      <c r="POH17" s="2688"/>
      <c r="POI17" s="2688"/>
      <c r="POJ17" s="2688"/>
      <c r="POK17" s="2688"/>
      <c r="POL17" s="2688"/>
      <c r="POM17" s="2688"/>
      <c r="PON17" s="2688"/>
      <c r="POO17" s="2688"/>
      <c r="POP17" s="2688"/>
      <c r="POQ17" s="2688"/>
      <c r="POR17" s="2688"/>
      <c r="POS17" s="2688"/>
      <c r="POT17" s="2688"/>
      <c r="POU17" s="2688"/>
      <c r="POV17" s="2688"/>
      <c r="POW17" s="2688"/>
      <c r="POX17" s="2688"/>
      <c r="POY17" s="2688"/>
      <c r="POZ17" s="2688"/>
      <c r="PPA17" s="2688"/>
      <c r="PPB17" s="2688"/>
      <c r="PPC17" s="2688"/>
      <c r="PPD17" s="2688"/>
      <c r="PPE17" s="2688"/>
      <c r="PPF17" s="2688"/>
      <c r="PPG17" s="2688"/>
      <c r="PPH17" s="2688"/>
      <c r="PPI17" s="2688"/>
      <c r="PPJ17" s="2688"/>
      <c r="PPK17" s="2688"/>
      <c r="PPL17" s="2688"/>
      <c r="PPM17" s="2688"/>
      <c r="PPN17" s="2688"/>
      <c r="PPO17" s="2688"/>
      <c r="PPP17" s="2688"/>
      <c r="PPQ17" s="2688"/>
      <c r="PPR17" s="2688"/>
      <c r="PPS17" s="2688"/>
      <c r="PPT17" s="2688"/>
      <c r="PPU17" s="2688"/>
      <c r="PPV17" s="2688"/>
      <c r="PPW17" s="2688"/>
      <c r="PPX17" s="2688"/>
      <c r="PPY17" s="2688"/>
      <c r="PPZ17" s="2688"/>
      <c r="PQA17" s="2688"/>
      <c r="PQB17" s="2688"/>
      <c r="PQC17" s="2688"/>
      <c r="PQD17" s="2688"/>
      <c r="PQE17" s="2688"/>
      <c r="PQF17" s="2688"/>
      <c r="PQG17" s="2688"/>
      <c r="PQH17" s="2688"/>
      <c r="PQI17" s="2688"/>
      <c r="PQJ17" s="2688"/>
      <c r="PQK17" s="2688"/>
      <c r="PQL17" s="2688"/>
      <c r="PQM17" s="2688"/>
      <c r="PQN17" s="2688"/>
      <c r="PQO17" s="2688"/>
      <c r="PQP17" s="2688"/>
      <c r="PQQ17" s="2688"/>
      <c r="PQR17" s="2688"/>
      <c r="PQS17" s="2688"/>
      <c r="PQT17" s="2688"/>
      <c r="PQU17" s="2688"/>
      <c r="PQV17" s="2688"/>
      <c r="PQW17" s="2688"/>
      <c r="PQX17" s="2688"/>
      <c r="PQY17" s="2688"/>
      <c r="PQZ17" s="2688"/>
      <c r="PRA17" s="2688"/>
      <c r="PRB17" s="2688"/>
      <c r="PRC17" s="2688"/>
      <c r="PRD17" s="2688"/>
      <c r="PRE17" s="2688"/>
      <c r="PRF17" s="2688"/>
      <c r="PRG17" s="2688"/>
      <c r="PRH17" s="2688"/>
      <c r="PRI17" s="2688"/>
      <c r="PRJ17" s="2688"/>
      <c r="PRK17" s="2688"/>
      <c r="PRL17" s="2688"/>
      <c r="PRM17" s="2688"/>
      <c r="PRN17" s="2688"/>
      <c r="PRO17" s="2688"/>
      <c r="PRP17" s="2688"/>
      <c r="PRQ17" s="2688"/>
      <c r="PRR17" s="2688"/>
      <c r="PRS17" s="2688"/>
      <c r="PRT17" s="2688"/>
      <c r="PRU17" s="2688"/>
      <c r="PRV17" s="2688"/>
      <c r="PRW17" s="2688"/>
      <c r="PRX17" s="2688"/>
      <c r="PRY17" s="2688"/>
      <c r="PRZ17" s="2688"/>
      <c r="PSA17" s="2688"/>
      <c r="PSB17" s="2688"/>
      <c r="PSC17" s="2688"/>
      <c r="PSD17" s="2688"/>
      <c r="PSE17" s="2688"/>
      <c r="PSF17" s="2688"/>
      <c r="PSG17" s="2688"/>
      <c r="PSH17" s="2688"/>
      <c r="PSI17" s="2688"/>
      <c r="PSJ17" s="2688"/>
      <c r="PSK17" s="2688"/>
      <c r="PSL17" s="2688"/>
      <c r="PSM17" s="2688"/>
      <c r="PSN17" s="2688"/>
      <c r="PSO17" s="2688"/>
      <c r="PSP17" s="2688"/>
      <c r="PSQ17" s="2688"/>
      <c r="PSR17" s="2688"/>
      <c r="PSS17" s="2688"/>
      <c r="PST17" s="2688"/>
      <c r="PSU17" s="2688"/>
      <c r="PSV17" s="2688"/>
      <c r="PSW17" s="2688"/>
      <c r="PSX17" s="2688"/>
      <c r="PSY17" s="2688"/>
      <c r="PSZ17" s="2688"/>
      <c r="PTA17" s="2688"/>
      <c r="PTB17" s="2688"/>
      <c r="PTC17" s="2688"/>
      <c r="PTD17" s="2688"/>
      <c r="PTE17" s="2688"/>
      <c r="PTF17" s="2688"/>
      <c r="PTG17" s="2688"/>
      <c r="PTH17" s="2688"/>
      <c r="PTI17" s="2688"/>
      <c r="PTJ17" s="2688"/>
      <c r="PTK17" s="2688"/>
      <c r="PTL17" s="2688"/>
      <c r="PTM17" s="2688"/>
      <c r="PTN17" s="2688"/>
      <c r="PTO17" s="2688"/>
      <c r="PTP17" s="2688"/>
      <c r="PTQ17" s="2688"/>
      <c r="PTR17" s="2688"/>
      <c r="PTS17" s="2688"/>
      <c r="PTT17" s="2688"/>
      <c r="PTU17" s="2688"/>
      <c r="PTV17" s="2688"/>
      <c r="PTW17" s="2688"/>
      <c r="PTX17" s="2688"/>
      <c r="PTY17" s="2688"/>
      <c r="PTZ17" s="2688"/>
      <c r="PUA17" s="2688"/>
      <c r="PUB17" s="2688"/>
      <c r="PUC17" s="2688"/>
      <c r="PUD17" s="2688"/>
      <c r="PUE17" s="2688"/>
      <c r="PUF17" s="2688"/>
      <c r="PUG17" s="2688"/>
      <c r="PUH17" s="2688"/>
      <c r="PUI17" s="2688"/>
      <c r="PUJ17" s="2688"/>
      <c r="PUK17" s="2688"/>
      <c r="PUL17" s="2688"/>
      <c r="PUM17" s="2688"/>
      <c r="PUN17" s="2688"/>
      <c r="PUO17" s="2688"/>
      <c r="PUP17" s="2688"/>
      <c r="PUQ17" s="2688"/>
      <c r="PUR17" s="2688"/>
      <c r="PUS17" s="2688"/>
      <c r="PUT17" s="2688"/>
      <c r="PUU17" s="2688"/>
      <c r="PUV17" s="2688"/>
      <c r="PUW17" s="2688"/>
      <c r="PUX17" s="2688"/>
      <c r="PUY17" s="2688"/>
      <c r="PUZ17" s="2688"/>
      <c r="PVA17" s="2688"/>
      <c r="PVB17" s="2688"/>
      <c r="PVC17" s="2688"/>
      <c r="PVD17" s="2688"/>
      <c r="PVE17" s="2688"/>
      <c r="PVF17" s="2688"/>
      <c r="PVG17" s="2688"/>
      <c r="PVH17" s="2688"/>
      <c r="PVI17" s="2688"/>
      <c r="PVJ17" s="2688"/>
      <c r="PVK17" s="2688"/>
      <c r="PVL17" s="2688"/>
      <c r="PVM17" s="2688"/>
      <c r="PVN17" s="2688"/>
      <c r="PVO17" s="2688"/>
      <c r="PVP17" s="2688"/>
      <c r="PVQ17" s="2688"/>
      <c r="PVR17" s="2688"/>
      <c r="PVS17" s="2688"/>
      <c r="PVT17" s="2688"/>
      <c r="PVU17" s="2688"/>
      <c r="PVV17" s="2688"/>
      <c r="PVW17" s="2688"/>
      <c r="PVX17" s="2688"/>
      <c r="PVY17" s="2688"/>
      <c r="PVZ17" s="2688"/>
      <c r="PWA17" s="2688"/>
      <c r="PWB17" s="2688"/>
      <c r="PWC17" s="2688"/>
      <c r="PWD17" s="2688"/>
      <c r="PWE17" s="2688"/>
      <c r="PWF17" s="2688"/>
      <c r="PWG17" s="2688"/>
      <c r="PWH17" s="2688"/>
      <c r="PWI17" s="2688"/>
      <c r="PWJ17" s="2688"/>
      <c r="PWK17" s="2688"/>
      <c r="PWL17" s="2688"/>
      <c r="PWM17" s="2688"/>
      <c r="PWN17" s="2688"/>
      <c r="PWO17" s="2688"/>
      <c r="PWP17" s="2688"/>
      <c r="PWQ17" s="2688"/>
      <c r="PWR17" s="2688"/>
      <c r="PWS17" s="2688"/>
      <c r="PWT17" s="2688"/>
      <c r="PWU17" s="2688"/>
      <c r="PWV17" s="2688"/>
      <c r="PWW17" s="2688"/>
      <c r="PWX17" s="2688"/>
      <c r="PWY17" s="2688"/>
      <c r="PWZ17" s="2688"/>
      <c r="PXA17" s="2688"/>
      <c r="PXB17" s="2688"/>
      <c r="PXC17" s="2688"/>
      <c r="PXD17" s="2688"/>
      <c r="PXE17" s="2688"/>
      <c r="PXF17" s="2688"/>
      <c r="PXG17" s="2688"/>
      <c r="PXH17" s="2688"/>
      <c r="PXI17" s="2688"/>
      <c r="PXJ17" s="2688"/>
      <c r="PXK17" s="2688"/>
      <c r="PXL17" s="2688"/>
      <c r="PXM17" s="2688"/>
      <c r="PXN17" s="2688"/>
      <c r="PXO17" s="2688"/>
      <c r="PXP17" s="2688"/>
      <c r="PXQ17" s="2688"/>
      <c r="PXR17" s="2688"/>
      <c r="PXS17" s="2688"/>
      <c r="PXT17" s="2688"/>
      <c r="PXU17" s="2688"/>
      <c r="PXV17" s="2688"/>
      <c r="PXW17" s="2688"/>
      <c r="PXX17" s="2688"/>
      <c r="PXY17" s="2688"/>
      <c r="PXZ17" s="2688"/>
      <c r="PYA17" s="2688"/>
      <c r="PYB17" s="2688"/>
      <c r="PYC17" s="2688"/>
      <c r="PYD17" s="2688"/>
      <c r="PYE17" s="2688"/>
      <c r="PYF17" s="2688"/>
      <c r="PYG17" s="2688"/>
      <c r="PYH17" s="2688"/>
      <c r="PYI17" s="2688"/>
      <c r="PYJ17" s="2688"/>
      <c r="PYK17" s="2688"/>
      <c r="PYL17" s="2688"/>
      <c r="PYM17" s="2688"/>
      <c r="PYN17" s="2688"/>
      <c r="PYO17" s="2688"/>
      <c r="PYP17" s="2688"/>
      <c r="PYQ17" s="2688"/>
      <c r="PYR17" s="2688"/>
      <c r="PYS17" s="2688"/>
      <c r="PYT17" s="2688"/>
      <c r="PYU17" s="2688"/>
      <c r="PYV17" s="2688"/>
      <c r="PYW17" s="2688"/>
      <c r="PYX17" s="2688"/>
      <c r="PYY17" s="2688"/>
      <c r="PYZ17" s="2688"/>
      <c r="PZA17" s="2688"/>
      <c r="PZB17" s="2688"/>
      <c r="PZC17" s="2688"/>
      <c r="PZD17" s="2688"/>
      <c r="PZE17" s="2688"/>
      <c r="PZF17" s="2688"/>
      <c r="PZG17" s="2688"/>
      <c r="PZH17" s="2688"/>
      <c r="PZI17" s="2688"/>
      <c r="PZJ17" s="2688"/>
      <c r="PZK17" s="2688"/>
      <c r="PZL17" s="2688"/>
      <c r="PZM17" s="2688"/>
      <c r="PZN17" s="2688"/>
      <c r="PZO17" s="2688"/>
      <c r="PZP17" s="2688"/>
      <c r="PZQ17" s="2688"/>
      <c r="PZR17" s="2688"/>
      <c r="PZS17" s="2688"/>
      <c r="PZT17" s="2688"/>
      <c r="PZU17" s="2688"/>
      <c r="PZV17" s="2688"/>
      <c r="PZW17" s="2688"/>
      <c r="PZX17" s="2688"/>
      <c r="PZY17" s="2688"/>
      <c r="PZZ17" s="2688"/>
      <c r="QAA17" s="2688"/>
      <c r="QAB17" s="2688"/>
      <c r="QAC17" s="2688"/>
      <c r="QAD17" s="2688"/>
      <c r="QAE17" s="2688"/>
      <c r="QAF17" s="2688"/>
      <c r="QAG17" s="2688"/>
      <c r="QAH17" s="2688"/>
      <c r="QAI17" s="2688"/>
      <c r="QAJ17" s="2688"/>
      <c r="QAK17" s="2688"/>
      <c r="QAL17" s="2688"/>
      <c r="QAM17" s="2688"/>
      <c r="QAN17" s="2688"/>
      <c r="QAO17" s="2688"/>
      <c r="QAP17" s="2688"/>
      <c r="QAQ17" s="2688"/>
      <c r="QAR17" s="2688"/>
      <c r="QAS17" s="2688"/>
      <c r="QAT17" s="2688"/>
      <c r="QAU17" s="2688"/>
      <c r="QAV17" s="2688"/>
      <c r="QAW17" s="2688"/>
      <c r="QAX17" s="2688"/>
      <c r="QAY17" s="2688"/>
      <c r="QAZ17" s="2688"/>
      <c r="QBA17" s="2688"/>
      <c r="QBB17" s="2688"/>
      <c r="QBC17" s="2688"/>
      <c r="QBD17" s="2688"/>
      <c r="QBE17" s="2688"/>
      <c r="QBF17" s="2688"/>
      <c r="QBG17" s="2688"/>
      <c r="QBH17" s="2688"/>
      <c r="QBI17" s="2688"/>
      <c r="QBJ17" s="2688"/>
      <c r="QBK17" s="2688"/>
      <c r="QBL17" s="2688"/>
      <c r="QBM17" s="2688"/>
      <c r="QBN17" s="2688"/>
      <c r="QBO17" s="2688"/>
      <c r="QBP17" s="2688"/>
      <c r="QBQ17" s="2688"/>
      <c r="QBR17" s="2688"/>
      <c r="QBS17" s="2688"/>
      <c r="QBT17" s="2688"/>
      <c r="QBU17" s="2688"/>
      <c r="QBV17" s="2688"/>
      <c r="QBW17" s="2688"/>
      <c r="QBX17" s="2688"/>
      <c r="QBY17" s="2688"/>
      <c r="QBZ17" s="2688"/>
      <c r="QCA17" s="2688"/>
      <c r="QCB17" s="2688"/>
      <c r="QCC17" s="2688"/>
      <c r="QCD17" s="2688"/>
      <c r="QCE17" s="2688"/>
      <c r="QCF17" s="2688"/>
      <c r="QCG17" s="2688"/>
      <c r="QCH17" s="2688"/>
      <c r="QCI17" s="2688"/>
      <c r="QCJ17" s="2688"/>
      <c r="QCK17" s="2688"/>
      <c r="QCL17" s="2688"/>
      <c r="QCM17" s="2688"/>
      <c r="QCN17" s="2688"/>
      <c r="QCO17" s="2688"/>
      <c r="QCP17" s="2688"/>
      <c r="QCQ17" s="2688"/>
      <c r="QCR17" s="2688"/>
      <c r="QCS17" s="2688"/>
      <c r="QCT17" s="2688"/>
      <c r="QCU17" s="2688"/>
      <c r="QCV17" s="2688"/>
      <c r="QCW17" s="2688"/>
      <c r="QCX17" s="2688"/>
      <c r="QCY17" s="2688"/>
      <c r="QCZ17" s="2688"/>
      <c r="QDA17" s="2688"/>
      <c r="QDB17" s="2688"/>
      <c r="QDC17" s="2688"/>
      <c r="QDD17" s="2688"/>
      <c r="QDE17" s="2688"/>
      <c r="QDF17" s="2688"/>
      <c r="QDG17" s="2688"/>
      <c r="QDH17" s="2688"/>
      <c r="QDI17" s="2688"/>
      <c r="QDJ17" s="2688"/>
      <c r="QDK17" s="2688"/>
      <c r="QDL17" s="2688"/>
      <c r="QDM17" s="2688"/>
      <c r="QDN17" s="2688"/>
      <c r="QDO17" s="2688"/>
      <c r="QDP17" s="2688"/>
      <c r="QDQ17" s="2688"/>
      <c r="QDR17" s="2688"/>
      <c r="QDS17" s="2688"/>
      <c r="QDT17" s="2688"/>
      <c r="QDU17" s="2688"/>
      <c r="QDV17" s="2688"/>
      <c r="QDW17" s="2688"/>
      <c r="QDX17" s="2688"/>
      <c r="QDY17" s="2688"/>
      <c r="QDZ17" s="2688"/>
      <c r="QEA17" s="2688"/>
      <c r="QEB17" s="2688"/>
      <c r="QEC17" s="2688"/>
      <c r="QED17" s="2688"/>
      <c r="QEE17" s="2688"/>
      <c r="QEF17" s="2688"/>
      <c r="QEG17" s="2688"/>
      <c r="QEH17" s="2688"/>
      <c r="QEI17" s="2688"/>
      <c r="QEJ17" s="2688"/>
      <c r="QEK17" s="2688"/>
      <c r="QEL17" s="2688"/>
      <c r="QEM17" s="2688"/>
      <c r="QEN17" s="2688"/>
      <c r="QEO17" s="2688"/>
      <c r="QEP17" s="2688"/>
      <c r="QEQ17" s="2688"/>
      <c r="QER17" s="2688"/>
      <c r="QES17" s="2688"/>
      <c r="QET17" s="2688"/>
      <c r="QEU17" s="2688"/>
      <c r="QEV17" s="2688"/>
      <c r="QEW17" s="2688"/>
      <c r="QEX17" s="2688"/>
      <c r="QEY17" s="2688"/>
      <c r="QEZ17" s="2688"/>
      <c r="QFA17" s="2688"/>
      <c r="QFB17" s="2688"/>
      <c r="QFC17" s="2688"/>
      <c r="QFD17" s="2688"/>
      <c r="QFE17" s="2688"/>
      <c r="QFF17" s="2688"/>
      <c r="QFG17" s="2688"/>
      <c r="QFH17" s="2688"/>
      <c r="QFI17" s="2688"/>
      <c r="QFJ17" s="2688"/>
      <c r="QFK17" s="2688"/>
      <c r="QFL17" s="2688"/>
      <c r="QFM17" s="2688"/>
      <c r="QFN17" s="2688"/>
      <c r="QFO17" s="2688"/>
      <c r="QFP17" s="2688"/>
      <c r="QFQ17" s="2688"/>
      <c r="QFR17" s="2688"/>
      <c r="QFS17" s="2688"/>
      <c r="QFT17" s="2688"/>
      <c r="QFU17" s="2688"/>
      <c r="QFV17" s="2688"/>
      <c r="QFW17" s="2688"/>
      <c r="QFX17" s="2688"/>
      <c r="QFY17" s="2688"/>
      <c r="QFZ17" s="2688"/>
      <c r="QGA17" s="2688"/>
      <c r="QGB17" s="2688"/>
      <c r="QGC17" s="2688"/>
      <c r="QGD17" s="2688"/>
      <c r="QGE17" s="2688"/>
      <c r="QGF17" s="2688"/>
      <c r="QGG17" s="2688"/>
      <c r="QGH17" s="2688"/>
      <c r="QGI17" s="2688"/>
      <c r="QGJ17" s="2688"/>
      <c r="QGK17" s="2688"/>
      <c r="QGL17" s="2688"/>
      <c r="QGM17" s="2688"/>
      <c r="QGN17" s="2688"/>
      <c r="QGO17" s="2688"/>
      <c r="QGP17" s="2688"/>
      <c r="QGQ17" s="2688"/>
      <c r="QGR17" s="2688"/>
      <c r="QGS17" s="2688"/>
      <c r="QGT17" s="2688"/>
      <c r="QGU17" s="2688"/>
      <c r="QGV17" s="2688"/>
      <c r="QGW17" s="2688"/>
      <c r="QGX17" s="2688"/>
      <c r="QGY17" s="2688"/>
      <c r="QGZ17" s="2688"/>
      <c r="QHA17" s="2688"/>
      <c r="QHB17" s="2688"/>
      <c r="QHC17" s="2688"/>
      <c r="QHD17" s="2688"/>
      <c r="QHE17" s="2688"/>
      <c r="QHF17" s="2688"/>
      <c r="QHG17" s="2688"/>
      <c r="QHH17" s="2688"/>
      <c r="QHI17" s="2688"/>
      <c r="QHJ17" s="2688"/>
      <c r="QHK17" s="2688"/>
      <c r="QHL17" s="2688"/>
      <c r="QHM17" s="2688"/>
      <c r="QHN17" s="2688"/>
      <c r="QHO17" s="2688"/>
      <c r="QHP17" s="2688"/>
      <c r="QHQ17" s="2688"/>
      <c r="QHR17" s="2688"/>
      <c r="QHS17" s="2688"/>
      <c r="QHT17" s="2688"/>
      <c r="QHU17" s="2688"/>
      <c r="QHV17" s="2688"/>
      <c r="QHW17" s="2688"/>
      <c r="QHX17" s="2688"/>
      <c r="QHY17" s="2688"/>
      <c r="QHZ17" s="2688"/>
      <c r="QIA17" s="2688"/>
      <c r="QIB17" s="2688"/>
      <c r="QIC17" s="2688"/>
      <c r="QID17" s="2688"/>
      <c r="QIE17" s="2688"/>
      <c r="QIF17" s="2688"/>
      <c r="QIG17" s="2688"/>
      <c r="QIH17" s="2688"/>
      <c r="QII17" s="2688"/>
      <c r="QIJ17" s="2688"/>
      <c r="QIK17" s="2688"/>
      <c r="QIL17" s="2688"/>
      <c r="QIM17" s="2688"/>
      <c r="QIN17" s="2688"/>
      <c r="QIO17" s="2688"/>
      <c r="QIP17" s="2688"/>
      <c r="QIQ17" s="2688"/>
      <c r="QIR17" s="2688"/>
      <c r="QIS17" s="2688"/>
      <c r="QIT17" s="2688"/>
      <c r="QIU17" s="2688"/>
      <c r="QIV17" s="2688"/>
      <c r="QIW17" s="2688"/>
      <c r="QIX17" s="2688"/>
      <c r="QIY17" s="2688"/>
      <c r="QIZ17" s="2688"/>
      <c r="QJA17" s="2688"/>
      <c r="QJB17" s="2688"/>
      <c r="QJC17" s="2688"/>
      <c r="QJD17" s="2688"/>
      <c r="QJE17" s="2688"/>
      <c r="QJF17" s="2688"/>
      <c r="QJG17" s="2688"/>
      <c r="QJH17" s="2688"/>
      <c r="QJI17" s="2688"/>
      <c r="QJJ17" s="2688"/>
      <c r="QJK17" s="2688"/>
      <c r="QJL17" s="2688"/>
      <c r="QJM17" s="2688"/>
      <c r="QJN17" s="2688"/>
      <c r="QJO17" s="2688"/>
      <c r="QJP17" s="2688"/>
      <c r="QJQ17" s="2688"/>
      <c r="QJR17" s="2688"/>
      <c r="QJS17" s="2688"/>
      <c r="QJT17" s="2688"/>
      <c r="QJU17" s="2688"/>
      <c r="QJV17" s="2688"/>
      <c r="QJW17" s="2688"/>
      <c r="QJX17" s="2688"/>
      <c r="QJY17" s="2688"/>
      <c r="QJZ17" s="2688"/>
      <c r="QKA17" s="2688"/>
      <c r="QKB17" s="2688"/>
      <c r="QKC17" s="2688"/>
      <c r="QKD17" s="2688"/>
      <c r="QKE17" s="2688"/>
      <c r="QKF17" s="2688"/>
      <c r="QKG17" s="2688"/>
      <c r="QKH17" s="2688"/>
      <c r="QKI17" s="2688"/>
      <c r="QKJ17" s="2688"/>
      <c r="QKK17" s="2688"/>
      <c r="QKL17" s="2688"/>
      <c r="QKM17" s="2688"/>
      <c r="QKN17" s="2688"/>
      <c r="QKO17" s="2688"/>
      <c r="QKP17" s="2688"/>
      <c r="QKQ17" s="2688"/>
      <c r="QKR17" s="2688"/>
      <c r="QKS17" s="2688"/>
      <c r="QKT17" s="2688"/>
      <c r="QKU17" s="2688"/>
      <c r="QKV17" s="2688"/>
      <c r="QKW17" s="2688"/>
      <c r="QKX17" s="2688"/>
      <c r="QKY17" s="2688"/>
      <c r="QKZ17" s="2688"/>
      <c r="QLA17" s="2688"/>
      <c r="QLB17" s="2688"/>
      <c r="QLC17" s="2688"/>
      <c r="QLD17" s="2688"/>
      <c r="QLE17" s="2688"/>
      <c r="QLF17" s="2688"/>
      <c r="QLG17" s="2688"/>
      <c r="QLH17" s="2688"/>
      <c r="QLI17" s="2688"/>
      <c r="QLJ17" s="2688"/>
      <c r="QLK17" s="2688"/>
      <c r="QLL17" s="2688"/>
      <c r="QLM17" s="2688"/>
      <c r="QLN17" s="2688"/>
      <c r="QLO17" s="2688"/>
      <c r="QLP17" s="2688"/>
      <c r="QLQ17" s="2688"/>
      <c r="QLR17" s="2688"/>
      <c r="QLS17" s="2688"/>
      <c r="QLT17" s="2688"/>
      <c r="QLU17" s="2688"/>
      <c r="QLV17" s="2688"/>
      <c r="QLW17" s="2688"/>
      <c r="QLX17" s="2688"/>
      <c r="QLY17" s="2688"/>
      <c r="QLZ17" s="2688"/>
      <c r="QMA17" s="2688"/>
      <c r="QMB17" s="2688"/>
      <c r="QMC17" s="2688"/>
      <c r="QMD17" s="2688"/>
      <c r="QME17" s="2688"/>
      <c r="QMF17" s="2688"/>
      <c r="QMG17" s="2688"/>
      <c r="QMH17" s="2688"/>
      <c r="QMI17" s="2688"/>
      <c r="QMJ17" s="2688"/>
      <c r="QMK17" s="2688"/>
      <c r="QML17" s="2688"/>
      <c r="QMM17" s="2688"/>
      <c r="QMN17" s="2688"/>
      <c r="QMO17" s="2688"/>
      <c r="QMP17" s="2688"/>
      <c r="QMQ17" s="2688"/>
      <c r="QMR17" s="2688"/>
      <c r="QMS17" s="2688"/>
      <c r="QMT17" s="2688"/>
      <c r="QMU17" s="2688"/>
      <c r="QMV17" s="2688"/>
      <c r="QMW17" s="2688"/>
      <c r="QMX17" s="2688"/>
      <c r="QMY17" s="2688"/>
      <c r="QMZ17" s="2688"/>
      <c r="QNA17" s="2688"/>
      <c r="QNB17" s="2688"/>
      <c r="QNC17" s="2688"/>
      <c r="QND17" s="2688"/>
      <c r="QNE17" s="2688"/>
      <c r="QNF17" s="2688"/>
      <c r="QNG17" s="2688"/>
      <c r="QNH17" s="2688"/>
      <c r="QNI17" s="2688"/>
      <c r="QNJ17" s="2688"/>
      <c r="QNK17" s="2688"/>
      <c r="QNL17" s="2688"/>
      <c r="QNM17" s="2688"/>
      <c r="QNN17" s="2688"/>
      <c r="QNO17" s="2688"/>
      <c r="QNP17" s="2688"/>
      <c r="QNQ17" s="2688"/>
      <c r="QNR17" s="2688"/>
      <c r="QNS17" s="2688"/>
      <c r="QNT17" s="2688"/>
      <c r="QNU17" s="2688"/>
      <c r="QNV17" s="2688"/>
      <c r="QNW17" s="2688"/>
      <c r="QNX17" s="2688"/>
      <c r="QNY17" s="2688"/>
      <c r="QNZ17" s="2688"/>
      <c r="QOA17" s="2688"/>
      <c r="QOB17" s="2688"/>
      <c r="QOC17" s="2688"/>
      <c r="QOD17" s="2688"/>
      <c r="QOE17" s="2688"/>
      <c r="QOF17" s="2688"/>
      <c r="QOG17" s="2688"/>
      <c r="QOH17" s="2688"/>
      <c r="QOI17" s="2688"/>
      <c r="QOJ17" s="2688"/>
      <c r="QOK17" s="2688"/>
      <c r="QOL17" s="2688"/>
      <c r="QOM17" s="2688"/>
      <c r="QON17" s="2688"/>
      <c r="QOO17" s="2688"/>
      <c r="QOP17" s="2688"/>
      <c r="QOQ17" s="2688"/>
      <c r="QOR17" s="2688"/>
      <c r="QOS17" s="2688"/>
      <c r="QOT17" s="2688"/>
      <c r="QOU17" s="2688"/>
      <c r="QOV17" s="2688"/>
      <c r="QOW17" s="2688"/>
      <c r="QOX17" s="2688"/>
      <c r="QOY17" s="2688"/>
      <c r="QOZ17" s="2688"/>
      <c r="QPA17" s="2688"/>
      <c r="QPB17" s="2688"/>
      <c r="QPC17" s="2688"/>
      <c r="QPD17" s="2688"/>
      <c r="QPE17" s="2688"/>
      <c r="QPF17" s="2688"/>
      <c r="QPG17" s="2688"/>
      <c r="QPH17" s="2688"/>
      <c r="QPI17" s="2688"/>
      <c r="QPJ17" s="2688"/>
      <c r="QPK17" s="2688"/>
      <c r="QPL17" s="2688"/>
      <c r="QPM17" s="2688"/>
      <c r="QPN17" s="2688"/>
      <c r="QPO17" s="2688"/>
      <c r="QPP17" s="2688"/>
      <c r="QPQ17" s="2688"/>
      <c r="QPR17" s="2688"/>
      <c r="QPS17" s="2688"/>
      <c r="QPT17" s="2688"/>
      <c r="QPU17" s="2688"/>
      <c r="QPV17" s="2688"/>
      <c r="QPW17" s="2688"/>
      <c r="QPX17" s="2688"/>
      <c r="QPY17" s="2688"/>
      <c r="QPZ17" s="2688"/>
      <c r="QQA17" s="2688"/>
      <c r="QQB17" s="2688"/>
      <c r="QQC17" s="2688"/>
      <c r="QQD17" s="2688"/>
      <c r="QQE17" s="2688"/>
      <c r="QQF17" s="2688"/>
      <c r="QQG17" s="2688"/>
      <c r="QQH17" s="2688"/>
      <c r="QQI17" s="2688"/>
      <c r="QQJ17" s="2688"/>
      <c r="QQK17" s="2688"/>
      <c r="QQL17" s="2688"/>
      <c r="QQM17" s="2688"/>
      <c r="QQN17" s="2688"/>
      <c r="QQO17" s="2688"/>
      <c r="QQP17" s="2688"/>
      <c r="QQQ17" s="2688"/>
      <c r="QQR17" s="2688"/>
      <c r="QQS17" s="2688"/>
      <c r="QQT17" s="2688"/>
      <c r="QQU17" s="2688"/>
      <c r="QQV17" s="2688"/>
      <c r="QQW17" s="2688"/>
      <c r="QQX17" s="2688"/>
      <c r="QQY17" s="2688"/>
      <c r="QQZ17" s="2688"/>
      <c r="QRA17" s="2688"/>
      <c r="QRB17" s="2688"/>
      <c r="QRC17" s="2688"/>
      <c r="QRD17" s="2688"/>
      <c r="QRE17" s="2688"/>
      <c r="QRF17" s="2688"/>
      <c r="QRG17" s="2688"/>
      <c r="QRH17" s="2688"/>
      <c r="QRI17" s="2688"/>
      <c r="QRJ17" s="2688"/>
      <c r="QRK17" s="2688"/>
      <c r="QRL17" s="2688"/>
      <c r="QRM17" s="2688"/>
      <c r="QRN17" s="2688"/>
      <c r="QRO17" s="2688"/>
      <c r="QRP17" s="2688"/>
      <c r="QRQ17" s="2688"/>
      <c r="QRR17" s="2688"/>
      <c r="QRS17" s="2688"/>
      <c r="QRT17" s="2688"/>
      <c r="QRU17" s="2688"/>
      <c r="QRV17" s="2688"/>
      <c r="QRW17" s="2688"/>
      <c r="QRX17" s="2688"/>
      <c r="QRY17" s="2688"/>
      <c r="QRZ17" s="2688"/>
      <c r="QSA17" s="2688"/>
      <c r="QSB17" s="2688"/>
      <c r="QSC17" s="2688"/>
      <c r="QSD17" s="2688"/>
      <c r="QSE17" s="2688"/>
      <c r="QSF17" s="2688"/>
      <c r="QSG17" s="2688"/>
      <c r="QSH17" s="2688"/>
      <c r="QSI17" s="2688"/>
      <c r="QSJ17" s="2688"/>
      <c r="QSK17" s="2688"/>
      <c r="QSL17" s="2688"/>
      <c r="QSM17" s="2688"/>
      <c r="QSN17" s="2688"/>
      <c r="QSO17" s="2688"/>
      <c r="QSP17" s="2688"/>
      <c r="QSQ17" s="2688"/>
      <c r="QSR17" s="2688"/>
      <c r="QSS17" s="2688"/>
      <c r="QST17" s="2688"/>
      <c r="QSU17" s="2688"/>
      <c r="QSV17" s="2688"/>
      <c r="QSW17" s="2688"/>
      <c r="QSX17" s="2688"/>
      <c r="QSY17" s="2688"/>
      <c r="QSZ17" s="2688"/>
      <c r="QTA17" s="2688"/>
      <c r="QTB17" s="2688"/>
      <c r="QTC17" s="2688"/>
      <c r="QTD17" s="2688"/>
      <c r="QTE17" s="2688"/>
      <c r="QTF17" s="2688"/>
      <c r="QTG17" s="2688"/>
      <c r="QTH17" s="2688"/>
      <c r="QTI17" s="2688"/>
      <c r="QTJ17" s="2688"/>
      <c r="QTK17" s="2688"/>
      <c r="QTL17" s="2688"/>
      <c r="QTM17" s="2688"/>
      <c r="QTN17" s="2688"/>
      <c r="QTO17" s="2688"/>
      <c r="QTP17" s="2688"/>
      <c r="QTQ17" s="2688"/>
      <c r="QTR17" s="2688"/>
      <c r="QTS17" s="2688"/>
      <c r="QTT17" s="2688"/>
      <c r="QTU17" s="2688"/>
      <c r="QTV17" s="2688"/>
      <c r="QTW17" s="2688"/>
      <c r="QTX17" s="2688"/>
      <c r="QTY17" s="2688"/>
      <c r="QTZ17" s="2688"/>
      <c r="QUA17" s="2688"/>
      <c r="QUB17" s="2688"/>
      <c r="QUC17" s="2688"/>
      <c r="QUD17" s="2688"/>
      <c r="QUE17" s="2688"/>
      <c r="QUF17" s="2688"/>
      <c r="QUG17" s="2688"/>
      <c r="QUH17" s="2688"/>
      <c r="QUI17" s="2688"/>
      <c r="QUJ17" s="2688"/>
      <c r="QUK17" s="2688"/>
      <c r="QUL17" s="2688"/>
      <c r="QUM17" s="2688"/>
      <c r="QUN17" s="2688"/>
      <c r="QUO17" s="2688"/>
      <c r="QUP17" s="2688"/>
      <c r="QUQ17" s="2688"/>
      <c r="QUR17" s="2688"/>
      <c r="QUS17" s="2688"/>
      <c r="QUT17" s="2688"/>
      <c r="QUU17" s="2688"/>
      <c r="QUV17" s="2688"/>
      <c r="QUW17" s="2688"/>
      <c r="QUX17" s="2688"/>
      <c r="QUY17" s="2688"/>
      <c r="QUZ17" s="2688"/>
      <c r="QVA17" s="2688"/>
      <c r="QVB17" s="2688"/>
      <c r="QVC17" s="2688"/>
      <c r="QVD17" s="2688"/>
      <c r="QVE17" s="2688"/>
      <c r="QVF17" s="2688"/>
      <c r="QVG17" s="2688"/>
      <c r="QVH17" s="2688"/>
      <c r="QVI17" s="2688"/>
      <c r="QVJ17" s="2688"/>
      <c r="QVK17" s="2688"/>
      <c r="QVL17" s="2688"/>
      <c r="QVM17" s="2688"/>
      <c r="QVN17" s="2688"/>
      <c r="QVO17" s="2688"/>
      <c r="QVP17" s="2688"/>
      <c r="QVQ17" s="2688"/>
      <c r="QVR17" s="2688"/>
      <c r="QVS17" s="2688"/>
      <c r="QVT17" s="2688"/>
      <c r="QVU17" s="2688"/>
      <c r="QVV17" s="2688"/>
      <c r="QVW17" s="2688"/>
      <c r="QVX17" s="2688"/>
      <c r="QVY17" s="2688"/>
      <c r="QVZ17" s="2688"/>
      <c r="QWA17" s="2688"/>
      <c r="QWB17" s="2688"/>
      <c r="QWC17" s="2688"/>
      <c r="QWD17" s="2688"/>
      <c r="QWE17" s="2688"/>
      <c r="QWF17" s="2688"/>
      <c r="QWG17" s="2688"/>
      <c r="QWH17" s="2688"/>
      <c r="QWI17" s="2688"/>
      <c r="QWJ17" s="2688"/>
      <c r="QWK17" s="2688"/>
      <c r="QWL17" s="2688"/>
      <c r="QWM17" s="2688"/>
      <c r="QWN17" s="2688"/>
      <c r="QWO17" s="2688"/>
      <c r="QWP17" s="2688"/>
      <c r="QWQ17" s="2688"/>
      <c r="QWR17" s="2688"/>
      <c r="QWS17" s="2688"/>
      <c r="QWT17" s="2688"/>
      <c r="QWU17" s="2688"/>
      <c r="QWV17" s="2688"/>
      <c r="QWW17" s="2688"/>
      <c r="QWX17" s="2688"/>
      <c r="QWY17" s="2688"/>
      <c r="QWZ17" s="2688"/>
      <c r="QXA17" s="2688"/>
      <c r="QXB17" s="2688"/>
      <c r="QXC17" s="2688"/>
      <c r="QXD17" s="2688"/>
      <c r="QXE17" s="2688"/>
      <c r="QXF17" s="2688"/>
      <c r="QXG17" s="2688"/>
      <c r="QXH17" s="2688"/>
      <c r="QXI17" s="2688"/>
      <c r="QXJ17" s="2688"/>
      <c r="QXK17" s="2688"/>
      <c r="QXL17" s="2688"/>
      <c r="QXM17" s="2688"/>
      <c r="QXN17" s="2688"/>
      <c r="QXO17" s="2688"/>
      <c r="QXP17" s="2688"/>
      <c r="QXQ17" s="2688"/>
      <c r="QXR17" s="2688"/>
      <c r="QXS17" s="2688"/>
      <c r="QXT17" s="2688"/>
      <c r="QXU17" s="2688"/>
      <c r="QXV17" s="2688"/>
      <c r="QXW17" s="2688"/>
      <c r="QXX17" s="2688"/>
      <c r="QXY17" s="2688"/>
      <c r="QXZ17" s="2688"/>
      <c r="QYA17" s="2688"/>
      <c r="QYB17" s="2688"/>
      <c r="QYC17" s="2688"/>
      <c r="QYD17" s="2688"/>
      <c r="QYE17" s="2688"/>
      <c r="QYF17" s="2688"/>
      <c r="QYG17" s="2688"/>
      <c r="QYH17" s="2688"/>
      <c r="QYI17" s="2688"/>
      <c r="QYJ17" s="2688"/>
      <c r="QYK17" s="2688"/>
      <c r="QYL17" s="2688"/>
      <c r="QYM17" s="2688"/>
      <c r="QYN17" s="2688"/>
      <c r="QYO17" s="2688"/>
      <c r="QYP17" s="2688"/>
      <c r="QYQ17" s="2688"/>
      <c r="QYR17" s="2688"/>
      <c r="QYS17" s="2688"/>
      <c r="QYT17" s="2688"/>
      <c r="QYU17" s="2688"/>
      <c r="QYV17" s="2688"/>
      <c r="QYW17" s="2688"/>
      <c r="QYX17" s="2688"/>
      <c r="QYY17" s="2688"/>
      <c r="QYZ17" s="2688"/>
      <c r="QZA17" s="2688"/>
      <c r="QZB17" s="2688"/>
      <c r="QZC17" s="2688"/>
      <c r="QZD17" s="2688"/>
      <c r="QZE17" s="2688"/>
      <c r="QZF17" s="2688"/>
      <c r="QZG17" s="2688"/>
      <c r="QZH17" s="2688"/>
      <c r="QZI17" s="2688"/>
      <c r="QZJ17" s="2688"/>
      <c r="QZK17" s="2688"/>
      <c r="QZL17" s="2688"/>
      <c r="QZM17" s="2688"/>
      <c r="QZN17" s="2688"/>
      <c r="QZO17" s="2688"/>
      <c r="QZP17" s="2688"/>
      <c r="QZQ17" s="2688"/>
      <c r="QZR17" s="2688"/>
      <c r="QZS17" s="2688"/>
      <c r="QZT17" s="2688"/>
      <c r="QZU17" s="2688"/>
      <c r="QZV17" s="2688"/>
      <c r="QZW17" s="2688"/>
      <c r="QZX17" s="2688"/>
      <c r="QZY17" s="2688"/>
      <c r="QZZ17" s="2688"/>
      <c r="RAA17" s="2688"/>
      <c r="RAB17" s="2688"/>
      <c r="RAC17" s="2688"/>
      <c r="RAD17" s="2688"/>
      <c r="RAE17" s="2688"/>
      <c r="RAF17" s="2688"/>
      <c r="RAG17" s="2688"/>
      <c r="RAH17" s="2688"/>
      <c r="RAI17" s="2688"/>
      <c r="RAJ17" s="2688"/>
      <c r="RAK17" s="2688"/>
      <c r="RAL17" s="2688"/>
      <c r="RAM17" s="2688"/>
      <c r="RAN17" s="2688"/>
      <c r="RAO17" s="2688"/>
      <c r="RAP17" s="2688"/>
      <c r="RAQ17" s="2688"/>
      <c r="RAR17" s="2688"/>
      <c r="RAS17" s="2688"/>
      <c r="RAT17" s="2688"/>
      <c r="RAU17" s="2688"/>
      <c r="RAV17" s="2688"/>
      <c r="RAW17" s="2688"/>
      <c r="RAX17" s="2688"/>
      <c r="RAY17" s="2688"/>
      <c r="RAZ17" s="2688"/>
      <c r="RBA17" s="2688"/>
      <c r="RBB17" s="2688"/>
      <c r="RBC17" s="2688"/>
      <c r="RBD17" s="2688"/>
      <c r="RBE17" s="2688"/>
      <c r="RBF17" s="2688"/>
      <c r="RBG17" s="2688"/>
      <c r="RBH17" s="2688"/>
      <c r="RBI17" s="2688"/>
      <c r="RBJ17" s="2688"/>
      <c r="RBK17" s="2688"/>
      <c r="RBL17" s="2688"/>
      <c r="RBM17" s="2688"/>
      <c r="RBN17" s="2688"/>
      <c r="RBO17" s="2688"/>
      <c r="RBP17" s="2688"/>
      <c r="RBQ17" s="2688"/>
      <c r="RBR17" s="2688"/>
      <c r="RBS17" s="2688"/>
      <c r="RBT17" s="2688"/>
      <c r="RBU17" s="2688"/>
      <c r="RBV17" s="2688"/>
      <c r="RBW17" s="2688"/>
      <c r="RBX17" s="2688"/>
      <c r="RBY17" s="2688"/>
      <c r="RBZ17" s="2688"/>
      <c r="RCA17" s="2688"/>
      <c r="RCB17" s="2688"/>
      <c r="RCC17" s="2688"/>
      <c r="RCD17" s="2688"/>
      <c r="RCE17" s="2688"/>
      <c r="RCF17" s="2688"/>
      <c r="RCG17" s="2688"/>
      <c r="RCH17" s="2688"/>
      <c r="RCI17" s="2688"/>
      <c r="RCJ17" s="2688"/>
      <c r="RCK17" s="2688"/>
      <c r="RCL17" s="2688"/>
      <c r="RCM17" s="2688"/>
      <c r="RCN17" s="2688"/>
      <c r="RCO17" s="2688"/>
      <c r="RCP17" s="2688"/>
      <c r="RCQ17" s="2688"/>
      <c r="RCR17" s="2688"/>
      <c r="RCS17" s="2688"/>
      <c r="RCT17" s="2688"/>
      <c r="RCU17" s="2688"/>
      <c r="RCV17" s="2688"/>
      <c r="RCW17" s="2688"/>
      <c r="RCX17" s="2688"/>
      <c r="RCY17" s="2688"/>
      <c r="RCZ17" s="2688"/>
      <c r="RDA17" s="2688"/>
      <c r="RDB17" s="2688"/>
      <c r="RDC17" s="2688"/>
      <c r="RDD17" s="2688"/>
      <c r="RDE17" s="2688"/>
      <c r="RDF17" s="2688"/>
      <c r="RDG17" s="2688"/>
      <c r="RDH17" s="2688"/>
      <c r="RDI17" s="2688"/>
      <c r="RDJ17" s="2688"/>
      <c r="RDK17" s="2688"/>
      <c r="RDL17" s="2688"/>
      <c r="RDM17" s="2688"/>
      <c r="RDN17" s="2688"/>
      <c r="RDO17" s="2688"/>
      <c r="RDP17" s="2688"/>
      <c r="RDQ17" s="2688"/>
      <c r="RDR17" s="2688"/>
      <c r="RDS17" s="2688"/>
      <c r="RDT17" s="2688"/>
      <c r="RDU17" s="2688"/>
      <c r="RDV17" s="2688"/>
      <c r="RDW17" s="2688"/>
      <c r="RDX17" s="2688"/>
      <c r="RDY17" s="2688"/>
      <c r="RDZ17" s="2688"/>
      <c r="REA17" s="2688"/>
      <c r="REB17" s="2688"/>
      <c r="REC17" s="2688"/>
      <c r="RED17" s="2688"/>
      <c r="REE17" s="2688"/>
      <c r="REF17" s="2688"/>
      <c r="REG17" s="2688"/>
      <c r="REH17" s="2688"/>
      <c r="REI17" s="2688"/>
      <c r="REJ17" s="2688"/>
      <c r="REK17" s="2688"/>
      <c r="REL17" s="2688"/>
      <c r="REM17" s="2688"/>
      <c r="REN17" s="2688"/>
      <c r="REO17" s="2688"/>
      <c r="REP17" s="2688"/>
      <c r="REQ17" s="2688"/>
      <c r="RER17" s="2688"/>
      <c r="RES17" s="2688"/>
      <c r="RET17" s="2688"/>
      <c r="REU17" s="2688"/>
      <c r="REV17" s="2688"/>
      <c r="REW17" s="2688"/>
      <c r="REX17" s="2688"/>
      <c r="REY17" s="2688"/>
      <c r="REZ17" s="2688"/>
      <c r="RFA17" s="2688"/>
      <c r="RFB17" s="2688"/>
      <c r="RFC17" s="2688"/>
      <c r="RFD17" s="2688"/>
      <c r="RFE17" s="2688"/>
      <c r="RFF17" s="2688"/>
      <c r="RFG17" s="2688"/>
      <c r="RFH17" s="2688"/>
      <c r="RFI17" s="2688"/>
      <c r="RFJ17" s="2688"/>
      <c r="RFK17" s="2688"/>
      <c r="RFL17" s="2688"/>
      <c r="RFM17" s="2688"/>
      <c r="RFN17" s="2688"/>
      <c r="RFO17" s="2688"/>
      <c r="RFP17" s="2688"/>
      <c r="RFQ17" s="2688"/>
      <c r="RFR17" s="2688"/>
      <c r="RFS17" s="2688"/>
      <c r="RFT17" s="2688"/>
      <c r="RFU17" s="2688"/>
      <c r="RFV17" s="2688"/>
      <c r="RFW17" s="2688"/>
      <c r="RFX17" s="2688"/>
      <c r="RFY17" s="2688"/>
      <c r="RFZ17" s="2688"/>
      <c r="RGA17" s="2688"/>
      <c r="RGB17" s="2688"/>
      <c r="RGC17" s="2688"/>
      <c r="RGD17" s="2688"/>
      <c r="RGE17" s="2688"/>
      <c r="RGF17" s="2688"/>
      <c r="RGG17" s="2688"/>
      <c r="RGH17" s="2688"/>
      <c r="RGI17" s="2688"/>
      <c r="RGJ17" s="2688"/>
      <c r="RGK17" s="2688"/>
      <c r="RGL17" s="2688"/>
      <c r="RGM17" s="2688"/>
      <c r="RGN17" s="2688"/>
      <c r="RGO17" s="2688"/>
      <c r="RGP17" s="2688"/>
      <c r="RGQ17" s="2688"/>
      <c r="RGR17" s="2688"/>
      <c r="RGS17" s="2688"/>
      <c r="RGT17" s="2688"/>
      <c r="RGU17" s="2688"/>
      <c r="RGV17" s="2688"/>
      <c r="RGW17" s="2688"/>
      <c r="RGX17" s="2688"/>
      <c r="RGY17" s="2688"/>
      <c r="RGZ17" s="2688"/>
      <c r="RHA17" s="2688"/>
      <c r="RHB17" s="2688"/>
      <c r="RHC17" s="2688"/>
      <c r="RHD17" s="2688"/>
      <c r="RHE17" s="2688"/>
      <c r="RHF17" s="2688"/>
      <c r="RHG17" s="2688"/>
      <c r="RHH17" s="2688"/>
      <c r="RHI17" s="2688"/>
      <c r="RHJ17" s="2688"/>
      <c r="RHK17" s="2688"/>
      <c r="RHL17" s="2688"/>
      <c r="RHM17" s="2688"/>
      <c r="RHN17" s="2688"/>
      <c r="RHO17" s="2688"/>
      <c r="RHP17" s="2688"/>
      <c r="RHQ17" s="2688"/>
      <c r="RHR17" s="2688"/>
      <c r="RHS17" s="2688"/>
      <c r="RHT17" s="2688"/>
      <c r="RHU17" s="2688"/>
      <c r="RHV17" s="2688"/>
      <c r="RHW17" s="2688"/>
      <c r="RHX17" s="2688"/>
      <c r="RHY17" s="2688"/>
      <c r="RHZ17" s="2688"/>
      <c r="RIA17" s="2688"/>
      <c r="RIB17" s="2688"/>
      <c r="RIC17" s="2688"/>
      <c r="RID17" s="2688"/>
      <c r="RIE17" s="2688"/>
      <c r="RIF17" s="2688"/>
      <c r="RIG17" s="2688"/>
      <c r="RIH17" s="2688"/>
      <c r="RII17" s="2688"/>
      <c r="RIJ17" s="2688"/>
      <c r="RIK17" s="2688"/>
      <c r="RIL17" s="2688"/>
      <c r="RIM17" s="2688"/>
      <c r="RIN17" s="2688"/>
      <c r="RIO17" s="2688"/>
      <c r="RIP17" s="2688"/>
      <c r="RIQ17" s="2688"/>
      <c r="RIR17" s="2688"/>
      <c r="RIS17" s="2688"/>
      <c r="RIT17" s="2688"/>
      <c r="RIU17" s="2688"/>
      <c r="RIV17" s="2688"/>
      <c r="RIW17" s="2688"/>
      <c r="RIX17" s="2688"/>
      <c r="RIY17" s="2688"/>
      <c r="RIZ17" s="2688"/>
      <c r="RJA17" s="2688"/>
      <c r="RJB17" s="2688"/>
      <c r="RJC17" s="2688"/>
      <c r="RJD17" s="2688"/>
      <c r="RJE17" s="2688"/>
      <c r="RJF17" s="2688"/>
      <c r="RJG17" s="2688"/>
      <c r="RJH17" s="2688"/>
      <c r="RJI17" s="2688"/>
      <c r="RJJ17" s="2688"/>
      <c r="RJK17" s="2688"/>
      <c r="RJL17" s="2688"/>
      <c r="RJM17" s="2688"/>
      <c r="RJN17" s="2688"/>
      <c r="RJO17" s="2688"/>
      <c r="RJP17" s="2688"/>
      <c r="RJQ17" s="2688"/>
      <c r="RJR17" s="2688"/>
      <c r="RJS17" s="2688"/>
      <c r="RJT17" s="2688"/>
      <c r="RJU17" s="2688"/>
      <c r="RJV17" s="2688"/>
      <c r="RJW17" s="2688"/>
      <c r="RJX17" s="2688"/>
      <c r="RJY17" s="2688"/>
      <c r="RJZ17" s="2688"/>
      <c r="RKA17" s="2688"/>
      <c r="RKB17" s="2688"/>
      <c r="RKC17" s="2688"/>
      <c r="RKD17" s="2688"/>
      <c r="RKE17" s="2688"/>
      <c r="RKF17" s="2688"/>
      <c r="RKG17" s="2688"/>
      <c r="RKH17" s="2688"/>
      <c r="RKI17" s="2688"/>
      <c r="RKJ17" s="2688"/>
      <c r="RKK17" s="2688"/>
      <c r="RKL17" s="2688"/>
      <c r="RKM17" s="2688"/>
      <c r="RKN17" s="2688"/>
      <c r="RKO17" s="2688"/>
      <c r="RKP17" s="2688"/>
      <c r="RKQ17" s="2688"/>
      <c r="RKR17" s="2688"/>
      <c r="RKS17" s="2688"/>
      <c r="RKT17" s="2688"/>
      <c r="RKU17" s="2688"/>
      <c r="RKV17" s="2688"/>
      <c r="RKW17" s="2688"/>
      <c r="RKX17" s="2688"/>
      <c r="RKY17" s="2688"/>
      <c r="RKZ17" s="2688"/>
      <c r="RLA17" s="2688"/>
      <c r="RLB17" s="2688"/>
      <c r="RLC17" s="2688"/>
      <c r="RLD17" s="2688"/>
      <c r="RLE17" s="2688"/>
      <c r="RLF17" s="2688"/>
      <c r="RLG17" s="2688"/>
      <c r="RLH17" s="2688"/>
      <c r="RLI17" s="2688"/>
      <c r="RLJ17" s="2688"/>
      <c r="RLK17" s="2688"/>
      <c r="RLL17" s="2688"/>
      <c r="RLM17" s="2688"/>
      <c r="RLN17" s="2688"/>
      <c r="RLO17" s="2688"/>
      <c r="RLP17" s="2688"/>
      <c r="RLQ17" s="2688"/>
      <c r="RLR17" s="2688"/>
      <c r="RLS17" s="2688"/>
      <c r="RLT17" s="2688"/>
      <c r="RLU17" s="2688"/>
      <c r="RLV17" s="2688"/>
      <c r="RLW17" s="2688"/>
      <c r="RLX17" s="2688"/>
      <c r="RLY17" s="2688"/>
      <c r="RLZ17" s="2688"/>
      <c r="RMA17" s="2688"/>
      <c r="RMB17" s="2688"/>
      <c r="RMC17" s="2688"/>
      <c r="RMD17" s="2688"/>
      <c r="RME17" s="2688"/>
      <c r="RMF17" s="2688"/>
      <c r="RMG17" s="2688"/>
      <c r="RMH17" s="2688"/>
      <c r="RMI17" s="2688"/>
      <c r="RMJ17" s="2688"/>
      <c r="RMK17" s="2688"/>
      <c r="RML17" s="2688"/>
      <c r="RMM17" s="2688"/>
      <c r="RMN17" s="2688"/>
      <c r="RMO17" s="2688"/>
      <c r="RMP17" s="2688"/>
      <c r="RMQ17" s="2688"/>
      <c r="RMR17" s="2688"/>
      <c r="RMS17" s="2688"/>
      <c r="RMT17" s="2688"/>
      <c r="RMU17" s="2688"/>
      <c r="RMV17" s="2688"/>
      <c r="RMW17" s="2688"/>
      <c r="RMX17" s="2688"/>
      <c r="RMY17" s="2688"/>
      <c r="RMZ17" s="2688"/>
      <c r="RNA17" s="2688"/>
      <c r="RNB17" s="2688"/>
      <c r="RNC17" s="2688"/>
      <c r="RND17" s="2688"/>
      <c r="RNE17" s="2688"/>
      <c r="RNF17" s="2688"/>
      <c r="RNG17" s="2688"/>
      <c r="RNH17" s="2688"/>
      <c r="RNI17" s="2688"/>
      <c r="RNJ17" s="2688"/>
      <c r="RNK17" s="2688"/>
      <c r="RNL17" s="2688"/>
      <c r="RNM17" s="2688"/>
      <c r="RNN17" s="2688"/>
      <c r="RNO17" s="2688"/>
      <c r="RNP17" s="2688"/>
      <c r="RNQ17" s="2688"/>
      <c r="RNR17" s="2688"/>
      <c r="RNS17" s="2688"/>
      <c r="RNT17" s="2688"/>
      <c r="RNU17" s="2688"/>
      <c r="RNV17" s="2688"/>
      <c r="RNW17" s="2688"/>
      <c r="RNX17" s="2688"/>
      <c r="RNY17" s="2688"/>
      <c r="RNZ17" s="2688"/>
      <c r="ROA17" s="2688"/>
      <c r="ROB17" s="2688"/>
      <c r="ROC17" s="2688"/>
      <c r="ROD17" s="2688"/>
      <c r="ROE17" s="2688"/>
      <c r="ROF17" s="2688"/>
      <c r="ROG17" s="2688"/>
      <c r="ROH17" s="2688"/>
      <c r="ROI17" s="2688"/>
      <c r="ROJ17" s="2688"/>
      <c r="ROK17" s="2688"/>
      <c r="ROL17" s="2688"/>
      <c r="ROM17" s="2688"/>
      <c r="RON17" s="2688"/>
      <c r="ROO17" s="2688"/>
      <c r="ROP17" s="2688"/>
      <c r="ROQ17" s="2688"/>
      <c r="ROR17" s="2688"/>
      <c r="ROS17" s="2688"/>
      <c r="ROT17" s="2688"/>
      <c r="ROU17" s="2688"/>
      <c r="ROV17" s="2688"/>
      <c r="ROW17" s="2688"/>
      <c r="ROX17" s="2688"/>
      <c r="ROY17" s="2688"/>
      <c r="ROZ17" s="2688"/>
      <c r="RPA17" s="2688"/>
      <c r="RPB17" s="2688"/>
      <c r="RPC17" s="2688"/>
      <c r="RPD17" s="2688"/>
      <c r="RPE17" s="2688"/>
      <c r="RPF17" s="2688"/>
      <c r="RPG17" s="2688"/>
      <c r="RPH17" s="2688"/>
      <c r="RPI17" s="2688"/>
      <c r="RPJ17" s="2688"/>
      <c r="RPK17" s="2688"/>
      <c r="RPL17" s="2688"/>
      <c r="RPM17" s="2688"/>
      <c r="RPN17" s="2688"/>
      <c r="RPO17" s="2688"/>
      <c r="RPP17" s="2688"/>
      <c r="RPQ17" s="2688"/>
      <c r="RPR17" s="2688"/>
      <c r="RPS17" s="2688"/>
      <c r="RPT17" s="2688"/>
      <c r="RPU17" s="2688"/>
      <c r="RPV17" s="2688"/>
      <c r="RPW17" s="2688"/>
      <c r="RPX17" s="2688"/>
      <c r="RPY17" s="2688"/>
      <c r="RPZ17" s="2688"/>
      <c r="RQA17" s="2688"/>
      <c r="RQB17" s="2688"/>
      <c r="RQC17" s="2688"/>
      <c r="RQD17" s="2688"/>
      <c r="RQE17" s="2688"/>
      <c r="RQF17" s="2688"/>
      <c r="RQG17" s="2688"/>
      <c r="RQH17" s="2688"/>
      <c r="RQI17" s="2688"/>
      <c r="RQJ17" s="2688"/>
      <c r="RQK17" s="2688"/>
      <c r="RQL17" s="2688"/>
      <c r="RQM17" s="2688"/>
      <c r="RQN17" s="2688"/>
      <c r="RQO17" s="2688"/>
      <c r="RQP17" s="2688"/>
      <c r="RQQ17" s="2688"/>
      <c r="RQR17" s="2688"/>
      <c r="RQS17" s="2688"/>
      <c r="RQT17" s="2688"/>
      <c r="RQU17" s="2688"/>
      <c r="RQV17" s="2688"/>
      <c r="RQW17" s="2688"/>
      <c r="RQX17" s="2688"/>
      <c r="RQY17" s="2688"/>
      <c r="RQZ17" s="2688"/>
      <c r="RRA17" s="2688"/>
      <c r="RRB17" s="2688"/>
      <c r="RRC17" s="2688"/>
      <c r="RRD17" s="2688"/>
      <c r="RRE17" s="2688"/>
      <c r="RRF17" s="2688"/>
      <c r="RRG17" s="2688"/>
      <c r="RRH17" s="2688"/>
      <c r="RRI17" s="2688"/>
      <c r="RRJ17" s="2688"/>
      <c r="RRK17" s="2688"/>
      <c r="RRL17" s="2688"/>
      <c r="RRM17" s="2688"/>
      <c r="RRN17" s="2688"/>
      <c r="RRO17" s="2688"/>
      <c r="RRP17" s="2688"/>
      <c r="RRQ17" s="2688"/>
      <c r="RRR17" s="2688"/>
      <c r="RRS17" s="2688"/>
      <c r="RRT17" s="2688"/>
      <c r="RRU17" s="2688"/>
      <c r="RRV17" s="2688"/>
      <c r="RRW17" s="2688"/>
      <c r="RRX17" s="2688"/>
      <c r="RRY17" s="2688"/>
      <c r="RRZ17" s="2688"/>
      <c r="RSA17" s="2688"/>
      <c r="RSB17" s="2688"/>
      <c r="RSC17" s="2688"/>
      <c r="RSD17" s="2688"/>
      <c r="RSE17" s="2688"/>
      <c r="RSF17" s="2688"/>
      <c r="RSG17" s="2688"/>
      <c r="RSH17" s="2688"/>
      <c r="RSI17" s="2688"/>
      <c r="RSJ17" s="2688"/>
      <c r="RSK17" s="2688"/>
      <c r="RSL17" s="2688"/>
      <c r="RSM17" s="2688"/>
      <c r="RSN17" s="2688"/>
      <c r="RSO17" s="2688"/>
      <c r="RSP17" s="2688"/>
      <c r="RSQ17" s="2688"/>
      <c r="RSR17" s="2688"/>
      <c r="RSS17" s="2688"/>
      <c r="RST17" s="2688"/>
      <c r="RSU17" s="2688"/>
      <c r="RSV17" s="2688"/>
      <c r="RSW17" s="2688"/>
      <c r="RSX17" s="2688"/>
      <c r="RSY17" s="2688"/>
      <c r="RSZ17" s="2688"/>
      <c r="RTA17" s="2688"/>
      <c r="RTB17" s="2688"/>
      <c r="RTC17" s="2688"/>
      <c r="RTD17" s="2688"/>
      <c r="RTE17" s="2688"/>
      <c r="RTF17" s="2688"/>
      <c r="RTG17" s="2688"/>
      <c r="RTH17" s="2688"/>
      <c r="RTI17" s="2688"/>
      <c r="RTJ17" s="2688"/>
      <c r="RTK17" s="2688"/>
      <c r="RTL17" s="2688"/>
      <c r="RTM17" s="2688"/>
      <c r="RTN17" s="2688"/>
      <c r="RTO17" s="2688"/>
      <c r="RTP17" s="2688"/>
      <c r="RTQ17" s="2688"/>
      <c r="RTR17" s="2688"/>
      <c r="RTS17" s="2688"/>
      <c r="RTT17" s="2688"/>
      <c r="RTU17" s="2688"/>
      <c r="RTV17" s="2688"/>
      <c r="RTW17" s="2688"/>
      <c r="RTX17" s="2688"/>
      <c r="RTY17" s="2688"/>
      <c r="RTZ17" s="2688"/>
      <c r="RUA17" s="2688"/>
      <c r="RUB17" s="2688"/>
      <c r="RUC17" s="2688"/>
      <c r="RUD17" s="2688"/>
      <c r="RUE17" s="2688"/>
      <c r="RUF17" s="2688"/>
      <c r="RUG17" s="2688"/>
      <c r="RUH17" s="2688"/>
      <c r="RUI17" s="2688"/>
      <c r="RUJ17" s="2688"/>
      <c r="RUK17" s="2688"/>
      <c r="RUL17" s="2688"/>
      <c r="RUM17" s="2688"/>
      <c r="RUN17" s="2688"/>
      <c r="RUO17" s="2688"/>
      <c r="RUP17" s="2688"/>
      <c r="RUQ17" s="2688"/>
      <c r="RUR17" s="2688"/>
      <c r="RUS17" s="2688"/>
      <c r="RUT17" s="2688"/>
      <c r="RUU17" s="2688"/>
      <c r="RUV17" s="2688"/>
      <c r="RUW17" s="2688"/>
      <c r="RUX17" s="2688"/>
      <c r="RUY17" s="2688"/>
      <c r="RUZ17" s="2688"/>
      <c r="RVA17" s="2688"/>
      <c r="RVB17" s="2688"/>
      <c r="RVC17" s="2688"/>
      <c r="RVD17" s="2688"/>
      <c r="RVE17" s="2688"/>
      <c r="RVF17" s="2688"/>
      <c r="RVG17" s="2688"/>
      <c r="RVH17" s="2688"/>
      <c r="RVI17" s="2688"/>
      <c r="RVJ17" s="2688"/>
      <c r="RVK17" s="2688"/>
      <c r="RVL17" s="2688"/>
      <c r="RVM17" s="2688"/>
      <c r="RVN17" s="2688"/>
      <c r="RVO17" s="2688"/>
      <c r="RVP17" s="2688"/>
      <c r="RVQ17" s="2688"/>
      <c r="RVR17" s="2688"/>
      <c r="RVS17" s="2688"/>
      <c r="RVT17" s="2688"/>
      <c r="RVU17" s="2688"/>
      <c r="RVV17" s="2688"/>
      <c r="RVW17" s="2688"/>
      <c r="RVX17" s="2688"/>
      <c r="RVY17" s="2688"/>
      <c r="RVZ17" s="2688"/>
      <c r="RWA17" s="2688"/>
      <c r="RWB17" s="2688"/>
      <c r="RWC17" s="2688"/>
      <c r="RWD17" s="2688"/>
      <c r="RWE17" s="2688"/>
      <c r="RWF17" s="2688"/>
      <c r="RWG17" s="2688"/>
      <c r="RWH17" s="2688"/>
      <c r="RWI17" s="2688"/>
      <c r="RWJ17" s="2688"/>
      <c r="RWK17" s="2688"/>
      <c r="RWL17" s="2688"/>
      <c r="RWM17" s="2688"/>
      <c r="RWN17" s="2688"/>
      <c r="RWO17" s="2688"/>
      <c r="RWP17" s="2688"/>
      <c r="RWQ17" s="2688"/>
      <c r="RWR17" s="2688"/>
      <c r="RWS17" s="2688"/>
      <c r="RWT17" s="2688"/>
      <c r="RWU17" s="2688"/>
      <c r="RWV17" s="2688"/>
      <c r="RWW17" s="2688"/>
      <c r="RWX17" s="2688"/>
      <c r="RWY17" s="2688"/>
      <c r="RWZ17" s="2688"/>
      <c r="RXA17" s="2688"/>
      <c r="RXB17" s="2688"/>
      <c r="RXC17" s="2688"/>
      <c r="RXD17" s="2688"/>
      <c r="RXE17" s="2688"/>
      <c r="RXF17" s="2688"/>
      <c r="RXG17" s="2688"/>
      <c r="RXH17" s="2688"/>
      <c r="RXI17" s="2688"/>
      <c r="RXJ17" s="2688"/>
      <c r="RXK17" s="2688"/>
      <c r="RXL17" s="2688"/>
      <c r="RXM17" s="2688"/>
      <c r="RXN17" s="2688"/>
      <c r="RXO17" s="2688"/>
      <c r="RXP17" s="2688"/>
      <c r="RXQ17" s="2688"/>
      <c r="RXR17" s="2688"/>
      <c r="RXS17" s="2688"/>
      <c r="RXT17" s="2688"/>
      <c r="RXU17" s="2688"/>
      <c r="RXV17" s="2688"/>
      <c r="RXW17" s="2688"/>
      <c r="RXX17" s="2688"/>
      <c r="RXY17" s="2688"/>
      <c r="RXZ17" s="2688"/>
      <c r="RYA17" s="2688"/>
      <c r="RYB17" s="2688"/>
      <c r="RYC17" s="2688"/>
      <c r="RYD17" s="2688"/>
      <c r="RYE17" s="2688"/>
      <c r="RYF17" s="2688"/>
      <c r="RYG17" s="2688"/>
      <c r="RYH17" s="2688"/>
      <c r="RYI17" s="2688"/>
      <c r="RYJ17" s="2688"/>
      <c r="RYK17" s="2688"/>
      <c r="RYL17" s="2688"/>
      <c r="RYM17" s="2688"/>
      <c r="RYN17" s="2688"/>
      <c r="RYO17" s="2688"/>
      <c r="RYP17" s="2688"/>
      <c r="RYQ17" s="2688"/>
      <c r="RYR17" s="2688"/>
      <c r="RYS17" s="2688"/>
      <c r="RYT17" s="2688"/>
      <c r="RYU17" s="2688"/>
      <c r="RYV17" s="2688"/>
      <c r="RYW17" s="2688"/>
      <c r="RYX17" s="2688"/>
      <c r="RYY17" s="2688"/>
      <c r="RYZ17" s="2688"/>
      <c r="RZA17" s="2688"/>
      <c r="RZB17" s="2688"/>
      <c r="RZC17" s="2688"/>
      <c r="RZD17" s="2688"/>
      <c r="RZE17" s="2688"/>
      <c r="RZF17" s="2688"/>
      <c r="RZG17" s="2688"/>
      <c r="RZH17" s="2688"/>
      <c r="RZI17" s="2688"/>
      <c r="RZJ17" s="2688"/>
      <c r="RZK17" s="2688"/>
      <c r="RZL17" s="2688"/>
      <c r="RZM17" s="2688"/>
      <c r="RZN17" s="2688"/>
      <c r="RZO17" s="2688"/>
      <c r="RZP17" s="2688"/>
      <c r="RZQ17" s="2688"/>
      <c r="RZR17" s="2688"/>
      <c r="RZS17" s="2688"/>
      <c r="RZT17" s="2688"/>
      <c r="RZU17" s="2688"/>
      <c r="RZV17" s="2688"/>
      <c r="RZW17" s="2688"/>
      <c r="RZX17" s="2688"/>
      <c r="RZY17" s="2688"/>
      <c r="RZZ17" s="2688"/>
      <c r="SAA17" s="2688"/>
      <c r="SAB17" s="2688"/>
      <c r="SAC17" s="2688"/>
      <c r="SAD17" s="2688"/>
      <c r="SAE17" s="2688"/>
      <c r="SAF17" s="2688"/>
      <c r="SAG17" s="2688"/>
      <c r="SAH17" s="2688"/>
      <c r="SAI17" s="2688"/>
      <c r="SAJ17" s="2688"/>
      <c r="SAK17" s="2688"/>
      <c r="SAL17" s="2688"/>
      <c r="SAM17" s="2688"/>
      <c r="SAN17" s="2688"/>
      <c r="SAO17" s="2688"/>
      <c r="SAP17" s="2688"/>
      <c r="SAQ17" s="2688"/>
      <c r="SAR17" s="2688"/>
      <c r="SAS17" s="2688"/>
      <c r="SAT17" s="2688"/>
      <c r="SAU17" s="2688"/>
      <c r="SAV17" s="2688"/>
      <c r="SAW17" s="2688"/>
      <c r="SAX17" s="2688"/>
      <c r="SAY17" s="2688"/>
      <c r="SAZ17" s="2688"/>
      <c r="SBA17" s="2688"/>
      <c r="SBB17" s="2688"/>
      <c r="SBC17" s="2688"/>
      <c r="SBD17" s="2688"/>
      <c r="SBE17" s="2688"/>
      <c r="SBF17" s="2688"/>
      <c r="SBG17" s="2688"/>
      <c r="SBH17" s="2688"/>
      <c r="SBI17" s="2688"/>
      <c r="SBJ17" s="2688"/>
      <c r="SBK17" s="2688"/>
      <c r="SBL17" s="2688"/>
      <c r="SBM17" s="2688"/>
      <c r="SBN17" s="2688"/>
      <c r="SBO17" s="2688"/>
      <c r="SBP17" s="2688"/>
      <c r="SBQ17" s="2688"/>
      <c r="SBR17" s="2688"/>
      <c r="SBS17" s="2688"/>
      <c r="SBT17" s="2688"/>
      <c r="SBU17" s="2688"/>
      <c r="SBV17" s="2688"/>
      <c r="SBW17" s="2688"/>
      <c r="SBX17" s="2688"/>
      <c r="SBY17" s="2688"/>
      <c r="SBZ17" s="2688"/>
      <c r="SCA17" s="2688"/>
      <c r="SCB17" s="2688"/>
      <c r="SCC17" s="2688"/>
      <c r="SCD17" s="2688"/>
      <c r="SCE17" s="2688"/>
      <c r="SCF17" s="2688"/>
      <c r="SCG17" s="2688"/>
      <c r="SCH17" s="2688"/>
      <c r="SCI17" s="2688"/>
      <c r="SCJ17" s="2688"/>
      <c r="SCK17" s="2688"/>
      <c r="SCL17" s="2688"/>
      <c r="SCM17" s="2688"/>
      <c r="SCN17" s="2688"/>
      <c r="SCO17" s="2688"/>
      <c r="SCP17" s="2688"/>
      <c r="SCQ17" s="2688"/>
      <c r="SCR17" s="2688"/>
      <c r="SCS17" s="2688"/>
      <c r="SCT17" s="2688"/>
      <c r="SCU17" s="2688"/>
      <c r="SCV17" s="2688"/>
      <c r="SCW17" s="2688"/>
      <c r="SCX17" s="2688"/>
      <c r="SCY17" s="2688"/>
      <c r="SCZ17" s="2688"/>
      <c r="SDA17" s="2688"/>
      <c r="SDB17" s="2688"/>
      <c r="SDC17" s="2688"/>
      <c r="SDD17" s="2688"/>
      <c r="SDE17" s="2688"/>
      <c r="SDF17" s="2688"/>
      <c r="SDG17" s="2688"/>
      <c r="SDH17" s="2688"/>
      <c r="SDI17" s="2688"/>
      <c r="SDJ17" s="2688"/>
      <c r="SDK17" s="2688"/>
      <c r="SDL17" s="2688"/>
      <c r="SDM17" s="2688"/>
      <c r="SDN17" s="2688"/>
      <c r="SDO17" s="2688"/>
      <c r="SDP17" s="2688"/>
      <c r="SDQ17" s="2688"/>
      <c r="SDR17" s="2688"/>
      <c r="SDS17" s="2688"/>
      <c r="SDT17" s="2688"/>
      <c r="SDU17" s="2688"/>
      <c r="SDV17" s="2688"/>
      <c r="SDW17" s="2688"/>
      <c r="SDX17" s="2688"/>
      <c r="SDY17" s="2688"/>
      <c r="SDZ17" s="2688"/>
      <c r="SEA17" s="2688"/>
      <c r="SEB17" s="2688"/>
      <c r="SEC17" s="2688"/>
      <c r="SED17" s="2688"/>
      <c r="SEE17" s="2688"/>
      <c r="SEF17" s="2688"/>
      <c r="SEG17" s="2688"/>
      <c r="SEH17" s="2688"/>
      <c r="SEI17" s="2688"/>
      <c r="SEJ17" s="2688"/>
      <c r="SEK17" s="2688"/>
      <c r="SEL17" s="2688"/>
      <c r="SEM17" s="2688"/>
      <c r="SEN17" s="2688"/>
      <c r="SEO17" s="2688"/>
      <c r="SEP17" s="2688"/>
      <c r="SEQ17" s="2688"/>
      <c r="SER17" s="2688"/>
      <c r="SES17" s="2688"/>
      <c r="SET17" s="2688"/>
      <c r="SEU17" s="2688"/>
      <c r="SEV17" s="2688"/>
      <c r="SEW17" s="2688"/>
      <c r="SEX17" s="2688"/>
      <c r="SEY17" s="2688"/>
      <c r="SEZ17" s="2688"/>
      <c r="SFA17" s="2688"/>
      <c r="SFB17" s="2688"/>
      <c r="SFC17" s="2688"/>
      <c r="SFD17" s="2688"/>
      <c r="SFE17" s="2688"/>
      <c r="SFF17" s="2688"/>
      <c r="SFG17" s="2688"/>
      <c r="SFH17" s="2688"/>
      <c r="SFI17" s="2688"/>
      <c r="SFJ17" s="2688"/>
      <c r="SFK17" s="2688"/>
      <c r="SFL17" s="2688"/>
      <c r="SFM17" s="2688"/>
      <c r="SFN17" s="2688"/>
      <c r="SFO17" s="2688"/>
      <c r="SFP17" s="2688"/>
      <c r="SFQ17" s="2688"/>
      <c r="SFR17" s="2688"/>
      <c r="SFS17" s="2688"/>
      <c r="SFT17" s="2688"/>
      <c r="SFU17" s="2688"/>
      <c r="SFV17" s="2688"/>
      <c r="SFW17" s="2688"/>
      <c r="SFX17" s="2688"/>
      <c r="SFY17" s="2688"/>
      <c r="SFZ17" s="2688"/>
      <c r="SGA17" s="2688"/>
      <c r="SGB17" s="2688"/>
      <c r="SGC17" s="2688"/>
      <c r="SGD17" s="2688"/>
      <c r="SGE17" s="2688"/>
      <c r="SGF17" s="2688"/>
      <c r="SGG17" s="2688"/>
      <c r="SGH17" s="2688"/>
      <c r="SGI17" s="2688"/>
      <c r="SGJ17" s="2688"/>
      <c r="SGK17" s="2688"/>
      <c r="SGL17" s="2688"/>
      <c r="SGM17" s="2688"/>
      <c r="SGN17" s="2688"/>
      <c r="SGO17" s="2688"/>
      <c r="SGP17" s="2688"/>
      <c r="SGQ17" s="2688"/>
      <c r="SGR17" s="2688"/>
      <c r="SGS17" s="2688"/>
      <c r="SGT17" s="2688"/>
      <c r="SGU17" s="2688"/>
      <c r="SGV17" s="2688"/>
      <c r="SGW17" s="2688"/>
      <c r="SGX17" s="2688"/>
      <c r="SGY17" s="2688"/>
      <c r="SGZ17" s="2688"/>
      <c r="SHA17" s="2688"/>
      <c r="SHB17" s="2688"/>
      <c r="SHC17" s="2688"/>
      <c r="SHD17" s="2688"/>
      <c r="SHE17" s="2688"/>
      <c r="SHF17" s="2688"/>
      <c r="SHG17" s="2688"/>
      <c r="SHH17" s="2688"/>
      <c r="SHI17" s="2688"/>
      <c r="SHJ17" s="2688"/>
      <c r="SHK17" s="2688"/>
      <c r="SHL17" s="2688"/>
      <c r="SHM17" s="2688"/>
      <c r="SHN17" s="2688"/>
      <c r="SHO17" s="2688"/>
      <c r="SHP17" s="2688"/>
      <c r="SHQ17" s="2688"/>
      <c r="SHR17" s="2688"/>
      <c r="SHS17" s="2688"/>
      <c r="SHT17" s="2688"/>
      <c r="SHU17" s="2688"/>
      <c r="SHV17" s="2688"/>
      <c r="SHW17" s="2688"/>
      <c r="SHX17" s="2688"/>
      <c r="SHY17" s="2688"/>
      <c r="SHZ17" s="2688"/>
      <c r="SIA17" s="2688"/>
      <c r="SIB17" s="2688"/>
      <c r="SIC17" s="2688"/>
      <c r="SID17" s="2688"/>
      <c r="SIE17" s="2688"/>
      <c r="SIF17" s="2688"/>
      <c r="SIG17" s="2688"/>
      <c r="SIH17" s="2688"/>
      <c r="SII17" s="2688"/>
      <c r="SIJ17" s="2688"/>
      <c r="SIK17" s="2688"/>
      <c r="SIL17" s="2688"/>
      <c r="SIM17" s="2688"/>
      <c r="SIN17" s="2688"/>
      <c r="SIO17" s="2688"/>
      <c r="SIP17" s="2688"/>
      <c r="SIQ17" s="2688"/>
      <c r="SIR17" s="2688"/>
      <c r="SIS17" s="2688"/>
      <c r="SIT17" s="2688"/>
      <c r="SIU17" s="2688"/>
      <c r="SIV17" s="2688"/>
      <c r="SIW17" s="2688"/>
      <c r="SIX17" s="2688"/>
      <c r="SIY17" s="2688"/>
      <c r="SIZ17" s="2688"/>
      <c r="SJA17" s="2688"/>
      <c r="SJB17" s="2688"/>
      <c r="SJC17" s="2688"/>
      <c r="SJD17" s="2688"/>
      <c r="SJE17" s="2688"/>
      <c r="SJF17" s="2688"/>
      <c r="SJG17" s="2688"/>
      <c r="SJH17" s="2688"/>
      <c r="SJI17" s="2688"/>
      <c r="SJJ17" s="2688"/>
      <c r="SJK17" s="2688"/>
      <c r="SJL17" s="2688"/>
      <c r="SJM17" s="2688"/>
      <c r="SJN17" s="2688"/>
      <c r="SJO17" s="2688"/>
      <c r="SJP17" s="2688"/>
      <c r="SJQ17" s="2688"/>
      <c r="SJR17" s="2688"/>
      <c r="SJS17" s="2688"/>
      <c r="SJT17" s="2688"/>
      <c r="SJU17" s="2688"/>
      <c r="SJV17" s="2688"/>
      <c r="SJW17" s="2688"/>
      <c r="SJX17" s="2688"/>
      <c r="SJY17" s="2688"/>
      <c r="SJZ17" s="2688"/>
      <c r="SKA17" s="2688"/>
      <c r="SKB17" s="2688"/>
      <c r="SKC17" s="2688"/>
      <c r="SKD17" s="2688"/>
      <c r="SKE17" s="2688"/>
      <c r="SKF17" s="2688"/>
      <c r="SKG17" s="2688"/>
      <c r="SKH17" s="2688"/>
      <c r="SKI17" s="2688"/>
      <c r="SKJ17" s="2688"/>
      <c r="SKK17" s="2688"/>
      <c r="SKL17" s="2688"/>
      <c r="SKM17" s="2688"/>
      <c r="SKN17" s="2688"/>
      <c r="SKO17" s="2688"/>
      <c r="SKP17" s="2688"/>
      <c r="SKQ17" s="2688"/>
      <c r="SKR17" s="2688"/>
      <c r="SKS17" s="2688"/>
      <c r="SKT17" s="2688"/>
      <c r="SKU17" s="2688"/>
      <c r="SKV17" s="2688"/>
      <c r="SKW17" s="2688"/>
      <c r="SKX17" s="2688"/>
      <c r="SKY17" s="2688"/>
      <c r="SKZ17" s="2688"/>
      <c r="SLA17" s="2688"/>
      <c r="SLB17" s="2688"/>
      <c r="SLC17" s="2688"/>
      <c r="SLD17" s="2688"/>
      <c r="SLE17" s="2688"/>
      <c r="SLF17" s="2688"/>
      <c r="SLG17" s="2688"/>
      <c r="SLH17" s="2688"/>
      <c r="SLI17" s="2688"/>
      <c r="SLJ17" s="2688"/>
      <c r="SLK17" s="2688"/>
      <c r="SLL17" s="2688"/>
      <c r="SLM17" s="2688"/>
      <c r="SLN17" s="2688"/>
      <c r="SLO17" s="2688"/>
      <c r="SLP17" s="2688"/>
      <c r="SLQ17" s="2688"/>
      <c r="SLR17" s="2688"/>
      <c r="SLS17" s="2688"/>
      <c r="SLT17" s="2688"/>
      <c r="SLU17" s="2688"/>
      <c r="SLV17" s="2688"/>
      <c r="SLW17" s="2688"/>
      <c r="SLX17" s="2688"/>
      <c r="SLY17" s="2688"/>
      <c r="SLZ17" s="2688"/>
      <c r="SMA17" s="2688"/>
      <c r="SMB17" s="2688"/>
      <c r="SMC17" s="2688"/>
      <c r="SMD17" s="2688"/>
      <c r="SME17" s="2688"/>
      <c r="SMF17" s="2688"/>
      <c r="SMG17" s="2688"/>
      <c r="SMH17" s="2688"/>
      <c r="SMI17" s="2688"/>
      <c r="SMJ17" s="2688"/>
      <c r="SMK17" s="2688"/>
      <c r="SML17" s="2688"/>
      <c r="SMM17" s="2688"/>
      <c r="SMN17" s="2688"/>
      <c r="SMO17" s="2688"/>
      <c r="SMP17" s="2688"/>
      <c r="SMQ17" s="2688"/>
      <c r="SMR17" s="2688"/>
      <c r="SMS17" s="2688"/>
      <c r="SMT17" s="2688"/>
      <c r="SMU17" s="2688"/>
      <c r="SMV17" s="2688"/>
      <c r="SMW17" s="2688"/>
      <c r="SMX17" s="2688"/>
      <c r="SMY17" s="2688"/>
      <c r="SMZ17" s="2688"/>
      <c r="SNA17" s="2688"/>
      <c r="SNB17" s="2688"/>
      <c r="SNC17" s="2688"/>
      <c r="SND17" s="2688"/>
      <c r="SNE17" s="2688"/>
      <c r="SNF17" s="2688"/>
      <c r="SNG17" s="2688"/>
      <c r="SNH17" s="2688"/>
      <c r="SNI17" s="2688"/>
      <c r="SNJ17" s="2688"/>
      <c r="SNK17" s="2688"/>
      <c r="SNL17" s="2688"/>
      <c r="SNM17" s="2688"/>
      <c r="SNN17" s="2688"/>
      <c r="SNO17" s="2688"/>
      <c r="SNP17" s="2688"/>
      <c r="SNQ17" s="2688"/>
      <c r="SNR17" s="2688"/>
      <c r="SNS17" s="2688"/>
      <c r="SNT17" s="2688"/>
      <c r="SNU17" s="2688"/>
      <c r="SNV17" s="2688"/>
      <c r="SNW17" s="2688"/>
      <c r="SNX17" s="2688"/>
      <c r="SNY17" s="2688"/>
      <c r="SNZ17" s="2688"/>
      <c r="SOA17" s="2688"/>
      <c r="SOB17" s="2688"/>
      <c r="SOC17" s="2688"/>
      <c r="SOD17" s="2688"/>
      <c r="SOE17" s="2688"/>
      <c r="SOF17" s="2688"/>
      <c r="SOG17" s="2688"/>
      <c r="SOH17" s="2688"/>
      <c r="SOI17" s="2688"/>
      <c r="SOJ17" s="2688"/>
      <c r="SOK17" s="2688"/>
      <c r="SOL17" s="2688"/>
      <c r="SOM17" s="2688"/>
      <c r="SON17" s="2688"/>
      <c r="SOO17" s="2688"/>
      <c r="SOP17" s="2688"/>
      <c r="SOQ17" s="2688"/>
      <c r="SOR17" s="2688"/>
      <c r="SOS17" s="2688"/>
      <c r="SOT17" s="2688"/>
      <c r="SOU17" s="2688"/>
      <c r="SOV17" s="2688"/>
      <c r="SOW17" s="2688"/>
      <c r="SOX17" s="2688"/>
      <c r="SOY17" s="2688"/>
      <c r="SOZ17" s="2688"/>
      <c r="SPA17" s="2688"/>
      <c r="SPB17" s="2688"/>
      <c r="SPC17" s="2688"/>
      <c r="SPD17" s="2688"/>
      <c r="SPE17" s="2688"/>
      <c r="SPF17" s="2688"/>
      <c r="SPG17" s="2688"/>
      <c r="SPH17" s="2688"/>
      <c r="SPI17" s="2688"/>
      <c r="SPJ17" s="2688"/>
      <c r="SPK17" s="2688"/>
      <c r="SPL17" s="2688"/>
      <c r="SPM17" s="2688"/>
      <c r="SPN17" s="2688"/>
      <c r="SPO17" s="2688"/>
      <c r="SPP17" s="2688"/>
      <c r="SPQ17" s="2688"/>
      <c r="SPR17" s="2688"/>
      <c r="SPS17" s="2688"/>
      <c r="SPT17" s="2688"/>
      <c r="SPU17" s="2688"/>
      <c r="SPV17" s="2688"/>
      <c r="SPW17" s="2688"/>
      <c r="SPX17" s="2688"/>
      <c r="SPY17" s="2688"/>
      <c r="SPZ17" s="2688"/>
      <c r="SQA17" s="2688"/>
      <c r="SQB17" s="2688"/>
      <c r="SQC17" s="2688"/>
      <c r="SQD17" s="2688"/>
      <c r="SQE17" s="2688"/>
      <c r="SQF17" s="2688"/>
      <c r="SQG17" s="2688"/>
      <c r="SQH17" s="2688"/>
      <c r="SQI17" s="2688"/>
      <c r="SQJ17" s="2688"/>
      <c r="SQK17" s="2688"/>
      <c r="SQL17" s="2688"/>
      <c r="SQM17" s="2688"/>
      <c r="SQN17" s="2688"/>
      <c r="SQO17" s="2688"/>
      <c r="SQP17" s="2688"/>
      <c r="SQQ17" s="2688"/>
      <c r="SQR17" s="2688"/>
      <c r="SQS17" s="2688"/>
      <c r="SQT17" s="2688"/>
      <c r="SQU17" s="2688"/>
      <c r="SQV17" s="2688"/>
      <c r="SQW17" s="2688"/>
      <c r="SQX17" s="2688"/>
      <c r="SQY17" s="2688"/>
      <c r="SQZ17" s="2688"/>
      <c r="SRA17" s="2688"/>
      <c r="SRB17" s="2688"/>
      <c r="SRC17" s="2688"/>
      <c r="SRD17" s="2688"/>
      <c r="SRE17" s="2688"/>
      <c r="SRF17" s="2688"/>
      <c r="SRG17" s="2688"/>
      <c r="SRH17" s="2688"/>
      <c r="SRI17" s="2688"/>
      <c r="SRJ17" s="2688"/>
      <c r="SRK17" s="2688"/>
      <c r="SRL17" s="2688"/>
      <c r="SRM17" s="2688"/>
      <c r="SRN17" s="2688"/>
      <c r="SRO17" s="2688"/>
      <c r="SRP17" s="2688"/>
      <c r="SRQ17" s="2688"/>
      <c r="SRR17" s="2688"/>
      <c r="SRS17" s="2688"/>
      <c r="SRT17" s="2688"/>
      <c r="SRU17" s="2688"/>
      <c r="SRV17" s="2688"/>
      <c r="SRW17" s="2688"/>
      <c r="SRX17" s="2688"/>
      <c r="SRY17" s="2688"/>
      <c r="SRZ17" s="2688"/>
      <c r="SSA17" s="2688"/>
      <c r="SSB17" s="2688"/>
      <c r="SSC17" s="2688"/>
      <c r="SSD17" s="2688"/>
      <c r="SSE17" s="2688"/>
      <c r="SSF17" s="2688"/>
      <c r="SSG17" s="2688"/>
      <c r="SSH17" s="2688"/>
      <c r="SSI17" s="2688"/>
      <c r="SSJ17" s="2688"/>
      <c r="SSK17" s="2688"/>
      <c r="SSL17" s="2688"/>
      <c r="SSM17" s="2688"/>
      <c r="SSN17" s="2688"/>
      <c r="SSO17" s="2688"/>
      <c r="SSP17" s="2688"/>
      <c r="SSQ17" s="2688"/>
      <c r="SSR17" s="2688"/>
      <c r="SSS17" s="2688"/>
      <c r="SST17" s="2688"/>
      <c r="SSU17" s="2688"/>
      <c r="SSV17" s="2688"/>
      <c r="SSW17" s="2688"/>
      <c r="SSX17" s="2688"/>
      <c r="SSY17" s="2688"/>
      <c r="SSZ17" s="2688"/>
      <c r="STA17" s="2688"/>
      <c r="STB17" s="2688"/>
      <c r="STC17" s="2688"/>
      <c r="STD17" s="2688"/>
      <c r="STE17" s="2688"/>
      <c r="STF17" s="2688"/>
      <c r="STG17" s="2688"/>
      <c r="STH17" s="2688"/>
      <c r="STI17" s="2688"/>
      <c r="STJ17" s="2688"/>
      <c r="STK17" s="2688"/>
      <c r="STL17" s="2688"/>
      <c r="STM17" s="2688"/>
      <c r="STN17" s="2688"/>
      <c r="STO17" s="2688"/>
      <c r="STP17" s="2688"/>
      <c r="STQ17" s="2688"/>
      <c r="STR17" s="2688"/>
      <c r="STS17" s="2688"/>
      <c r="STT17" s="2688"/>
      <c r="STU17" s="2688"/>
      <c r="STV17" s="2688"/>
      <c r="STW17" s="2688"/>
      <c r="STX17" s="2688"/>
      <c r="STY17" s="2688"/>
      <c r="STZ17" s="2688"/>
      <c r="SUA17" s="2688"/>
      <c r="SUB17" s="2688"/>
      <c r="SUC17" s="2688"/>
      <c r="SUD17" s="2688"/>
      <c r="SUE17" s="2688"/>
      <c r="SUF17" s="2688"/>
      <c r="SUG17" s="2688"/>
      <c r="SUH17" s="2688"/>
      <c r="SUI17" s="2688"/>
      <c r="SUJ17" s="2688"/>
      <c r="SUK17" s="2688"/>
      <c r="SUL17" s="2688"/>
      <c r="SUM17" s="2688"/>
      <c r="SUN17" s="2688"/>
      <c r="SUO17" s="2688"/>
      <c r="SUP17" s="2688"/>
      <c r="SUQ17" s="2688"/>
      <c r="SUR17" s="2688"/>
      <c r="SUS17" s="2688"/>
      <c r="SUT17" s="2688"/>
      <c r="SUU17" s="2688"/>
      <c r="SUV17" s="2688"/>
      <c r="SUW17" s="2688"/>
      <c r="SUX17" s="2688"/>
      <c r="SUY17" s="2688"/>
      <c r="SUZ17" s="2688"/>
      <c r="SVA17" s="2688"/>
      <c r="SVB17" s="2688"/>
      <c r="SVC17" s="2688"/>
      <c r="SVD17" s="2688"/>
      <c r="SVE17" s="2688"/>
      <c r="SVF17" s="2688"/>
      <c r="SVG17" s="2688"/>
      <c r="SVH17" s="2688"/>
      <c r="SVI17" s="2688"/>
      <c r="SVJ17" s="2688"/>
      <c r="SVK17" s="2688"/>
      <c r="SVL17" s="2688"/>
      <c r="SVM17" s="2688"/>
      <c r="SVN17" s="2688"/>
      <c r="SVO17" s="2688"/>
      <c r="SVP17" s="2688"/>
      <c r="SVQ17" s="2688"/>
      <c r="SVR17" s="2688"/>
      <c r="SVS17" s="2688"/>
      <c r="SVT17" s="2688"/>
      <c r="SVU17" s="2688"/>
      <c r="SVV17" s="2688"/>
      <c r="SVW17" s="2688"/>
      <c r="SVX17" s="2688"/>
      <c r="SVY17" s="2688"/>
      <c r="SVZ17" s="2688"/>
      <c r="SWA17" s="2688"/>
      <c r="SWB17" s="2688"/>
      <c r="SWC17" s="2688"/>
      <c r="SWD17" s="2688"/>
      <c r="SWE17" s="2688"/>
      <c r="SWF17" s="2688"/>
      <c r="SWG17" s="2688"/>
      <c r="SWH17" s="2688"/>
      <c r="SWI17" s="2688"/>
      <c r="SWJ17" s="2688"/>
      <c r="SWK17" s="2688"/>
      <c r="SWL17" s="2688"/>
      <c r="SWM17" s="2688"/>
      <c r="SWN17" s="2688"/>
      <c r="SWO17" s="2688"/>
      <c r="SWP17" s="2688"/>
      <c r="SWQ17" s="2688"/>
      <c r="SWR17" s="2688"/>
      <c r="SWS17" s="2688"/>
      <c r="SWT17" s="2688"/>
      <c r="SWU17" s="2688"/>
      <c r="SWV17" s="2688"/>
      <c r="SWW17" s="2688"/>
      <c r="SWX17" s="2688"/>
      <c r="SWY17" s="2688"/>
      <c r="SWZ17" s="2688"/>
      <c r="SXA17" s="2688"/>
      <c r="SXB17" s="2688"/>
      <c r="SXC17" s="2688"/>
      <c r="SXD17" s="2688"/>
      <c r="SXE17" s="2688"/>
      <c r="SXF17" s="2688"/>
      <c r="SXG17" s="2688"/>
      <c r="SXH17" s="2688"/>
      <c r="SXI17" s="2688"/>
      <c r="SXJ17" s="2688"/>
      <c r="SXK17" s="2688"/>
      <c r="SXL17" s="2688"/>
      <c r="SXM17" s="2688"/>
      <c r="SXN17" s="2688"/>
      <c r="SXO17" s="2688"/>
      <c r="SXP17" s="2688"/>
      <c r="SXQ17" s="2688"/>
      <c r="SXR17" s="2688"/>
      <c r="SXS17" s="2688"/>
      <c r="SXT17" s="2688"/>
      <c r="SXU17" s="2688"/>
      <c r="SXV17" s="2688"/>
      <c r="SXW17" s="2688"/>
      <c r="SXX17" s="2688"/>
      <c r="SXY17" s="2688"/>
      <c r="SXZ17" s="2688"/>
      <c r="SYA17" s="2688"/>
      <c r="SYB17" s="2688"/>
      <c r="SYC17" s="2688"/>
      <c r="SYD17" s="2688"/>
      <c r="SYE17" s="2688"/>
      <c r="SYF17" s="2688"/>
      <c r="SYG17" s="2688"/>
      <c r="SYH17" s="2688"/>
      <c r="SYI17" s="2688"/>
      <c r="SYJ17" s="2688"/>
      <c r="SYK17" s="2688"/>
      <c r="SYL17" s="2688"/>
      <c r="SYM17" s="2688"/>
      <c r="SYN17" s="2688"/>
      <c r="SYO17" s="2688"/>
      <c r="SYP17" s="2688"/>
      <c r="SYQ17" s="2688"/>
      <c r="SYR17" s="2688"/>
      <c r="SYS17" s="2688"/>
      <c r="SYT17" s="2688"/>
      <c r="SYU17" s="2688"/>
      <c r="SYV17" s="2688"/>
      <c r="SYW17" s="2688"/>
      <c r="SYX17" s="2688"/>
      <c r="SYY17" s="2688"/>
      <c r="SYZ17" s="2688"/>
      <c r="SZA17" s="2688"/>
      <c r="SZB17" s="2688"/>
      <c r="SZC17" s="2688"/>
      <c r="SZD17" s="2688"/>
      <c r="SZE17" s="2688"/>
      <c r="SZF17" s="2688"/>
      <c r="SZG17" s="2688"/>
      <c r="SZH17" s="2688"/>
      <c r="SZI17" s="2688"/>
      <c r="SZJ17" s="2688"/>
      <c r="SZK17" s="2688"/>
      <c r="SZL17" s="2688"/>
      <c r="SZM17" s="2688"/>
      <c r="SZN17" s="2688"/>
      <c r="SZO17" s="2688"/>
      <c r="SZP17" s="2688"/>
      <c r="SZQ17" s="2688"/>
      <c r="SZR17" s="2688"/>
      <c r="SZS17" s="2688"/>
      <c r="SZT17" s="2688"/>
      <c r="SZU17" s="2688"/>
      <c r="SZV17" s="2688"/>
      <c r="SZW17" s="2688"/>
      <c r="SZX17" s="2688"/>
      <c r="SZY17" s="2688"/>
      <c r="SZZ17" s="2688"/>
      <c r="TAA17" s="2688"/>
      <c r="TAB17" s="2688"/>
      <c r="TAC17" s="2688"/>
      <c r="TAD17" s="2688"/>
      <c r="TAE17" s="2688"/>
      <c r="TAF17" s="2688"/>
      <c r="TAG17" s="2688"/>
      <c r="TAH17" s="2688"/>
      <c r="TAI17" s="2688"/>
      <c r="TAJ17" s="2688"/>
      <c r="TAK17" s="2688"/>
      <c r="TAL17" s="2688"/>
      <c r="TAM17" s="2688"/>
      <c r="TAN17" s="2688"/>
      <c r="TAO17" s="2688"/>
      <c r="TAP17" s="2688"/>
      <c r="TAQ17" s="2688"/>
      <c r="TAR17" s="2688"/>
      <c r="TAS17" s="2688"/>
      <c r="TAT17" s="2688"/>
      <c r="TAU17" s="2688"/>
      <c r="TAV17" s="2688"/>
      <c r="TAW17" s="2688"/>
      <c r="TAX17" s="2688"/>
      <c r="TAY17" s="2688"/>
      <c r="TAZ17" s="2688"/>
      <c r="TBA17" s="2688"/>
      <c r="TBB17" s="2688"/>
      <c r="TBC17" s="2688"/>
      <c r="TBD17" s="2688"/>
      <c r="TBE17" s="2688"/>
      <c r="TBF17" s="2688"/>
      <c r="TBG17" s="2688"/>
      <c r="TBH17" s="2688"/>
      <c r="TBI17" s="2688"/>
      <c r="TBJ17" s="2688"/>
      <c r="TBK17" s="2688"/>
      <c r="TBL17" s="2688"/>
      <c r="TBM17" s="2688"/>
      <c r="TBN17" s="2688"/>
      <c r="TBO17" s="2688"/>
      <c r="TBP17" s="2688"/>
      <c r="TBQ17" s="2688"/>
      <c r="TBR17" s="2688"/>
      <c r="TBS17" s="2688"/>
      <c r="TBT17" s="2688"/>
      <c r="TBU17" s="2688"/>
      <c r="TBV17" s="2688"/>
      <c r="TBW17" s="2688"/>
      <c r="TBX17" s="2688"/>
      <c r="TBY17" s="2688"/>
      <c r="TBZ17" s="2688"/>
      <c r="TCA17" s="2688"/>
      <c r="TCB17" s="2688"/>
      <c r="TCC17" s="2688"/>
      <c r="TCD17" s="2688"/>
      <c r="TCE17" s="2688"/>
      <c r="TCF17" s="2688"/>
      <c r="TCG17" s="2688"/>
      <c r="TCH17" s="2688"/>
      <c r="TCI17" s="2688"/>
      <c r="TCJ17" s="2688"/>
      <c r="TCK17" s="2688"/>
      <c r="TCL17" s="2688"/>
      <c r="TCM17" s="2688"/>
      <c r="TCN17" s="2688"/>
      <c r="TCO17" s="2688"/>
      <c r="TCP17" s="2688"/>
      <c r="TCQ17" s="2688"/>
      <c r="TCR17" s="2688"/>
      <c r="TCS17" s="2688"/>
      <c r="TCT17" s="2688"/>
      <c r="TCU17" s="2688"/>
      <c r="TCV17" s="2688"/>
      <c r="TCW17" s="2688"/>
      <c r="TCX17" s="2688"/>
      <c r="TCY17" s="2688"/>
      <c r="TCZ17" s="2688"/>
      <c r="TDA17" s="2688"/>
      <c r="TDB17" s="2688"/>
      <c r="TDC17" s="2688"/>
      <c r="TDD17" s="2688"/>
      <c r="TDE17" s="2688"/>
      <c r="TDF17" s="2688"/>
      <c r="TDG17" s="2688"/>
      <c r="TDH17" s="2688"/>
      <c r="TDI17" s="2688"/>
      <c r="TDJ17" s="2688"/>
      <c r="TDK17" s="2688"/>
      <c r="TDL17" s="2688"/>
      <c r="TDM17" s="2688"/>
      <c r="TDN17" s="2688"/>
      <c r="TDO17" s="2688"/>
      <c r="TDP17" s="2688"/>
      <c r="TDQ17" s="2688"/>
      <c r="TDR17" s="2688"/>
      <c r="TDS17" s="2688"/>
      <c r="TDT17" s="2688"/>
      <c r="TDU17" s="2688"/>
      <c r="TDV17" s="2688"/>
      <c r="TDW17" s="2688"/>
      <c r="TDX17" s="2688"/>
      <c r="TDY17" s="2688"/>
      <c r="TDZ17" s="2688"/>
      <c r="TEA17" s="2688"/>
      <c r="TEB17" s="2688"/>
      <c r="TEC17" s="2688"/>
      <c r="TED17" s="2688"/>
      <c r="TEE17" s="2688"/>
      <c r="TEF17" s="2688"/>
      <c r="TEG17" s="2688"/>
      <c r="TEH17" s="2688"/>
      <c r="TEI17" s="2688"/>
      <c r="TEJ17" s="2688"/>
      <c r="TEK17" s="2688"/>
      <c r="TEL17" s="2688"/>
      <c r="TEM17" s="2688"/>
      <c r="TEN17" s="2688"/>
      <c r="TEO17" s="2688"/>
      <c r="TEP17" s="2688"/>
      <c r="TEQ17" s="2688"/>
      <c r="TER17" s="2688"/>
      <c r="TES17" s="2688"/>
      <c r="TET17" s="2688"/>
      <c r="TEU17" s="2688"/>
      <c r="TEV17" s="2688"/>
      <c r="TEW17" s="2688"/>
      <c r="TEX17" s="2688"/>
      <c r="TEY17" s="2688"/>
      <c r="TEZ17" s="2688"/>
      <c r="TFA17" s="2688"/>
      <c r="TFB17" s="2688"/>
      <c r="TFC17" s="2688"/>
      <c r="TFD17" s="2688"/>
      <c r="TFE17" s="2688"/>
      <c r="TFF17" s="2688"/>
      <c r="TFG17" s="2688"/>
      <c r="TFH17" s="2688"/>
      <c r="TFI17" s="2688"/>
      <c r="TFJ17" s="2688"/>
      <c r="TFK17" s="2688"/>
      <c r="TFL17" s="2688"/>
      <c r="TFM17" s="2688"/>
      <c r="TFN17" s="2688"/>
      <c r="TFO17" s="2688"/>
      <c r="TFP17" s="2688"/>
      <c r="TFQ17" s="2688"/>
      <c r="TFR17" s="2688"/>
      <c r="TFS17" s="2688"/>
      <c r="TFT17" s="2688"/>
      <c r="TFU17" s="2688"/>
      <c r="TFV17" s="2688"/>
      <c r="TFW17" s="2688"/>
      <c r="TFX17" s="2688"/>
      <c r="TFY17" s="2688"/>
      <c r="TFZ17" s="2688"/>
      <c r="TGA17" s="2688"/>
      <c r="TGB17" s="2688"/>
      <c r="TGC17" s="2688"/>
      <c r="TGD17" s="2688"/>
      <c r="TGE17" s="2688"/>
      <c r="TGF17" s="2688"/>
      <c r="TGG17" s="2688"/>
      <c r="TGH17" s="2688"/>
      <c r="TGI17" s="2688"/>
      <c r="TGJ17" s="2688"/>
      <c r="TGK17" s="2688"/>
      <c r="TGL17" s="2688"/>
      <c r="TGM17" s="2688"/>
      <c r="TGN17" s="2688"/>
      <c r="TGO17" s="2688"/>
      <c r="TGP17" s="2688"/>
      <c r="TGQ17" s="2688"/>
      <c r="TGR17" s="2688"/>
      <c r="TGS17" s="2688"/>
      <c r="TGT17" s="2688"/>
      <c r="TGU17" s="2688"/>
      <c r="TGV17" s="2688"/>
      <c r="TGW17" s="2688"/>
      <c r="TGX17" s="2688"/>
      <c r="TGY17" s="2688"/>
      <c r="TGZ17" s="2688"/>
      <c r="THA17" s="2688"/>
      <c r="THB17" s="2688"/>
      <c r="THC17" s="2688"/>
      <c r="THD17" s="2688"/>
      <c r="THE17" s="2688"/>
      <c r="THF17" s="2688"/>
      <c r="THG17" s="2688"/>
      <c r="THH17" s="2688"/>
      <c r="THI17" s="2688"/>
      <c r="THJ17" s="2688"/>
      <c r="THK17" s="2688"/>
      <c r="THL17" s="2688"/>
      <c r="THM17" s="2688"/>
      <c r="THN17" s="2688"/>
      <c r="THO17" s="2688"/>
      <c r="THP17" s="2688"/>
      <c r="THQ17" s="2688"/>
      <c r="THR17" s="2688"/>
      <c r="THS17" s="2688"/>
      <c r="THT17" s="2688"/>
      <c r="THU17" s="2688"/>
      <c r="THV17" s="2688"/>
      <c r="THW17" s="2688"/>
      <c r="THX17" s="2688"/>
      <c r="THY17" s="2688"/>
      <c r="THZ17" s="2688"/>
      <c r="TIA17" s="2688"/>
      <c r="TIB17" s="2688"/>
      <c r="TIC17" s="2688"/>
      <c r="TID17" s="2688"/>
      <c r="TIE17" s="2688"/>
      <c r="TIF17" s="2688"/>
      <c r="TIG17" s="2688"/>
      <c r="TIH17" s="2688"/>
      <c r="TII17" s="2688"/>
      <c r="TIJ17" s="2688"/>
      <c r="TIK17" s="2688"/>
      <c r="TIL17" s="2688"/>
      <c r="TIM17" s="2688"/>
      <c r="TIN17" s="2688"/>
      <c r="TIO17" s="2688"/>
      <c r="TIP17" s="2688"/>
      <c r="TIQ17" s="2688"/>
      <c r="TIR17" s="2688"/>
      <c r="TIS17" s="2688"/>
      <c r="TIT17" s="2688"/>
      <c r="TIU17" s="2688"/>
      <c r="TIV17" s="2688"/>
      <c r="TIW17" s="2688"/>
      <c r="TIX17" s="2688"/>
      <c r="TIY17" s="2688"/>
      <c r="TIZ17" s="2688"/>
      <c r="TJA17" s="2688"/>
      <c r="TJB17" s="2688"/>
      <c r="TJC17" s="2688"/>
      <c r="TJD17" s="2688"/>
      <c r="TJE17" s="2688"/>
      <c r="TJF17" s="2688"/>
      <c r="TJG17" s="2688"/>
      <c r="TJH17" s="2688"/>
      <c r="TJI17" s="2688"/>
      <c r="TJJ17" s="2688"/>
      <c r="TJK17" s="2688"/>
      <c r="TJL17" s="2688"/>
      <c r="TJM17" s="2688"/>
      <c r="TJN17" s="2688"/>
      <c r="TJO17" s="2688"/>
      <c r="TJP17" s="2688"/>
      <c r="TJQ17" s="2688"/>
      <c r="TJR17" s="2688"/>
      <c r="TJS17" s="2688"/>
      <c r="TJT17" s="2688"/>
      <c r="TJU17" s="2688"/>
      <c r="TJV17" s="2688"/>
      <c r="TJW17" s="2688"/>
      <c r="TJX17" s="2688"/>
      <c r="TJY17" s="2688"/>
      <c r="TJZ17" s="2688"/>
      <c r="TKA17" s="2688"/>
      <c r="TKB17" s="2688"/>
      <c r="TKC17" s="2688"/>
      <c r="TKD17" s="2688"/>
      <c r="TKE17" s="2688"/>
      <c r="TKF17" s="2688"/>
      <c r="TKG17" s="2688"/>
      <c r="TKH17" s="2688"/>
      <c r="TKI17" s="2688"/>
      <c r="TKJ17" s="2688"/>
      <c r="TKK17" s="2688"/>
      <c r="TKL17" s="2688"/>
      <c r="TKM17" s="2688"/>
      <c r="TKN17" s="2688"/>
      <c r="TKO17" s="2688"/>
      <c r="TKP17" s="2688"/>
      <c r="TKQ17" s="2688"/>
      <c r="TKR17" s="2688"/>
      <c r="TKS17" s="2688"/>
      <c r="TKT17" s="2688"/>
      <c r="TKU17" s="2688"/>
      <c r="TKV17" s="2688"/>
      <c r="TKW17" s="2688"/>
      <c r="TKX17" s="2688"/>
      <c r="TKY17" s="2688"/>
      <c r="TKZ17" s="2688"/>
      <c r="TLA17" s="2688"/>
      <c r="TLB17" s="2688"/>
      <c r="TLC17" s="2688"/>
      <c r="TLD17" s="2688"/>
      <c r="TLE17" s="2688"/>
      <c r="TLF17" s="2688"/>
      <c r="TLG17" s="2688"/>
      <c r="TLH17" s="2688"/>
      <c r="TLI17" s="2688"/>
      <c r="TLJ17" s="2688"/>
      <c r="TLK17" s="2688"/>
      <c r="TLL17" s="2688"/>
      <c r="TLM17" s="2688"/>
      <c r="TLN17" s="2688"/>
      <c r="TLO17" s="2688"/>
      <c r="TLP17" s="2688"/>
      <c r="TLQ17" s="2688"/>
      <c r="TLR17" s="2688"/>
      <c r="TLS17" s="2688"/>
      <c r="TLT17" s="2688"/>
      <c r="TLU17" s="2688"/>
      <c r="TLV17" s="2688"/>
      <c r="TLW17" s="2688"/>
      <c r="TLX17" s="2688"/>
      <c r="TLY17" s="2688"/>
      <c r="TLZ17" s="2688"/>
      <c r="TMA17" s="2688"/>
      <c r="TMB17" s="2688"/>
      <c r="TMC17" s="2688"/>
      <c r="TMD17" s="2688"/>
      <c r="TME17" s="2688"/>
      <c r="TMF17" s="2688"/>
      <c r="TMG17" s="2688"/>
      <c r="TMH17" s="2688"/>
      <c r="TMI17" s="2688"/>
      <c r="TMJ17" s="2688"/>
      <c r="TMK17" s="2688"/>
      <c r="TML17" s="2688"/>
      <c r="TMM17" s="2688"/>
      <c r="TMN17" s="2688"/>
      <c r="TMO17" s="2688"/>
      <c r="TMP17" s="2688"/>
      <c r="TMQ17" s="2688"/>
      <c r="TMR17" s="2688"/>
      <c r="TMS17" s="2688"/>
      <c r="TMT17" s="2688"/>
      <c r="TMU17" s="2688"/>
      <c r="TMV17" s="2688"/>
      <c r="TMW17" s="2688"/>
      <c r="TMX17" s="2688"/>
      <c r="TMY17" s="2688"/>
      <c r="TMZ17" s="2688"/>
      <c r="TNA17" s="2688"/>
      <c r="TNB17" s="2688"/>
      <c r="TNC17" s="2688"/>
      <c r="TND17" s="2688"/>
      <c r="TNE17" s="2688"/>
      <c r="TNF17" s="2688"/>
      <c r="TNG17" s="2688"/>
      <c r="TNH17" s="2688"/>
      <c r="TNI17" s="2688"/>
      <c r="TNJ17" s="2688"/>
      <c r="TNK17" s="2688"/>
      <c r="TNL17" s="2688"/>
      <c r="TNM17" s="2688"/>
      <c r="TNN17" s="2688"/>
      <c r="TNO17" s="2688"/>
      <c r="TNP17" s="2688"/>
      <c r="TNQ17" s="2688"/>
      <c r="TNR17" s="2688"/>
      <c r="TNS17" s="2688"/>
      <c r="TNT17" s="2688"/>
      <c r="TNU17" s="2688"/>
      <c r="TNV17" s="2688"/>
      <c r="TNW17" s="2688"/>
      <c r="TNX17" s="2688"/>
      <c r="TNY17" s="2688"/>
      <c r="TNZ17" s="2688"/>
      <c r="TOA17" s="2688"/>
      <c r="TOB17" s="2688"/>
      <c r="TOC17" s="2688"/>
      <c r="TOD17" s="2688"/>
      <c r="TOE17" s="2688"/>
      <c r="TOF17" s="2688"/>
      <c r="TOG17" s="2688"/>
      <c r="TOH17" s="2688"/>
      <c r="TOI17" s="2688"/>
      <c r="TOJ17" s="2688"/>
      <c r="TOK17" s="2688"/>
      <c r="TOL17" s="2688"/>
      <c r="TOM17" s="2688"/>
      <c r="TON17" s="2688"/>
      <c r="TOO17" s="2688"/>
      <c r="TOP17" s="2688"/>
      <c r="TOQ17" s="2688"/>
      <c r="TOR17" s="2688"/>
      <c r="TOS17" s="2688"/>
      <c r="TOT17" s="2688"/>
      <c r="TOU17" s="2688"/>
      <c r="TOV17" s="2688"/>
      <c r="TOW17" s="2688"/>
      <c r="TOX17" s="2688"/>
      <c r="TOY17" s="2688"/>
      <c r="TOZ17" s="2688"/>
      <c r="TPA17" s="2688"/>
      <c r="TPB17" s="2688"/>
      <c r="TPC17" s="2688"/>
      <c r="TPD17" s="2688"/>
      <c r="TPE17" s="2688"/>
      <c r="TPF17" s="2688"/>
      <c r="TPG17" s="2688"/>
      <c r="TPH17" s="2688"/>
      <c r="TPI17" s="2688"/>
      <c r="TPJ17" s="2688"/>
      <c r="TPK17" s="2688"/>
      <c r="TPL17" s="2688"/>
      <c r="TPM17" s="2688"/>
      <c r="TPN17" s="2688"/>
      <c r="TPO17" s="2688"/>
      <c r="TPP17" s="2688"/>
      <c r="TPQ17" s="2688"/>
      <c r="TPR17" s="2688"/>
      <c r="TPS17" s="2688"/>
      <c r="TPT17" s="2688"/>
      <c r="TPU17" s="2688"/>
      <c r="TPV17" s="2688"/>
      <c r="TPW17" s="2688"/>
      <c r="TPX17" s="2688"/>
      <c r="TPY17" s="2688"/>
      <c r="TPZ17" s="2688"/>
      <c r="TQA17" s="2688"/>
      <c r="TQB17" s="2688"/>
      <c r="TQC17" s="2688"/>
      <c r="TQD17" s="2688"/>
      <c r="TQE17" s="2688"/>
      <c r="TQF17" s="2688"/>
      <c r="TQG17" s="2688"/>
      <c r="TQH17" s="2688"/>
      <c r="TQI17" s="2688"/>
      <c r="TQJ17" s="2688"/>
      <c r="TQK17" s="2688"/>
      <c r="TQL17" s="2688"/>
      <c r="TQM17" s="2688"/>
      <c r="TQN17" s="2688"/>
      <c r="TQO17" s="2688"/>
      <c r="TQP17" s="2688"/>
      <c r="TQQ17" s="2688"/>
      <c r="TQR17" s="2688"/>
      <c r="TQS17" s="2688"/>
      <c r="TQT17" s="2688"/>
      <c r="TQU17" s="2688"/>
      <c r="TQV17" s="2688"/>
      <c r="TQW17" s="2688"/>
      <c r="TQX17" s="2688"/>
      <c r="TQY17" s="2688"/>
      <c r="TQZ17" s="2688"/>
      <c r="TRA17" s="2688"/>
      <c r="TRB17" s="2688"/>
      <c r="TRC17" s="2688"/>
      <c r="TRD17" s="2688"/>
      <c r="TRE17" s="2688"/>
      <c r="TRF17" s="2688"/>
      <c r="TRG17" s="2688"/>
      <c r="TRH17" s="2688"/>
      <c r="TRI17" s="2688"/>
      <c r="TRJ17" s="2688"/>
      <c r="TRK17" s="2688"/>
      <c r="TRL17" s="2688"/>
      <c r="TRM17" s="2688"/>
      <c r="TRN17" s="2688"/>
      <c r="TRO17" s="2688"/>
      <c r="TRP17" s="2688"/>
      <c r="TRQ17" s="2688"/>
      <c r="TRR17" s="2688"/>
      <c r="TRS17" s="2688"/>
      <c r="TRT17" s="2688"/>
      <c r="TRU17" s="2688"/>
      <c r="TRV17" s="2688"/>
      <c r="TRW17" s="2688"/>
      <c r="TRX17" s="2688"/>
      <c r="TRY17" s="2688"/>
      <c r="TRZ17" s="2688"/>
      <c r="TSA17" s="2688"/>
      <c r="TSB17" s="2688"/>
      <c r="TSC17" s="2688"/>
      <c r="TSD17" s="2688"/>
      <c r="TSE17" s="2688"/>
      <c r="TSF17" s="2688"/>
      <c r="TSG17" s="2688"/>
      <c r="TSH17" s="2688"/>
      <c r="TSI17" s="2688"/>
      <c r="TSJ17" s="2688"/>
      <c r="TSK17" s="2688"/>
      <c r="TSL17" s="2688"/>
      <c r="TSM17" s="2688"/>
      <c r="TSN17" s="2688"/>
      <c r="TSO17" s="2688"/>
      <c r="TSP17" s="2688"/>
      <c r="TSQ17" s="2688"/>
      <c r="TSR17" s="2688"/>
      <c r="TSS17" s="2688"/>
      <c r="TST17" s="2688"/>
      <c r="TSU17" s="2688"/>
      <c r="TSV17" s="2688"/>
      <c r="TSW17" s="2688"/>
      <c r="TSX17" s="2688"/>
      <c r="TSY17" s="2688"/>
      <c r="TSZ17" s="2688"/>
      <c r="TTA17" s="2688"/>
      <c r="TTB17" s="2688"/>
      <c r="TTC17" s="2688"/>
      <c r="TTD17" s="2688"/>
      <c r="TTE17" s="2688"/>
      <c r="TTF17" s="2688"/>
      <c r="TTG17" s="2688"/>
      <c r="TTH17" s="2688"/>
      <c r="TTI17" s="2688"/>
      <c r="TTJ17" s="2688"/>
      <c r="TTK17" s="2688"/>
      <c r="TTL17" s="2688"/>
      <c r="TTM17" s="2688"/>
      <c r="TTN17" s="2688"/>
      <c r="TTO17" s="2688"/>
      <c r="TTP17" s="2688"/>
      <c r="TTQ17" s="2688"/>
      <c r="TTR17" s="2688"/>
      <c r="TTS17" s="2688"/>
      <c r="TTT17" s="2688"/>
      <c r="TTU17" s="2688"/>
      <c r="TTV17" s="2688"/>
      <c r="TTW17" s="2688"/>
      <c r="TTX17" s="2688"/>
      <c r="TTY17" s="2688"/>
      <c r="TTZ17" s="2688"/>
      <c r="TUA17" s="2688"/>
      <c r="TUB17" s="2688"/>
      <c r="TUC17" s="2688"/>
      <c r="TUD17" s="2688"/>
      <c r="TUE17" s="2688"/>
      <c r="TUF17" s="2688"/>
      <c r="TUG17" s="2688"/>
      <c r="TUH17" s="2688"/>
      <c r="TUI17" s="2688"/>
      <c r="TUJ17" s="2688"/>
      <c r="TUK17" s="2688"/>
      <c r="TUL17" s="2688"/>
      <c r="TUM17" s="2688"/>
      <c r="TUN17" s="2688"/>
      <c r="TUO17" s="2688"/>
      <c r="TUP17" s="2688"/>
      <c r="TUQ17" s="2688"/>
      <c r="TUR17" s="2688"/>
      <c r="TUS17" s="2688"/>
      <c r="TUT17" s="2688"/>
      <c r="TUU17" s="2688"/>
      <c r="TUV17" s="2688"/>
      <c r="TUW17" s="2688"/>
      <c r="TUX17" s="2688"/>
      <c r="TUY17" s="2688"/>
      <c r="TUZ17" s="2688"/>
      <c r="TVA17" s="2688"/>
      <c r="TVB17" s="2688"/>
      <c r="TVC17" s="2688"/>
      <c r="TVD17" s="2688"/>
      <c r="TVE17" s="2688"/>
      <c r="TVF17" s="2688"/>
      <c r="TVG17" s="2688"/>
      <c r="TVH17" s="2688"/>
      <c r="TVI17" s="2688"/>
      <c r="TVJ17" s="2688"/>
      <c r="TVK17" s="2688"/>
      <c r="TVL17" s="2688"/>
      <c r="TVM17" s="2688"/>
      <c r="TVN17" s="2688"/>
      <c r="TVO17" s="2688"/>
      <c r="TVP17" s="2688"/>
      <c r="TVQ17" s="2688"/>
      <c r="TVR17" s="2688"/>
      <c r="TVS17" s="2688"/>
      <c r="TVT17" s="2688"/>
      <c r="TVU17" s="2688"/>
      <c r="TVV17" s="2688"/>
      <c r="TVW17" s="2688"/>
      <c r="TVX17" s="2688"/>
      <c r="TVY17" s="2688"/>
      <c r="TVZ17" s="2688"/>
      <c r="TWA17" s="2688"/>
      <c r="TWB17" s="2688"/>
      <c r="TWC17" s="2688"/>
      <c r="TWD17" s="2688"/>
      <c r="TWE17" s="2688"/>
      <c r="TWF17" s="2688"/>
      <c r="TWG17" s="2688"/>
      <c r="TWH17" s="2688"/>
      <c r="TWI17" s="2688"/>
      <c r="TWJ17" s="2688"/>
      <c r="TWK17" s="2688"/>
      <c r="TWL17" s="2688"/>
      <c r="TWM17" s="2688"/>
      <c r="TWN17" s="2688"/>
      <c r="TWO17" s="2688"/>
      <c r="TWP17" s="2688"/>
      <c r="TWQ17" s="2688"/>
      <c r="TWR17" s="2688"/>
      <c r="TWS17" s="2688"/>
      <c r="TWT17" s="2688"/>
      <c r="TWU17" s="2688"/>
      <c r="TWV17" s="2688"/>
      <c r="TWW17" s="2688"/>
      <c r="TWX17" s="2688"/>
      <c r="TWY17" s="2688"/>
      <c r="TWZ17" s="2688"/>
      <c r="TXA17" s="2688"/>
      <c r="TXB17" s="2688"/>
      <c r="TXC17" s="2688"/>
      <c r="TXD17" s="2688"/>
      <c r="TXE17" s="2688"/>
      <c r="TXF17" s="2688"/>
      <c r="TXG17" s="2688"/>
      <c r="TXH17" s="2688"/>
      <c r="TXI17" s="2688"/>
      <c r="TXJ17" s="2688"/>
      <c r="TXK17" s="2688"/>
      <c r="TXL17" s="2688"/>
      <c r="TXM17" s="2688"/>
      <c r="TXN17" s="2688"/>
      <c r="TXO17" s="2688"/>
      <c r="TXP17" s="2688"/>
      <c r="TXQ17" s="2688"/>
      <c r="TXR17" s="2688"/>
      <c r="TXS17" s="2688"/>
      <c r="TXT17" s="2688"/>
      <c r="TXU17" s="2688"/>
      <c r="TXV17" s="2688"/>
      <c r="TXW17" s="2688"/>
      <c r="TXX17" s="2688"/>
      <c r="TXY17" s="2688"/>
      <c r="TXZ17" s="2688"/>
      <c r="TYA17" s="2688"/>
      <c r="TYB17" s="2688"/>
      <c r="TYC17" s="2688"/>
      <c r="TYD17" s="2688"/>
      <c r="TYE17" s="2688"/>
      <c r="TYF17" s="2688"/>
      <c r="TYG17" s="2688"/>
      <c r="TYH17" s="2688"/>
      <c r="TYI17" s="2688"/>
      <c r="TYJ17" s="2688"/>
      <c r="TYK17" s="2688"/>
      <c r="TYL17" s="2688"/>
      <c r="TYM17" s="2688"/>
      <c r="TYN17" s="2688"/>
      <c r="TYO17" s="2688"/>
      <c r="TYP17" s="2688"/>
      <c r="TYQ17" s="2688"/>
      <c r="TYR17" s="2688"/>
      <c r="TYS17" s="2688"/>
      <c r="TYT17" s="2688"/>
      <c r="TYU17" s="2688"/>
      <c r="TYV17" s="2688"/>
      <c r="TYW17" s="2688"/>
      <c r="TYX17" s="2688"/>
      <c r="TYY17" s="2688"/>
      <c r="TYZ17" s="2688"/>
      <c r="TZA17" s="2688"/>
      <c r="TZB17" s="2688"/>
      <c r="TZC17" s="2688"/>
      <c r="TZD17" s="2688"/>
      <c r="TZE17" s="2688"/>
      <c r="TZF17" s="2688"/>
      <c r="TZG17" s="2688"/>
      <c r="TZH17" s="2688"/>
      <c r="TZI17" s="2688"/>
      <c r="TZJ17" s="2688"/>
      <c r="TZK17" s="2688"/>
      <c r="TZL17" s="2688"/>
      <c r="TZM17" s="2688"/>
      <c r="TZN17" s="2688"/>
      <c r="TZO17" s="2688"/>
      <c r="TZP17" s="2688"/>
      <c r="TZQ17" s="2688"/>
      <c r="TZR17" s="2688"/>
      <c r="TZS17" s="2688"/>
      <c r="TZT17" s="2688"/>
      <c r="TZU17" s="2688"/>
      <c r="TZV17" s="2688"/>
      <c r="TZW17" s="2688"/>
      <c r="TZX17" s="2688"/>
      <c r="TZY17" s="2688"/>
      <c r="TZZ17" s="2688"/>
      <c r="UAA17" s="2688"/>
      <c r="UAB17" s="2688"/>
      <c r="UAC17" s="2688"/>
      <c r="UAD17" s="2688"/>
      <c r="UAE17" s="2688"/>
      <c r="UAF17" s="2688"/>
      <c r="UAG17" s="2688"/>
      <c r="UAH17" s="2688"/>
      <c r="UAI17" s="2688"/>
      <c r="UAJ17" s="2688"/>
      <c r="UAK17" s="2688"/>
      <c r="UAL17" s="2688"/>
      <c r="UAM17" s="2688"/>
      <c r="UAN17" s="2688"/>
      <c r="UAO17" s="2688"/>
      <c r="UAP17" s="2688"/>
      <c r="UAQ17" s="2688"/>
      <c r="UAR17" s="2688"/>
      <c r="UAS17" s="2688"/>
      <c r="UAT17" s="2688"/>
      <c r="UAU17" s="2688"/>
      <c r="UAV17" s="2688"/>
      <c r="UAW17" s="2688"/>
      <c r="UAX17" s="2688"/>
      <c r="UAY17" s="2688"/>
      <c r="UAZ17" s="2688"/>
      <c r="UBA17" s="2688"/>
      <c r="UBB17" s="2688"/>
      <c r="UBC17" s="2688"/>
      <c r="UBD17" s="2688"/>
      <c r="UBE17" s="2688"/>
      <c r="UBF17" s="2688"/>
      <c r="UBG17" s="2688"/>
      <c r="UBH17" s="2688"/>
      <c r="UBI17" s="2688"/>
      <c r="UBJ17" s="2688"/>
      <c r="UBK17" s="2688"/>
      <c r="UBL17" s="2688"/>
      <c r="UBM17" s="2688"/>
      <c r="UBN17" s="2688"/>
      <c r="UBO17" s="2688"/>
      <c r="UBP17" s="2688"/>
      <c r="UBQ17" s="2688"/>
      <c r="UBR17" s="2688"/>
      <c r="UBS17" s="2688"/>
      <c r="UBT17" s="2688"/>
      <c r="UBU17" s="2688"/>
      <c r="UBV17" s="2688"/>
      <c r="UBW17" s="2688"/>
      <c r="UBX17" s="2688"/>
      <c r="UBY17" s="2688"/>
      <c r="UBZ17" s="2688"/>
      <c r="UCA17" s="2688"/>
      <c r="UCB17" s="2688"/>
      <c r="UCC17" s="2688"/>
      <c r="UCD17" s="2688"/>
      <c r="UCE17" s="2688"/>
      <c r="UCF17" s="2688"/>
      <c r="UCG17" s="2688"/>
      <c r="UCH17" s="2688"/>
      <c r="UCI17" s="2688"/>
      <c r="UCJ17" s="2688"/>
      <c r="UCK17" s="2688"/>
      <c r="UCL17" s="2688"/>
      <c r="UCM17" s="2688"/>
      <c r="UCN17" s="2688"/>
      <c r="UCO17" s="2688"/>
      <c r="UCP17" s="2688"/>
      <c r="UCQ17" s="2688"/>
      <c r="UCR17" s="2688"/>
      <c r="UCS17" s="2688"/>
      <c r="UCT17" s="2688"/>
      <c r="UCU17" s="2688"/>
      <c r="UCV17" s="2688"/>
      <c r="UCW17" s="2688"/>
      <c r="UCX17" s="2688"/>
      <c r="UCY17" s="2688"/>
      <c r="UCZ17" s="2688"/>
      <c r="UDA17" s="2688"/>
      <c r="UDB17" s="2688"/>
      <c r="UDC17" s="2688"/>
      <c r="UDD17" s="2688"/>
      <c r="UDE17" s="2688"/>
      <c r="UDF17" s="2688"/>
      <c r="UDG17" s="2688"/>
      <c r="UDH17" s="2688"/>
      <c r="UDI17" s="2688"/>
      <c r="UDJ17" s="2688"/>
      <c r="UDK17" s="2688"/>
      <c r="UDL17" s="2688"/>
      <c r="UDM17" s="2688"/>
      <c r="UDN17" s="2688"/>
      <c r="UDO17" s="2688"/>
      <c r="UDP17" s="2688"/>
      <c r="UDQ17" s="2688"/>
      <c r="UDR17" s="2688"/>
      <c r="UDS17" s="2688"/>
      <c r="UDT17" s="2688"/>
      <c r="UDU17" s="2688"/>
      <c r="UDV17" s="2688"/>
      <c r="UDW17" s="2688"/>
      <c r="UDX17" s="2688"/>
      <c r="UDY17" s="2688"/>
      <c r="UDZ17" s="2688"/>
      <c r="UEA17" s="2688"/>
      <c r="UEB17" s="2688"/>
      <c r="UEC17" s="2688"/>
      <c r="UED17" s="2688"/>
      <c r="UEE17" s="2688"/>
      <c r="UEF17" s="2688"/>
      <c r="UEG17" s="2688"/>
      <c r="UEH17" s="2688"/>
      <c r="UEI17" s="2688"/>
      <c r="UEJ17" s="2688"/>
      <c r="UEK17" s="2688"/>
      <c r="UEL17" s="2688"/>
      <c r="UEM17" s="2688"/>
      <c r="UEN17" s="2688"/>
      <c r="UEO17" s="2688"/>
      <c r="UEP17" s="2688"/>
      <c r="UEQ17" s="2688"/>
      <c r="UER17" s="2688"/>
      <c r="UES17" s="2688"/>
      <c r="UET17" s="2688"/>
      <c r="UEU17" s="2688"/>
      <c r="UEV17" s="2688"/>
      <c r="UEW17" s="2688"/>
      <c r="UEX17" s="2688"/>
      <c r="UEY17" s="2688"/>
      <c r="UEZ17" s="2688"/>
      <c r="UFA17" s="2688"/>
      <c r="UFB17" s="2688"/>
      <c r="UFC17" s="2688"/>
      <c r="UFD17" s="2688"/>
      <c r="UFE17" s="2688"/>
      <c r="UFF17" s="2688"/>
      <c r="UFG17" s="2688"/>
      <c r="UFH17" s="2688"/>
      <c r="UFI17" s="2688"/>
      <c r="UFJ17" s="2688"/>
      <c r="UFK17" s="2688"/>
      <c r="UFL17" s="2688"/>
      <c r="UFM17" s="2688"/>
      <c r="UFN17" s="2688"/>
      <c r="UFO17" s="2688"/>
      <c r="UFP17" s="2688"/>
      <c r="UFQ17" s="2688"/>
      <c r="UFR17" s="2688"/>
      <c r="UFS17" s="2688"/>
      <c r="UFT17" s="2688"/>
      <c r="UFU17" s="2688"/>
      <c r="UFV17" s="2688"/>
      <c r="UFW17" s="2688"/>
      <c r="UFX17" s="2688"/>
      <c r="UFY17" s="2688"/>
      <c r="UFZ17" s="2688"/>
      <c r="UGA17" s="2688"/>
      <c r="UGB17" s="2688"/>
      <c r="UGC17" s="2688"/>
      <c r="UGD17" s="2688"/>
      <c r="UGE17" s="2688"/>
      <c r="UGF17" s="2688"/>
      <c r="UGG17" s="2688"/>
      <c r="UGH17" s="2688"/>
      <c r="UGI17" s="2688"/>
      <c r="UGJ17" s="2688"/>
      <c r="UGK17" s="2688"/>
      <c r="UGL17" s="2688"/>
      <c r="UGM17" s="2688"/>
      <c r="UGN17" s="2688"/>
      <c r="UGO17" s="2688"/>
      <c r="UGP17" s="2688"/>
      <c r="UGQ17" s="2688"/>
      <c r="UGR17" s="2688"/>
      <c r="UGS17" s="2688"/>
      <c r="UGT17" s="2688"/>
      <c r="UGU17" s="2688"/>
      <c r="UGV17" s="2688"/>
      <c r="UGW17" s="2688"/>
      <c r="UGX17" s="2688"/>
      <c r="UGY17" s="2688"/>
      <c r="UGZ17" s="2688"/>
      <c r="UHA17" s="2688"/>
      <c r="UHB17" s="2688"/>
      <c r="UHC17" s="2688"/>
      <c r="UHD17" s="2688"/>
      <c r="UHE17" s="2688"/>
      <c r="UHF17" s="2688"/>
      <c r="UHG17" s="2688"/>
      <c r="UHH17" s="2688"/>
      <c r="UHI17" s="2688"/>
      <c r="UHJ17" s="2688"/>
      <c r="UHK17" s="2688"/>
      <c r="UHL17" s="2688"/>
      <c r="UHM17" s="2688"/>
      <c r="UHN17" s="2688"/>
      <c r="UHO17" s="2688"/>
      <c r="UHP17" s="2688"/>
      <c r="UHQ17" s="2688"/>
      <c r="UHR17" s="2688"/>
      <c r="UHS17" s="2688"/>
      <c r="UHT17" s="2688"/>
      <c r="UHU17" s="2688"/>
      <c r="UHV17" s="2688"/>
      <c r="UHW17" s="2688"/>
      <c r="UHX17" s="2688"/>
      <c r="UHY17" s="2688"/>
      <c r="UHZ17" s="2688"/>
      <c r="UIA17" s="2688"/>
      <c r="UIB17" s="2688"/>
      <c r="UIC17" s="2688"/>
      <c r="UID17" s="2688"/>
      <c r="UIE17" s="2688"/>
      <c r="UIF17" s="2688"/>
      <c r="UIG17" s="2688"/>
      <c r="UIH17" s="2688"/>
      <c r="UII17" s="2688"/>
      <c r="UIJ17" s="2688"/>
      <c r="UIK17" s="2688"/>
      <c r="UIL17" s="2688"/>
      <c r="UIM17" s="2688"/>
      <c r="UIN17" s="2688"/>
      <c r="UIO17" s="2688"/>
      <c r="UIP17" s="2688"/>
      <c r="UIQ17" s="2688"/>
      <c r="UIR17" s="2688"/>
      <c r="UIS17" s="2688"/>
      <c r="UIT17" s="2688"/>
      <c r="UIU17" s="2688"/>
      <c r="UIV17" s="2688"/>
      <c r="UIW17" s="2688"/>
      <c r="UIX17" s="2688"/>
      <c r="UIY17" s="2688"/>
      <c r="UIZ17" s="2688"/>
      <c r="UJA17" s="2688"/>
      <c r="UJB17" s="2688"/>
      <c r="UJC17" s="2688"/>
      <c r="UJD17" s="2688"/>
      <c r="UJE17" s="2688"/>
      <c r="UJF17" s="2688"/>
      <c r="UJG17" s="2688"/>
      <c r="UJH17" s="2688"/>
      <c r="UJI17" s="2688"/>
      <c r="UJJ17" s="2688"/>
      <c r="UJK17" s="2688"/>
      <c r="UJL17" s="2688"/>
      <c r="UJM17" s="2688"/>
      <c r="UJN17" s="2688"/>
      <c r="UJO17" s="2688"/>
      <c r="UJP17" s="2688"/>
      <c r="UJQ17" s="2688"/>
      <c r="UJR17" s="2688"/>
      <c r="UJS17" s="2688"/>
      <c r="UJT17" s="2688"/>
      <c r="UJU17" s="2688"/>
      <c r="UJV17" s="2688"/>
      <c r="UJW17" s="2688"/>
      <c r="UJX17" s="2688"/>
      <c r="UJY17" s="2688"/>
      <c r="UJZ17" s="2688"/>
      <c r="UKA17" s="2688"/>
      <c r="UKB17" s="2688"/>
      <c r="UKC17" s="2688"/>
      <c r="UKD17" s="2688"/>
      <c r="UKE17" s="2688"/>
      <c r="UKF17" s="2688"/>
      <c r="UKG17" s="2688"/>
      <c r="UKH17" s="2688"/>
      <c r="UKI17" s="2688"/>
      <c r="UKJ17" s="2688"/>
      <c r="UKK17" s="2688"/>
      <c r="UKL17" s="2688"/>
      <c r="UKM17" s="2688"/>
      <c r="UKN17" s="2688"/>
      <c r="UKO17" s="2688"/>
      <c r="UKP17" s="2688"/>
      <c r="UKQ17" s="2688"/>
      <c r="UKR17" s="2688"/>
      <c r="UKS17" s="2688"/>
      <c r="UKT17" s="2688"/>
      <c r="UKU17" s="2688"/>
      <c r="UKV17" s="2688"/>
      <c r="UKW17" s="2688"/>
      <c r="UKX17" s="2688"/>
      <c r="UKY17" s="2688"/>
      <c r="UKZ17" s="2688"/>
      <c r="ULA17" s="2688"/>
      <c r="ULB17" s="2688"/>
      <c r="ULC17" s="2688"/>
      <c r="ULD17" s="2688"/>
      <c r="ULE17" s="2688"/>
      <c r="ULF17" s="2688"/>
      <c r="ULG17" s="2688"/>
      <c r="ULH17" s="2688"/>
      <c r="ULI17" s="2688"/>
      <c r="ULJ17" s="2688"/>
      <c r="ULK17" s="2688"/>
      <c r="ULL17" s="2688"/>
      <c r="ULM17" s="2688"/>
      <c r="ULN17" s="2688"/>
      <c r="ULO17" s="2688"/>
      <c r="ULP17" s="2688"/>
      <c r="ULQ17" s="2688"/>
      <c r="ULR17" s="2688"/>
      <c r="ULS17" s="2688"/>
      <c r="ULT17" s="2688"/>
      <c r="ULU17" s="2688"/>
      <c r="ULV17" s="2688"/>
      <c r="ULW17" s="2688"/>
      <c r="ULX17" s="2688"/>
      <c r="ULY17" s="2688"/>
      <c r="ULZ17" s="2688"/>
      <c r="UMA17" s="2688"/>
      <c r="UMB17" s="2688"/>
      <c r="UMC17" s="2688"/>
      <c r="UMD17" s="2688"/>
      <c r="UME17" s="2688"/>
      <c r="UMF17" s="2688"/>
      <c r="UMG17" s="2688"/>
      <c r="UMH17" s="2688"/>
      <c r="UMI17" s="2688"/>
      <c r="UMJ17" s="2688"/>
      <c r="UMK17" s="2688"/>
      <c r="UML17" s="2688"/>
      <c r="UMM17" s="2688"/>
      <c r="UMN17" s="2688"/>
      <c r="UMO17" s="2688"/>
      <c r="UMP17" s="2688"/>
      <c r="UMQ17" s="2688"/>
      <c r="UMR17" s="2688"/>
      <c r="UMS17" s="2688"/>
      <c r="UMT17" s="2688"/>
      <c r="UMU17" s="2688"/>
      <c r="UMV17" s="2688"/>
      <c r="UMW17" s="2688"/>
      <c r="UMX17" s="2688"/>
      <c r="UMY17" s="2688"/>
      <c r="UMZ17" s="2688"/>
      <c r="UNA17" s="2688"/>
      <c r="UNB17" s="2688"/>
      <c r="UNC17" s="2688"/>
      <c r="UND17" s="2688"/>
      <c r="UNE17" s="2688"/>
      <c r="UNF17" s="2688"/>
      <c r="UNG17" s="2688"/>
      <c r="UNH17" s="2688"/>
      <c r="UNI17" s="2688"/>
      <c r="UNJ17" s="2688"/>
      <c r="UNK17" s="2688"/>
      <c r="UNL17" s="2688"/>
      <c r="UNM17" s="2688"/>
      <c r="UNN17" s="2688"/>
      <c r="UNO17" s="2688"/>
      <c r="UNP17" s="2688"/>
      <c r="UNQ17" s="2688"/>
      <c r="UNR17" s="2688"/>
      <c r="UNS17" s="2688"/>
      <c r="UNT17" s="2688"/>
      <c r="UNU17" s="2688"/>
      <c r="UNV17" s="2688"/>
      <c r="UNW17" s="2688"/>
      <c r="UNX17" s="2688"/>
      <c r="UNY17" s="2688"/>
      <c r="UNZ17" s="2688"/>
      <c r="UOA17" s="2688"/>
      <c r="UOB17" s="2688"/>
      <c r="UOC17" s="2688"/>
      <c r="UOD17" s="2688"/>
      <c r="UOE17" s="2688"/>
      <c r="UOF17" s="2688"/>
      <c r="UOG17" s="2688"/>
      <c r="UOH17" s="2688"/>
      <c r="UOI17" s="2688"/>
      <c r="UOJ17" s="2688"/>
      <c r="UOK17" s="2688"/>
      <c r="UOL17" s="2688"/>
      <c r="UOM17" s="2688"/>
      <c r="UON17" s="2688"/>
      <c r="UOO17" s="2688"/>
      <c r="UOP17" s="2688"/>
      <c r="UOQ17" s="2688"/>
      <c r="UOR17" s="2688"/>
      <c r="UOS17" s="2688"/>
      <c r="UOT17" s="2688"/>
      <c r="UOU17" s="2688"/>
      <c r="UOV17" s="2688"/>
      <c r="UOW17" s="2688"/>
      <c r="UOX17" s="2688"/>
      <c r="UOY17" s="2688"/>
      <c r="UOZ17" s="2688"/>
      <c r="UPA17" s="2688"/>
      <c r="UPB17" s="2688"/>
      <c r="UPC17" s="2688"/>
      <c r="UPD17" s="2688"/>
      <c r="UPE17" s="2688"/>
      <c r="UPF17" s="2688"/>
      <c r="UPG17" s="2688"/>
      <c r="UPH17" s="2688"/>
      <c r="UPI17" s="2688"/>
      <c r="UPJ17" s="2688"/>
      <c r="UPK17" s="2688"/>
      <c r="UPL17" s="2688"/>
      <c r="UPM17" s="2688"/>
      <c r="UPN17" s="2688"/>
      <c r="UPO17" s="2688"/>
      <c r="UPP17" s="2688"/>
      <c r="UPQ17" s="2688"/>
      <c r="UPR17" s="2688"/>
      <c r="UPS17" s="2688"/>
      <c r="UPT17" s="2688"/>
      <c r="UPU17" s="2688"/>
      <c r="UPV17" s="2688"/>
      <c r="UPW17" s="2688"/>
      <c r="UPX17" s="2688"/>
      <c r="UPY17" s="2688"/>
      <c r="UPZ17" s="2688"/>
      <c r="UQA17" s="2688"/>
      <c r="UQB17" s="2688"/>
      <c r="UQC17" s="2688"/>
      <c r="UQD17" s="2688"/>
      <c r="UQE17" s="2688"/>
      <c r="UQF17" s="2688"/>
      <c r="UQG17" s="2688"/>
      <c r="UQH17" s="2688"/>
      <c r="UQI17" s="2688"/>
      <c r="UQJ17" s="2688"/>
      <c r="UQK17" s="2688"/>
      <c r="UQL17" s="2688"/>
      <c r="UQM17" s="2688"/>
      <c r="UQN17" s="2688"/>
      <c r="UQO17" s="2688"/>
      <c r="UQP17" s="2688"/>
      <c r="UQQ17" s="2688"/>
      <c r="UQR17" s="2688"/>
      <c r="UQS17" s="2688"/>
      <c r="UQT17" s="2688"/>
      <c r="UQU17" s="2688"/>
      <c r="UQV17" s="2688"/>
      <c r="UQW17" s="2688"/>
      <c r="UQX17" s="2688"/>
      <c r="UQY17" s="2688"/>
      <c r="UQZ17" s="2688"/>
      <c r="URA17" s="2688"/>
      <c r="URB17" s="2688"/>
      <c r="URC17" s="2688"/>
      <c r="URD17" s="2688"/>
      <c r="URE17" s="2688"/>
      <c r="URF17" s="2688"/>
      <c r="URG17" s="2688"/>
      <c r="URH17" s="2688"/>
      <c r="URI17" s="2688"/>
      <c r="URJ17" s="2688"/>
      <c r="URK17" s="2688"/>
      <c r="URL17" s="2688"/>
      <c r="URM17" s="2688"/>
      <c r="URN17" s="2688"/>
      <c r="URO17" s="2688"/>
      <c r="URP17" s="2688"/>
      <c r="URQ17" s="2688"/>
      <c r="URR17" s="2688"/>
      <c r="URS17" s="2688"/>
      <c r="URT17" s="2688"/>
      <c r="URU17" s="2688"/>
      <c r="URV17" s="2688"/>
      <c r="URW17" s="2688"/>
      <c r="URX17" s="2688"/>
      <c r="URY17" s="2688"/>
      <c r="URZ17" s="2688"/>
      <c r="USA17" s="2688"/>
      <c r="USB17" s="2688"/>
      <c r="USC17" s="2688"/>
      <c r="USD17" s="2688"/>
      <c r="USE17" s="2688"/>
      <c r="USF17" s="2688"/>
      <c r="USG17" s="2688"/>
      <c r="USH17" s="2688"/>
      <c r="USI17" s="2688"/>
      <c r="USJ17" s="2688"/>
      <c r="USK17" s="2688"/>
      <c r="USL17" s="2688"/>
      <c r="USM17" s="2688"/>
      <c r="USN17" s="2688"/>
      <c r="USO17" s="2688"/>
      <c r="USP17" s="2688"/>
      <c r="USQ17" s="2688"/>
      <c r="USR17" s="2688"/>
      <c r="USS17" s="2688"/>
      <c r="UST17" s="2688"/>
      <c r="USU17" s="2688"/>
      <c r="USV17" s="2688"/>
      <c r="USW17" s="2688"/>
      <c r="USX17" s="2688"/>
      <c r="USY17" s="2688"/>
      <c r="USZ17" s="2688"/>
      <c r="UTA17" s="2688"/>
      <c r="UTB17" s="2688"/>
      <c r="UTC17" s="2688"/>
      <c r="UTD17" s="2688"/>
      <c r="UTE17" s="2688"/>
      <c r="UTF17" s="2688"/>
      <c r="UTG17" s="2688"/>
      <c r="UTH17" s="2688"/>
      <c r="UTI17" s="2688"/>
      <c r="UTJ17" s="2688"/>
      <c r="UTK17" s="2688"/>
      <c r="UTL17" s="2688"/>
      <c r="UTM17" s="2688"/>
      <c r="UTN17" s="2688"/>
      <c r="UTO17" s="2688"/>
      <c r="UTP17" s="2688"/>
      <c r="UTQ17" s="2688"/>
      <c r="UTR17" s="2688"/>
      <c r="UTS17" s="2688"/>
      <c r="UTT17" s="2688"/>
      <c r="UTU17" s="2688"/>
      <c r="UTV17" s="2688"/>
      <c r="UTW17" s="2688"/>
      <c r="UTX17" s="2688"/>
      <c r="UTY17" s="2688"/>
      <c r="UTZ17" s="2688"/>
      <c r="UUA17" s="2688"/>
      <c r="UUB17" s="2688"/>
      <c r="UUC17" s="2688"/>
      <c r="UUD17" s="2688"/>
      <c r="UUE17" s="2688"/>
      <c r="UUF17" s="2688"/>
      <c r="UUG17" s="2688"/>
      <c r="UUH17" s="2688"/>
      <c r="UUI17" s="2688"/>
      <c r="UUJ17" s="2688"/>
      <c r="UUK17" s="2688"/>
      <c r="UUL17" s="2688"/>
      <c r="UUM17" s="2688"/>
      <c r="UUN17" s="2688"/>
      <c r="UUO17" s="2688"/>
      <c r="UUP17" s="2688"/>
      <c r="UUQ17" s="2688"/>
      <c r="UUR17" s="2688"/>
      <c r="UUS17" s="2688"/>
      <c r="UUT17" s="2688"/>
      <c r="UUU17" s="2688"/>
      <c r="UUV17" s="2688"/>
      <c r="UUW17" s="2688"/>
      <c r="UUX17" s="2688"/>
      <c r="UUY17" s="2688"/>
      <c r="UUZ17" s="2688"/>
      <c r="UVA17" s="2688"/>
      <c r="UVB17" s="2688"/>
      <c r="UVC17" s="2688"/>
      <c r="UVD17" s="2688"/>
      <c r="UVE17" s="2688"/>
      <c r="UVF17" s="2688"/>
      <c r="UVG17" s="2688"/>
      <c r="UVH17" s="2688"/>
      <c r="UVI17" s="2688"/>
      <c r="UVJ17" s="2688"/>
      <c r="UVK17" s="2688"/>
      <c r="UVL17" s="2688"/>
      <c r="UVM17" s="2688"/>
      <c r="UVN17" s="2688"/>
      <c r="UVO17" s="2688"/>
      <c r="UVP17" s="2688"/>
      <c r="UVQ17" s="2688"/>
      <c r="UVR17" s="2688"/>
      <c r="UVS17" s="2688"/>
      <c r="UVT17" s="2688"/>
      <c r="UVU17" s="2688"/>
      <c r="UVV17" s="2688"/>
      <c r="UVW17" s="2688"/>
      <c r="UVX17" s="2688"/>
      <c r="UVY17" s="2688"/>
      <c r="UVZ17" s="2688"/>
      <c r="UWA17" s="2688"/>
      <c r="UWB17" s="2688"/>
      <c r="UWC17" s="2688"/>
      <c r="UWD17" s="2688"/>
      <c r="UWE17" s="2688"/>
      <c r="UWF17" s="2688"/>
      <c r="UWG17" s="2688"/>
      <c r="UWH17" s="2688"/>
      <c r="UWI17" s="2688"/>
      <c r="UWJ17" s="2688"/>
      <c r="UWK17" s="2688"/>
      <c r="UWL17" s="2688"/>
      <c r="UWM17" s="2688"/>
      <c r="UWN17" s="2688"/>
      <c r="UWO17" s="2688"/>
      <c r="UWP17" s="2688"/>
      <c r="UWQ17" s="2688"/>
      <c r="UWR17" s="2688"/>
      <c r="UWS17" s="2688"/>
      <c r="UWT17" s="2688"/>
      <c r="UWU17" s="2688"/>
      <c r="UWV17" s="2688"/>
      <c r="UWW17" s="2688"/>
      <c r="UWX17" s="2688"/>
      <c r="UWY17" s="2688"/>
      <c r="UWZ17" s="2688"/>
      <c r="UXA17" s="2688"/>
      <c r="UXB17" s="2688"/>
      <c r="UXC17" s="2688"/>
      <c r="UXD17" s="2688"/>
      <c r="UXE17" s="2688"/>
      <c r="UXF17" s="2688"/>
      <c r="UXG17" s="2688"/>
      <c r="UXH17" s="2688"/>
      <c r="UXI17" s="2688"/>
      <c r="UXJ17" s="2688"/>
      <c r="UXK17" s="2688"/>
      <c r="UXL17" s="2688"/>
      <c r="UXM17" s="2688"/>
      <c r="UXN17" s="2688"/>
      <c r="UXO17" s="2688"/>
      <c r="UXP17" s="2688"/>
      <c r="UXQ17" s="2688"/>
      <c r="UXR17" s="2688"/>
      <c r="UXS17" s="2688"/>
      <c r="UXT17" s="2688"/>
      <c r="UXU17" s="2688"/>
      <c r="UXV17" s="2688"/>
      <c r="UXW17" s="2688"/>
      <c r="UXX17" s="2688"/>
      <c r="UXY17" s="2688"/>
      <c r="UXZ17" s="2688"/>
      <c r="UYA17" s="2688"/>
      <c r="UYB17" s="2688"/>
      <c r="UYC17" s="2688"/>
      <c r="UYD17" s="2688"/>
      <c r="UYE17" s="2688"/>
      <c r="UYF17" s="2688"/>
      <c r="UYG17" s="2688"/>
      <c r="UYH17" s="2688"/>
      <c r="UYI17" s="2688"/>
      <c r="UYJ17" s="2688"/>
      <c r="UYK17" s="2688"/>
      <c r="UYL17" s="2688"/>
      <c r="UYM17" s="2688"/>
      <c r="UYN17" s="2688"/>
      <c r="UYO17" s="2688"/>
      <c r="UYP17" s="2688"/>
      <c r="UYQ17" s="2688"/>
      <c r="UYR17" s="2688"/>
      <c r="UYS17" s="2688"/>
      <c r="UYT17" s="2688"/>
      <c r="UYU17" s="2688"/>
      <c r="UYV17" s="2688"/>
      <c r="UYW17" s="2688"/>
      <c r="UYX17" s="2688"/>
      <c r="UYY17" s="2688"/>
      <c r="UYZ17" s="2688"/>
      <c r="UZA17" s="2688"/>
      <c r="UZB17" s="2688"/>
      <c r="UZC17" s="2688"/>
      <c r="UZD17" s="2688"/>
      <c r="UZE17" s="2688"/>
      <c r="UZF17" s="2688"/>
      <c r="UZG17" s="2688"/>
      <c r="UZH17" s="2688"/>
      <c r="UZI17" s="2688"/>
      <c r="UZJ17" s="2688"/>
      <c r="UZK17" s="2688"/>
      <c r="UZL17" s="2688"/>
      <c r="UZM17" s="2688"/>
      <c r="UZN17" s="2688"/>
      <c r="UZO17" s="2688"/>
      <c r="UZP17" s="2688"/>
      <c r="UZQ17" s="2688"/>
      <c r="UZR17" s="2688"/>
      <c r="UZS17" s="2688"/>
      <c r="UZT17" s="2688"/>
      <c r="UZU17" s="2688"/>
      <c r="UZV17" s="2688"/>
      <c r="UZW17" s="2688"/>
      <c r="UZX17" s="2688"/>
      <c r="UZY17" s="2688"/>
      <c r="UZZ17" s="2688"/>
      <c r="VAA17" s="2688"/>
      <c r="VAB17" s="2688"/>
      <c r="VAC17" s="2688"/>
      <c r="VAD17" s="2688"/>
      <c r="VAE17" s="2688"/>
      <c r="VAF17" s="2688"/>
      <c r="VAG17" s="2688"/>
      <c r="VAH17" s="2688"/>
      <c r="VAI17" s="2688"/>
      <c r="VAJ17" s="2688"/>
      <c r="VAK17" s="2688"/>
      <c r="VAL17" s="2688"/>
      <c r="VAM17" s="2688"/>
      <c r="VAN17" s="2688"/>
      <c r="VAO17" s="2688"/>
      <c r="VAP17" s="2688"/>
      <c r="VAQ17" s="2688"/>
      <c r="VAR17" s="2688"/>
      <c r="VAS17" s="2688"/>
      <c r="VAT17" s="2688"/>
      <c r="VAU17" s="2688"/>
      <c r="VAV17" s="2688"/>
      <c r="VAW17" s="2688"/>
      <c r="VAX17" s="2688"/>
      <c r="VAY17" s="2688"/>
      <c r="VAZ17" s="2688"/>
      <c r="VBA17" s="2688"/>
      <c r="VBB17" s="2688"/>
      <c r="VBC17" s="2688"/>
      <c r="VBD17" s="2688"/>
      <c r="VBE17" s="2688"/>
      <c r="VBF17" s="2688"/>
      <c r="VBG17" s="2688"/>
      <c r="VBH17" s="2688"/>
      <c r="VBI17" s="2688"/>
      <c r="VBJ17" s="2688"/>
      <c r="VBK17" s="2688"/>
      <c r="VBL17" s="2688"/>
      <c r="VBM17" s="2688"/>
      <c r="VBN17" s="2688"/>
      <c r="VBO17" s="2688"/>
      <c r="VBP17" s="2688"/>
      <c r="VBQ17" s="2688"/>
      <c r="VBR17" s="2688"/>
      <c r="VBS17" s="2688"/>
      <c r="VBT17" s="2688"/>
      <c r="VBU17" s="2688"/>
      <c r="VBV17" s="2688"/>
      <c r="VBW17" s="2688"/>
      <c r="VBX17" s="2688"/>
      <c r="VBY17" s="2688"/>
      <c r="VBZ17" s="2688"/>
      <c r="VCA17" s="2688"/>
      <c r="VCB17" s="2688"/>
      <c r="VCC17" s="2688"/>
      <c r="VCD17" s="2688"/>
      <c r="VCE17" s="2688"/>
      <c r="VCF17" s="2688"/>
      <c r="VCG17" s="2688"/>
      <c r="VCH17" s="2688"/>
      <c r="VCI17" s="2688"/>
      <c r="VCJ17" s="2688"/>
      <c r="VCK17" s="2688"/>
      <c r="VCL17" s="2688"/>
      <c r="VCM17" s="2688"/>
      <c r="VCN17" s="2688"/>
      <c r="VCO17" s="2688"/>
      <c r="VCP17" s="2688"/>
      <c r="VCQ17" s="2688"/>
      <c r="VCR17" s="2688"/>
      <c r="VCS17" s="2688"/>
      <c r="VCT17" s="2688"/>
      <c r="VCU17" s="2688"/>
      <c r="VCV17" s="2688"/>
      <c r="VCW17" s="2688"/>
      <c r="VCX17" s="2688"/>
      <c r="VCY17" s="2688"/>
      <c r="VCZ17" s="2688"/>
      <c r="VDA17" s="2688"/>
      <c r="VDB17" s="2688"/>
      <c r="VDC17" s="2688"/>
      <c r="VDD17" s="2688"/>
      <c r="VDE17" s="2688"/>
      <c r="VDF17" s="2688"/>
      <c r="VDG17" s="2688"/>
      <c r="VDH17" s="2688"/>
      <c r="VDI17" s="2688"/>
      <c r="VDJ17" s="2688"/>
      <c r="VDK17" s="2688"/>
      <c r="VDL17" s="2688"/>
      <c r="VDM17" s="2688"/>
      <c r="VDN17" s="2688"/>
      <c r="VDO17" s="2688"/>
      <c r="VDP17" s="2688"/>
      <c r="VDQ17" s="2688"/>
      <c r="VDR17" s="2688"/>
      <c r="VDS17" s="2688"/>
      <c r="VDT17" s="2688"/>
      <c r="VDU17" s="2688"/>
      <c r="VDV17" s="2688"/>
      <c r="VDW17" s="2688"/>
      <c r="VDX17" s="2688"/>
      <c r="VDY17" s="2688"/>
      <c r="VDZ17" s="2688"/>
      <c r="VEA17" s="2688"/>
      <c r="VEB17" s="2688"/>
      <c r="VEC17" s="2688"/>
      <c r="VED17" s="2688"/>
      <c r="VEE17" s="2688"/>
      <c r="VEF17" s="2688"/>
      <c r="VEG17" s="2688"/>
      <c r="VEH17" s="2688"/>
      <c r="VEI17" s="2688"/>
      <c r="VEJ17" s="2688"/>
      <c r="VEK17" s="2688"/>
      <c r="VEL17" s="2688"/>
      <c r="VEM17" s="2688"/>
      <c r="VEN17" s="2688"/>
      <c r="VEO17" s="2688"/>
      <c r="VEP17" s="2688"/>
      <c r="VEQ17" s="2688"/>
      <c r="VER17" s="2688"/>
      <c r="VES17" s="2688"/>
      <c r="VET17" s="2688"/>
      <c r="VEU17" s="2688"/>
      <c r="VEV17" s="2688"/>
      <c r="VEW17" s="2688"/>
      <c r="VEX17" s="2688"/>
      <c r="VEY17" s="2688"/>
      <c r="VEZ17" s="2688"/>
      <c r="VFA17" s="2688"/>
      <c r="VFB17" s="2688"/>
      <c r="VFC17" s="2688"/>
      <c r="VFD17" s="2688"/>
      <c r="VFE17" s="2688"/>
      <c r="VFF17" s="2688"/>
      <c r="VFG17" s="2688"/>
      <c r="VFH17" s="2688"/>
      <c r="VFI17" s="2688"/>
      <c r="VFJ17" s="2688"/>
      <c r="VFK17" s="2688"/>
      <c r="VFL17" s="2688"/>
      <c r="VFM17" s="2688"/>
      <c r="VFN17" s="2688"/>
      <c r="VFO17" s="2688"/>
      <c r="VFP17" s="2688"/>
      <c r="VFQ17" s="2688"/>
      <c r="VFR17" s="2688"/>
      <c r="VFS17" s="2688"/>
      <c r="VFT17" s="2688"/>
      <c r="VFU17" s="2688"/>
      <c r="VFV17" s="2688"/>
      <c r="VFW17" s="2688"/>
      <c r="VFX17" s="2688"/>
      <c r="VFY17" s="2688"/>
      <c r="VFZ17" s="2688"/>
      <c r="VGA17" s="2688"/>
      <c r="VGB17" s="2688"/>
      <c r="VGC17" s="2688"/>
      <c r="VGD17" s="2688"/>
      <c r="VGE17" s="2688"/>
      <c r="VGF17" s="2688"/>
      <c r="VGG17" s="2688"/>
      <c r="VGH17" s="2688"/>
      <c r="VGI17" s="2688"/>
      <c r="VGJ17" s="2688"/>
      <c r="VGK17" s="2688"/>
      <c r="VGL17" s="2688"/>
      <c r="VGM17" s="2688"/>
      <c r="VGN17" s="2688"/>
      <c r="VGO17" s="2688"/>
      <c r="VGP17" s="2688"/>
      <c r="VGQ17" s="2688"/>
      <c r="VGR17" s="2688"/>
      <c r="VGS17" s="2688"/>
      <c r="VGT17" s="2688"/>
      <c r="VGU17" s="2688"/>
      <c r="VGV17" s="2688"/>
      <c r="VGW17" s="2688"/>
      <c r="VGX17" s="2688"/>
      <c r="VGY17" s="2688"/>
      <c r="VGZ17" s="2688"/>
      <c r="VHA17" s="2688"/>
      <c r="VHB17" s="2688"/>
      <c r="VHC17" s="2688"/>
      <c r="VHD17" s="2688"/>
      <c r="VHE17" s="2688"/>
      <c r="VHF17" s="2688"/>
      <c r="VHG17" s="2688"/>
      <c r="VHH17" s="2688"/>
      <c r="VHI17" s="2688"/>
      <c r="VHJ17" s="2688"/>
      <c r="VHK17" s="2688"/>
      <c r="VHL17" s="2688"/>
      <c r="VHM17" s="2688"/>
      <c r="VHN17" s="2688"/>
      <c r="VHO17" s="2688"/>
      <c r="VHP17" s="2688"/>
      <c r="VHQ17" s="2688"/>
      <c r="VHR17" s="2688"/>
      <c r="VHS17" s="2688"/>
      <c r="VHT17" s="2688"/>
      <c r="VHU17" s="2688"/>
      <c r="VHV17" s="2688"/>
      <c r="VHW17" s="2688"/>
      <c r="VHX17" s="2688"/>
      <c r="VHY17" s="2688"/>
      <c r="VHZ17" s="2688"/>
      <c r="VIA17" s="2688"/>
      <c r="VIB17" s="2688"/>
      <c r="VIC17" s="2688"/>
      <c r="VID17" s="2688"/>
      <c r="VIE17" s="2688"/>
      <c r="VIF17" s="2688"/>
      <c r="VIG17" s="2688"/>
      <c r="VIH17" s="2688"/>
      <c r="VII17" s="2688"/>
      <c r="VIJ17" s="2688"/>
      <c r="VIK17" s="2688"/>
      <c r="VIL17" s="2688"/>
      <c r="VIM17" s="2688"/>
      <c r="VIN17" s="2688"/>
      <c r="VIO17" s="2688"/>
      <c r="VIP17" s="2688"/>
      <c r="VIQ17" s="2688"/>
      <c r="VIR17" s="2688"/>
      <c r="VIS17" s="2688"/>
      <c r="VIT17" s="2688"/>
      <c r="VIU17" s="2688"/>
      <c r="VIV17" s="2688"/>
      <c r="VIW17" s="2688"/>
      <c r="VIX17" s="2688"/>
      <c r="VIY17" s="2688"/>
      <c r="VIZ17" s="2688"/>
      <c r="VJA17" s="2688"/>
      <c r="VJB17" s="2688"/>
      <c r="VJC17" s="2688"/>
      <c r="VJD17" s="2688"/>
      <c r="VJE17" s="2688"/>
      <c r="VJF17" s="2688"/>
      <c r="VJG17" s="2688"/>
      <c r="VJH17" s="2688"/>
      <c r="VJI17" s="2688"/>
      <c r="VJJ17" s="2688"/>
      <c r="VJK17" s="2688"/>
      <c r="VJL17" s="2688"/>
      <c r="VJM17" s="2688"/>
      <c r="VJN17" s="2688"/>
      <c r="VJO17" s="2688"/>
      <c r="VJP17" s="2688"/>
      <c r="VJQ17" s="2688"/>
      <c r="VJR17" s="2688"/>
      <c r="VJS17" s="2688"/>
      <c r="VJT17" s="2688"/>
      <c r="VJU17" s="2688"/>
      <c r="VJV17" s="2688"/>
      <c r="VJW17" s="2688"/>
      <c r="VJX17" s="2688"/>
      <c r="VJY17" s="2688"/>
      <c r="VJZ17" s="2688"/>
      <c r="VKA17" s="2688"/>
      <c r="VKB17" s="2688"/>
      <c r="VKC17" s="2688"/>
      <c r="VKD17" s="2688"/>
      <c r="VKE17" s="2688"/>
      <c r="VKF17" s="2688"/>
      <c r="VKG17" s="2688"/>
      <c r="VKH17" s="2688"/>
      <c r="VKI17" s="2688"/>
      <c r="VKJ17" s="2688"/>
      <c r="VKK17" s="2688"/>
      <c r="VKL17" s="2688"/>
      <c r="VKM17" s="2688"/>
      <c r="VKN17" s="2688"/>
      <c r="VKO17" s="2688"/>
      <c r="VKP17" s="2688"/>
      <c r="VKQ17" s="2688"/>
      <c r="VKR17" s="2688"/>
      <c r="VKS17" s="2688"/>
      <c r="VKT17" s="2688"/>
      <c r="VKU17" s="2688"/>
      <c r="VKV17" s="2688"/>
      <c r="VKW17" s="2688"/>
      <c r="VKX17" s="2688"/>
      <c r="VKY17" s="2688"/>
      <c r="VKZ17" s="2688"/>
      <c r="VLA17" s="2688"/>
      <c r="VLB17" s="2688"/>
      <c r="VLC17" s="2688"/>
      <c r="VLD17" s="2688"/>
      <c r="VLE17" s="2688"/>
      <c r="VLF17" s="2688"/>
      <c r="VLG17" s="2688"/>
      <c r="VLH17" s="2688"/>
      <c r="VLI17" s="2688"/>
      <c r="VLJ17" s="2688"/>
      <c r="VLK17" s="2688"/>
      <c r="VLL17" s="2688"/>
      <c r="VLM17" s="2688"/>
      <c r="VLN17" s="2688"/>
      <c r="VLO17" s="2688"/>
      <c r="VLP17" s="2688"/>
      <c r="VLQ17" s="2688"/>
      <c r="VLR17" s="2688"/>
      <c r="VLS17" s="2688"/>
      <c r="VLT17" s="2688"/>
      <c r="VLU17" s="2688"/>
      <c r="VLV17" s="2688"/>
      <c r="VLW17" s="2688"/>
      <c r="VLX17" s="2688"/>
      <c r="VLY17" s="2688"/>
      <c r="VLZ17" s="2688"/>
      <c r="VMA17" s="2688"/>
      <c r="VMB17" s="2688"/>
      <c r="VMC17" s="2688"/>
      <c r="VMD17" s="2688"/>
      <c r="VME17" s="2688"/>
      <c r="VMF17" s="2688"/>
      <c r="VMG17" s="2688"/>
      <c r="VMH17" s="2688"/>
      <c r="VMI17" s="2688"/>
      <c r="VMJ17" s="2688"/>
      <c r="VMK17" s="2688"/>
      <c r="VML17" s="2688"/>
      <c r="VMM17" s="2688"/>
      <c r="VMN17" s="2688"/>
      <c r="VMO17" s="2688"/>
      <c r="VMP17" s="2688"/>
      <c r="VMQ17" s="2688"/>
      <c r="VMR17" s="2688"/>
      <c r="VMS17" s="2688"/>
      <c r="VMT17" s="2688"/>
      <c r="VMU17" s="2688"/>
      <c r="VMV17" s="2688"/>
      <c r="VMW17" s="2688"/>
      <c r="VMX17" s="2688"/>
      <c r="VMY17" s="2688"/>
      <c r="VMZ17" s="2688"/>
      <c r="VNA17" s="2688"/>
      <c r="VNB17" s="2688"/>
      <c r="VNC17" s="2688"/>
      <c r="VND17" s="2688"/>
      <c r="VNE17" s="2688"/>
      <c r="VNF17" s="2688"/>
      <c r="VNG17" s="2688"/>
      <c r="VNH17" s="2688"/>
      <c r="VNI17" s="2688"/>
      <c r="VNJ17" s="2688"/>
      <c r="VNK17" s="2688"/>
      <c r="VNL17" s="2688"/>
      <c r="VNM17" s="2688"/>
      <c r="VNN17" s="2688"/>
      <c r="VNO17" s="2688"/>
      <c r="VNP17" s="2688"/>
      <c r="VNQ17" s="2688"/>
      <c r="VNR17" s="2688"/>
      <c r="VNS17" s="2688"/>
      <c r="VNT17" s="2688"/>
      <c r="VNU17" s="2688"/>
      <c r="VNV17" s="2688"/>
      <c r="VNW17" s="2688"/>
      <c r="VNX17" s="2688"/>
      <c r="VNY17" s="2688"/>
      <c r="VNZ17" s="2688"/>
      <c r="VOA17" s="2688"/>
      <c r="VOB17" s="2688"/>
      <c r="VOC17" s="2688"/>
      <c r="VOD17" s="2688"/>
      <c r="VOE17" s="2688"/>
      <c r="VOF17" s="2688"/>
      <c r="VOG17" s="2688"/>
      <c r="VOH17" s="2688"/>
      <c r="VOI17" s="2688"/>
      <c r="VOJ17" s="2688"/>
      <c r="VOK17" s="2688"/>
      <c r="VOL17" s="2688"/>
      <c r="VOM17" s="2688"/>
      <c r="VON17" s="2688"/>
      <c r="VOO17" s="2688"/>
      <c r="VOP17" s="2688"/>
      <c r="VOQ17" s="2688"/>
      <c r="VOR17" s="2688"/>
      <c r="VOS17" s="2688"/>
      <c r="VOT17" s="2688"/>
      <c r="VOU17" s="2688"/>
      <c r="VOV17" s="2688"/>
      <c r="VOW17" s="2688"/>
      <c r="VOX17" s="2688"/>
      <c r="VOY17" s="2688"/>
      <c r="VOZ17" s="2688"/>
      <c r="VPA17" s="2688"/>
      <c r="VPB17" s="2688"/>
      <c r="VPC17" s="2688"/>
      <c r="VPD17" s="2688"/>
      <c r="VPE17" s="2688"/>
      <c r="VPF17" s="2688"/>
      <c r="VPG17" s="2688"/>
      <c r="VPH17" s="2688"/>
      <c r="VPI17" s="2688"/>
      <c r="VPJ17" s="2688"/>
      <c r="VPK17" s="2688"/>
      <c r="VPL17" s="2688"/>
      <c r="VPM17" s="2688"/>
      <c r="VPN17" s="2688"/>
      <c r="VPO17" s="2688"/>
      <c r="VPP17" s="2688"/>
      <c r="VPQ17" s="2688"/>
      <c r="VPR17" s="2688"/>
      <c r="VPS17" s="2688"/>
      <c r="VPT17" s="2688"/>
      <c r="VPU17" s="2688"/>
      <c r="VPV17" s="2688"/>
      <c r="VPW17" s="2688"/>
      <c r="VPX17" s="2688"/>
      <c r="VPY17" s="2688"/>
      <c r="VPZ17" s="2688"/>
      <c r="VQA17" s="2688"/>
      <c r="VQB17" s="2688"/>
      <c r="VQC17" s="2688"/>
      <c r="VQD17" s="2688"/>
      <c r="VQE17" s="2688"/>
      <c r="VQF17" s="2688"/>
      <c r="VQG17" s="2688"/>
      <c r="VQH17" s="2688"/>
      <c r="VQI17" s="2688"/>
      <c r="VQJ17" s="2688"/>
      <c r="VQK17" s="2688"/>
      <c r="VQL17" s="2688"/>
      <c r="VQM17" s="2688"/>
      <c r="VQN17" s="2688"/>
      <c r="VQO17" s="2688"/>
      <c r="VQP17" s="2688"/>
      <c r="VQQ17" s="2688"/>
      <c r="VQR17" s="2688"/>
      <c r="VQS17" s="2688"/>
      <c r="VQT17" s="2688"/>
      <c r="VQU17" s="2688"/>
      <c r="VQV17" s="2688"/>
      <c r="VQW17" s="2688"/>
      <c r="VQX17" s="2688"/>
      <c r="VQY17" s="2688"/>
      <c r="VQZ17" s="2688"/>
      <c r="VRA17" s="2688"/>
      <c r="VRB17" s="2688"/>
      <c r="VRC17" s="2688"/>
      <c r="VRD17" s="2688"/>
      <c r="VRE17" s="2688"/>
      <c r="VRF17" s="2688"/>
      <c r="VRG17" s="2688"/>
      <c r="VRH17" s="2688"/>
      <c r="VRI17" s="2688"/>
      <c r="VRJ17" s="2688"/>
      <c r="VRK17" s="2688"/>
      <c r="VRL17" s="2688"/>
      <c r="VRM17" s="2688"/>
      <c r="VRN17" s="2688"/>
      <c r="VRO17" s="2688"/>
      <c r="VRP17" s="2688"/>
      <c r="VRQ17" s="2688"/>
      <c r="VRR17" s="2688"/>
      <c r="VRS17" s="2688"/>
      <c r="VRT17" s="2688"/>
      <c r="VRU17" s="2688"/>
      <c r="VRV17" s="2688"/>
      <c r="VRW17" s="2688"/>
      <c r="VRX17" s="2688"/>
      <c r="VRY17" s="2688"/>
      <c r="VRZ17" s="2688"/>
      <c r="VSA17" s="2688"/>
      <c r="VSB17" s="2688"/>
      <c r="VSC17" s="2688"/>
      <c r="VSD17" s="2688"/>
      <c r="VSE17" s="2688"/>
      <c r="VSF17" s="2688"/>
      <c r="VSG17" s="2688"/>
      <c r="VSH17" s="2688"/>
      <c r="VSI17" s="2688"/>
      <c r="VSJ17" s="2688"/>
      <c r="VSK17" s="2688"/>
      <c r="VSL17" s="2688"/>
      <c r="VSM17" s="2688"/>
      <c r="VSN17" s="2688"/>
      <c r="VSO17" s="2688"/>
      <c r="VSP17" s="2688"/>
      <c r="VSQ17" s="2688"/>
      <c r="VSR17" s="2688"/>
      <c r="VSS17" s="2688"/>
      <c r="VST17" s="2688"/>
      <c r="VSU17" s="2688"/>
      <c r="VSV17" s="2688"/>
      <c r="VSW17" s="2688"/>
      <c r="VSX17" s="2688"/>
      <c r="VSY17" s="2688"/>
      <c r="VSZ17" s="2688"/>
      <c r="VTA17" s="2688"/>
      <c r="VTB17" s="2688"/>
      <c r="VTC17" s="2688"/>
      <c r="VTD17" s="2688"/>
      <c r="VTE17" s="2688"/>
      <c r="VTF17" s="2688"/>
      <c r="VTG17" s="2688"/>
      <c r="VTH17" s="2688"/>
      <c r="VTI17" s="2688"/>
      <c r="VTJ17" s="2688"/>
      <c r="VTK17" s="2688"/>
      <c r="VTL17" s="2688"/>
      <c r="VTM17" s="2688"/>
      <c r="VTN17" s="2688"/>
      <c r="VTO17" s="2688"/>
      <c r="VTP17" s="2688"/>
      <c r="VTQ17" s="2688"/>
      <c r="VTR17" s="2688"/>
      <c r="VTS17" s="2688"/>
      <c r="VTT17" s="2688"/>
      <c r="VTU17" s="2688"/>
      <c r="VTV17" s="2688"/>
      <c r="VTW17" s="2688"/>
      <c r="VTX17" s="2688"/>
      <c r="VTY17" s="2688"/>
      <c r="VTZ17" s="2688"/>
      <c r="VUA17" s="2688"/>
      <c r="VUB17" s="2688"/>
      <c r="VUC17" s="2688"/>
      <c r="VUD17" s="2688"/>
      <c r="VUE17" s="2688"/>
      <c r="VUF17" s="2688"/>
      <c r="VUG17" s="2688"/>
      <c r="VUH17" s="2688"/>
      <c r="VUI17" s="2688"/>
      <c r="VUJ17" s="2688"/>
      <c r="VUK17" s="2688"/>
      <c r="VUL17" s="2688"/>
      <c r="VUM17" s="2688"/>
      <c r="VUN17" s="2688"/>
      <c r="VUO17" s="2688"/>
      <c r="VUP17" s="2688"/>
      <c r="VUQ17" s="2688"/>
      <c r="VUR17" s="2688"/>
      <c r="VUS17" s="2688"/>
      <c r="VUT17" s="2688"/>
      <c r="VUU17" s="2688"/>
      <c r="VUV17" s="2688"/>
      <c r="VUW17" s="2688"/>
      <c r="VUX17" s="2688"/>
      <c r="VUY17" s="2688"/>
      <c r="VUZ17" s="2688"/>
      <c r="VVA17" s="2688"/>
      <c r="VVB17" s="2688"/>
      <c r="VVC17" s="2688"/>
      <c r="VVD17" s="2688"/>
      <c r="VVE17" s="2688"/>
      <c r="VVF17" s="2688"/>
      <c r="VVG17" s="2688"/>
      <c r="VVH17" s="2688"/>
      <c r="VVI17" s="2688"/>
      <c r="VVJ17" s="2688"/>
      <c r="VVK17" s="2688"/>
      <c r="VVL17" s="2688"/>
      <c r="VVM17" s="2688"/>
      <c r="VVN17" s="2688"/>
      <c r="VVO17" s="2688"/>
      <c r="VVP17" s="2688"/>
      <c r="VVQ17" s="2688"/>
      <c r="VVR17" s="2688"/>
      <c r="VVS17" s="2688"/>
      <c r="VVT17" s="2688"/>
      <c r="VVU17" s="2688"/>
      <c r="VVV17" s="2688"/>
      <c r="VVW17" s="2688"/>
      <c r="VVX17" s="2688"/>
      <c r="VVY17" s="2688"/>
      <c r="VVZ17" s="2688"/>
      <c r="VWA17" s="2688"/>
      <c r="VWB17" s="2688"/>
      <c r="VWC17" s="2688"/>
      <c r="VWD17" s="2688"/>
      <c r="VWE17" s="2688"/>
      <c r="VWF17" s="2688"/>
      <c r="VWG17" s="2688"/>
      <c r="VWH17" s="2688"/>
      <c r="VWI17" s="2688"/>
      <c r="VWJ17" s="2688"/>
      <c r="VWK17" s="2688"/>
      <c r="VWL17" s="2688"/>
      <c r="VWM17" s="2688"/>
      <c r="VWN17" s="2688"/>
      <c r="VWO17" s="2688"/>
      <c r="VWP17" s="2688"/>
      <c r="VWQ17" s="2688"/>
      <c r="VWR17" s="2688"/>
      <c r="VWS17" s="2688"/>
      <c r="VWT17" s="2688"/>
      <c r="VWU17" s="2688"/>
      <c r="VWV17" s="2688"/>
      <c r="VWW17" s="2688"/>
      <c r="VWX17" s="2688"/>
      <c r="VWY17" s="2688"/>
      <c r="VWZ17" s="2688"/>
      <c r="VXA17" s="2688"/>
      <c r="VXB17" s="2688"/>
      <c r="VXC17" s="2688"/>
      <c r="VXD17" s="2688"/>
      <c r="VXE17" s="2688"/>
      <c r="VXF17" s="2688"/>
      <c r="VXG17" s="2688"/>
      <c r="VXH17" s="2688"/>
      <c r="VXI17" s="2688"/>
      <c r="VXJ17" s="2688"/>
      <c r="VXK17" s="2688"/>
      <c r="VXL17" s="2688"/>
      <c r="VXM17" s="2688"/>
      <c r="VXN17" s="2688"/>
      <c r="VXO17" s="2688"/>
      <c r="VXP17" s="2688"/>
      <c r="VXQ17" s="2688"/>
      <c r="VXR17" s="2688"/>
      <c r="VXS17" s="2688"/>
      <c r="VXT17" s="2688"/>
      <c r="VXU17" s="2688"/>
      <c r="VXV17" s="2688"/>
      <c r="VXW17" s="2688"/>
      <c r="VXX17" s="2688"/>
      <c r="VXY17" s="2688"/>
      <c r="VXZ17" s="2688"/>
      <c r="VYA17" s="2688"/>
      <c r="VYB17" s="2688"/>
      <c r="VYC17" s="2688"/>
      <c r="VYD17" s="2688"/>
      <c r="VYE17" s="2688"/>
      <c r="VYF17" s="2688"/>
      <c r="VYG17" s="2688"/>
      <c r="VYH17" s="2688"/>
      <c r="VYI17" s="2688"/>
      <c r="VYJ17" s="2688"/>
      <c r="VYK17" s="2688"/>
      <c r="VYL17" s="2688"/>
      <c r="VYM17" s="2688"/>
      <c r="VYN17" s="2688"/>
      <c r="VYO17" s="2688"/>
      <c r="VYP17" s="2688"/>
      <c r="VYQ17" s="2688"/>
      <c r="VYR17" s="2688"/>
      <c r="VYS17" s="2688"/>
      <c r="VYT17" s="2688"/>
      <c r="VYU17" s="2688"/>
      <c r="VYV17" s="2688"/>
      <c r="VYW17" s="2688"/>
      <c r="VYX17" s="2688"/>
      <c r="VYY17" s="2688"/>
      <c r="VYZ17" s="2688"/>
      <c r="VZA17" s="2688"/>
      <c r="VZB17" s="2688"/>
      <c r="VZC17" s="2688"/>
      <c r="VZD17" s="2688"/>
      <c r="VZE17" s="2688"/>
      <c r="VZF17" s="2688"/>
      <c r="VZG17" s="2688"/>
      <c r="VZH17" s="2688"/>
      <c r="VZI17" s="2688"/>
      <c r="VZJ17" s="2688"/>
      <c r="VZK17" s="2688"/>
      <c r="VZL17" s="2688"/>
      <c r="VZM17" s="2688"/>
      <c r="VZN17" s="2688"/>
      <c r="VZO17" s="2688"/>
      <c r="VZP17" s="2688"/>
      <c r="VZQ17" s="2688"/>
      <c r="VZR17" s="2688"/>
      <c r="VZS17" s="2688"/>
      <c r="VZT17" s="2688"/>
      <c r="VZU17" s="2688"/>
      <c r="VZV17" s="2688"/>
      <c r="VZW17" s="2688"/>
      <c r="VZX17" s="2688"/>
      <c r="VZY17" s="2688"/>
      <c r="VZZ17" s="2688"/>
      <c r="WAA17" s="2688"/>
      <c r="WAB17" s="2688"/>
      <c r="WAC17" s="2688"/>
      <c r="WAD17" s="2688"/>
      <c r="WAE17" s="2688"/>
      <c r="WAF17" s="2688"/>
      <c r="WAG17" s="2688"/>
      <c r="WAH17" s="2688"/>
      <c r="WAI17" s="2688"/>
      <c r="WAJ17" s="2688"/>
      <c r="WAK17" s="2688"/>
      <c r="WAL17" s="2688"/>
      <c r="WAM17" s="2688"/>
      <c r="WAN17" s="2688"/>
      <c r="WAO17" s="2688"/>
      <c r="WAP17" s="2688"/>
      <c r="WAQ17" s="2688"/>
      <c r="WAR17" s="2688"/>
      <c r="WAS17" s="2688"/>
      <c r="WAT17" s="2688"/>
      <c r="WAU17" s="2688"/>
      <c r="WAV17" s="2688"/>
      <c r="WAW17" s="2688"/>
      <c r="WAX17" s="2688"/>
      <c r="WAY17" s="2688"/>
      <c r="WAZ17" s="2688"/>
      <c r="WBA17" s="2688"/>
      <c r="WBB17" s="2688"/>
      <c r="WBC17" s="2688"/>
      <c r="WBD17" s="2688"/>
      <c r="WBE17" s="2688"/>
      <c r="WBF17" s="2688"/>
      <c r="WBG17" s="2688"/>
      <c r="WBH17" s="2688"/>
      <c r="WBI17" s="2688"/>
      <c r="WBJ17" s="2688"/>
      <c r="WBK17" s="2688"/>
      <c r="WBL17" s="2688"/>
      <c r="WBM17" s="2688"/>
      <c r="WBN17" s="2688"/>
      <c r="WBO17" s="2688"/>
      <c r="WBP17" s="2688"/>
      <c r="WBQ17" s="2688"/>
      <c r="WBR17" s="2688"/>
      <c r="WBS17" s="2688"/>
      <c r="WBT17" s="2688"/>
      <c r="WBU17" s="2688"/>
      <c r="WBV17" s="2688"/>
      <c r="WBW17" s="2688"/>
      <c r="WBX17" s="2688"/>
      <c r="WBY17" s="2688"/>
      <c r="WBZ17" s="2688"/>
      <c r="WCA17" s="2688"/>
      <c r="WCB17" s="2688"/>
      <c r="WCC17" s="2688"/>
      <c r="WCD17" s="2688"/>
      <c r="WCE17" s="2688"/>
      <c r="WCF17" s="2688"/>
      <c r="WCG17" s="2688"/>
      <c r="WCH17" s="2688"/>
      <c r="WCI17" s="2688"/>
      <c r="WCJ17" s="2688"/>
      <c r="WCK17" s="2688"/>
      <c r="WCL17" s="2688"/>
      <c r="WCM17" s="2688"/>
      <c r="WCN17" s="2688"/>
      <c r="WCO17" s="2688"/>
      <c r="WCP17" s="2688"/>
      <c r="WCQ17" s="2688"/>
      <c r="WCR17" s="2688"/>
      <c r="WCS17" s="2688"/>
      <c r="WCT17" s="2688"/>
      <c r="WCU17" s="2688"/>
      <c r="WCV17" s="2688"/>
      <c r="WCW17" s="2688"/>
      <c r="WCX17" s="2688"/>
      <c r="WCY17" s="2688"/>
      <c r="WCZ17" s="2688"/>
      <c r="WDA17" s="2688"/>
      <c r="WDB17" s="2688"/>
      <c r="WDC17" s="2688"/>
      <c r="WDD17" s="2688"/>
      <c r="WDE17" s="2688"/>
      <c r="WDF17" s="2688"/>
      <c r="WDG17" s="2688"/>
      <c r="WDH17" s="2688"/>
      <c r="WDI17" s="2688"/>
      <c r="WDJ17" s="2688"/>
      <c r="WDK17" s="2688"/>
      <c r="WDL17" s="2688"/>
      <c r="WDM17" s="2688"/>
      <c r="WDN17" s="2688"/>
      <c r="WDO17" s="2688"/>
      <c r="WDP17" s="2688"/>
      <c r="WDQ17" s="2688"/>
      <c r="WDR17" s="2688"/>
      <c r="WDS17" s="2688"/>
      <c r="WDT17" s="2688"/>
      <c r="WDU17" s="2688"/>
      <c r="WDV17" s="2688"/>
      <c r="WDW17" s="2688"/>
      <c r="WDX17" s="2688"/>
      <c r="WDY17" s="2688"/>
      <c r="WDZ17" s="2688"/>
      <c r="WEA17" s="2688"/>
      <c r="WEB17" s="2688"/>
      <c r="WEC17" s="2688"/>
      <c r="WED17" s="2688"/>
      <c r="WEE17" s="2688"/>
      <c r="WEF17" s="2688"/>
      <c r="WEG17" s="2688"/>
      <c r="WEH17" s="2688"/>
      <c r="WEI17" s="2688"/>
      <c r="WEJ17" s="2688"/>
      <c r="WEK17" s="2688"/>
      <c r="WEL17" s="2688"/>
      <c r="WEM17" s="2688"/>
      <c r="WEN17" s="2688"/>
      <c r="WEO17" s="2688"/>
      <c r="WEP17" s="2688"/>
      <c r="WEQ17" s="2688"/>
      <c r="WER17" s="2688"/>
      <c r="WES17" s="2688"/>
      <c r="WET17" s="2688"/>
      <c r="WEU17" s="2688"/>
      <c r="WEV17" s="2688"/>
      <c r="WEW17" s="2688"/>
      <c r="WEX17" s="2688"/>
      <c r="WEY17" s="2688"/>
      <c r="WEZ17" s="2688"/>
      <c r="WFA17" s="2688"/>
      <c r="WFB17" s="2688"/>
      <c r="WFC17" s="2688"/>
      <c r="WFD17" s="2688"/>
      <c r="WFE17" s="2688"/>
      <c r="WFF17" s="2688"/>
      <c r="WFG17" s="2688"/>
      <c r="WFH17" s="2688"/>
      <c r="WFI17" s="2688"/>
      <c r="WFJ17" s="2688"/>
      <c r="WFK17" s="2688"/>
      <c r="WFL17" s="2688"/>
      <c r="WFM17" s="2688"/>
      <c r="WFN17" s="2688"/>
      <c r="WFO17" s="2688"/>
      <c r="WFP17" s="2688"/>
      <c r="WFQ17" s="2688"/>
      <c r="WFR17" s="2688"/>
      <c r="WFS17" s="2688"/>
      <c r="WFT17" s="2688"/>
      <c r="WFU17" s="2688"/>
      <c r="WFV17" s="2688"/>
      <c r="WFW17" s="2688"/>
      <c r="WFX17" s="2688"/>
      <c r="WFY17" s="2688"/>
      <c r="WFZ17" s="2688"/>
      <c r="WGA17" s="2688"/>
      <c r="WGB17" s="2688"/>
      <c r="WGC17" s="2688"/>
      <c r="WGD17" s="2688"/>
      <c r="WGE17" s="2688"/>
      <c r="WGF17" s="2688"/>
      <c r="WGG17" s="2688"/>
      <c r="WGH17" s="2688"/>
      <c r="WGI17" s="2688"/>
      <c r="WGJ17" s="2688"/>
      <c r="WGK17" s="2688"/>
      <c r="WGL17" s="2688"/>
      <c r="WGM17" s="2688"/>
      <c r="WGN17" s="2688"/>
      <c r="WGO17" s="2688"/>
      <c r="WGP17" s="2688"/>
      <c r="WGQ17" s="2688"/>
      <c r="WGR17" s="2688"/>
      <c r="WGS17" s="2688"/>
      <c r="WGT17" s="2688"/>
      <c r="WGU17" s="2688"/>
      <c r="WGV17" s="2688"/>
      <c r="WGW17" s="2688"/>
      <c r="WGX17" s="2688"/>
      <c r="WGY17" s="2688"/>
      <c r="WGZ17" s="2688"/>
      <c r="WHA17" s="2688"/>
      <c r="WHB17" s="2688"/>
      <c r="WHC17" s="2688"/>
      <c r="WHD17" s="2688"/>
      <c r="WHE17" s="2688"/>
      <c r="WHF17" s="2688"/>
      <c r="WHG17" s="2688"/>
      <c r="WHH17" s="2688"/>
      <c r="WHI17" s="2688"/>
      <c r="WHJ17" s="2688"/>
      <c r="WHK17" s="2688"/>
      <c r="WHL17" s="2688"/>
      <c r="WHM17" s="2688"/>
      <c r="WHN17" s="2688"/>
      <c r="WHO17" s="2688"/>
      <c r="WHP17" s="2688"/>
      <c r="WHQ17" s="2688"/>
      <c r="WHR17" s="2688"/>
      <c r="WHS17" s="2688"/>
      <c r="WHT17" s="2688"/>
      <c r="WHU17" s="2688"/>
      <c r="WHV17" s="2688"/>
      <c r="WHW17" s="2688"/>
      <c r="WHX17" s="2688"/>
      <c r="WHY17" s="2688"/>
      <c r="WHZ17" s="2688"/>
      <c r="WIA17" s="2688"/>
      <c r="WIB17" s="2688"/>
      <c r="WIC17" s="2688"/>
      <c r="WID17" s="2688"/>
      <c r="WIE17" s="2688"/>
      <c r="WIF17" s="2688"/>
      <c r="WIG17" s="2688"/>
      <c r="WIH17" s="2688"/>
      <c r="WII17" s="2688"/>
      <c r="WIJ17" s="2688"/>
      <c r="WIK17" s="2688"/>
      <c r="WIL17" s="2688"/>
      <c r="WIM17" s="2688"/>
      <c r="WIN17" s="2688"/>
      <c r="WIO17" s="2688"/>
      <c r="WIP17" s="2688"/>
      <c r="WIQ17" s="2688"/>
      <c r="WIR17" s="2688"/>
      <c r="WIS17" s="2688"/>
      <c r="WIT17" s="2688"/>
      <c r="WIU17" s="2688"/>
      <c r="WIV17" s="2688"/>
      <c r="WIW17" s="2688"/>
      <c r="WIX17" s="2688"/>
      <c r="WIY17" s="2688"/>
      <c r="WIZ17" s="2688"/>
      <c r="WJA17" s="2688"/>
      <c r="WJB17" s="2688"/>
      <c r="WJC17" s="2688"/>
      <c r="WJD17" s="2688"/>
      <c r="WJE17" s="2688"/>
      <c r="WJF17" s="2688"/>
      <c r="WJG17" s="2688"/>
      <c r="WJH17" s="2688"/>
      <c r="WJI17" s="2688"/>
      <c r="WJJ17" s="2688"/>
      <c r="WJK17" s="2688"/>
      <c r="WJL17" s="2688"/>
      <c r="WJM17" s="2688"/>
      <c r="WJN17" s="2688"/>
      <c r="WJO17" s="2688"/>
      <c r="WJP17" s="2688"/>
      <c r="WJQ17" s="2688"/>
      <c r="WJR17" s="2688"/>
      <c r="WJS17" s="2688"/>
      <c r="WJT17" s="2688"/>
      <c r="WJU17" s="2688"/>
      <c r="WJV17" s="2688"/>
      <c r="WJW17" s="2688"/>
      <c r="WJX17" s="2688"/>
      <c r="WJY17" s="2688"/>
      <c r="WJZ17" s="2688"/>
      <c r="WKA17" s="2688"/>
      <c r="WKB17" s="2688"/>
      <c r="WKC17" s="2688"/>
      <c r="WKD17" s="2688"/>
      <c r="WKE17" s="2688"/>
      <c r="WKF17" s="2688"/>
      <c r="WKG17" s="2688"/>
      <c r="WKH17" s="2688"/>
      <c r="WKI17" s="2688"/>
      <c r="WKJ17" s="2688"/>
      <c r="WKK17" s="2688"/>
      <c r="WKL17" s="2688"/>
      <c r="WKM17" s="2688"/>
      <c r="WKN17" s="2688"/>
      <c r="WKO17" s="2688"/>
      <c r="WKP17" s="2688"/>
      <c r="WKQ17" s="2688"/>
      <c r="WKR17" s="2688"/>
      <c r="WKS17" s="2688"/>
      <c r="WKT17" s="2688"/>
      <c r="WKU17" s="2688"/>
      <c r="WKV17" s="2688"/>
      <c r="WKW17" s="2688"/>
      <c r="WKX17" s="2688"/>
      <c r="WKY17" s="2688"/>
      <c r="WKZ17" s="2688"/>
      <c r="WLA17" s="2688"/>
      <c r="WLB17" s="2688"/>
      <c r="WLC17" s="2688"/>
      <c r="WLD17" s="2688"/>
      <c r="WLE17" s="2688"/>
      <c r="WLF17" s="2688"/>
      <c r="WLG17" s="2688"/>
      <c r="WLH17" s="2688"/>
      <c r="WLI17" s="2688"/>
      <c r="WLJ17" s="2688"/>
      <c r="WLK17" s="2688"/>
      <c r="WLL17" s="2688"/>
      <c r="WLM17" s="2688"/>
      <c r="WLN17" s="2688"/>
      <c r="WLO17" s="2688"/>
      <c r="WLP17" s="2688"/>
      <c r="WLQ17" s="2688"/>
      <c r="WLR17" s="2688"/>
      <c r="WLS17" s="2688"/>
      <c r="WLT17" s="2688"/>
      <c r="WLU17" s="2688"/>
      <c r="WLV17" s="2688"/>
      <c r="WLW17" s="2688"/>
      <c r="WLX17" s="2688"/>
      <c r="WLY17" s="2688"/>
      <c r="WLZ17" s="2688"/>
      <c r="WMA17" s="2688"/>
      <c r="WMB17" s="2688"/>
      <c r="WMC17" s="2688"/>
      <c r="WMD17" s="2688"/>
      <c r="WME17" s="2688"/>
      <c r="WMF17" s="2688"/>
      <c r="WMG17" s="2688"/>
      <c r="WMH17" s="2688"/>
      <c r="WMI17" s="2688"/>
      <c r="WMJ17" s="2688"/>
      <c r="WMK17" s="2688"/>
      <c r="WML17" s="2688"/>
      <c r="WMM17" s="2688"/>
      <c r="WMN17" s="2688"/>
      <c r="WMO17" s="2688"/>
      <c r="WMP17" s="2688"/>
      <c r="WMQ17" s="2688"/>
      <c r="WMR17" s="2688"/>
      <c r="WMS17" s="2688"/>
      <c r="WMT17" s="2688"/>
      <c r="WMU17" s="2688"/>
      <c r="WMV17" s="2688"/>
      <c r="WMW17" s="2688"/>
      <c r="WMX17" s="2688"/>
      <c r="WMY17" s="2688"/>
      <c r="WMZ17" s="2688"/>
      <c r="WNA17" s="2688"/>
      <c r="WNB17" s="2688"/>
      <c r="WNC17" s="2688"/>
      <c r="WND17" s="2688"/>
      <c r="WNE17" s="2688"/>
      <c r="WNF17" s="2688"/>
      <c r="WNG17" s="2688"/>
      <c r="WNH17" s="2688"/>
      <c r="WNI17" s="2688"/>
      <c r="WNJ17" s="2688"/>
      <c r="WNK17" s="2688"/>
      <c r="WNL17" s="2688"/>
      <c r="WNM17" s="2688"/>
      <c r="WNN17" s="2688"/>
      <c r="WNO17" s="2688"/>
      <c r="WNP17" s="2688"/>
      <c r="WNQ17" s="2688"/>
      <c r="WNR17" s="2688"/>
      <c r="WNS17" s="2688"/>
      <c r="WNT17" s="2688"/>
      <c r="WNU17" s="2688"/>
      <c r="WNV17" s="2688"/>
      <c r="WNW17" s="2688"/>
      <c r="WNX17" s="2688"/>
      <c r="WNY17" s="2688"/>
      <c r="WNZ17" s="2688"/>
      <c r="WOA17" s="2688"/>
      <c r="WOB17" s="2688"/>
      <c r="WOC17" s="2688"/>
      <c r="WOD17" s="2688"/>
      <c r="WOE17" s="2688"/>
      <c r="WOF17" s="2688"/>
      <c r="WOG17" s="2688"/>
      <c r="WOH17" s="2688"/>
      <c r="WOI17" s="2688"/>
      <c r="WOJ17" s="2688"/>
      <c r="WOK17" s="2688"/>
      <c r="WOL17" s="2688"/>
      <c r="WOM17" s="2688"/>
      <c r="WON17" s="2688"/>
      <c r="WOO17" s="2688"/>
      <c r="WOP17" s="2688"/>
      <c r="WOQ17" s="2688"/>
      <c r="WOR17" s="2688"/>
      <c r="WOS17" s="2688"/>
      <c r="WOT17" s="2688"/>
      <c r="WOU17" s="2688"/>
      <c r="WOV17" s="2688"/>
      <c r="WOW17" s="2688"/>
      <c r="WOX17" s="2688"/>
      <c r="WOY17" s="2688"/>
      <c r="WOZ17" s="2688"/>
      <c r="WPA17" s="2688"/>
      <c r="WPB17" s="2688"/>
      <c r="WPC17" s="2688"/>
      <c r="WPD17" s="2688"/>
      <c r="WPE17" s="2688"/>
      <c r="WPF17" s="2688"/>
      <c r="WPG17" s="2688"/>
      <c r="WPH17" s="2688"/>
      <c r="WPI17" s="2688"/>
      <c r="WPJ17" s="2688"/>
      <c r="WPK17" s="2688"/>
      <c r="WPL17" s="2688"/>
      <c r="WPM17" s="2688"/>
      <c r="WPN17" s="2688"/>
      <c r="WPO17" s="2688"/>
      <c r="WPP17" s="2688"/>
      <c r="WPQ17" s="2688"/>
      <c r="WPR17" s="2688"/>
      <c r="WPS17" s="2688"/>
      <c r="WPT17" s="2688"/>
      <c r="WPU17" s="2688"/>
      <c r="WPV17" s="2688"/>
      <c r="WPW17" s="2688"/>
      <c r="WPX17" s="2688"/>
      <c r="WPY17" s="2688"/>
      <c r="WPZ17" s="2688"/>
      <c r="WQA17" s="2688"/>
      <c r="WQB17" s="2688"/>
      <c r="WQC17" s="2688"/>
      <c r="WQD17" s="2688"/>
      <c r="WQE17" s="2688"/>
      <c r="WQF17" s="2688"/>
      <c r="WQG17" s="2688"/>
      <c r="WQH17" s="2688"/>
      <c r="WQI17" s="2688"/>
      <c r="WQJ17" s="2688"/>
      <c r="WQK17" s="2688"/>
      <c r="WQL17" s="2688"/>
      <c r="WQM17" s="2688"/>
      <c r="WQN17" s="2688"/>
      <c r="WQO17" s="2688"/>
      <c r="WQP17" s="2688"/>
      <c r="WQQ17" s="2688"/>
      <c r="WQR17" s="2688"/>
      <c r="WQS17" s="2688"/>
      <c r="WQT17" s="2688"/>
      <c r="WQU17" s="2688"/>
      <c r="WQV17" s="2688"/>
      <c r="WQW17" s="2688"/>
      <c r="WQX17" s="2688"/>
      <c r="WQY17" s="2688"/>
      <c r="WQZ17" s="2688"/>
      <c r="WRA17" s="2688"/>
      <c r="WRB17" s="2688"/>
      <c r="WRC17" s="2688"/>
      <c r="WRD17" s="2688"/>
      <c r="WRE17" s="2688"/>
      <c r="WRF17" s="2688"/>
      <c r="WRG17" s="2688"/>
      <c r="WRH17" s="2688"/>
      <c r="WRI17" s="2688"/>
      <c r="WRJ17" s="2688"/>
      <c r="WRK17" s="2688"/>
      <c r="WRL17" s="2688"/>
      <c r="WRM17" s="2688"/>
      <c r="WRN17" s="2688"/>
      <c r="WRO17" s="2688"/>
      <c r="WRP17" s="2688"/>
      <c r="WRQ17" s="2688"/>
      <c r="WRR17" s="2688"/>
      <c r="WRS17" s="2688"/>
      <c r="WRT17" s="2688"/>
      <c r="WRU17" s="2688"/>
      <c r="WRV17" s="2688"/>
      <c r="WRW17" s="2688"/>
      <c r="WRX17" s="2688"/>
      <c r="WRY17" s="2688"/>
      <c r="WRZ17" s="2688"/>
      <c r="WSA17" s="2688"/>
      <c r="WSB17" s="2688"/>
      <c r="WSC17" s="2688"/>
      <c r="WSD17" s="2688"/>
      <c r="WSE17" s="2688"/>
      <c r="WSF17" s="2688"/>
      <c r="WSG17" s="2688"/>
      <c r="WSH17" s="2688"/>
      <c r="WSI17" s="2688"/>
      <c r="WSJ17" s="2688"/>
      <c r="WSK17" s="2688"/>
      <c r="WSL17" s="2688"/>
      <c r="WSM17" s="2688"/>
      <c r="WSN17" s="2688"/>
      <c r="WSO17" s="2688"/>
      <c r="WSP17" s="2688"/>
      <c r="WSQ17" s="2688"/>
      <c r="WSR17" s="2688"/>
      <c r="WSS17" s="2688"/>
      <c r="WST17" s="2688"/>
      <c r="WSU17" s="2688"/>
      <c r="WSV17" s="2688"/>
      <c r="WSW17" s="2688"/>
      <c r="WSX17" s="2688"/>
      <c r="WSY17" s="2688"/>
      <c r="WSZ17" s="2688"/>
      <c r="WTA17" s="2688"/>
      <c r="WTB17" s="2688"/>
      <c r="WTC17" s="2688"/>
      <c r="WTD17" s="2688"/>
      <c r="WTE17" s="2688"/>
      <c r="WTF17" s="2688"/>
      <c r="WTG17" s="2688"/>
      <c r="WTH17" s="2688"/>
      <c r="WTI17" s="2688"/>
      <c r="WTJ17" s="2688"/>
      <c r="WTK17" s="2688"/>
      <c r="WTL17" s="2688"/>
      <c r="WTM17" s="2688"/>
      <c r="WTN17" s="2688"/>
      <c r="WTO17" s="2688"/>
      <c r="WTP17" s="2688"/>
      <c r="WTQ17" s="2688"/>
      <c r="WTR17" s="2688"/>
      <c r="WTS17" s="2688"/>
      <c r="WTT17" s="2688"/>
      <c r="WTU17" s="2688"/>
      <c r="WTV17" s="2688"/>
      <c r="WTW17" s="2688"/>
      <c r="WTX17" s="2688"/>
      <c r="WTY17" s="2688"/>
      <c r="WTZ17" s="2688"/>
      <c r="WUA17" s="2688"/>
      <c r="WUB17" s="2688"/>
      <c r="WUC17" s="2688"/>
      <c r="WUD17" s="2688"/>
      <c r="WUE17" s="2688"/>
      <c r="WUF17" s="2688"/>
      <c r="WUG17" s="2688"/>
      <c r="WUH17" s="2688"/>
      <c r="WUI17" s="2688"/>
      <c r="WUJ17" s="2688"/>
      <c r="WUK17" s="2688"/>
      <c r="WUL17" s="2688"/>
      <c r="WUM17" s="2688"/>
      <c r="WUN17" s="2688"/>
      <c r="WUO17" s="2688"/>
      <c r="WUP17" s="2688"/>
      <c r="WUQ17" s="2688"/>
      <c r="WUR17" s="2688"/>
      <c r="WUS17" s="2688"/>
      <c r="WUT17" s="2688"/>
      <c r="WUU17" s="2688"/>
      <c r="WUV17" s="2688"/>
      <c r="WUW17" s="2688"/>
      <c r="WUX17" s="2688"/>
      <c r="WUY17" s="2688"/>
      <c r="WUZ17" s="2688"/>
      <c r="WVA17" s="2688"/>
      <c r="WVB17" s="2688"/>
      <c r="WVC17" s="2688"/>
      <c r="WVD17" s="2688"/>
      <c r="WVE17" s="2688"/>
      <c r="WVF17" s="2688"/>
      <c r="WVG17" s="2688"/>
      <c r="WVH17" s="2688"/>
      <c r="WVI17" s="2688"/>
      <c r="WVJ17" s="2688"/>
      <c r="WVK17" s="2688"/>
      <c r="WVL17" s="2688"/>
      <c r="WVM17" s="2688"/>
      <c r="WVN17" s="2688"/>
      <c r="WVO17" s="2688"/>
      <c r="WVP17" s="2688"/>
      <c r="WVQ17" s="2688"/>
      <c r="WVR17" s="2688"/>
      <c r="WVS17" s="2688"/>
      <c r="WVT17" s="2688"/>
      <c r="WVU17" s="2688"/>
      <c r="WVV17" s="2688"/>
      <c r="WVW17" s="2688"/>
      <c r="WVX17" s="2688"/>
      <c r="WVY17" s="2688"/>
      <c r="WVZ17" s="2688"/>
      <c r="WWA17" s="2688"/>
      <c r="WWB17" s="2688"/>
      <c r="WWC17" s="2688"/>
      <c r="WWD17" s="2688"/>
      <c r="WWE17" s="2688"/>
      <c r="WWF17" s="2688"/>
      <c r="WWG17" s="2688"/>
      <c r="WWH17" s="2688"/>
      <c r="WWI17" s="2688"/>
      <c r="WWJ17" s="2688"/>
      <c r="WWK17" s="2688"/>
      <c r="WWL17" s="2688"/>
      <c r="WWM17" s="2688"/>
      <c r="WWN17" s="2688"/>
      <c r="WWO17" s="2688"/>
      <c r="WWP17" s="2688"/>
      <c r="WWQ17" s="2688"/>
      <c r="WWR17" s="2688"/>
      <c r="WWS17" s="2688"/>
      <c r="WWT17" s="2688"/>
      <c r="WWU17" s="2688"/>
      <c r="WWV17" s="2688"/>
      <c r="WWW17" s="2688"/>
      <c r="WWX17" s="2688"/>
      <c r="WWY17" s="2688"/>
      <c r="WWZ17" s="2688"/>
      <c r="WXA17" s="2688"/>
      <c r="WXB17" s="2688"/>
      <c r="WXC17" s="2688"/>
      <c r="WXD17" s="2688"/>
      <c r="WXE17" s="2688"/>
      <c r="WXF17" s="2688"/>
      <c r="WXG17" s="2688"/>
      <c r="WXH17" s="2688"/>
      <c r="WXI17" s="2688"/>
      <c r="WXJ17" s="2688"/>
      <c r="WXK17" s="2688"/>
      <c r="WXL17" s="2688"/>
      <c r="WXM17" s="2688"/>
      <c r="WXN17" s="2688"/>
      <c r="WXO17" s="2688"/>
      <c r="WXP17" s="2688"/>
      <c r="WXQ17" s="2688"/>
      <c r="WXR17" s="2688"/>
      <c r="WXS17" s="2688"/>
      <c r="WXT17" s="2688"/>
      <c r="WXU17" s="2688"/>
      <c r="WXV17" s="2688"/>
      <c r="WXW17" s="2688"/>
      <c r="WXX17" s="2688"/>
      <c r="WXY17" s="2688"/>
      <c r="WXZ17" s="2688"/>
      <c r="WYA17" s="2688"/>
      <c r="WYB17" s="2688"/>
      <c r="WYC17" s="2688"/>
      <c r="WYD17" s="2688"/>
      <c r="WYE17" s="2688"/>
      <c r="WYF17" s="2688"/>
      <c r="WYG17" s="2688"/>
      <c r="WYH17" s="2688"/>
      <c r="WYI17" s="2688"/>
      <c r="WYJ17" s="2688"/>
      <c r="WYK17" s="2688"/>
      <c r="WYL17" s="2688"/>
      <c r="WYM17" s="2688"/>
      <c r="WYN17" s="2688"/>
      <c r="WYO17" s="2688"/>
      <c r="WYP17" s="2688"/>
      <c r="WYQ17" s="2688"/>
      <c r="WYR17" s="2688"/>
      <c r="WYS17" s="2688"/>
      <c r="WYT17" s="2688"/>
      <c r="WYU17" s="2688"/>
      <c r="WYV17" s="2688"/>
      <c r="WYW17" s="2688"/>
      <c r="WYX17" s="2688"/>
      <c r="WYY17" s="2688"/>
      <c r="WYZ17" s="2688"/>
      <c r="WZA17" s="2688"/>
      <c r="WZB17" s="2688"/>
      <c r="WZC17" s="2688"/>
      <c r="WZD17" s="2688"/>
      <c r="WZE17" s="2688"/>
      <c r="WZF17" s="2688"/>
      <c r="WZG17" s="2688"/>
      <c r="WZH17" s="2688"/>
      <c r="WZI17" s="2688"/>
      <c r="WZJ17" s="2688"/>
      <c r="WZK17" s="2688"/>
      <c r="WZL17" s="2688"/>
      <c r="WZM17" s="2688"/>
      <c r="WZN17" s="2688"/>
      <c r="WZO17" s="2688"/>
      <c r="WZP17" s="2688"/>
      <c r="WZQ17" s="2688"/>
      <c r="WZR17" s="2688"/>
      <c r="WZS17" s="2688"/>
      <c r="WZT17" s="2688"/>
      <c r="WZU17" s="2688"/>
      <c r="WZV17" s="2688"/>
      <c r="WZW17" s="2688"/>
      <c r="WZX17" s="2688"/>
      <c r="WZY17" s="2688"/>
      <c r="WZZ17" s="2688"/>
      <c r="XAA17" s="2688"/>
      <c r="XAB17" s="2688"/>
      <c r="XAC17" s="2688"/>
      <c r="XAD17" s="2688"/>
      <c r="XAE17" s="2688"/>
      <c r="XAF17" s="2688"/>
      <c r="XAG17" s="2688"/>
      <c r="XAH17" s="2688"/>
      <c r="XAI17" s="2688"/>
      <c r="XAJ17" s="2688"/>
      <c r="XAK17" s="2688"/>
      <c r="XAL17" s="2688"/>
      <c r="XAM17" s="2688"/>
      <c r="XAN17" s="2688"/>
      <c r="XAO17" s="2688"/>
      <c r="XAP17" s="2688"/>
      <c r="XAQ17" s="2688"/>
      <c r="XAR17" s="2688"/>
      <c r="XAS17" s="2688"/>
      <c r="XAT17" s="2688"/>
      <c r="XAU17" s="2688"/>
      <c r="XAV17" s="2688"/>
      <c r="XAW17" s="2688"/>
      <c r="XAX17" s="2688"/>
      <c r="XAY17" s="2688"/>
      <c r="XAZ17" s="2688"/>
      <c r="XBA17" s="2688"/>
      <c r="XBB17" s="2688"/>
      <c r="XBC17" s="2688"/>
      <c r="XBD17" s="2688"/>
      <c r="XBE17" s="2688"/>
      <c r="XBF17" s="2688"/>
      <c r="XBG17" s="2688"/>
      <c r="XBH17" s="2688"/>
      <c r="XBI17" s="2688"/>
      <c r="XBJ17" s="2688"/>
      <c r="XBK17" s="2688"/>
      <c r="XBL17" s="2688"/>
      <c r="XBM17" s="2688"/>
      <c r="XBN17" s="2688"/>
      <c r="XBO17" s="2688"/>
      <c r="XBP17" s="2688"/>
      <c r="XBQ17" s="2688"/>
      <c r="XBR17" s="2688"/>
      <c r="XBS17" s="2688"/>
      <c r="XBT17" s="2688"/>
      <c r="XBU17" s="2688"/>
      <c r="XBV17" s="2688"/>
      <c r="XBW17" s="2688"/>
      <c r="XBX17" s="2688"/>
      <c r="XBY17" s="2688"/>
      <c r="XBZ17" s="2688"/>
      <c r="XCA17" s="2688"/>
      <c r="XCB17" s="2688"/>
      <c r="XCC17" s="2688"/>
      <c r="XCD17" s="2688"/>
      <c r="XCE17" s="2688"/>
      <c r="XCF17" s="2688"/>
      <c r="XCG17" s="2688"/>
      <c r="XCH17" s="2688"/>
      <c r="XCI17" s="2688"/>
      <c r="XCJ17" s="2688"/>
      <c r="XCK17" s="2688"/>
      <c r="XCL17" s="2688"/>
      <c r="XCM17" s="2688"/>
      <c r="XCN17" s="2688"/>
      <c r="XCO17" s="2688"/>
      <c r="XCP17" s="2688"/>
      <c r="XCQ17" s="2688"/>
      <c r="XCR17" s="2688"/>
      <c r="XCS17" s="2688"/>
      <c r="XCT17" s="2688"/>
      <c r="XCU17" s="2688"/>
      <c r="XCV17" s="2688"/>
      <c r="XCW17" s="2688"/>
      <c r="XCX17" s="2688"/>
      <c r="XCY17" s="2688"/>
      <c r="XCZ17" s="2688"/>
      <c r="XDA17" s="2688"/>
      <c r="XDB17" s="2688"/>
      <c r="XDC17" s="2688"/>
      <c r="XDD17" s="2688"/>
      <c r="XDE17" s="2688"/>
      <c r="XDF17" s="2688"/>
      <c r="XDG17" s="2688"/>
      <c r="XDH17" s="2688"/>
      <c r="XDI17" s="2688"/>
      <c r="XDJ17" s="2688"/>
      <c r="XDK17" s="2688"/>
      <c r="XDL17" s="2688"/>
      <c r="XDM17" s="2688"/>
      <c r="XDN17" s="2688"/>
      <c r="XDO17" s="2688"/>
      <c r="XDP17" s="2688"/>
      <c r="XDQ17" s="2688"/>
      <c r="XDR17" s="2688"/>
      <c r="XDS17" s="2688"/>
      <c r="XDT17" s="2688"/>
      <c r="XDU17" s="2688"/>
      <c r="XDV17" s="2688"/>
      <c r="XDW17" s="2688"/>
      <c r="XDX17" s="2688"/>
      <c r="XDY17" s="2688"/>
      <c r="XDZ17" s="2688"/>
      <c r="XEA17" s="2688"/>
      <c r="XEB17" s="2688"/>
      <c r="XEC17" s="2688"/>
      <c r="XED17" s="2688"/>
      <c r="XEE17" s="2688"/>
      <c r="XEF17" s="2688"/>
      <c r="XEG17" s="2688"/>
      <c r="XEH17" s="2688"/>
      <c r="XEI17" s="2688"/>
      <c r="XEJ17" s="2688"/>
      <c r="XEK17" s="2688"/>
      <c r="XEL17" s="2688"/>
      <c r="XEM17" s="2688"/>
      <c r="XEN17" s="2688"/>
      <c r="XEO17" s="2688"/>
      <c r="XEP17" s="2688"/>
      <c r="XEQ17" s="2688"/>
      <c r="XER17" s="2688"/>
      <c r="XES17" s="2688"/>
      <c r="XET17" s="2688"/>
      <c r="XEU17" s="2688"/>
      <c r="XEV17" s="2688"/>
      <c r="XEW17" s="2688"/>
      <c r="XEX17" s="2688"/>
      <c r="XEY17" s="2688"/>
      <c r="XEZ17" s="2688"/>
      <c r="XFA17" s="2688"/>
      <c r="XFB17" s="2688"/>
      <c r="XFC17" s="2688"/>
      <c r="XFD17" s="2688"/>
    </row>
    <row r="18" spans="1:16384" s="7" customFormat="1" ht="15.5">
      <c r="A18" s="2617" t="s">
        <v>539</v>
      </c>
      <c r="B18" s="2617"/>
      <c r="C18" s="2617"/>
      <c r="D18" s="2617"/>
      <c r="E18" s="2617"/>
      <c r="F18" s="887"/>
      <c r="G18" s="887"/>
      <c r="H18" s="887"/>
      <c r="I18" s="887"/>
      <c r="J18" s="52"/>
      <c r="K18" s="65"/>
      <c r="L18" s="65"/>
      <c r="M18" s="65"/>
      <c r="N18" s="65"/>
      <c r="O18" s="65"/>
      <c r="P18" s="65"/>
      <c r="Q18" s="65"/>
      <c r="R18" s="65"/>
      <c r="S18" s="65"/>
      <c r="T18" s="65"/>
      <c r="U18" s="2688"/>
      <c r="V18" s="2688"/>
      <c r="W18" s="2688"/>
      <c r="X18" s="2688"/>
      <c r="Y18" s="2688"/>
      <c r="Z18" s="2688"/>
      <c r="AA18" s="2688"/>
      <c r="AB18" s="2688"/>
      <c r="AC18" s="2688"/>
      <c r="AD18" s="2688"/>
      <c r="AE18" s="2688"/>
      <c r="AF18" s="2688"/>
      <c r="AG18" s="2688"/>
      <c r="AH18" s="2688"/>
      <c r="AI18" s="2688"/>
      <c r="AJ18" s="2688"/>
      <c r="AK18" s="2688"/>
      <c r="AL18" s="2688"/>
      <c r="AM18" s="2688"/>
      <c r="AN18" s="2688"/>
      <c r="AO18" s="2688"/>
      <c r="AP18" s="2688"/>
      <c r="AQ18" s="2688"/>
      <c r="AR18" s="2688"/>
      <c r="AS18" s="2688"/>
      <c r="AT18" s="2688"/>
      <c r="AU18" s="2688"/>
      <c r="AV18" s="2688"/>
      <c r="AW18" s="2688"/>
      <c r="AX18" s="2688"/>
      <c r="AY18" s="2688"/>
      <c r="AZ18" s="2688"/>
      <c r="BA18" s="2688"/>
      <c r="BB18" s="2688"/>
      <c r="BC18" s="2688"/>
      <c r="BD18" s="2688"/>
      <c r="BE18" s="2688"/>
      <c r="BF18" s="2688"/>
      <c r="BG18" s="2688"/>
      <c r="BH18" s="2688"/>
      <c r="BI18" s="2688"/>
      <c r="BJ18" s="2688"/>
      <c r="BK18" s="2688"/>
      <c r="BL18" s="2688"/>
      <c r="BM18" s="2688"/>
      <c r="BN18" s="2688"/>
      <c r="BO18" s="2688"/>
      <c r="BP18" s="2688"/>
      <c r="BQ18" s="2688"/>
      <c r="BR18" s="2688"/>
      <c r="BS18" s="2688"/>
      <c r="BT18" s="2688"/>
      <c r="BU18" s="2688"/>
      <c r="BV18" s="2688"/>
      <c r="BW18" s="2688"/>
      <c r="BX18" s="2688"/>
      <c r="BY18" s="2688"/>
      <c r="BZ18" s="2688"/>
      <c r="CA18" s="2688"/>
      <c r="CB18" s="2688"/>
      <c r="CC18" s="2688"/>
      <c r="CD18" s="2688"/>
      <c r="CE18" s="2688"/>
      <c r="CF18" s="2688"/>
      <c r="CG18" s="2688"/>
      <c r="CH18" s="2688"/>
      <c r="CI18" s="2688"/>
      <c r="CJ18" s="2688"/>
      <c r="CK18" s="2688"/>
      <c r="CL18" s="2688"/>
      <c r="CM18" s="2688"/>
      <c r="CN18" s="2688"/>
      <c r="CO18" s="2688"/>
      <c r="CP18" s="2688"/>
      <c r="CQ18" s="2688"/>
      <c r="CR18" s="2688"/>
      <c r="CS18" s="2688"/>
      <c r="CT18" s="2688"/>
      <c r="CU18" s="2688"/>
      <c r="CV18" s="2688"/>
      <c r="CW18" s="2688"/>
      <c r="CX18" s="2688"/>
      <c r="CY18" s="2688"/>
      <c r="CZ18" s="2688"/>
      <c r="DA18" s="2688"/>
      <c r="DB18" s="2688"/>
      <c r="DC18" s="2688"/>
      <c r="DD18" s="2688"/>
      <c r="DE18" s="2688"/>
      <c r="DF18" s="2688"/>
      <c r="DG18" s="2688"/>
      <c r="DH18" s="2688"/>
      <c r="DI18" s="2688"/>
      <c r="DJ18" s="2688"/>
      <c r="DK18" s="2688"/>
      <c r="DL18" s="2688"/>
      <c r="DM18" s="2688"/>
      <c r="DN18" s="2688"/>
      <c r="DO18" s="2688"/>
      <c r="DP18" s="2688"/>
      <c r="DQ18" s="2688"/>
      <c r="DR18" s="2688"/>
      <c r="DS18" s="2688"/>
      <c r="DT18" s="2688"/>
      <c r="DU18" s="2688"/>
      <c r="DV18" s="2688"/>
      <c r="DW18" s="2688"/>
      <c r="DX18" s="2688"/>
      <c r="DY18" s="2688"/>
      <c r="DZ18" s="2688"/>
      <c r="EA18" s="2688"/>
      <c r="EB18" s="2688"/>
      <c r="EC18" s="2688"/>
      <c r="ED18" s="2688"/>
      <c r="EE18" s="2688"/>
      <c r="EF18" s="2688"/>
      <c r="EG18" s="2688"/>
      <c r="EH18" s="2688"/>
      <c r="EI18" s="2688"/>
      <c r="EJ18" s="2688"/>
      <c r="EK18" s="2688"/>
      <c r="EL18" s="2688"/>
      <c r="EM18" s="2688"/>
      <c r="EN18" s="2688"/>
      <c r="EO18" s="2688"/>
      <c r="EP18" s="2688"/>
      <c r="EQ18" s="2688"/>
      <c r="ER18" s="2688"/>
      <c r="ES18" s="2688"/>
      <c r="ET18" s="2688"/>
      <c r="EU18" s="2688"/>
      <c r="EV18" s="2688"/>
      <c r="EW18" s="2688"/>
      <c r="EX18" s="2688"/>
      <c r="EY18" s="2688"/>
      <c r="EZ18" s="2688"/>
      <c r="FA18" s="2688"/>
      <c r="FB18" s="2688"/>
      <c r="FC18" s="2688"/>
      <c r="FD18" s="2688"/>
      <c r="FE18" s="2688"/>
      <c r="FF18" s="2688"/>
      <c r="FG18" s="2688"/>
      <c r="FH18" s="2688"/>
      <c r="FI18" s="2688"/>
      <c r="FJ18" s="2688"/>
      <c r="FK18" s="2688"/>
      <c r="FL18" s="2688"/>
      <c r="FM18" s="2688"/>
      <c r="FN18" s="2688"/>
      <c r="FO18" s="2688"/>
      <c r="FP18" s="2688"/>
      <c r="FQ18" s="2688"/>
      <c r="FR18" s="2688"/>
      <c r="FS18" s="2688"/>
      <c r="FT18" s="2688"/>
      <c r="FU18" s="2688"/>
      <c r="FV18" s="2688"/>
      <c r="FW18" s="2688"/>
      <c r="FX18" s="2688"/>
      <c r="FY18" s="2688"/>
      <c r="FZ18" s="2688"/>
      <c r="GA18" s="2688"/>
      <c r="GB18" s="2688"/>
      <c r="GC18" s="2688"/>
      <c r="GD18" s="2688"/>
      <c r="GE18" s="2688"/>
      <c r="GF18" s="2688"/>
      <c r="GG18" s="2688"/>
      <c r="GH18" s="2688"/>
      <c r="GI18" s="2688"/>
      <c r="GJ18" s="2688"/>
      <c r="GK18" s="2688"/>
      <c r="GL18" s="2688"/>
      <c r="GM18" s="2688"/>
      <c r="GN18" s="2688"/>
      <c r="GO18" s="2688"/>
      <c r="GP18" s="2688"/>
      <c r="GQ18" s="2688"/>
      <c r="GR18" s="2688"/>
      <c r="GS18" s="2688"/>
      <c r="GT18" s="2688"/>
      <c r="GU18" s="2688"/>
      <c r="GV18" s="2688"/>
      <c r="GW18" s="2688"/>
      <c r="GX18" s="2688"/>
      <c r="GY18" s="2688"/>
      <c r="GZ18" s="2688"/>
      <c r="HA18" s="2688"/>
      <c r="HB18" s="2688"/>
      <c r="HC18" s="2688"/>
      <c r="HD18" s="2688"/>
      <c r="HE18" s="2688"/>
      <c r="HF18" s="2688"/>
      <c r="HG18" s="2688"/>
      <c r="HH18" s="2688"/>
      <c r="HI18" s="2688"/>
      <c r="HJ18" s="2688"/>
      <c r="HK18" s="2688"/>
      <c r="HL18" s="2688"/>
      <c r="HM18" s="2688"/>
      <c r="HN18" s="2688"/>
      <c r="HO18" s="2688"/>
      <c r="HP18" s="2688"/>
      <c r="HQ18" s="2688"/>
      <c r="HR18" s="2688"/>
      <c r="HS18" s="2688"/>
      <c r="HT18" s="2688"/>
      <c r="HU18" s="2688"/>
      <c r="HV18" s="2688"/>
      <c r="HW18" s="2688"/>
      <c r="HX18" s="2688"/>
      <c r="HY18" s="2688"/>
      <c r="HZ18" s="2688"/>
      <c r="IA18" s="2688"/>
      <c r="IB18" s="2688"/>
      <c r="IC18" s="2688"/>
      <c r="ID18" s="2688"/>
      <c r="IE18" s="2688"/>
      <c r="IF18" s="2688"/>
      <c r="IG18" s="2688"/>
      <c r="IH18" s="2688"/>
      <c r="II18" s="2688"/>
      <c r="IJ18" s="2688"/>
      <c r="IK18" s="2688"/>
      <c r="IL18" s="2688"/>
      <c r="IM18" s="2688"/>
      <c r="IN18" s="2688"/>
      <c r="IO18" s="2688"/>
      <c r="IP18" s="2688"/>
      <c r="IQ18" s="2688"/>
      <c r="IR18" s="2688"/>
      <c r="IS18" s="2688"/>
      <c r="IT18" s="2688"/>
      <c r="IU18" s="2688"/>
      <c r="IV18" s="2688"/>
      <c r="IW18" s="2688"/>
      <c r="IX18" s="2688"/>
      <c r="IY18" s="2688"/>
      <c r="IZ18" s="2688"/>
      <c r="JA18" s="2688"/>
      <c r="JB18" s="2688"/>
      <c r="JC18" s="2688"/>
      <c r="JD18" s="2688"/>
      <c r="JE18" s="2688"/>
      <c r="JF18" s="2688"/>
      <c r="JG18" s="2688"/>
      <c r="JH18" s="2688"/>
      <c r="JI18" s="2688"/>
      <c r="JJ18" s="2688"/>
      <c r="JK18" s="2688"/>
      <c r="JL18" s="2688"/>
      <c r="JM18" s="2688"/>
      <c r="JN18" s="2688"/>
      <c r="JO18" s="2688"/>
      <c r="JP18" s="2688"/>
      <c r="JQ18" s="2688"/>
      <c r="JR18" s="2688"/>
      <c r="JS18" s="2688"/>
      <c r="JT18" s="2688"/>
      <c r="JU18" s="2688"/>
      <c r="JV18" s="2688"/>
      <c r="JW18" s="2688"/>
      <c r="JX18" s="2688"/>
      <c r="JY18" s="2688"/>
      <c r="JZ18" s="2688"/>
      <c r="KA18" s="2688"/>
      <c r="KB18" s="2688"/>
      <c r="KC18" s="2688"/>
      <c r="KD18" s="2688"/>
      <c r="KE18" s="2688"/>
      <c r="KF18" s="2688"/>
      <c r="KG18" s="2688"/>
      <c r="KH18" s="2688"/>
      <c r="KI18" s="2688"/>
      <c r="KJ18" s="2688"/>
      <c r="KK18" s="2688"/>
      <c r="KL18" s="2688"/>
      <c r="KM18" s="2688"/>
      <c r="KN18" s="2688"/>
      <c r="KO18" s="2688"/>
      <c r="KP18" s="2688"/>
      <c r="KQ18" s="2688"/>
      <c r="KR18" s="2688"/>
      <c r="KS18" s="2688"/>
      <c r="KT18" s="2688"/>
      <c r="KU18" s="2688"/>
      <c r="KV18" s="2688"/>
      <c r="KW18" s="2688"/>
      <c r="KX18" s="2688"/>
      <c r="KY18" s="2688"/>
      <c r="KZ18" s="2688"/>
      <c r="LA18" s="2688"/>
      <c r="LB18" s="2688"/>
      <c r="LC18" s="2688"/>
      <c r="LD18" s="2688"/>
      <c r="LE18" s="2688"/>
      <c r="LF18" s="2688"/>
      <c r="LG18" s="2688"/>
      <c r="LH18" s="2688"/>
      <c r="LI18" s="2688"/>
      <c r="LJ18" s="2688"/>
      <c r="LK18" s="2688"/>
      <c r="LL18" s="2688"/>
      <c r="LM18" s="2688"/>
      <c r="LN18" s="2688"/>
      <c r="LO18" s="2688"/>
      <c r="LP18" s="2688"/>
      <c r="LQ18" s="2688"/>
      <c r="LR18" s="2688"/>
      <c r="LS18" s="2688"/>
      <c r="LT18" s="2688"/>
      <c r="LU18" s="2688"/>
      <c r="LV18" s="2688"/>
      <c r="LW18" s="2688"/>
      <c r="LX18" s="2688"/>
      <c r="LY18" s="2688"/>
      <c r="LZ18" s="2688"/>
      <c r="MA18" s="2688"/>
      <c r="MB18" s="2688"/>
      <c r="MC18" s="2688"/>
      <c r="MD18" s="2688"/>
      <c r="ME18" s="2688"/>
      <c r="MF18" s="2688"/>
      <c r="MG18" s="2688"/>
      <c r="MH18" s="2688"/>
      <c r="MI18" s="2688"/>
      <c r="MJ18" s="2688"/>
      <c r="MK18" s="2688"/>
      <c r="ML18" s="2688"/>
      <c r="MM18" s="2688"/>
      <c r="MN18" s="2688"/>
      <c r="MO18" s="2688"/>
      <c r="MP18" s="2688"/>
      <c r="MQ18" s="2688"/>
      <c r="MR18" s="2688"/>
      <c r="MS18" s="2688"/>
      <c r="MT18" s="2688"/>
      <c r="MU18" s="2688"/>
      <c r="MV18" s="2688"/>
      <c r="MW18" s="2688"/>
      <c r="MX18" s="2688"/>
      <c r="MY18" s="2688"/>
      <c r="MZ18" s="2688"/>
      <c r="NA18" s="2688"/>
      <c r="NB18" s="2688"/>
      <c r="NC18" s="2688"/>
      <c r="ND18" s="2688"/>
      <c r="NE18" s="2688"/>
      <c r="NF18" s="2688"/>
      <c r="NG18" s="2688"/>
      <c r="NH18" s="2688"/>
      <c r="NI18" s="2688"/>
      <c r="NJ18" s="2688"/>
      <c r="NK18" s="2688"/>
      <c r="NL18" s="2688"/>
      <c r="NM18" s="2688"/>
      <c r="NN18" s="2688"/>
      <c r="NO18" s="2688"/>
      <c r="NP18" s="2688"/>
      <c r="NQ18" s="2688"/>
      <c r="NR18" s="2688"/>
      <c r="NS18" s="2688"/>
      <c r="NT18" s="2688"/>
      <c r="NU18" s="2688"/>
      <c r="NV18" s="2688"/>
      <c r="NW18" s="2688"/>
      <c r="NX18" s="2688"/>
      <c r="NY18" s="2688"/>
      <c r="NZ18" s="2688"/>
      <c r="OA18" s="2688"/>
      <c r="OB18" s="2688"/>
      <c r="OC18" s="2688"/>
      <c r="OD18" s="2688"/>
      <c r="OE18" s="2688"/>
      <c r="OF18" s="2688"/>
      <c r="OG18" s="2688"/>
      <c r="OH18" s="2688"/>
      <c r="OI18" s="2688"/>
      <c r="OJ18" s="2688"/>
      <c r="OK18" s="2688"/>
      <c r="OL18" s="2688"/>
      <c r="OM18" s="2688"/>
      <c r="ON18" s="2688"/>
      <c r="OO18" s="2688"/>
      <c r="OP18" s="2688"/>
      <c r="OQ18" s="2688"/>
      <c r="OR18" s="2688"/>
      <c r="OS18" s="2688"/>
      <c r="OT18" s="2688"/>
      <c r="OU18" s="2688"/>
      <c r="OV18" s="2688"/>
      <c r="OW18" s="2688"/>
      <c r="OX18" s="2688"/>
      <c r="OY18" s="2688"/>
      <c r="OZ18" s="2688"/>
      <c r="PA18" s="2688"/>
      <c r="PB18" s="2688"/>
      <c r="PC18" s="2688"/>
      <c r="PD18" s="2688"/>
      <c r="PE18" s="2688"/>
      <c r="PF18" s="2688"/>
      <c r="PG18" s="2688"/>
      <c r="PH18" s="2688"/>
      <c r="PI18" s="2688"/>
      <c r="PJ18" s="2688"/>
      <c r="PK18" s="2688"/>
      <c r="PL18" s="2688"/>
      <c r="PM18" s="2688"/>
      <c r="PN18" s="2688"/>
      <c r="PO18" s="2688"/>
      <c r="PP18" s="2688"/>
      <c r="PQ18" s="2688"/>
      <c r="PR18" s="2688"/>
      <c r="PS18" s="2688"/>
      <c r="PT18" s="2688"/>
      <c r="PU18" s="2688"/>
      <c r="PV18" s="2688"/>
      <c r="PW18" s="2688"/>
      <c r="PX18" s="2688"/>
      <c r="PY18" s="2688"/>
      <c r="PZ18" s="2688"/>
      <c r="QA18" s="2688"/>
      <c r="QB18" s="2688"/>
      <c r="QC18" s="2688"/>
      <c r="QD18" s="2688"/>
      <c r="QE18" s="2688"/>
      <c r="QF18" s="2688"/>
      <c r="QG18" s="2688"/>
      <c r="QH18" s="2688"/>
      <c r="QI18" s="2688"/>
      <c r="QJ18" s="2688"/>
      <c r="QK18" s="2688"/>
      <c r="QL18" s="2688"/>
      <c r="QM18" s="2688"/>
      <c r="QN18" s="2688"/>
      <c r="QO18" s="2688"/>
      <c r="QP18" s="2688"/>
      <c r="QQ18" s="2688"/>
      <c r="QR18" s="2688"/>
      <c r="QS18" s="2688"/>
      <c r="QT18" s="2688"/>
      <c r="QU18" s="2688"/>
      <c r="QV18" s="2688"/>
      <c r="QW18" s="2688"/>
      <c r="QX18" s="2688"/>
      <c r="QY18" s="2688"/>
      <c r="QZ18" s="2688"/>
      <c r="RA18" s="2688"/>
      <c r="RB18" s="2688"/>
      <c r="RC18" s="2688"/>
      <c r="RD18" s="2688"/>
      <c r="RE18" s="2688"/>
      <c r="RF18" s="2688"/>
      <c r="RG18" s="2688"/>
      <c r="RH18" s="2688"/>
      <c r="RI18" s="2688"/>
      <c r="RJ18" s="2688"/>
      <c r="RK18" s="2688"/>
      <c r="RL18" s="2688"/>
      <c r="RM18" s="2688"/>
      <c r="RN18" s="2688"/>
      <c r="RO18" s="2688"/>
      <c r="RP18" s="2688"/>
      <c r="RQ18" s="2688"/>
      <c r="RR18" s="2688"/>
      <c r="RS18" s="2688"/>
      <c r="RT18" s="2688"/>
      <c r="RU18" s="2688"/>
      <c r="RV18" s="2688"/>
      <c r="RW18" s="2688"/>
      <c r="RX18" s="2688"/>
      <c r="RY18" s="2688"/>
      <c r="RZ18" s="2688"/>
      <c r="SA18" s="2688"/>
      <c r="SB18" s="2688"/>
      <c r="SC18" s="2688"/>
      <c r="SD18" s="2688"/>
      <c r="SE18" s="2688"/>
      <c r="SF18" s="2688"/>
      <c r="SG18" s="2688"/>
      <c r="SH18" s="2688"/>
      <c r="SI18" s="2688"/>
      <c r="SJ18" s="2688"/>
      <c r="SK18" s="2688"/>
      <c r="SL18" s="2688"/>
      <c r="SM18" s="2688"/>
      <c r="SN18" s="2688"/>
      <c r="SO18" s="2688"/>
      <c r="SP18" s="2688"/>
      <c r="SQ18" s="2688"/>
      <c r="SR18" s="2688"/>
      <c r="SS18" s="2688"/>
      <c r="ST18" s="2688"/>
      <c r="SU18" s="2688"/>
      <c r="SV18" s="2688"/>
      <c r="SW18" s="2688"/>
      <c r="SX18" s="2688"/>
      <c r="SY18" s="2688"/>
      <c r="SZ18" s="2688"/>
      <c r="TA18" s="2688"/>
      <c r="TB18" s="2688"/>
      <c r="TC18" s="2688"/>
      <c r="TD18" s="2688"/>
      <c r="TE18" s="2688"/>
      <c r="TF18" s="2688"/>
      <c r="TG18" s="2688"/>
      <c r="TH18" s="2688"/>
      <c r="TI18" s="2688"/>
      <c r="TJ18" s="2688"/>
      <c r="TK18" s="2688"/>
      <c r="TL18" s="2688"/>
      <c r="TM18" s="2688"/>
      <c r="TN18" s="2688"/>
      <c r="TO18" s="2688"/>
      <c r="TP18" s="2688"/>
      <c r="TQ18" s="2688"/>
      <c r="TR18" s="2688"/>
      <c r="TS18" s="2688"/>
      <c r="TT18" s="2688"/>
      <c r="TU18" s="2688"/>
      <c r="TV18" s="2688"/>
      <c r="TW18" s="2688"/>
      <c r="TX18" s="2688"/>
      <c r="TY18" s="2688"/>
      <c r="TZ18" s="2688"/>
      <c r="UA18" s="2688"/>
      <c r="UB18" s="2688"/>
      <c r="UC18" s="2688"/>
      <c r="UD18" s="2688"/>
      <c r="UE18" s="2688"/>
      <c r="UF18" s="2688"/>
      <c r="UG18" s="2688"/>
      <c r="UH18" s="2688"/>
      <c r="UI18" s="2688"/>
      <c r="UJ18" s="2688"/>
      <c r="UK18" s="2688"/>
      <c r="UL18" s="2688"/>
      <c r="UM18" s="2688"/>
      <c r="UN18" s="2688"/>
      <c r="UO18" s="2688"/>
      <c r="UP18" s="2688"/>
      <c r="UQ18" s="2688"/>
      <c r="UR18" s="2688"/>
      <c r="US18" s="2688"/>
      <c r="UT18" s="2688"/>
      <c r="UU18" s="2688"/>
      <c r="UV18" s="2688"/>
      <c r="UW18" s="2688"/>
      <c r="UX18" s="2688"/>
      <c r="UY18" s="2688"/>
      <c r="UZ18" s="2688"/>
      <c r="VA18" s="2688"/>
      <c r="VB18" s="2688"/>
      <c r="VC18" s="2688"/>
      <c r="VD18" s="2688"/>
      <c r="VE18" s="2688"/>
      <c r="VF18" s="2688"/>
      <c r="VG18" s="2688"/>
      <c r="VH18" s="2688"/>
      <c r="VI18" s="2688"/>
      <c r="VJ18" s="2688"/>
      <c r="VK18" s="2688"/>
      <c r="VL18" s="2688"/>
      <c r="VM18" s="2688"/>
      <c r="VN18" s="2688"/>
      <c r="VO18" s="2688"/>
      <c r="VP18" s="2688"/>
      <c r="VQ18" s="2688"/>
      <c r="VR18" s="2688"/>
      <c r="VS18" s="2688"/>
      <c r="VT18" s="2688"/>
      <c r="VU18" s="2688"/>
      <c r="VV18" s="2688"/>
      <c r="VW18" s="2688"/>
      <c r="VX18" s="2688"/>
      <c r="VY18" s="2688"/>
      <c r="VZ18" s="2688"/>
      <c r="WA18" s="2688"/>
      <c r="WB18" s="2688"/>
      <c r="WC18" s="2688"/>
      <c r="WD18" s="2688"/>
      <c r="WE18" s="2688"/>
      <c r="WF18" s="2688"/>
      <c r="WG18" s="2688"/>
      <c r="WH18" s="2688"/>
      <c r="WI18" s="2688"/>
      <c r="WJ18" s="2688"/>
      <c r="WK18" s="2688"/>
      <c r="WL18" s="2688"/>
      <c r="WM18" s="2688"/>
      <c r="WN18" s="2688"/>
      <c r="WO18" s="2688"/>
      <c r="WP18" s="2688"/>
      <c r="WQ18" s="2688"/>
      <c r="WR18" s="2688"/>
      <c r="WS18" s="2688"/>
      <c r="WT18" s="2688"/>
      <c r="WU18" s="2688"/>
      <c r="WV18" s="2688"/>
      <c r="WW18" s="2688"/>
      <c r="WX18" s="2688"/>
      <c r="WY18" s="2688"/>
      <c r="WZ18" s="2688"/>
      <c r="XA18" s="2688"/>
      <c r="XB18" s="2688"/>
      <c r="XC18" s="2688"/>
      <c r="XD18" s="2688"/>
      <c r="XE18" s="2688"/>
      <c r="XF18" s="2688"/>
      <c r="XG18" s="2688"/>
      <c r="XH18" s="2688"/>
      <c r="XI18" s="2688"/>
      <c r="XJ18" s="2688"/>
      <c r="XK18" s="2688"/>
      <c r="XL18" s="2688"/>
      <c r="XM18" s="2688"/>
      <c r="XN18" s="2688"/>
      <c r="XO18" s="2688"/>
      <c r="XP18" s="2688"/>
      <c r="XQ18" s="2688"/>
      <c r="XR18" s="2688"/>
      <c r="XS18" s="2688"/>
      <c r="XT18" s="2688"/>
      <c r="XU18" s="2688"/>
      <c r="XV18" s="2688"/>
      <c r="XW18" s="2688"/>
      <c r="XX18" s="2688"/>
      <c r="XY18" s="2688"/>
      <c r="XZ18" s="2688"/>
      <c r="YA18" s="2688"/>
      <c r="YB18" s="2688"/>
      <c r="YC18" s="2688"/>
      <c r="YD18" s="2688"/>
      <c r="YE18" s="2688"/>
      <c r="YF18" s="2688"/>
      <c r="YG18" s="2688"/>
      <c r="YH18" s="2688"/>
      <c r="YI18" s="2688"/>
      <c r="YJ18" s="2688"/>
      <c r="YK18" s="2688"/>
      <c r="YL18" s="2688"/>
      <c r="YM18" s="2688"/>
      <c r="YN18" s="2688"/>
      <c r="YO18" s="2688"/>
      <c r="YP18" s="2688"/>
      <c r="YQ18" s="2688"/>
      <c r="YR18" s="2688"/>
      <c r="YS18" s="2688"/>
      <c r="YT18" s="2688"/>
      <c r="YU18" s="2688"/>
      <c r="YV18" s="2688"/>
      <c r="YW18" s="2688"/>
      <c r="YX18" s="2688"/>
      <c r="YY18" s="2688"/>
      <c r="YZ18" s="2688"/>
      <c r="ZA18" s="2688"/>
      <c r="ZB18" s="2688"/>
      <c r="ZC18" s="2688"/>
      <c r="ZD18" s="2688"/>
      <c r="ZE18" s="2688"/>
      <c r="ZF18" s="2688"/>
      <c r="ZG18" s="2688"/>
      <c r="ZH18" s="2688"/>
      <c r="ZI18" s="2688"/>
      <c r="ZJ18" s="2688"/>
      <c r="ZK18" s="2688"/>
      <c r="ZL18" s="2688"/>
      <c r="ZM18" s="2688"/>
      <c r="ZN18" s="2688"/>
      <c r="ZO18" s="2688"/>
      <c r="ZP18" s="2688"/>
      <c r="ZQ18" s="2688"/>
      <c r="ZR18" s="2688"/>
      <c r="ZS18" s="2688"/>
      <c r="ZT18" s="2688"/>
      <c r="ZU18" s="2688"/>
      <c r="ZV18" s="2688"/>
      <c r="ZW18" s="2688"/>
      <c r="ZX18" s="2688"/>
      <c r="ZY18" s="2688"/>
      <c r="ZZ18" s="2688"/>
      <c r="AAA18" s="2688"/>
      <c r="AAB18" s="2688"/>
      <c r="AAC18" s="2688"/>
      <c r="AAD18" s="2688"/>
      <c r="AAE18" s="2688"/>
      <c r="AAF18" s="2688"/>
      <c r="AAG18" s="2688"/>
      <c r="AAH18" s="2688"/>
      <c r="AAI18" s="2688"/>
      <c r="AAJ18" s="2688"/>
      <c r="AAK18" s="2688"/>
      <c r="AAL18" s="2688"/>
      <c r="AAM18" s="2688"/>
      <c r="AAN18" s="2688"/>
      <c r="AAO18" s="2688"/>
      <c r="AAP18" s="2688"/>
      <c r="AAQ18" s="2688"/>
      <c r="AAR18" s="2688"/>
      <c r="AAS18" s="2688"/>
      <c r="AAT18" s="2688"/>
      <c r="AAU18" s="2688"/>
      <c r="AAV18" s="2688"/>
      <c r="AAW18" s="2688"/>
      <c r="AAX18" s="2688"/>
      <c r="AAY18" s="2688"/>
      <c r="AAZ18" s="2688"/>
      <c r="ABA18" s="2688"/>
      <c r="ABB18" s="2688"/>
      <c r="ABC18" s="2688"/>
      <c r="ABD18" s="2688"/>
      <c r="ABE18" s="2688"/>
      <c r="ABF18" s="2688"/>
      <c r="ABG18" s="2688"/>
      <c r="ABH18" s="2688"/>
      <c r="ABI18" s="2688"/>
      <c r="ABJ18" s="2688"/>
      <c r="ABK18" s="2688"/>
      <c r="ABL18" s="2688"/>
      <c r="ABM18" s="2688"/>
      <c r="ABN18" s="2688"/>
      <c r="ABO18" s="2688"/>
      <c r="ABP18" s="2688"/>
      <c r="ABQ18" s="2688"/>
      <c r="ABR18" s="2688"/>
      <c r="ABS18" s="2688"/>
      <c r="ABT18" s="2688"/>
      <c r="ABU18" s="2688"/>
      <c r="ABV18" s="2688"/>
      <c r="ABW18" s="2688"/>
      <c r="ABX18" s="2688"/>
      <c r="ABY18" s="2688"/>
      <c r="ABZ18" s="2688"/>
      <c r="ACA18" s="2688"/>
      <c r="ACB18" s="2688"/>
      <c r="ACC18" s="2688"/>
      <c r="ACD18" s="2688"/>
      <c r="ACE18" s="2688"/>
      <c r="ACF18" s="2688"/>
      <c r="ACG18" s="2688"/>
      <c r="ACH18" s="2688"/>
      <c r="ACI18" s="2688"/>
      <c r="ACJ18" s="2688"/>
      <c r="ACK18" s="2688"/>
      <c r="ACL18" s="2688"/>
      <c r="ACM18" s="2688"/>
      <c r="ACN18" s="2688"/>
      <c r="ACO18" s="2688"/>
      <c r="ACP18" s="2688"/>
      <c r="ACQ18" s="2688"/>
      <c r="ACR18" s="2688"/>
      <c r="ACS18" s="2688"/>
      <c r="ACT18" s="2688"/>
      <c r="ACU18" s="2688"/>
      <c r="ACV18" s="2688"/>
      <c r="ACW18" s="2688"/>
      <c r="ACX18" s="2688"/>
      <c r="ACY18" s="2688"/>
      <c r="ACZ18" s="2688"/>
      <c r="ADA18" s="2688"/>
      <c r="ADB18" s="2688"/>
      <c r="ADC18" s="2688"/>
      <c r="ADD18" s="2688"/>
      <c r="ADE18" s="2688"/>
      <c r="ADF18" s="2688"/>
      <c r="ADG18" s="2688"/>
      <c r="ADH18" s="2688"/>
      <c r="ADI18" s="2688"/>
      <c r="ADJ18" s="2688"/>
      <c r="ADK18" s="2688"/>
      <c r="ADL18" s="2688"/>
      <c r="ADM18" s="2688"/>
      <c r="ADN18" s="2688"/>
      <c r="ADO18" s="2688"/>
      <c r="ADP18" s="2688"/>
      <c r="ADQ18" s="2688"/>
      <c r="ADR18" s="2688"/>
      <c r="ADS18" s="2688"/>
      <c r="ADT18" s="2688"/>
      <c r="ADU18" s="2688"/>
      <c r="ADV18" s="2688"/>
      <c r="ADW18" s="2688"/>
      <c r="ADX18" s="2688"/>
      <c r="ADY18" s="2688"/>
      <c r="ADZ18" s="2688"/>
      <c r="AEA18" s="2688"/>
      <c r="AEB18" s="2688"/>
      <c r="AEC18" s="2688"/>
      <c r="AED18" s="2688"/>
      <c r="AEE18" s="2688"/>
      <c r="AEF18" s="2688"/>
      <c r="AEG18" s="2688"/>
      <c r="AEH18" s="2688"/>
      <c r="AEI18" s="2688"/>
      <c r="AEJ18" s="2688"/>
      <c r="AEK18" s="2688"/>
      <c r="AEL18" s="2688"/>
      <c r="AEM18" s="2688"/>
      <c r="AEN18" s="2688"/>
      <c r="AEO18" s="2688"/>
      <c r="AEP18" s="2688"/>
      <c r="AEQ18" s="2688"/>
      <c r="AER18" s="2688"/>
      <c r="AES18" s="2688"/>
      <c r="AET18" s="2688"/>
      <c r="AEU18" s="2688"/>
      <c r="AEV18" s="2688"/>
      <c r="AEW18" s="2688"/>
      <c r="AEX18" s="2688"/>
      <c r="AEY18" s="2688"/>
      <c r="AEZ18" s="2688"/>
      <c r="AFA18" s="2688"/>
      <c r="AFB18" s="2688"/>
      <c r="AFC18" s="2688"/>
      <c r="AFD18" s="2688"/>
      <c r="AFE18" s="2688"/>
      <c r="AFF18" s="2688"/>
      <c r="AFG18" s="2688"/>
      <c r="AFH18" s="2688"/>
      <c r="AFI18" s="2688"/>
      <c r="AFJ18" s="2688"/>
      <c r="AFK18" s="2688"/>
      <c r="AFL18" s="2688"/>
      <c r="AFM18" s="2688"/>
      <c r="AFN18" s="2688"/>
      <c r="AFO18" s="2688"/>
      <c r="AFP18" s="2688"/>
      <c r="AFQ18" s="2688"/>
      <c r="AFR18" s="2688"/>
      <c r="AFS18" s="2688"/>
      <c r="AFT18" s="2688"/>
      <c r="AFU18" s="2688"/>
      <c r="AFV18" s="2688"/>
      <c r="AFW18" s="2688"/>
      <c r="AFX18" s="2688"/>
      <c r="AFY18" s="2688"/>
      <c r="AFZ18" s="2688"/>
      <c r="AGA18" s="2688"/>
      <c r="AGB18" s="2688"/>
      <c r="AGC18" s="2688"/>
      <c r="AGD18" s="2688"/>
      <c r="AGE18" s="2688"/>
      <c r="AGF18" s="2688"/>
      <c r="AGG18" s="2688"/>
      <c r="AGH18" s="2688"/>
      <c r="AGI18" s="2688"/>
      <c r="AGJ18" s="2688"/>
      <c r="AGK18" s="2688"/>
      <c r="AGL18" s="2688"/>
      <c r="AGM18" s="2688"/>
      <c r="AGN18" s="2688"/>
      <c r="AGO18" s="2688"/>
      <c r="AGP18" s="2688"/>
      <c r="AGQ18" s="2688"/>
      <c r="AGR18" s="2688"/>
      <c r="AGS18" s="2688"/>
      <c r="AGT18" s="2688"/>
      <c r="AGU18" s="2688"/>
      <c r="AGV18" s="2688"/>
      <c r="AGW18" s="2688"/>
      <c r="AGX18" s="2688"/>
      <c r="AGY18" s="2688"/>
      <c r="AGZ18" s="2688"/>
      <c r="AHA18" s="2688"/>
      <c r="AHB18" s="2688"/>
      <c r="AHC18" s="2688"/>
      <c r="AHD18" s="2688"/>
      <c r="AHE18" s="2688"/>
      <c r="AHF18" s="2688"/>
      <c r="AHG18" s="2688"/>
      <c r="AHH18" s="2688"/>
      <c r="AHI18" s="2688"/>
      <c r="AHJ18" s="2688"/>
      <c r="AHK18" s="2688"/>
      <c r="AHL18" s="2688"/>
      <c r="AHM18" s="2688"/>
      <c r="AHN18" s="2688"/>
      <c r="AHO18" s="2688"/>
      <c r="AHP18" s="2688"/>
      <c r="AHQ18" s="2688"/>
      <c r="AHR18" s="2688"/>
      <c r="AHS18" s="2688"/>
      <c r="AHT18" s="2688"/>
      <c r="AHU18" s="2688"/>
      <c r="AHV18" s="2688"/>
      <c r="AHW18" s="2688"/>
      <c r="AHX18" s="2688"/>
      <c r="AHY18" s="2688"/>
      <c r="AHZ18" s="2688"/>
      <c r="AIA18" s="2688"/>
      <c r="AIB18" s="2688"/>
      <c r="AIC18" s="2688"/>
      <c r="AID18" s="2688"/>
      <c r="AIE18" s="2688"/>
      <c r="AIF18" s="2688"/>
      <c r="AIG18" s="2688"/>
      <c r="AIH18" s="2688"/>
      <c r="AII18" s="2688"/>
      <c r="AIJ18" s="2688"/>
      <c r="AIK18" s="2688"/>
      <c r="AIL18" s="2688"/>
      <c r="AIM18" s="2688"/>
      <c r="AIN18" s="2688"/>
      <c r="AIO18" s="2688"/>
      <c r="AIP18" s="2688"/>
      <c r="AIQ18" s="2688"/>
      <c r="AIR18" s="2688"/>
      <c r="AIS18" s="2688"/>
      <c r="AIT18" s="2688"/>
      <c r="AIU18" s="2688"/>
      <c r="AIV18" s="2688"/>
      <c r="AIW18" s="2688"/>
      <c r="AIX18" s="2688"/>
      <c r="AIY18" s="2688"/>
      <c r="AIZ18" s="2688"/>
      <c r="AJA18" s="2688"/>
      <c r="AJB18" s="2688"/>
      <c r="AJC18" s="2688"/>
      <c r="AJD18" s="2688"/>
      <c r="AJE18" s="2688"/>
      <c r="AJF18" s="2688"/>
      <c r="AJG18" s="2688"/>
      <c r="AJH18" s="2688"/>
      <c r="AJI18" s="2688"/>
      <c r="AJJ18" s="2688"/>
      <c r="AJK18" s="2688"/>
      <c r="AJL18" s="2688"/>
      <c r="AJM18" s="2688"/>
      <c r="AJN18" s="2688"/>
      <c r="AJO18" s="2688"/>
      <c r="AJP18" s="2688"/>
      <c r="AJQ18" s="2688"/>
      <c r="AJR18" s="2688"/>
      <c r="AJS18" s="2688"/>
      <c r="AJT18" s="2688"/>
      <c r="AJU18" s="2688"/>
      <c r="AJV18" s="2688"/>
      <c r="AJW18" s="2688"/>
      <c r="AJX18" s="2688"/>
      <c r="AJY18" s="2688"/>
      <c r="AJZ18" s="2688"/>
      <c r="AKA18" s="2688"/>
      <c r="AKB18" s="2688"/>
      <c r="AKC18" s="2688"/>
      <c r="AKD18" s="2688"/>
      <c r="AKE18" s="2688"/>
      <c r="AKF18" s="2688"/>
      <c r="AKG18" s="2688"/>
      <c r="AKH18" s="2688"/>
      <c r="AKI18" s="2688"/>
      <c r="AKJ18" s="2688"/>
      <c r="AKK18" s="2688"/>
      <c r="AKL18" s="2688"/>
      <c r="AKM18" s="2688"/>
      <c r="AKN18" s="2688"/>
      <c r="AKO18" s="2688"/>
      <c r="AKP18" s="2688"/>
      <c r="AKQ18" s="2688"/>
      <c r="AKR18" s="2688"/>
      <c r="AKS18" s="2688"/>
      <c r="AKT18" s="2688"/>
      <c r="AKU18" s="2688"/>
      <c r="AKV18" s="2688"/>
      <c r="AKW18" s="2688"/>
      <c r="AKX18" s="2688"/>
      <c r="AKY18" s="2688"/>
      <c r="AKZ18" s="2688"/>
      <c r="ALA18" s="2688"/>
      <c r="ALB18" s="2688"/>
      <c r="ALC18" s="2688"/>
      <c r="ALD18" s="2688"/>
      <c r="ALE18" s="2688"/>
      <c r="ALF18" s="2688"/>
      <c r="ALG18" s="2688"/>
      <c r="ALH18" s="2688"/>
      <c r="ALI18" s="2688"/>
      <c r="ALJ18" s="2688"/>
      <c r="ALK18" s="2688"/>
      <c r="ALL18" s="2688"/>
      <c r="ALM18" s="2688"/>
      <c r="ALN18" s="2688"/>
      <c r="ALO18" s="2688"/>
      <c r="ALP18" s="2688"/>
      <c r="ALQ18" s="2688"/>
      <c r="ALR18" s="2688"/>
      <c r="ALS18" s="2688"/>
      <c r="ALT18" s="2688"/>
      <c r="ALU18" s="2688"/>
      <c r="ALV18" s="2688"/>
      <c r="ALW18" s="2688"/>
      <c r="ALX18" s="2688"/>
      <c r="ALY18" s="2688"/>
      <c r="ALZ18" s="2688"/>
      <c r="AMA18" s="2688"/>
      <c r="AMB18" s="2688"/>
      <c r="AMC18" s="2688"/>
      <c r="AMD18" s="2688"/>
      <c r="AME18" s="2688"/>
      <c r="AMF18" s="2688"/>
      <c r="AMG18" s="2688"/>
      <c r="AMH18" s="2688"/>
      <c r="AMI18" s="2688"/>
      <c r="AMJ18" s="2688"/>
      <c r="AMK18" s="2688"/>
      <c r="AML18" s="2688"/>
      <c r="AMM18" s="2688"/>
      <c r="AMN18" s="2688"/>
      <c r="AMO18" s="2688"/>
      <c r="AMP18" s="2688"/>
      <c r="AMQ18" s="2688"/>
      <c r="AMR18" s="2688"/>
      <c r="AMS18" s="2688"/>
      <c r="AMT18" s="2688"/>
      <c r="AMU18" s="2688"/>
      <c r="AMV18" s="2688"/>
      <c r="AMW18" s="2688"/>
      <c r="AMX18" s="2688"/>
      <c r="AMY18" s="2688"/>
      <c r="AMZ18" s="2688"/>
      <c r="ANA18" s="2688"/>
      <c r="ANB18" s="2688"/>
      <c r="ANC18" s="2688"/>
      <c r="AND18" s="2688"/>
      <c r="ANE18" s="2688"/>
      <c r="ANF18" s="2688"/>
      <c r="ANG18" s="2688"/>
      <c r="ANH18" s="2688"/>
      <c r="ANI18" s="2688"/>
      <c r="ANJ18" s="2688"/>
      <c r="ANK18" s="2688"/>
      <c r="ANL18" s="2688"/>
      <c r="ANM18" s="2688"/>
      <c r="ANN18" s="2688"/>
      <c r="ANO18" s="2688"/>
      <c r="ANP18" s="2688"/>
      <c r="ANQ18" s="2688"/>
      <c r="ANR18" s="2688"/>
      <c r="ANS18" s="2688"/>
      <c r="ANT18" s="2688"/>
      <c r="ANU18" s="2688"/>
      <c r="ANV18" s="2688"/>
      <c r="ANW18" s="2688"/>
      <c r="ANX18" s="2688"/>
      <c r="ANY18" s="2688"/>
      <c r="ANZ18" s="2688"/>
      <c r="AOA18" s="2688"/>
      <c r="AOB18" s="2688"/>
      <c r="AOC18" s="2688"/>
      <c r="AOD18" s="2688"/>
      <c r="AOE18" s="2688"/>
      <c r="AOF18" s="2688"/>
      <c r="AOG18" s="2688"/>
      <c r="AOH18" s="2688"/>
      <c r="AOI18" s="2688"/>
      <c r="AOJ18" s="2688"/>
      <c r="AOK18" s="2688"/>
      <c r="AOL18" s="2688"/>
      <c r="AOM18" s="2688"/>
      <c r="AON18" s="2688"/>
      <c r="AOO18" s="2688"/>
      <c r="AOP18" s="2688"/>
      <c r="AOQ18" s="2688"/>
      <c r="AOR18" s="2688"/>
      <c r="AOS18" s="2688"/>
      <c r="AOT18" s="2688"/>
      <c r="AOU18" s="2688"/>
      <c r="AOV18" s="2688"/>
      <c r="AOW18" s="2688"/>
      <c r="AOX18" s="2688"/>
      <c r="AOY18" s="2688"/>
      <c r="AOZ18" s="2688"/>
      <c r="APA18" s="2688"/>
      <c r="APB18" s="2688"/>
      <c r="APC18" s="2688"/>
      <c r="APD18" s="2688"/>
      <c r="APE18" s="2688"/>
      <c r="APF18" s="2688"/>
      <c r="APG18" s="2688"/>
      <c r="APH18" s="2688"/>
      <c r="API18" s="2688"/>
      <c r="APJ18" s="2688"/>
      <c r="APK18" s="2688"/>
      <c r="APL18" s="2688"/>
      <c r="APM18" s="2688"/>
      <c r="APN18" s="2688"/>
      <c r="APO18" s="2688"/>
      <c r="APP18" s="2688"/>
      <c r="APQ18" s="2688"/>
      <c r="APR18" s="2688"/>
      <c r="APS18" s="2688"/>
      <c r="APT18" s="2688"/>
      <c r="APU18" s="2688"/>
      <c r="APV18" s="2688"/>
      <c r="APW18" s="2688"/>
      <c r="APX18" s="2688"/>
      <c r="APY18" s="2688"/>
      <c r="APZ18" s="2688"/>
      <c r="AQA18" s="2688"/>
      <c r="AQB18" s="2688"/>
      <c r="AQC18" s="2688"/>
      <c r="AQD18" s="2688"/>
      <c r="AQE18" s="2688"/>
      <c r="AQF18" s="2688"/>
      <c r="AQG18" s="2688"/>
      <c r="AQH18" s="2688"/>
      <c r="AQI18" s="2688"/>
      <c r="AQJ18" s="2688"/>
      <c r="AQK18" s="2688"/>
      <c r="AQL18" s="2688"/>
      <c r="AQM18" s="2688"/>
      <c r="AQN18" s="2688"/>
      <c r="AQO18" s="2688"/>
      <c r="AQP18" s="2688"/>
      <c r="AQQ18" s="2688"/>
      <c r="AQR18" s="2688"/>
      <c r="AQS18" s="2688"/>
      <c r="AQT18" s="2688"/>
      <c r="AQU18" s="2688"/>
      <c r="AQV18" s="2688"/>
      <c r="AQW18" s="2688"/>
      <c r="AQX18" s="2688"/>
      <c r="AQY18" s="2688"/>
      <c r="AQZ18" s="2688"/>
      <c r="ARA18" s="2688"/>
      <c r="ARB18" s="2688"/>
      <c r="ARC18" s="2688"/>
      <c r="ARD18" s="2688"/>
      <c r="ARE18" s="2688"/>
      <c r="ARF18" s="2688"/>
      <c r="ARG18" s="2688"/>
      <c r="ARH18" s="2688"/>
      <c r="ARI18" s="2688"/>
      <c r="ARJ18" s="2688"/>
      <c r="ARK18" s="2688"/>
      <c r="ARL18" s="2688"/>
      <c r="ARM18" s="2688"/>
      <c r="ARN18" s="2688"/>
      <c r="ARO18" s="2688"/>
      <c r="ARP18" s="2688"/>
      <c r="ARQ18" s="2688"/>
      <c r="ARR18" s="2688"/>
      <c r="ARS18" s="2688"/>
      <c r="ART18" s="2688"/>
      <c r="ARU18" s="2688"/>
      <c r="ARV18" s="2688"/>
      <c r="ARW18" s="2688"/>
      <c r="ARX18" s="2688"/>
      <c r="ARY18" s="2688"/>
      <c r="ARZ18" s="2688"/>
      <c r="ASA18" s="2688"/>
      <c r="ASB18" s="2688"/>
      <c r="ASC18" s="2688"/>
      <c r="ASD18" s="2688"/>
      <c r="ASE18" s="2688"/>
      <c r="ASF18" s="2688"/>
      <c r="ASG18" s="2688"/>
      <c r="ASH18" s="2688"/>
      <c r="ASI18" s="2688"/>
      <c r="ASJ18" s="2688"/>
      <c r="ASK18" s="2688"/>
      <c r="ASL18" s="2688"/>
      <c r="ASM18" s="2688"/>
      <c r="ASN18" s="2688"/>
      <c r="ASO18" s="2688"/>
      <c r="ASP18" s="2688"/>
      <c r="ASQ18" s="2688"/>
      <c r="ASR18" s="2688"/>
      <c r="ASS18" s="2688"/>
      <c r="AST18" s="2688"/>
      <c r="ASU18" s="2688"/>
      <c r="ASV18" s="2688"/>
      <c r="ASW18" s="2688"/>
      <c r="ASX18" s="2688"/>
      <c r="ASY18" s="2688"/>
      <c r="ASZ18" s="2688"/>
      <c r="ATA18" s="2688"/>
      <c r="ATB18" s="2688"/>
      <c r="ATC18" s="2688"/>
      <c r="ATD18" s="2688"/>
      <c r="ATE18" s="2688"/>
      <c r="ATF18" s="2688"/>
      <c r="ATG18" s="2688"/>
      <c r="ATH18" s="2688"/>
      <c r="ATI18" s="2688"/>
      <c r="ATJ18" s="2688"/>
      <c r="ATK18" s="2688"/>
      <c r="ATL18" s="2688"/>
      <c r="ATM18" s="2688"/>
      <c r="ATN18" s="2688"/>
      <c r="ATO18" s="2688"/>
      <c r="ATP18" s="2688"/>
      <c r="ATQ18" s="2688"/>
      <c r="ATR18" s="2688"/>
      <c r="ATS18" s="2688"/>
      <c r="ATT18" s="2688"/>
      <c r="ATU18" s="2688"/>
      <c r="ATV18" s="2688"/>
      <c r="ATW18" s="2688"/>
      <c r="ATX18" s="2688"/>
      <c r="ATY18" s="2688"/>
      <c r="ATZ18" s="2688"/>
      <c r="AUA18" s="2688"/>
      <c r="AUB18" s="2688"/>
      <c r="AUC18" s="2688"/>
      <c r="AUD18" s="2688"/>
      <c r="AUE18" s="2688"/>
      <c r="AUF18" s="2688"/>
      <c r="AUG18" s="2688"/>
      <c r="AUH18" s="2688"/>
      <c r="AUI18" s="2688"/>
      <c r="AUJ18" s="2688"/>
      <c r="AUK18" s="2688"/>
      <c r="AUL18" s="2688"/>
      <c r="AUM18" s="2688"/>
      <c r="AUN18" s="2688"/>
      <c r="AUO18" s="2688"/>
      <c r="AUP18" s="2688"/>
      <c r="AUQ18" s="2688"/>
      <c r="AUR18" s="2688"/>
      <c r="AUS18" s="2688"/>
      <c r="AUT18" s="2688"/>
      <c r="AUU18" s="2688"/>
      <c r="AUV18" s="2688"/>
      <c r="AUW18" s="2688"/>
      <c r="AUX18" s="2688"/>
      <c r="AUY18" s="2688"/>
      <c r="AUZ18" s="2688"/>
      <c r="AVA18" s="2688"/>
      <c r="AVB18" s="2688"/>
      <c r="AVC18" s="2688"/>
      <c r="AVD18" s="2688"/>
      <c r="AVE18" s="2688"/>
      <c r="AVF18" s="2688"/>
      <c r="AVG18" s="2688"/>
      <c r="AVH18" s="2688"/>
      <c r="AVI18" s="2688"/>
      <c r="AVJ18" s="2688"/>
      <c r="AVK18" s="2688"/>
      <c r="AVL18" s="2688"/>
      <c r="AVM18" s="2688"/>
      <c r="AVN18" s="2688"/>
      <c r="AVO18" s="2688"/>
      <c r="AVP18" s="2688"/>
      <c r="AVQ18" s="2688"/>
      <c r="AVR18" s="2688"/>
      <c r="AVS18" s="2688"/>
      <c r="AVT18" s="2688"/>
      <c r="AVU18" s="2688"/>
      <c r="AVV18" s="2688"/>
      <c r="AVW18" s="2688"/>
      <c r="AVX18" s="2688"/>
      <c r="AVY18" s="2688"/>
      <c r="AVZ18" s="2688"/>
      <c r="AWA18" s="2688"/>
      <c r="AWB18" s="2688"/>
      <c r="AWC18" s="2688"/>
      <c r="AWD18" s="2688"/>
      <c r="AWE18" s="2688"/>
      <c r="AWF18" s="2688"/>
      <c r="AWG18" s="2688"/>
      <c r="AWH18" s="2688"/>
      <c r="AWI18" s="2688"/>
      <c r="AWJ18" s="2688"/>
      <c r="AWK18" s="2688"/>
      <c r="AWL18" s="2688"/>
      <c r="AWM18" s="2688"/>
      <c r="AWN18" s="2688"/>
      <c r="AWO18" s="2688"/>
      <c r="AWP18" s="2688"/>
      <c r="AWQ18" s="2688"/>
      <c r="AWR18" s="2688"/>
      <c r="AWS18" s="2688"/>
      <c r="AWT18" s="2688"/>
      <c r="AWU18" s="2688"/>
      <c r="AWV18" s="2688"/>
      <c r="AWW18" s="2688"/>
      <c r="AWX18" s="2688"/>
      <c r="AWY18" s="2688"/>
      <c r="AWZ18" s="2688"/>
      <c r="AXA18" s="2688"/>
      <c r="AXB18" s="2688"/>
      <c r="AXC18" s="2688"/>
      <c r="AXD18" s="2688"/>
      <c r="AXE18" s="2688"/>
      <c r="AXF18" s="2688"/>
      <c r="AXG18" s="2688"/>
      <c r="AXH18" s="2688"/>
      <c r="AXI18" s="2688"/>
      <c r="AXJ18" s="2688"/>
      <c r="AXK18" s="2688"/>
      <c r="AXL18" s="2688"/>
      <c r="AXM18" s="2688"/>
      <c r="AXN18" s="2688"/>
      <c r="AXO18" s="2688"/>
      <c r="AXP18" s="2688"/>
      <c r="AXQ18" s="2688"/>
      <c r="AXR18" s="2688"/>
      <c r="AXS18" s="2688"/>
      <c r="AXT18" s="2688"/>
      <c r="AXU18" s="2688"/>
      <c r="AXV18" s="2688"/>
      <c r="AXW18" s="2688"/>
      <c r="AXX18" s="2688"/>
      <c r="AXY18" s="2688"/>
      <c r="AXZ18" s="2688"/>
      <c r="AYA18" s="2688"/>
      <c r="AYB18" s="2688"/>
      <c r="AYC18" s="2688"/>
      <c r="AYD18" s="2688"/>
      <c r="AYE18" s="2688"/>
      <c r="AYF18" s="2688"/>
      <c r="AYG18" s="2688"/>
      <c r="AYH18" s="2688"/>
      <c r="AYI18" s="2688"/>
      <c r="AYJ18" s="2688"/>
      <c r="AYK18" s="2688"/>
      <c r="AYL18" s="2688"/>
      <c r="AYM18" s="2688"/>
      <c r="AYN18" s="2688"/>
      <c r="AYO18" s="2688"/>
      <c r="AYP18" s="2688"/>
      <c r="AYQ18" s="2688"/>
      <c r="AYR18" s="2688"/>
      <c r="AYS18" s="2688"/>
      <c r="AYT18" s="2688"/>
      <c r="AYU18" s="2688"/>
      <c r="AYV18" s="2688"/>
      <c r="AYW18" s="2688"/>
      <c r="AYX18" s="2688"/>
      <c r="AYY18" s="2688"/>
      <c r="AYZ18" s="2688"/>
      <c r="AZA18" s="2688"/>
      <c r="AZB18" s="2688"/>
      <c r="AZC18" s="2688"/>
      <c r="AZD18" s="2688"/>
      <c r="AZE18" s="2688"/>
      <c r="AZF18" s="2688"/>
      <c r="AZG18" s="2688"/>
      <c r="AZH18" s="2688"/>
      <c r="AZI18" s="2688"/>
      <c r="AZJ18" s="2688"/>
      <c r="AZK18" s="2688"/>
      <c r="AZL18" s="2688"/>
      <c r="AZM18" s="2688"/>
      <c r="AZN18" s="2688"/>
      <c r="AZO18" s="2688"/>
      <c r="AZP18" s="2688"/>
      <c r="AZQ18" s="2688"/>
      <c r="AZR18" s="2688"/>
      <c r="AZS18" s="2688"/>
      <c r="AZT18" s="2688"/>
      <c r="AZU18" s="2688"/>
      <c r="AZV18" s="2688"/>
      <c r="AZW18" s="2688"/>
      <c r="AZX18" s="2688"/>
      <c r="AZY18" s="2688"/>
      <c r="AZZ18" s="2688"/>
      <c r="BAA18" s="2688"/>
      <c r="BAB18" s="2688"/>
      <c r="BAC18" s="2688"/>
      <c r="BAD18" s="2688"/>
      <c r="BAE18" s="2688"/>
      <c r="BAF18" s="2688"/>
      <c r="BAG18" s="2688"/>
      <c r="BAH18" s="2688"/>
      <c r="BAI18" s="2688"/>
      <c r="BAJ18" s="2688"/>
      <c r="BAK18" s="2688"/>
      <c r="BAL18" s="2688"/>
      <c r="BAM18" s="2688"/>
      <c r="BAN18" s="2688"/>
      <c r="BAO18" s="2688"/>
      <c r="BAP18" s="2688"/>
      <c r="BAQ18" s="2688"/>
      <c r="BAR18" s="2688"/>
      <c r="BAS18" s="2688"/>
      <c r="BAT18" s="2688"/>
      <c r="BAU18" s="2688"/>
      <c r="BAV18" s="2688"/>
      <c r="BAW18" s="2688"/>
      <c r="BAX18" s="2688"/>
      <c r="BAY18" s="2688"/>
      <c r="BAZ18" s="2688"/>
      <c r="BBA18" s="2688"/>
      <c r="BBB18" s="2688"/>
      <c r="BBC18" s="2688"/>
      <c r="BBD18" s="2688"/>
      <c r="BBE18" s="2688"/>
      <c r="BBF18" s="2688"/>
      <c r="BBG18" s="2688"/>
      <c r="BBH18" s="2688"/>
      <c r="BBI18" s="2688"/>
      <c r="BBJ18" s="2688"/>
      <c r="BBK18" s="2688"/>
      <c r="BBL18" s="2688"/>
      <c r="BBM18" s="2688"/>
      <c r="BBN18" s="2688"/>
      <c r="BBO18" s="2688"/>
      <c r="BBP18" s="2688"/>
      <c r="BBQ18" s="2688"/>
      <c r="BBR18" s="2688"/>
      <c r="BBS18" s="2688"/>
      <c r="BBT18" s="2688"/>
      <c r="BBU18" s="2688"/>
      <c r="BBV18" s="2688"/>
      <c r="BBW18" s="2688"/>
      <c r="BBX18" s="2688"/>
      <c r="BBY18" s="2688"/>
      <c r="BBZ18" s="2688"/>
      <c r="BCA18" s="2688"/>
      <c r="BCB18" s="2688"/>
      <c r="BCC18" s="2688"/>
      <c r="BCD18" s="2688"/>
      <c r="BCE18" s="2688"/>
      <c r="BCF18" s="2688"/>
      <c r="BCG18" s="2688"/>
      <c r="BCH18" s="2688"/>
      <c r="BCI18" s="2688"/>
      <c r="BCJ18" s="2688"/>
      <c r="BCK18" s="2688"/>
      <c r="BCL18" s="2688"/>
      <c r="BCM18" s="2688"/>
      <c r="BCN18" s="2688"/>
      <c r="BCO18" s="2688"/>
      <c r="BCP18" s="2688"/>
      <c r="BCQ18" s="2688"/>
      <c r="BCR18" s="2688"/>
      <c r="BCS18" s="2688"/>
      <c r="BCT18" s="2688"/>
      <c r="BCU18" s="2688"/>
      <c r="BCV18" s="2688"/>
      <c r="BCW18" s="2688"/>
      <c r="BCX18" s="2688"/>
      <c r="BCY18" s="2688"/>
      <c r="BCZ18" s="2688"/>
      <c r="BDA18" s="2688"/>
      <c r="BDB18" s="2688"/>
      <c r="BDC18" s="2688"/>
      <c r="BDD18" s="2688"/>
      <c r="BDE18" s="2688"/>
      <c r="BDF18" s="2688"/>
      <c r="BDG18" s="2688"/>
      <c r="BDH18" s="2688"/>
      <c r="BDI18" s="2688"/>
      <c r="BDJ18" s="2688"/>
      <c r="BDK18" s="2688"/>
      <c r="BDL18" s="2688"/>
      <c r="BDM18" s="2688"/>
      <c r="BDN18" s="2688"/>
      <c r="BDO18" s="2688"/>
      <c r="BDP18" s="2688"/>
      <c r="BDQ18" s="2688"/>
      <c r="BDR18" s="2688"/>
      <c r="BDS18" s="2688"/>
      <c r="BDT18" s="2688"/>
      <c r="BDU18" s="2688"/>
      <c r="BDV18" s="2688"/>
      <c r="BDW18" s="2688"/>
      <c r="BDX18" s="2688"/>
      <c r="BDY18" s="2688"/>
      <c r="BDZ18" s="2688"/>
      <c r="BEA18" s="2688"/>
      <c r="BEB18" s="2688"/>
      <c r="BEC18" s="2688"/>
      <c r="BED18" s="2688"/>
      <c r="BEE18" s="2688"/>
      <c r="BEF18" s="2688"/>
      <c r="BEG18" s="2688"/>
      <c r="BEH18" s="2688"/>
      <c r="BEI18" s="2688"/>
      <c r="BEJ18" s="2688"/>
      <c r="BEK18" s="2688"/>
      <c r="BEL18" s="2688"/>
      <c r="BEM18" s="2688"/>
      <c r="BEN18" s="2688"/>
      <c r="BEO18" s="2688"/>
      <c r="BEP18" s="2688"/>
      <c r="BEQ18" s="2688"/>
      <c r="BER18" s="2688"/>
      <c r="BES18" s="2688"/>
      <c r="BET18" s="2688"/>
      <c r="BEU18" s="2688"/>
      <c r="BEV18" s="2688"/>
      <c r="BEW18" s="2688"/>
      <c r="BEX18" s="2688"/>
      <c r="BEY18" s="2688"/>
      <c r="BEZ18" s="2688"/>
      <c r="BFA18" s="2688"/>
      <c r="BFB18" s="2688"/>
      <c r="BFC18" s="2688"/>
      <c r="BFD18" s="2688"/>
      <c r="BFE18" s="2688"/>
      <c r="BFF18" s="2688"/>
      <c r="BFG18" s="2688"/>
      <c r="BFH18" s="2688"/>
      <c r="BFI18" s="2688"/>
      <c r="BFJ18" s="2688"/>
      <c r="BFK18" s="2688"/>
      <c r="BFL18" s="2688"/>
      <c r="BFM18" s="2688"/>
      <c r="BFN18" s="2688"/>
      <c r="BFO18" s="2688"/>
      <c r="BFP18" s="2688"/>
      <c r="BFQ18" s="2688"/>
      <c r="BFR18" s="2688"/>
      <c r="BFS18" s="2688"/>
      <c r="BFT18" s="2688"/>
      <c r="BFU18" s="2688"/>
      <c r="BFV18" s="2688"/>
      <c r="BFW18" s="2688"/>
      <c r="BFX18" s="2688"/>
      <c r="BFY18" s="2688"/>
      <c r="BFZ18" s="2688"/>
      <c r="BGA18" s="2688"/>
      <c r="BGB18" s="2688"/>
      <c r="BGC18" s="2688"/>
      <c r="BGD18" s="2688"/>
      <c r="BGE18" s="2688"/>
      <c r="BGF18" s="2688"/>
      <c r="BGG18" s="2688"/>
      <c r="BGH18" s="2688"/>
      <c r="BGI18" s="2688"/>
      <c r="BGJ18" s="2688"/>
      <c r="BGK18" s="2688"/>
      <c r="BGL18" s="2688"/>
      <c r="BGM18" s="2688"/>
      <c r="BGN18" s="2688"/>
      <c r="BGO18" s="2688"/>
      <c r="BGP18" s="2688"/>
      <c r="BGQ18" s="2688"/>
      <c r="BGR18" s="2688"/>
      <c r="BGS18" s="2688"/>
      <c r="BGT18" s="2688"/>
      <c r="BGU18" s="2688"/>
      <c r="BGV18" s="2688"/>
      <c r="BGW18" s="2688"/>
      <c r="BGX18" s="2688"/>
      <c r="BGY18" s="2688"/>
      <c r="BGZ18" s="2688"/>
      <c r="BHA18" s="2688"/>
      <c r="BHB18" s="2688"/>
      <c r="BHC18" s="2688"/>
      <c r="BHD18" s="2688"/>
      <c r="BHE18" s="2688"/>
      <c r="BHF18" s="2688"/>
      <c r="BHG18" s="2688"/>
      <c r="BHH18" s="2688"/>
      <c r="BHI18" s="2688"/>
      <c r="BHJ18" s="2688"/>
      <c r="BHK18" s="2688"/>
      <c r="BHL18" s="2688"/>
      <c r="BHM18" s="2688"/>
      <c r="BHN18" s="2688"/>
      <c r="BHO18" s="2688"/>
      <c r="BHP18" s="2688"/>
      <c r="BHQ18" s="2688"/>
      <c r="BHR18" s="2688"/>
      <c r="BHS18" s="2688"/>
      <c r="BHT18" s="2688"/>
      <c r="BHU18" s="2688"/>
      <c r="BHV18" s="2688"/>
      <c r="BHW18" s="2688"/>
      <c r="BHX18" s="2688"/>
      <c r="BHY18" s="2688"/>
      <c r="BHZ18" s="2688"/>
      <c r="BIA18" s="2688"/>
      <c r="BIB18" s="2688"/>
      <c r="BIC18" s="2688"/>
      <c r="BID18" s="2688"/>
      <c r="BIE18" s="2688"/>
      <c r="BIF18" s="2688"/>
      <c r="BIG18" s="2688"/>
      <c r="BIH18" s="2688"/>
      <c r="BII18" s="2688"/>
      <c r="BIJ18" s="2688"/>
      <c r="BIK18" s="2688"/>
      <c r="BIL18" s="2688"/>
      <c r="BIM18" s="2688"/>
      <c r="BIN18" s="2688"/>
      <c r="BIO18" s="2688"/>
      <c r="BIP18" s="2688"/>
      <c r="BIQ18" s="2688"/>
      <c r="BIR18" s="2688"/>
      <c r="BIS18" s="2688"/>
      <c r="BIT18" s="2688"/>
      <c r="BIU18" s="2688"/>
      <c r="BIV18" s="2688"/>
      <c r="BIW18" s="2688"/>
      <c r="BIX18" s="2688"/>
      <c r="BIY18" s="2688"/>
      <c r="BIZ18" s="2688"/>
      <c r="BJA18" s="2688"/>
      <c r="BJB18" s="2688"/>
      <c r="BJC18" s="2688"/>
      <c r="BJD18" s="2688"/>
      <c r="BJE18" s="2688"/>
      <c r="BJF18" s="2688"/>
      <c r="BJG18" s="2688"/>
      <c r="BJH18" s="2688"/>
      <c r="BJI18" s="2688"/>
      <c r="BJJ18" s="2688"/>
      <c r="BJK18" s="2688"/>
      <c r="BJL18" s="2688"/>
      <c r="BJM18" s="2688"/>
      <c r="BJN18" s="2688"/>
      <c r="BJO18" s="2688"/>
      <c r="BJP18" s="2688"/>
      <c r="BJQ18" s="2688"/>
      <c r="BJR18" s="2688"/>
      <c r="BJS18" s="2688"/>
      <c r="BJT18" s="2688"/>
      <c r="BJU18" s="2688"/>
      <c r="BJV18" s="2688"/>
      <c r="BJW18" s="2688"/>
      <c r="BJX18" s="2688"/>
      <c r="BJY18" s="2688"/>
      <c r="BJZ18" s="2688"/>
      <c r="BKA18" s="2688"/>
      <c r="BKB18" s="2688"/>
      <c r="BKC18" s="2688"/>
      <c r="BKD18" s="2688"/>
      <c r="BKE18" s="2688"/>
      <c r="BKF18" s="2688"/>
      <c r="BKG18" s="2688"/>
      <c r="BKH18" s="2688"/>
      <c r="BKI18" s="2688"/>
      <c r="BKJ18" s="2688"/>
      <c r="BKK18" s="2688"/>
      <c r="BKL18" s="2688"/>
      <c r="BKM18" s="2688"/>
      <c r="BKN18" s="2688"/>
      <c r="BKO18" s="2688"/>
      <c r="BKP18" s="2688"/>
      <c r="BKQ18" s="2688"/>
      <c r="BKR18" s="2688"/>
      <c r="BKS18" s="2688"/>
      <c r="BKT18" s="2688"/>
      <c r="BKU18" s="2688"/>
      <c r="BKV18" s="2688"/>
      <c r="BKW18" s="2688"/>
      <c r="BKX18" s="2688"/>
      <c r="BKY18" s="2688"/>
      <c r="BKZ18" s="2688"/>
      <c r="BLA18" s="2688"/>
      <c r="BLB18" s="2688"/>
      <c r="BLC18" s="2688"/>
      <c r="BLD18" s="2688"/>
      <c r="BLE18" s="2688"/>
      <c r="BLF18" s="2688"/>
      <c r="BLG18" s="2688"/>
      <c r="BLH18" s="2688"/>
      <c r="BLI18" s="2688"/>
      <c r="BLJ18" s="2688"/>
      <c r="BLK18" s="2688"/>
      <c r="BLL18" s="2688"/>
      <c r="BLM18" s="2688"/>
      <c r="BLN18" s="2688"/>
      <c r="BLO18" s="2688"/>
      <c r="BLP18" s="2688"/>
      <c r="BLQ18" s="2688"/>
      <c r="BLR18" s="2688"/>
      <c r="BLS18" s="2688"/>
      <c r="BLT18" s="2688"/>
      <c r="BLU18" s="2688"/>
      <c r="BLV18" s="2688"/>
      <c r="BLW18" s="2688"/>
      <c r="BLX18" s="2688"/>
      <c r="BLY18" s="2688"/>
      <c r="BLZ18" s="2688"/>
      <c r="BMA18" s="2688"/>
      <c r="BMB18" s="2688"/>
      <c r="BMC18" s="2688"/>
      <c r="BMD18" s="2688"/>
      <c r="BME18" s="2688"/>
      <c r="BMF18" s="2688"/>
      <c r="BMG18" s="2688"/>
      <c r="BMH18" s="2688"/>
      <c r="BMI18" s="2688"/>
      <c r="BMJ18" s="2688"/>
      <c r="BMK18" s="2688"/>
      <c r="BML18" s="2688"/>
      <c r="BMM18" s="2688"/>
      <c r="BMN18" s="2688"/>
      <c r="BMO18" s="2688"/>
      <c r="BMP18" s="2688"/>
      <c r="BMQ18" s="2688"/>
      <c r="BMR18" s="2688"/>
      <c r="BMS18" s="2688"/>
      <c r="BMT18" s="2688"/>
      <c r="BMU18" s="2688"/>
      <c r="BMV18" s="2688"/>
      <c r="BMW18" s="2688"/>
      <c r="BMX18" s="2688"/>
      <c r="BMY18" s="2688"/>
      <c r="BMZ18" s="2688"/>
      <c r="BNA18" s="2688"/>
      <c r="BNB18" s="2688"/>
      <c r="BNC18" s="2688"/>
      <c r="BND18" s="2688"/>
      <c r="BNE18" s="2688"/>
      <c r="BNF18" s="2688"/>
      <c r="BNG18" s="2688"/>
      <c r="BNH18" s="2688"/>
      <c r="BNI18" s="2688"/>
      <c r="BNJ18" s="2688"/>
      <c r="BNK18" s="2688"/>
      <c r="BNL18" s="2688"/>
      <c r="BNM18" s="2688"/>
      <c r="BNN18" s="2688"/>
      <c r="BNO18" s="2688"/>
      <c r="BNP18" s="2688"/>
      <c r="BNQ18" s="2688"/>
      <c r="BNR18" s="2688"/>
      <c r="BNS18" s="2688"/>
      <c r="BNT18" s="2688"/>
      <c r="BNU18" s="2688"/>
      <c r="BNV18" s="2688"/>
      <c r="BNW18" s="2688"/>
      <c r="BNX18" s="2688"/>
      <c r="BNY18" s="2688"/>
      <c r="BNZ18" s="2688"/>
      <c r="BOA18" s="2688"/>
      <c r="BOB18" s="2688"/>
      <c r="BOC18" s="2688"/>
      <c r="BOD18" s="2688"/>
      <c r="BOE18" s="2688"/>
      <c r="BOF18" s="2688"/>
      <c r="BOG18" s="2688"/>
      <c r="BOH18" s="2688"/>
      <c r="BOI18" s="2688"/>
      <c r="BOJ18" s="2688"/>
      <c r="BOK18" s="2688"/>
      <c r="BOL18" s="2688"/>
      <c r="BOM18" s="2688"/>
      <c r="BON18" s="2688"/>
      <c r="BOO18" s="2688"/>
      <c r="BOP18" s="2688"/>
      <c r="BOQ18" s="2688"/>
      <c r="BOR18" s="2688"/>
      <c r="BOS18" s="2688"/>
      <c r="BOT18" s="2688"/>
      <c r="BOU18" s="2688"/>
      <c r="BOV18" s="2688"/>
      <c r="BOW18" s="2688"/>
      <c r="BOX18" s="2688"/>
      <c r="BOY18" s="2688"/>
      <c r="BOZ18" s="2688"/>
      <c r="BPA18" s="2688"/>
      <c r="BPB18" s="2688"/>
      <c r="BPC18" s="2688"/>
      <c r="BPD18" s="2688"/>
      <c r="BPE18" s="2688"/>
      <c r="BPF18" s="2688"/>
      <c r="BPG18" s="2688"/>
      <c r="BPH18" s="2688"/>
      <c r="BPI18" s="2688"/>
      <c r="BPJ18" s="2688"/>
      <c r="BPK18" s="2688"/>
      <c r="BPL18" s="2688"/>
      <c r="BPM18" s="2688"/>
      <c r="BPN18" s="2688"/>
      <c r="BPO18" s="2688"/>
      <c r="BPP18" s="2688"/>
      <c r="BPQ18" s="2688"/>
      <c r="BPR18" s="2688"/>
      <c r="BPS18" s="2688"/>
      <c r="BPT18" s="2688"/>
      <c r="BPU18" s="2688"/>
      <c r="BPV18" s="2688"/>
      <c r="BPW18" s="2688"/>
      <c r="BPX18" s="2688"/>
      <c r="BPY18" s="2688"/>
      <c r="BPZ18" s="2688"/>
      <c r="BQA18" s="2688"/>
      <c r="BQB18" s="2688"/>
      <c r="BQC18" s="2688"/>
      <c r="BQD18" s="2688"/>
      <c r="BQE18" s="2688"/>
      <c r="BQF18" s="2688"/>
      <c r="BQG18" s="2688"/>
      <c r="BQH18" s="2688"/>
      <c r="BQI18" s="2688"/>
      <c r="BQJ18" s="2688"/>
      <c r="BQK18" s="2688"/>
      <c r="BQL18" s="2688"/>
      <c r="BQM18" s="2688"/>
      <c r="BQN18" s="2688"/>
      <c r="BQO18" s="2688"/>
      <c r="BQP18" s="2688"/>
      <c r="BQQ18" s="2688"/>
      <c r="BQR18" s="2688"/>
      <c r="BQS18" s="2688"/>
      <c r="BQT18" s="2688"/>
      <c r="BQU18" s="2688"/>
      <c r="BQV18" s="2688"/>
      <c r="BQW18" s="2688"/>
      <c r="BQX18" s="2688"/>
      <c r="BQY18" s="2688"/>
      <c r="BQZ18" s="2688"/>
      <c r="BRA18" s="2688"/>
      <c r="BRB18" s="2688"/>
      <c r="BRC18" s="2688"/>
      <c r="BRD18" s="2688"/>
      <c r="BRE18" s="2688"/>
      <c r="BRF18" s="2688"/>
      <c r="BRG18" s="2688"/>
      <c r="BRH18" s="2688"/>
      <c r="BRI18" s="2688"/>
      <c r="BRJ18" s="2688"/>
      <c r="BRK18" s="2688"/>
      <c r="BRL18" s="2688"/>
      <c r="BRM18" s="2688"/>
      <c r="BRN18" s="2688"/>
      <c r="BRO18" s="2688"/>
      <c r="BRP18" s="2688"/>
      <c r="BRQ18" s="2688"/>
      <c r="BRR18" s="2688"/>
      <c r="BRS18" s="2688"/>
      <c r="BRT18" s="2688"/>
      <c r="BRU18" s="2688"/>
      <c r="BRV18" s="2688"/>
      <c r="BRW18" s="2688"/>
      <c r="BRX18" s="2688"/>
      <c r="BRY18" s="2688"/>
      <c r="BRZ18" s="2688"/>
      <c r="BSA18" s="2688"/>
      <c r="BSB18" s="2688"/>
      <c r="BSC18" s="2688"/>
      <c r="BSD18" s="2688"/>
      <c r="BSE18" s="2688"/>
      <c r="BSF18" s="2688"/>
      <c r="BSG18" s="2688"/>
      <c r="BSH18" s="2688"/>
      <c r="BSI18" s="2688"/>
      <c r="BSJ18" s="2688"/>
      <c r="BSK18" s="2688"/>
      <c r="BSL18" s="2688"/>
      <c r="BSM18" s="2688"/>
      <c r="BSN18" s="2688"/>
      <c r="BSO18" s="2688"/>
      <c r="BSP18" s="2688"/>
      <c r="BSQ18" s="2688"/>
      <c r="BSR18" s="2688"/>
      <c r="BSS18" s="2688"/>
      <c r="BST18" s="2688"/>
      <c r="BSU18" s="2688"/>
      <c r="BSV18" s="2688"/>
      <c r="BSW18" s="2688"/>
      <c r="BSX18" s="2688"/>
      <c r="BSY18" s="2688"/>
      <c r="BSZ18" s="2688"/>
      <c r="BTA18" s="2688"/>
      <c r="BTB18" s="2688"/>
      <c r="BTC18" s="2688"/>
      <c r="BTD18" s="2688"/>
      <c r="BTE18" s="2688"/>
      <c r="BTF18" s="2688"/>
      <c r="BTG18" s="2688"/>
      <c r="BTH18" s="2688"/>
      <c r="BTI18" s="2688"/>
      <c r="BTJ18" s="2688"/>
      <c r="BTK18" s="2688"/>
      <c r="BTL18" s="2688"/>
      <c r="BTM18" s="2688"/>
      <c r="BTN18" s="2688"/>
      <c r="BTO18" s="2688"/>
      <c r="BTP18" s="2688"/>
      <c r="BTQ18" s="2688"/>
      <c r="BTR18" s="2688"/>
      <c r="BTS18" s="2688"/>
      <c r="BTT18" s="2688"/>
      <c r="BTU18" s="2688"/>
      <c r="BTV18" s="2688"/>
      <c r="BTW18" s="2688"/>
      <c r="BTX18" s="2688"/>
      <c r="BTY18" s="2688"/>
      <c r="BTZ18" s="2688"/>
      <c r="BUA18" s="2688"/>
      <c r="BUB18" s="2688"/>
      <c r="BUC18" s="2688"/>
      <c r="BUD18" s="2688"/>
      <c r="BUE18" s="2688"/>
      <c r="BUF18" s="2688"/>
      <c r="BUG18" s="2688"/>
      <c r="BUH18" s="2688"/>
      <c r="BUI18" s="2688"/>
      <c r="BUJ18" s="2688"/>
      <c r="BUK18" s="2688"/>
      <c r="BUL18" s="2688"/>
      <c r="BUM18" s="2688"/>
      <c r="BUN18" s="2688"/>
      <c r="BUO18" s="2688"/>
      <c r="BUP18" s="2688"/>
      <c r="BUQ18" s="2688"/>
      <c r="BUR18" s="2688"/>
      <c r="BUS18" s="2688"/>
      <c r="BUT18" s="2688"/>
      <c r="BUU18" s="2688"/>
      <c r="BUV18" s="2688"/>
      <c r="BUW18" s="2688"/>
      <c r="BUX18" s="2688"/>
      <c r="BUY18" s="2688"/>
      <c r="BUZ18" s="2688"/>
      <c r="BVA18" s="2688"/>
      <c r="BVB18" s="2688"/>
      <c r="BVC18" s="2688"/>
      <c r="BVD18" s="2688"/>
      <c r="BVE18" s="2688"/>
      <c r="BVF18" s="2688"/>
      <c r="BVG18" s="2688"/>
      <c r="BVH18" s="2688"/>
      <c r="BVI18" s="2688"/>
      <c r="BVJ18" s="2688"/>
      <c r="BVK18" s="2688"/>
      <c r="BVL18" s="2688"/>
      <c r="BVM18" s="2688"/>
      <c r="BVN18" s="2688"/>
      <c r="BVO18" s="2688"/>
      <c r="BVP18" s="2688"/>
      <c r="BVQ18" s="2688"/>
      <c r="BVR18" s="2688"/>
      <c r="BVS18" s="2688"/>
      <c r="BVT18" s="2688"/>
      <c r="BVU18" s="2688"/>
      <c r="BVV18" s="2688"/>
      <c r="BVW18" s="2688"/>
      <c r="BVX18" s="2688"/>
      <c r="BVY18" s="2688"/>
      <c r="BVZ18" s="2688"/>
      <c r="BWA18" s="2688"/>
      <c r="BWB18" s="2688"/>
      <c r="BWC18" s="2688"/>
      <c r="BWD18" s="2688"/>
      <c r="BWE18" s="2688"/>
      <c r="BWF18" s="2688"/>
      <c r="BWG18" s="2688"/>
      <c r="BWH18" s="2688"/>
      <c r="BWI18" s="2688"/>
      <c r="BWJ18" s="2688"/>
      <c r="BWK18" s="2688"/>
      <c r="BWL18" s="2688"/>
      <c r="BWM18" s="2688"/>
      <c r="BWN18" s="2688"/>
      <c r="BWO18" s="2688"/>
      <c r="BWP18" s="2688"/>
      <c r="BWQ18" s="2688"/>
      <c r="BWR18" s="2688"/>
      <c r="BWS18" s="2688"/>
      <c r="BWT18" s="2688"/>
      <c r="BWU18" s="2688"/>
      <c r="BWV18" s="2688"/>
      <c r="BWW18" s="2688"/>
      <c r="BWX18" s="2688"/>
      <c r="BWY18" s="2688"/>
      <c r="BWZ18" s="2688"/>
      <c r="BXA18" s="2688"/>
      <c r="BXB18" s="2688"/>
      <c r="BXC18" s="2688"/>
      <c r="BXD18" s="2688"/>
      <c r="BXE18" s="2688"/>
      <c r="BXF18" s="2688"/>
      <c r="BXG18" s="2688"/>
      <c r="BXH18" s="2688"/>
      <c r="BXI18" s="2688"/>
      <c r="BXJ18" s="2688"/>
      <c r="BXK18" s="2688"/>
      <c r="BXL18" s="2688"/>
      <c r="BXM18" s="2688"/>
      <c r="BXN18" s="2688"/>
      <c r="BXO18" s="2688"/>
      <c r="BXP18" s="2688"/>
      <c r="BXQ18" s="2688"/>
      <c r="BXR18" s="2688"/>
      <c r="BXS18" s="2688"/>
      <c r="BXT18" s="2688"/>
      <c r="BXU18" s="2688"/>
      <c r="BXV18" s="2688"/>
      <c r="BXW18" s="2688"/>
      <c r="BXX18" s="2688"/>
      <c r="BXY18" s="2688"/>
      <c r="BXZ18" s="2688"/>
      <c r="BYA18" s="2688"/>
      <c r="BYB18" s="2688"/>
      <c r="BYC18" s="2688"/>
      <c r="BYD18" s="2688"/>
      <c r="BYE18" s="2688"/>
      <c r="BYF18" s="2688"/>
      <c r="BYG18" s="2688"/>
      <c r="BYH18" s="2688"/>
      <c r="BYI18" s="2688"/>
      <c r="BYJ18" s="2688"/>
      <c r="BYK18" s="2688"/>
      <c r="BYL18" s="2688"/>
      <c r="BYM18" s="2688"/>
      <c r="BYN18" s="2688"/>
      <c r="BYO18" s="2688"/>
      <c r="BYP18" s="2688"/>
      <c r="BYQ18" s="2688"/>
      <c r="BYR18" s="2688"/>
      <c r="BYS18" s="2688"/>
      <c r="BYT18" s="2688"/>
      <c r="BYU18" s="2688"/>
      <c r="BYV18" s="2688"/>
      <c r="BYW18" s="2688"/>
      <c r="BYX18" s="2688"/>
      <c r="BYY18" s="2688"/>
      <c r="BYZ18" s="2688"/>
      <c r="BZA18" s="2688"/>
      <c r="BZB18" s="2688"/>
      <c r="BZC18" s="2688"/>
      <c r="BZD18" s="2688"/>
      <c r="BZE18" s="2688"/>
      <c r="BZF18" s="2688"/>
      <c r="BZG18" s="2688"/>
      <c r="BZH18" s="2688"/>
      <c r="BZI18" s="2688"/>
      <c r="BZJ18" s="2688"/>
      <c r="BZK18" s="2688"/>
      <c r="BZL18" s="2688"/>
      <c r="BZM18" s="2688"/>
      <c r="BZN18" s="2688"/>
      <c r="BZO18" s="2688"/>
      <c r="BZP18" s="2688"/>
      <c r="BZQ18" s="2688"/>
      <c r="BZR18" s="2688"/>
      <c r="BZS18" s="2688"/>
      <c r="BZT18" s="2688"/>
      <c r="BZU18" s="2688"/>
      <c r="BZV18" s="2688"/>
      <c r="BZW18" s="2688"/>
      <c r="BZX18" s="2688"/>
      <c r="BZY18" s="2688"/>
      <c r="BZZ18" s="2688"/>
      <c r="CAA18" s="2688"/>
      <c r="CAB18" s="2688"/>
      <c r="CAC18" s="2688"/>
      <c r="CAD18" s="2688"/>
      <c r="CAE18" s="2688"/>
      <c r="CAF18" s="2688"/>
      <c r="CAG18" s="2688"/>
      <c r="CAH18" s="2688"/>
      <c r="CAI18" s="2688"/>
      <c r="CAJ18" s="2688"/>
      <c r="CAK18" s="2688"/>
      <c r="CAL18" s="2688"/>
      <c r="CAM18" s="2688"/>
      <c r="CAN18" s="2688"/>
      <c r="CAO18" s="2688"/>
      <c r="CAP18" s="2688"/>
      <c r="CAQ18" s="2688"/>
      <c r="CAR18" s="2688"/>
      <c r="CAS18" s="2688"/>
      <c r="CAT18" s="2688"/>
      <c r="CAU18" s="2688"/>
      <c r="CAV18" s="2688"/>
      <c r="CAW18" s="2688"/>
      <c r="CAX18" s="2688"/>
      <c r="CAY18" s="2688"/>
      <c r="CAZ18" s="2688"/>
      <c r="CBA18" s="2688"/>
      <c r="CBB18" s="2688"/>
      <c r="CBC18" s="2688"/>
      <c r="CBD18" s="2688"/>
      <c r="CBE18" s="2688"/>
      <c r="CBF18" s="2688"/>
      <c r="CBG18" s="2688"/>
      <c r="CBH18" s="2688"/>
      <c r="CBI18" s="2688"/>
      <c r="CBJ18" s="2688"/>
      <c r="CBK18" s="2688"/>
      <c r="CBL18" s="2688"/>
      <c r="CBM18" s="2688"/>
      <c r="CBN18" s="2688"/>
      <c r="CBO18" s="2688"/>
      <c r="CBP18" s="2688"/>
      <c r="CBQ18" s="2688"/>
      <c r="CBR18" s="2688"/>
      <c r="CBS18" s="2688"/>
      <c r="CBT18" s="2688"/>
      <c r="CBU18" s="2688"/>
      <c r="CBV18" s="2688"/>
      <c r="CBW18" s="2688"/>
      <c r="CBX18" s="2688"/>
      <c r="CBY18" s="2688"/>
      <c r="CBZ18" s="2688"/>
      <c r="CCA18" s="2688"/>
      <c r="CCB18" s="2688"/>
      <c r="CCC18" s="2688"/>
      <c r="CCD18" s="2688"/>
      <c r="CCE18" s="2688"/>
      <c r="CCF18" s="2688"/>
      <c r="CCG18" s="2688"/>
      <c r="CCH18" s="2688"/>
      <c r="CCI18" s="2688"/>
      <c r="CCJ18" s="2688"/>
      <c r="CCK18" s="2688"/>
      <c r="CCL18" s="2688"/>
      <c r="CCM18" s="2688"/>
      <c r="CCN18" s="2688"/>
      <c r="CCO18" s="2688"/>
      <c r="CCP18" s="2688"/>
      <c r="CCQ18" s="2688"/>
      <c r="CCR18" s="2688"/>
      <c r="CCS18" s="2688"/>
      <c r="CCT18" s="2688"/>
      <c r="CCU18" s="2688"/>
      <c r="CCV18" s="2688"/>
      <c r="CCW18" s="2688"/>
      <c r="CCX18" s="2688"/>
      <c r="CCY18" s="2688"/>
      <c r="CCZ18" s="2688"/>
      <c r="CDA18" s="2688"/>
      <c r="CDB18" s="2688"/>
      <c r="CDC18" s="2688"/>
      <c r="CDD18" s="2688"/>
      <c r="CDE18" s="2688"/>
      <c r="CDF18" s="2688"/>
      <c r="CDG18" s="2688"/>
      <c r="CDH18" s="2688"/>
      <c r="CDI18" s="2688"/>
      <c r="CDJ18" s="2688"/>
      <c r="CDK18" s="2688"/>
      <c r="CDL18" s="2688"/>
      <c r="CDM18" s="2688"/>
      <c r="CDN18" s="2688"/>
      <c r="CDO18" s="2688"/>
      <c r="CDP18" s="2688"/>
      <c r="CDQ18" s="2688"/>
      <c r="CDR18" s="2688"/>
      <c r="CDS18" s="2688"/>
      <c r="CDT18" s="2688"/>
      <c r="CDU18" s="2688"/>
      <c r="CDV18" s="2688"/>
      <c r="CDW18" s="2688"/>
      <c r="CDX18" s="2688"/>
      <c r="CDY18" s="2688"/>
      <c r="CDZ18" s="2688"/>
      <c r="CEA18" s="2688"/>
      <c r="CEB18" s="2688"/>
      <c r="CEC18" s="2688"/>
      <c r="CED18" s="2688"/>
      <c r="CEE18" s="2688"/>
      <c r="CEF18" s="2688"/>
      <c r="CEG18" s="2688"/>
      <c r="CEH18" s="2688"/>
      <c r="CEI18" s="2688"/>
      <c r="CEJ18" s="2688"/>
      <c r="CEK18" s="2688"/>
      <c r="CEL18" s="2688"/>
      <c r="CEM18" s="2688"/>
      <c r="CEN18" s="2688"/>
      <c r="CEO18" s="2688"/>
      <c r="CEP18" s="2688"/>
      <c r="CEQ18" s="2688"/>
      <c r="CER18" s="2688"/>
      <c r="CES18" s="2688"/>
      <c r="CET18" s="2688"/>
      <c r="CEU18" s="2688"/>
      <c r="CEV18" s="2688"/>
      <c r="CEW18" s="2688"/>
      <c r="CEX18" s="2688"/>
      <c r="CEY18" s="2688"/>
      <c r="CEZ18" s="2688"/>
      <c r="CFA18" s="2688"/>
      <c r="CFB18" s="2688"/>
      <c r="CFC18" s="2688"/>
      <c r="CFD18" s="2688"/>
      <c r="CFE18" s="2688"/>
      <c r="CFF18" s="2688"/>
      <c r="CFG18" s="2688"/>
      <c r="CFH18" s="2688"/>
      <c r="CFI18" s="2688"/>
      <c r="CFJ18" s="2688"/>
      <c r="CFK18" s="2688"/>
      <c r="CFL18" s="2688"/>
      <c r="CFM18" s="2688"/>
      <c r="CFN18" s="2688"/>
      <c r="CFO18" s="2688"/>
      <c r="CFP18" s="2688"/>
      <c r="CFQ18" s="2688"/>
      <c r="CFR18" s="2688"/>
      <c r="CFS18" s="2688"/>
      <c r="CFT18" s="2688"/>
      <c r="CFU18" s="2688"/>
      <c r="CFV18" s="2688"/>
      <c r="CFW18" s="2688"/>
      <c r="CFX18" s="2688"/>
      <c r="CFY18" s="2688"/>
      <c r="CFZ18" s="2688"/>
      <c r="CGA18" s="2688"/>
      <c r="CGB18" s="2688"/>
      <c r="CGC18" s="2688"/>
      <c r="CGD18" s="2688"/>
      <c r="CGE18" s="2688"/>
      <c r="CGF18" s="2688"/>
      <c r="CGG18" s="2688"/>
      <c r="CGH18" s="2688"/>
      <c r="CGI18" s="2688"/>
      <c r="CGJ18" s="2688"/>
      <c r="CGK18" s="2688"/>
      <c r="CGL18" s="2688"/>
      <c r="CGM18" s="2688"/>
      <c r="CGN18" s="2688"/>
      <c r="CGO18" s="2688"/>
      <c r="CGP18" s="2688"/>
      <c r="CGQ18" s="2688"/>
      <c r="CGR18" s="2688"/>
      <c r="CGS18" s="2688"/>
      <c r="CGT18" s="2688"/>
      <c r="CGU18" s="2688"/>
      <c r="CGV18" s="2688"/>
      <c r="CGW18" s="2688"/>
      <c r="CGX18" s="2688"/>
      <c r="CGY18" s="2688"/>
      <c r="CGZ18" s="2688"/>
      <c r="CHA18" s="2688"/>
      <c r="CHB18" s="2688"/>
      <c r="CHC18" s="2688"/>
      <c r="CHD18" s="2688"/>
      <c r="CHE18" s="2688"/>
      <c r="CHF18" s="2688"/>
      <c r="CHG18" s="2688"/>
      <c r="CHH18" s="2688"/>
      <c r="CHI18" s="2688"/>
      <c r="CHJ18" s="2688"/>
      <c r="CHK18" s="2688"/>
      <c r="CHL18" s="2688"/>
      <c r="CHM18" s="2688"/>
      <c r="CHN18" s="2688"/>
      <c r="CHO18" s="2688"/>
      <c r="CHP18" s="2688"/>
      <c r="CHQ18" s="2688"/>
      <c r="CHR18" s="2688"/>
      <c r="CHS18" s="2688"/>
      <c r="CHT18" s="2688"/>
      <c r="CHU18" s="2688"/>
      <c r="CHV18" s="2688"/>
      <c r="CHW18" s="2688"/>
      <c r="CHX18" s="2688"/>
      <c r="CHY18" s="2688"/>
      <c r="CHZ18" s="2688"/>
      <c r="CIA18" s="2688"/>
      <c r="CIB18" s="2688"/>
      <c r="CIC18" s="2688"/>
      <c r="CID18" s="2688"/>
      <c r="CIE18" s="2688"/>
      <c r="CIF18" s="2688"/>
      <c r="CIG18" s="2688"/>
      <c r="CIH18" s="2688"/>
      <c r="CII18" s="2688"/>
      <c r="CIJ18" s="2688"/>
      <c r="CIK18" s="2688"/>
      <c r="CIL18" s="2688"/>
      <c r="CIM18" s="2688"/>
      <c r="CIN18" s="2688"/>
      <c r="CIO18" s="2688"/>
      <c r="CIP18" s="2688"/>
      <c r="CIQ18" s="2688"/>
      <c r="CIR18" s="2688"/>
      <c r="CIS18" s="2688"/>
      <c r="CIT18" s="2688"/>
      <c r="CIU18" s="2688"/>
      <c r="CIV18" s="2688"/>
      <c r="CIW18" s="2688"/>
      <c r="CIX18" s="2688"/>
      <c r="CIY18" s="2688"/>
      <c r="CIZ18" s="2688"/>
      <c r="CJA18" s="2688"/>
      <c r="CJB18" s="2688"/>
      <c r="CJC18" s="2688"/>
      <c r="CJD18" s="2688"/>
      <c r="CJE18" s="2688"/>
      <c r="CJF18" s="2688"/>
      <c r="CJG18" s="2688"/>
      <c r="CJH18" s="2688"/>
      <c r="CJI18" s="2688"/>
      <c r="CJJ18" s="2688"/>
      <c r="CJK18" s="2688"/>
      <c r="CJL18" s="2688"/>
      <c r="CJM18" s="2688"/>
      <c r="CJN18" s="2688"/>
      <c r="CJO18" s="2688"/>
      <c r="CJP18" s="2688"/>
      <c r="CJQ18" s="2688"/>
      <c r="CJR18" s="2688"/>
      <c r="CJS18" s="2688"/>
      <c r="CJT18" s="2688"/>
      <c r="CJU18" s="2688"/>
      <c r="CJV18" s="2688"/>
      <c r="CJW18" s="2688"/>
      <c r="CJX18" s="2688"/>
      <c r="CJY18" s="2688"/>
      <c r="CJZ18" s="2688"/>
      <c r="CKA18" s="2688"/>
      <c r="CKB18" s="2688"/>
      <c r="CKC18" s="2688"/>
      <c r="CKD18" s="2688"/>
      <c r="CKE18" s="2688"/>
      <c r="CKF18" s="2688"/>
      <c r="CKG18" s="2688"/>
      <c r="CKH18" s="2688"/>
      <c r="CKI18" s="2688"/>
      <c r="CKJ18" s="2688"/>
      <c r="CKK18" s="2688"/>
      <c r="CKL18" s="2688"/>
      <c r="CKM18" s="2688"/>
      <c r="CKN18" s="2688"/>
      <c r="CKO18" s="2688"/>
      <c r="CKP18" s="2688"/>
      <c r="CKQ18" s="2688"/>
      <c r="CKR18" s="2688"/>
      <c r="CKS18" s="2688"/>
      <c r="CKT18" s="2688"/>
      <c r="CKU18" s="2688"/>
      <c r="CKV18" s="2688"/>
      <c r="CKW18" s="2688"/>
      <c r="CKX18" s="2688"/>
      <c r="CKY18" s="2688"/>
      <c r="CKZ18" s="2688"/>
      <c r="CLA18" s="2688"/>
      <c r="CLB18" s="2688"/>
      <c r="CLC18" s="2688"/>
      <c r="CLD18" s="2688"/>
      <c r="CLE18" s="2688"/>
      <c r="CLF18" s="2688"/>
      <c r="CLG18" s="2688"/>
      <c r="CLH18" s="2688"/>
      <c r="CLI18" s="2688"/>
      <c r="CLJ18" s="2688"/>
      <c r="CLK18" s="2688"/>
      <c r="CLL18" s="2688"/>
      <c r="CLM18" s="2688"/>
      <c r="CLN18" s="2688"/>
      <c r="CLO18" s="2688"/>
      <c r="CLP18" s="2688"/>
      <c r="CLQ18" s="2688"/>
      <c r="CLR18" s="2688"/>
      <c r="CLS18" s="2688"/>
      <c r="CLT18" s="2688"/>
      <c r="CLU18" s="2688"/>
      <c r="CLV18" s="2688"/>
      <c r="CLW18" s="2688"/>
      <c r="CLX18" s="2688"/>
      <c r="CLY18" s="2688"/>
      <c r="CLZ18" s="2688"/>
      <c r="CMA18" s="2688"/>
      <c r="CMB18" s="2688"/>
      <c r="CMC18" s="2688"/>
      <c r="CMD18" s="2688"/>
      <c r="CME18" s="2688"/>
      <c r="CMF18" s="2688"/>
      <c r="CMG18" s="2688"/>
      <c r="CMH18" s="2688"/>
      <c r="CMI18" s="2688"/>
      <c r="CMJ18" s="2688"/>
      <c r="CMK18" s="2688"/>
      <c r="CML18" s="2688"/>
      <c r="CMM18" s="2688"/>
      <c r="CMN18" s="2688"/>
      <c r="CMO18" s="2688"/>
      <c r="CMP18" s="2688"/>
      <c r="CMQ18" s="2688"/>
      <c r="CMR18" s="2688"/>
      <c r="CMS18" s="2688"/>
      <c r="CMT18" s="2688"/>
      <c r="CMU18" s="2688"/>
      <c r="CMV18" s="2688"/>
      <c r="CMW18" s="2688"/>
      <c r="CMX18" s="2688"/>
      <c r="CMY18" s="2688"/>
      <c r="CMZ18" s="2688"/>
      <c r="CNA18" s="2688"/>
      <c r="CNB18" s="2688"/>
      <c r="CNC18" s="2688"/>
      <c r="CND18" s="2688"/>
      <c r="CNE18" s="2688"/>
      <c r="CNF18" s="2688"/>
      <c r="CNG18" s="2688"/>
      <c r="CNH18" s="2688"/>
      <c r="CNI18" s="2688"/>
      <c r="CNJ18" s="2688"/>
      <c r="CNK18" s="2688"/>
      <c r="CNL18" s="2688"/>
      <c r="CNM18" s="2688"/>
      <c r="CNN18" s="2688"/>
      <c r="CNO18" s="2688"/>
      <c r="CNP18" s="2688"/>
      <c r="CNQ18" s="2688"/>
      <c r="CNR18" s="2688"/>
      <c r="CNS18" s="2688"/>
      <c r="CNT18" s="2688"/>
      <c r="CNU18" s="2688"/>
      <c r="CNV18" s="2688"/>
      <c r="CNW18" s="2688"/>
      <c r="CNX18" s="2688"/>
      <c r="CNY18" s="2688"/>
      <c r="CNZ18" s="2688"/>
      <c r="COA18" s="2688"/>
      <c r="COB18" s="2688"/>
      <c r="COC18" s="2688"/>
      <c r="COD18" s="2688"/>
      <c r="COE18" s="2688"/>
      <c r="COF18" s="2688"/>
      <c r="COG18" s="2688"/>
      <c r="COH18" s="2688"/>
      <c r="COI18" s="2688"/>
      <c r="COJ18" s="2688"/>
      <c r="COK18" s="2688"/>
      <c r="COL18" s="2688"/>
      <c r="COM18" s="2688"/>
      <c r="CON18" s="2688"/>
      <c r="COO18" s="2688"/>
      <c r="COP18" s="2688"/>
      <c r="COQ18" s="2688"/>
      <c r="COR18" s="2688"/>
      <c r="COS18" s="2688"/>
      <c r="COT18" s="2688"/>
      <c r="COU18" s="2688"/>
      <c r="COV18" s="2688"/>
      <c r="COW18" s="2688"/>
      <c r="COX18" s="2688"/>
      <c r="COY18" s="2688"/>
      <c r="COZ18" s="2688"/>
      <c r="CPA18" s="2688"/>
      <c r="CPB18" s="2688"/>
      <c r="CPC18" s="2688"/>
      <c r="CPD18" s="2688"/>
      <c r="CPE18" s="2688"/>
      <c r="CPF18" s="2688"/>
      <c r="CPG18" s="2688"/>
      <c r="CPH18" s="2688"/>
      <c r="CPI18" s="2688"/>
      <c r="CPJ18" s="2688"/>
      <c r="CPK18" s="2688"/>
      <c r="CPL18" s="2688"/>
      <c r="CPM18" s="2688"/>
      <c r="CPN18" s="2688"/>
      <c r="CPO18" s="2688"/>
      <c r="CPP18" s="2688"/>
      <c r="CPQ18" s="2688"/>
      <c r="CPR18" s="2688"/>
      <c r="CPS18" s="2688"/>
      <c r="CPT18" s="2688"/>
      <c r="CPU18" s="2688"/>
      <c r="CPV18" s="2688"/>
      <c r="CPW18" s="2688"/>
      <c r="CPX18" s="2688"/>
      <c r="CPY18" s="2688"/>
      <c r="CPZ18" s="2688"/>
      <c r="CQA18" s="2688"/>
      <c r="CQB18" s="2688"/>
      <c r="CQC18" s="2688"/>
      <c r="CQD18" s="2688"/>
      <c r="CQE18" s="2688"/>
      <c r="CQF18" s="2688"/>
      <c r="CQG18" s="2688"/>
      <c r="CQH18" s="2688"/>
      <c r="CQI18" s="2688"/>
      <c r="CQJ18" s="2688"/>
      <c r="CQK18" s="2688"/>
      <c r="CQL18" s="2688"/>
      <c r="CQM18" s="2688"/>
      <c r="CQN18" s="2688"/>
      <c r="CQO18" s="2688"/>
      <c r="CQP18" s="2688"/>
      <c r="CQQ18" s="2688"/>
      <c r="CQR18" s="2688"/>
      <c r="CQS18" s="2688"/>
      <c r="CQT18" s="2688"/>
      <c r="CQU18" s="2688"/>
      <c r="CQV18" s="2688"/>
      <c r="CQW18" s="2688"/>
      <c r="CQX18" s="2688"/>
      <c r="CQY18" s="2688"/>
      <c r="CQZ18" s="2688"/>
      <c r="CRA18" s="2688"/>
      <c r="CRB18" s="2688"/>
      <c r="CRC18" s="2688"/>
      <c r="CRD18" s="2688"/>
      <c r="CRE18" s="2688"/>
      <c r="CRF18" s="2688"/>
      <c r="CRG18" s="2688"/>
      <c r="CRH18" s="2688"/>
      <c r="CRI18" s="2688"/>
      <c r="CRJ18" s="2688"/>
      <c r="CRK18" s="2688"/>
      <c r="CRL18" s="2688"/>
      <c r="CRM18" s="2688"/>
      <c r="CRN18" s="2688"/>
      <c r="CRO18" s="2688"/>
      <c r="CRP18" s="2688"/>
      <c r="CRQ18" s="2688"/>
      <c r="CRR18" s="2688"/>
      <c r="CRS18" s="2688"/>
      <c r="CRT18" s="2688"/>
      <c r="CRU18" s="2688"/>
      <c r="CRV18" s="2688"/>
      <c r="CRW18" s="2688"/>
      <c r="CRX18" s="2688"/>
      <c r="CRY18" s="2688"/>
      <c r="CRZ18" s="2688"/>
      <c r="CSA18" s="2688"/>
      <c r="CSB18" s="2688"/>
      <c r="CSC18" s="2688"/>
      <c r="CSD18" s="2688"/>
      <c r="CSE18" s="2688"/>
      <c r="CSF18" s="2688"/>
      <c r="CSG18" s="2688"/>
      <c r="CSH18" s="2688"/>
      <c r="CSI18" s="2688"/>
      <c r="CSJ18" s="2688"/>
      <c r="CSK18" s="2688"/>
      <c r="CSL18" s="2688"/>
      <c r="CSM18" s="2688"/>
      <c r="CSN18" s="2688"/>
      <c r="CSO18" s="2688"/>
      <c r="CSP18" s="2688"/>
      <c r="CSQ18" s="2688"/>
      <c r="CSR18" s="2688"/>
      <c r="CSS18" s="2688"/>
      <c r="CST18" s="2688"/>
      <c r="CSU18" s="2688"/>
      <c r="CSV18" s="2688"/>
      <c r="CSW18" s="2688"/>
      <c r="CSX18" s="2688"/>
      <c r="CSY18" s="2688"/>
      <c r="CSZ18" s="2688"/>
      <c r="CTA18" s="2688"/>
      <c r="CTB18" s="2688"/>
      <c r="CTC18" s="2688"/>
      <c r="CTD18" s="2688"/>
      <c r="CTE18" s="2688"/>
      <c r="CTF18" s="2688"/>
      <c r="CTG18" s="2688"/>
      <c r="CTH18" s="2688"/>
      <c r="CTI18" s="2688"/>
      <c r="CTJ18" s="2688"/>
      <c r="CTK18" s="2688"/>
      <c r="CTL18" s="2688"/>
      <c r="CTM18" s="2688"/>
      <c r="CTN18" s="2688"/>
      <c r="CTO18" s="2688"/>
      <c r="CTP18" s="2688"/>
      <c r="CTQ18" s="2688"/>
      <c r="CTR18" s="2688"/>
      <c r="CTS18" s="2688"/>
      <c r="CTT18" s="2688"/>
      <c r="CTU18" s="2688"/>
      <c r="CTV18" s="2688"/>
      <c r="CTW18" s="2688"/>
      <c r="CTX18" s="2688"/>
      <c r="CTY18" s="2688"/>
      <c r="CTZ18" s="2688"/>
      <c r="CUA18" s="2688"/>
      <c r="CUB18" s="2688"/>
      <c r="CUC18" s="2688"/>
      <c r="CUD18" s="2688"/>
      <c r="CUE18" s="2688"/>
      <c r="CUF18" s="2688"/>
      <c r="CUG18" s="2688"/>
      <c r="CUH18" s="2688"/>
      <c r="CUI18" s="2688"/>
      <c r="CUJ18" s="2688"/>
      <c r="CUK18" s="2688"/>
      <c r="CUL18" s="2688"/>
      <c r="CUM18" s="2688"/>
      <c r="CUN18" s="2688"/>
      <c r="CUO18" s="2688"/>
      <c r="CUP18" s="2688"/>
      <c r="CUQ18" s="2688"/>
      <c r="CUR18" s="2688"/>
      <c r="CUS18" s="2688"/>
      <c r="CUT18" s="2688"/>
      <c r="CUU18" s="2688"/>
      <c r="CUV18" s="2688"/>
      <c r="CUW18" s="2688"/>
      <c r="CUX18" s="2688"/>
      <c r="CUY18" s="2688"/>
      <c r="CUZ18" s="2688"/>
      <c r="CVA18" s="2688"/>
      <c r="CVB18" s="2688"/>
      <c r="CVC18" s="2688"/>
      <c r="CVD18" s="2688"/>
      <c r="CVE18" s="2688"/>
      <c r="CVF18" s="2688"/>
      <c r="CVG18" s="2688"/>
      <c r="CVH18" s="2688"/>
      <c r="CVI18" s="2688"/>
      <c r="CVJ18" s="2688"/>
      <c r="CVK18" s="2688"/>
      <c r="CVL18" s="2688"/>
      <c r="CVM18" s="2688"/>
      <c r="CVN18" s="2688"/>
      <c r="CVO18" s="2688"/>
      <c r="CVP18" s="2688"/>
      <c r="CVQ18" s="2688"/>
      <c r="CVR18" s="2688"/>
      <c r="CVS18" s="2688"/>
      <c r="CVT18" s="2688"/>
      <c r="CVU18" s="2688"/>
      <c r="CVV18" s="2688"/>
      <c r="CVW18" s="2688"/>
      <c r="CVX18" s="2688"/>
      <c r="CVY18" s="2688"/>
      <c r="CVZ18" s="2688"/>
      <c r="CWA18" s="2688"/>
      <c r="CWB18" s="2688"/>
      <c r="CWC18" s="2688"/>
      <c r="CWD18" s="2688"/>
      <c r="CWE18" s="2688"/>
      <c r="CWF18" s="2688"/>
      <c r="CWG18" s="2688"/>
      <c r="CWH18" s="2688"/>
      <c r="CWI18" s="2688"/>
      <c r="CWJ18" s="2688"/>
      <c r="CWK18" s="2688"/>
      <c r="CWL18" s="2688"/>
      <c r="CWM18" s="2688"/>
      <c r="CWN18" s="2688"/>
      <c r="CWO18" s="2688"/>
      <c r="CWP18" s="2688"/>
      <c r="CWQ18" s="2688"/>
      <c r="CWR18" s="2688"/>
      <c r="CWS18" s="2688"/>
      <c r="CWT18" s="2688"/>
      <c r="CWU18" s="2688"/>
      <c r="CWV18" s="2688"/>
      <c r="CWW18" s="2688"/>
      <c r="CWX18" s="2688"/>
      <c r="CWY18" s="2688"/>
      <c r="CWZ18" s="2688"/>
      <c r="CXA18" s="2688"/>
      <c r="CXB18" s="2688"/>
      <c r="CXC18" s="2688"/>
      <c r="CXD18" s="2688"/>
      <c r="CXE18" s="2688"/>
      <c r="CXF18" s="2688"/>
      <c r="CXG18" s="2688"/>
      <c r="CXH18" s="2688"/>
      <c r="CXI18" s="2688"/>
      <c r="CXJ18" s="2688"/>
      <c r="CXK18" s="2688"/>
      <c r="CXL18" s="2688"/>
      <c r="CXM18" s="2688"/>
      <c r="CXN18" s="2688"/>
      <c r="CXO18" s="2688"/>
      <c r="CXP18" s="2688"/>
      <c r="CXQ18" s="2688"/>
      <c r="CXR18" s="2688"/>
      <c r="CXS18" s="2688"/>
      <c r="CXT18" s="2688"/>
      <c r="CXU18" s="2688"/>
      <c r="CXV18" s="2688"/>
      <c r="CXW18" s="2688"/>
      <c r="CXX18" s="2688"/>
      <c r="CXY18" s="2688"/>
      <c r="CXZ18" s="2688"/>
      <c r="CYA18" s="2688"/>
      <c r="CYB18" s="2688"/>
      <c r="CYC18" s="2688"/>
      <c r="CYD18" s="2688"/>
      <c r="CYE18" s="2688"/>
      <c r="CYF18" s="2688"/>
      <c r="CYG18" s="2688"/>
      <c r="CYH18" s="2688"/>
      <c r="CYI18" s="2688"/>
      <c r="CYJ18" s="2688"/>
      <c r="CYK18" s="2688"/>
      <c r="CYL18" s="2688"/>
      <c r="CYM18" s="2688"/>
      <c r="CYN18" s="2688"/>
      <c r="CYO18" s="2688"/>
      <c r="CYP18" s="2688"/>
      <c r="CYQ18" s="2688"/>
      <c r="CYR18" s="2688"/>
      <c r="CYS18" s="2688"/>
      <c r="CYT18" s="2688"/>
      <c r="CYU18" s="2688"/>
      <c r="CYV18" s="2688"/>
      <c r="CYW18" s="2688"/>
      <c r="CYX18" s="2688"/>
      <c r="CYY18" s="2688"/>
      <c r="CYZ18" s="2688"/>
      <c r="CZA18" s="2688"/>
      <c r="CZB18" s="2688"/>
      <c r="CZC18" s="2688"/>
      <c r="CZD18" s="2688"/>
      <c r="CZE18" s="2688"/>
      <c r="CZF18" s="2688"/>
      <c r="CZG18" s="2688"/>
      <c r="CZH18" s="2688"/>
      <c r="CZI18" s="2688"/>
      <c r="CZJ18" s="2688"/>
      <c r="CZK18" s="2688"/>
      <c r="CZL18" s="2688"/>
      <c r="CZM18" s="2688"/>
      <c r="CZN18" s="2688"/>
      <c r="CZO18" s="2688"/>
      <c r="CZP18" s="2688"/>
      <c r="CZQ18" s="2688"/>
      <c r="CZR18" s="2688"/>
      <c r="CZS18" s="2688"/>
      <c r="CZT18" s="2688"/>
      <c r="CZU18" s="2688"/>
      <c r="CZV18" s="2688"/>
      <c r="CZW18" s="2688"/>
      <c r="CZX18" s="2688"/>
      <c r="CZY18" s="2688"/>
      <c r="CZZ18" s="2688"/>
      <c r="DAA18" s="2688"/>
      <c r="DAB18" s="2688"/>
      <c r="DAC18" s="2688"/>
      <c r="DAD18" s="2688"/>
      <c r="DAE18" s="2688"/>
      <c r="DAF18" s="2688"/>
      <c r="DAG18" s="2688"/>
      <c r="DAH18" s="2688"/>
      <c r="DAI18" s="2688"/>
      <c r="DAJ18" s="2688"/>
      <c r="DAK18" s="2688"/>
      <c r="DAL18" s="2688"/>
      <c r="DAM18" s="2688"/>
      <c r="DAN18" s="2688"/>
      <c r="DAO18" s="2688"/>
      <c r="DAP18" s="2688"/>
      <c r="DAQ18" s="2688"/>
      <c r="DAR18" s="2688"/>
      <c r="DAS18" s="2688"/>
      <c r="DAT18" s="2688"/>
      <c r="DAU18" s="2688"/>
      <c r="DAV18" s="2688"/>
      <c r="DAW18" s="2688"/>
      <c r="DAX18" s="2688"/>
      <c r="DAY18" s="2688"/>
      <c r="DAZ18" s="2688"/>
      <c r="DBA18" s="2688"/>
      <c r="DBB18" s="2688"/>
      <c r="DBC18" s="2688"/>
      <c r="DBD18" s="2688"/>
      <c r="DBE18" s="2688"/>
      <c r="DBF18" s="2688"/>
      <c r="DBG18" s="2688"/>
      <c r="DBH18" s="2688"/>
      <c r="DBI18" s="2688"/>
      <c r="DBJ18" s="2688"/>
      <c r="DBK18" s="2688"/>
      <c r="DBL18" s="2688"/>
      <c r="DBM18" s="2688"/>
      <c r="DBN18" s="2688"/>
      <c r="DBO18" s="2688"/>
      <c r="DBP18" s="2688"/>
      <c r="DBQ18" s="2688"/>
      <c r="DBR18" s="2688"/>
      <c r="DBS18" s="2688"/>
      <c r="DBT18" s="2688"/>
      <c r="DBU18" s="2688"/>
      <c r="DBV18" s="2688"/>
      <c r="DBW18" s="2688"/>
      <c r="DBX18" s="2688"/>
      <c r="DBY18" s="2688"/>
      <c r="DBZ18" s="2688"/>
      <c r="DCA18" s="2688"/>
      <c r="DCB18" s="2688"/>
      <c r="DCC18" s="2688"/>
      <c r="DCD18" s="2688"/>
      <c r="DCE18" s="2688"/>
      <c r="DCF18" s="2688"/>
      <c r="DCG18" s="2688"/>
      <c r="DCH18" s="2688"/>
      <c r="DCI18" s="2688"/>
      <c r="DCJ18" s="2688"/>
      <c r="DCK18" s="2688"/>
      <c r="DCL18" s="2688"/>
      <c r="DCM18" s="2688"/>
      <c r="DCN18" s="2688"/>
      <c r="DCO18" s="2688"/>
      <c r="DCP18" s="2688"/>
      <c r="DCQ18" s="2688"/>
      <c r="DCR18" s="2688"/>
      <c r="DCS18" s="2688"/>
      <c r="DCT18" s="2688"/>
      <c r="DCU18" s="2688"/>
      <c r="DCV18" s="2688"/>
      <c r="DCW18" s="2688"/>
      <c r="DCX18" s="2688"/>
      <c r="DCY18" s="2688"/>
      <c r="DCZ18" s="2688"/>
      <c r="DDA18" s="2688"/>
      <c r="DDB18" s="2688"/>
      <c r="DDC18" s="2688"/>
      <c r="DDD18" s="2688"/>
      <c r="DDE18" s="2688"/>
      <c r="DDF18" s="2688"/>
      <c r="DDG18" s="2688"/>
      <c r="DDH18" s="2688"/>
      <c r="DDI18" s="2688"/>
      <c r="DDJ18" s="2688"/>
      <c r="DDK18" s="2688"/>
      <c r="DDL18" s="2688"/>
      <c r="DDM18" s="2688"/>
      <c r="DDN18" s="2688"/>
      <c r="DDO18" s="2688"/>
      <c r="DDP18" s="2688"/>
      <c r="DDQ18" s="2688"/>
      <c r="DDR18" s="2688"/>
      <c r="DDS18" s="2688"/>
      <c r="DDT18" s="2688"/>
      <c r="DDU18" s="2688"/>
      <c r="DDV18" s="2688"/>
      <c r="DDW18" s="2688"/>
      <c r="DDX18" s="2688"/>
      <c r="DDY18" s="2688"/>
      <c r="DDZ18" s="2688"/>
      <c r="DEA18" s="2688"/>
      <c r="DEB18" s="2688"/>
      <c r="DEC18" s="2688"/>
      <c r="DED18" s="2688"/>
      <c r="DEE18" s="2688"/>
      <c r="DEF18" s="2688"/>
      <c r="DEG18" s="2688"/>
      <c r="DEH18" s="2688"/>
      <c r="DEI18" s="2688"/>
      <c r="DEJ18" s="2688"/>
      <c r="DEK18" s="2688"/>
      <c r="DEL18" s="2688"/>
      <c r="DEM18" s="2688"/>
      <c r="DEN18" s="2688"/>
      <c r="DEO18" s="2688"/>
      <c r="DEP18" s="2688"/>
      <c r="DEQ18" s="2688"/>
      <c r="DER18" s="2688"/>
      <c r="DES18" s="2688"/>
      <c r="DET18" s="2688"/>
      <c r="DEU18" s="2688"/>
      <c r="DEV18" s="2688"/>
      <c r="DEW18" s="2688"/>
      <c r="DEX18" s="2688"/>
      <c r="DEY18" s="2688"/>
      <c r="DEZ18" s="2688"/>
      <c r="DFA18" s="2688"/>
      <c r="DFB18" s="2688"/>
      <c r="DFC18" s="2688"/>
      <c r="DFD18" s="2688"/>
      <c r="DFE18" s="2688"/>
      <c r="DFF18" s="2688"/>
      <c r="DFG18" s="2688"/>
      <c r="DFH18" s="2688"/>
      <c r="DFI18" s="2688"/>
      <c r="DFJ18" s="2688"/>
      <c r="DFK18" s="2688"/>
      <c r="DFL18" s="2688"/>
      <c r="DFM18" s="2688"/>
      <c r="DFN18" s="2688"/>
      <c r="DFO18" s="2688"/>
      <c r="DFP18" s="2688"/>
      <c r="DFQ18" s="2688"/>
      <c r="DFR18" s="2688"/>
      <c r="DFS18" s="2688"/>
      <c r="DFT18" s="2688"/>
      <c r="DFU18" s="2688"/>
      <c r="DFV18" s="2688"/>
      <c r="DFW18" s="2688"/>
      <c r="DFX18" s="2688"/>
      <c r="DFY18" s="2688"/>
      <c r="DFZ18" s="2688"/>
      <c r="DGA18" s="2688"/>
      <c r="DGB18" s="2688"/>
      <c r="DGC18" s="2688"/>
      <c r="DGD18" s="2688"/>
      <c r="DGE18" s="2688"/>
      <c r="DGF18" s="2688"/>
      <c r="DGG18" s="2688"/>
      <c r="DGH18" s="2688"/>
      <c r="DGI18" s="2688"/>
      <c r="DGJ18" s="2688"/>
      <c r="DGK18" s="2688"/>
      <c r="DGL18" s="2688"/>
      <c r="DGM18" s="2688"/>
      <c r="DGN18" s="2688"/>
      <c r="DGO18" s="2688"/>
      <c r="DGP18" s="2688"/>
      <c r="DGQ18" s="2688"/>
      <c r="DGR18" s="2688"/>
      <c r="DGS18" s="2688"/>
      <c r="DGT18" s="2688"/>
      <c r="DGU18" s="2688"/>
      <c r="DGV18" s="2688"/>
      <c r="DGW18" s="2688"/>
      <c r="DGX18" s="2688"/>
      <c r="DGY18" s="2688"/>
      <c r="DGZ18" s="2688"/>
      <c r="DHA18" s="2688"/>
      <c r="DHB18" s="2688"/>
      <c r="DHC18" s="2688"/>
      <c r="DHD18" s="2688"/>
      <c r="DHE18" s="2688"/>
      <c r="DHF18" s="2688"/>
      <c r="DHG18" s="2688"/>
      <c r="DHH18" s="2688"/>
      <c r="DHI18" s="2688"/>
      <c r="DHJ18" s="2688"/>
      <c r="DHK18" s="2688"/>
      <c r="DHL18" s="2688"/>
      <c r="DHM18" s="2688"/>
      <c r="DHN18" s="2688"/>
      <c r="DHO18" s="2688"/>
      <c r="DHP18" s="2688"/>
      <c r="DHQ18" s="2688"/>
      <c r="DHR18" s="2688"/>
      <c r="DHS18" s="2688"/>
      <c r="DHT18" s="2688"/>
      <c r="DHU18" s="2688"/>
      <c r="DHV18" s="2688"/>
      <c r="DHW18" s="2688"/>
      <c r="DHX18" s="2688"/>
      <c r="DHY18" s="2688"/>
      <c r="DHZ18" s="2688"/>
      <c r="DIA18" s="2688"/>
      <c r="DIB18" s="2688"/>
      <c r="DIC18" s="2688"/>
      <c r="DID18" s="2688"/>
      <c r="DIE18" s="2688"/>
      <c r="DIF18" s="2688"/>
      <c r="DIG18" s="2688"/>
      <c r="DIH18" s="2688"/>
      <c r="DII18" s="2688"/>
      <c r="DIJ18" s="2688"/>
      <c r="DIK18" s="2688"/>
      <c r="DIL18" s="2688"/>
      <c r="DIM18" s="2688"/>
      <c r="DIN18" s="2688"/>
      <c r="DIO18" s="2688"/>
      <c r="DIP18" s="2688"/>
      <c r="DIQ18" s="2688"/>
      <c r="DIR18" s="2688"/>
      <c r="DIS18" s="2688"/>
      <c r="DIT18" s="2688"/>
      <c r="DIU18" s="2688"/>
      <c r="DIV18" s="2688"/>
      <c r="DIW18" s="2688"/>
      <c r="DIX18" s="2688"/>
      <c r="DIY18" s="2688"/>
      <c r="DIZ18" s="2688"/>
      <c r="DJA18" s="2688"/>
      <c r="DJB18" s="2688"/>
      <c r="DJC18" s="2688"/>
      <c r="DJD18" s="2688"/>
      <c r="DJE18" s="2688"/>
      <c r="DJF18" s="2688"/>
      <c r="DJG18" s="2688"/>
      <c r="DJH18" s="2688"/>
      <c r="DJI18" s="2688"/>
      <c r="DJJ18" s="2688"/>
      <c r="DJK18" s="2688"/>
      <c r="DJL18" s="2688"/>
      <c r="DJM18" s="2688"/>
      <c r="DJN18" s="2688"/>
      <c r="DJO18" s="2688"/>
      <c r="DJP18" s="2688"/>
      <c r="DJQ18" s="2688"/>
      <c r="DJR18" s="2688"/>
      <c r="DJS18" s="2688"/>
      <c r="DJT18" s="2688"/>
      <c r="DJU18" s="2688"/>
      <c r="DJV18" s="2688"/>
      <c r="DJW18" s="2688"/>
      <c r="DJX18" s="2688"/>
      <c r="DJY18" s="2688"/>
      <c r="DJZ18" s="2688"/>
      <c r="DKA18" s="2688"/>
      <c r="DKB18" s="2688"/>
      <c r="DKC18" s="2688"/>
      <c r="DKD18" s="2688"/>
      <c r="DKE18" s="2688"/>
      <c r="DKF18" s="2688"/>
      <c r="DKG18" s="2688"/>
      <c r="DKH18" s="2688"/>
      <c r="DKI18" s="2688"/>
      <c r="DKJ18" s="2688"/>
      <c r="DKK18" s="2688"/>
      <c r="DKL18" s="2688"/>
      <c r="DKM18" s="2688"/>
      <c r="DKN18" s="2688"/>
      <c r="DKO18" s="2688"/>
      <c r="DKP18" s="2688"/>
      <c r="DKQ18" s="2688"/>
      <c r="DKR18" s="2688"/>
      <c r="DKS18" s="2688"/>
      <c r="DKT18" s="2688"/>
      <c r="DKU18" s="2688"/>
      <c r="DKV18" s="2688"/>
      <c r="DKW18" s="2688"/>
      <c r="DKX18" s="2688"/>
      <c r="DKY18" s="2688"/>
      <c r="DKZ18" s="2688"/>
      <c r="DLA18" s="2688"/>
      <c r="DLB18" s="2688"/>
      <c r="DLC18" s="2688"/>
      <c r="DLD18" s="2688"/>
      <c r="DLE18" s="2688"/>
      <c r="DLF18" s="2688"/>
      <c r="DLG18" s="2688"/>
      <c r="DLH18" s="2688"/>
      <c r="DLI18" s="2688"/>
      <c r="DLJ18" s="2688"/>
      <c r="DLK18" s="2688"/>
      <c r="DLL18" s="2688"/>
      <c r="DLM18" s="2688"/>
      <c r="DLN18" s="2688"/>
      <c r="DLO18" s="2688"/>
      <c r="DLP18" s="2688"/>
      <c r="DLQ18" s="2688"/>
      <c r="DLR18" s="2688"/>
      <c r="DLS18" s="2688"/>
      <c r="DLT18" s="2688"/>
      <c r="DLU18" s="2688"/>
      <c r="DLV18" s="2688"/>
      <c r="DLW18" s="2688"/>
      <c r="DLX18" s="2688"/>
      <c r="DLY18" s="2688"/>
      <c r="DLZ18" s="2688"/>
      <c r="DMA18" s="2688"/>
      <c r="DMB18" s="2688"/>
      <c r="DMC18" s="2688"/>
      <c r="DMD18" s="2688"/>
      <c r="DME18" s="2688"/>
      <c r="DMF18" s="2688"/>
      <c r="DMG18" s="2688"/>
      <c r="DMH18" s="2688"/>
      <c r="DMI18" s="2688"/>
      <c r="DMJ18" s="2688"/>
      <c r="DMK18" s="2688"/>
      <c r="DML18" s="2688"/>
      <c r="DMM18" s="2688"/>
      <c r="DMN18" s="2688"/>
      <c r="DMO18" s="2688"/>
      <c r="DMP18" s="2688"/>
      <c r="DMQ18" s="2688"/>
      <c r="DMR18" s="2688"/>
      <c r="DMS18" s="2688"/>
      <c r="DMT18" s="2688"/>
      <c r="DMU18" s="2688"/>
      <c r="DMV18" s="2688"/>
      <c r="DMW18" s="2688"/>
      <c r="DMX18" s="2688"/>
      <c r="DMY18" s="2688"/>
      <c r="DMZ18" s="2688"/>
      <c r="DNA18" s="2688"/>
      <c r="DNB18" s="2688"/>
      <c r="DNC18" s="2688"/>
      <c r="DND18" s="2688"/>
      <c r="DNE18" s="2688"/>
      <c r="DNF18" s="2688"/>
      <c r="DNG18" s="2688"/>
      <c r="DNH18" s="2688"/>
      <c r="DNI18" s="2688"/>
      <c r="DNJ18" s="2688"/>
      <c r="DNK18" s="2688"/>
      <c r="DNL18" s="2688"/>
      <c r="DNM18" s="2688"/>
      <c r="DNN18" s="2688"/>
      <c r="DNO18" s="2688"/>
      <c r="DNP18" s="2688"/>
      <c r="DNQ18" s="2688"/>
      <c r="DNR18" s="2688"/>
      <c r="DNS18" s="2688"/>
      <c r="DNT18" s="2688"/>
      <c r="DNU18" s="2688"/>
      <c r="DNV18" s="2688"/>
      <c r="DNW18" s="2688"/>
      <c r="DNX18" s="2688"/>
      <c r="DNY18" s="2688"/>
      <c r="DNZ18" s="2688"/>
      <c r="DOA18" s="2688"/>
      <c r="DOB18" s="2688"/>
      <c r="DOC18" s="2688"/>
      <c r="DOD18" s="2688"/>
      <c r="DOE18" s="2688"/>
      <c r="DOF18" s="2688"/>
      <c r="DOG18" s="2688"/>
      <c r="DOH18" s="2688"/>
      <c r="DOI18" s="2688"/>
      <c r="DOJ18" s="2688"/>
      <c r="DOK18" s="2688"/>
      <c r="DOL18" s="2688"/>
      <c r="DOM18" s="2688"/>
      <c r="DON18" s="2688"/>
      <c r="DOO18" s="2688"/>
      <c r="DOP18" s="2688"/>
      <c r="DOQ18" s="2688"/>
      <c r="DOR18" s="2688"/>
      <c r="DOS18" s="2688"/>
      <c r="DOT18" s="2688"/>
      <c r="DOU18" s="2688"/>
      <c r="DOV18" s="2688"/>
      <c r="DOW18" s="2688"/>
      <c r="DOX18" s="2688"/>
      <c r="DOY18" s="2688"/>
      <c r="DOZ18" s="2688"/>
      <c r="DPA18" s="2688"/>
      <c r="DPB18" s="2688"/>
      <c r="DPC18" s="2688"/>
      <c r="DPD18" s="2688"/>
      <c r="DPE18" s="2688"/>
      <c r="DPF18" s="2688"/>
      <c r="DPG18" s="2688"/>
      <c r="DPH18" s="2688"/>
      <c r="DPI18" s="2688"/>
      <c r="DPJ18" s="2688"/>
      <c r="DPK18" s="2688"/>
      <c r="DPL18" s="2688"/>
      <c r="DPM18" s="2688"/>
      <c r="DPN18" s="2688"/>
      <c r="DPO18" s="2688"/>
      <c r="DPP18" s="2688"/>
      <c r="DPQ18" s="2688"/>
      <c r="DPR18" s="2688"/>
      <c r="DPS18" s="2688"/>
      <c r="DPT18" s="2688"/>
      <c r="DPU18" s="2688"/>
      <c r="DPV18" s="2688"/>
      <c r="DPW18" s="2688"/>
      <c r="DPX18" s="2688"/>
      <c r="DPY18" s="2688"/>
      <c r="DPZ18" s="2688"/>
      <c r="DQA18" s="2688"/>
      <c r="DQB18" s="2688"/>
      <c r="DQC18" s="2688"/>
      <c r="DQD18" s="2688"/>
      <c r="DQE18" s="2688"/>
      <c r="DQF18" s="2688"/>
      <c r="DQG18" s="2688"/>
      <c r="DQH18" s="2688"/>
      <c r="DQI18" s="2688"/>
      <c r="DQJ18" s="2688"/>
      <c r="DQK18" s="2688"/>
      <c r="DQL18" s="2688"/>
      <c r="DQM18" s="2688"/>
      <c r="DQN18" s="2688"/>
      <c r="DQO18" s="2688"/>
      <c r="DQP18" s="2688"/>
      <c r="DQQ18" s="2688"/>
      <c r="DQR18" s="2688"/>
      <c r="DQS18" s="2688"/>
      <c r="DQT18" s="2688"/>
      <c r="DQU18" s="2688"/>
      <c r="DQV18" s="2688"/>
      <c r="DQW18" s="2688"/>
      <c r="DQX18" s="2688"/>
      <c r="DQY18" s="2688"/>
      <c r="DQZ18" s="2688"/>
      <c r="DRA18" s="2688"/>
      <c r="DRB18" s="2688"/>
      <c r="DRC18" s="2688"/>
      <c r="DRD18" s="2688"/>
      <c r="DRE18" s="2688"/>
      <c r="DRF18" s="2688"/>
      <c r="DRG18" s="2688"/>
      <c r="DRH18" s="2688"/>
      <c r="DRI18" s="2688"/>
      <c r="DRJ18" s="2688"/>
      <c r="DRK18" s="2688"/>
      <c r="DRL18" s="2688"/>
      <c r="DRM18" s="2688"/>
      <c r="DRN18" s="2688"/>
      <c r="DRO18" s="2688"/>
      <c r="DRP18" s="2688"/>
      <c r="DRQ18" s="2688"/>
      <c r="DRR18" s="2688"/>
      <c r="DRS18" s="2688"/>
      <c r="DRT18" s="2688"/>
      <c r="DRU18" s="2688"/>
      <c r="DRV18" s="2688"/>
      <c r="DRW18" s="2688"/>
      <c r="DRX18" s="2688"/>
      <c r="DRY18" s="2688"/>
      <c r="DRZ18" s="2688"/>
      <c r="DSA18" s="2688"/>
      <c r="DSB18" s="2688"/>
      <c r="DSC18" s="2688"/>
      <c r="DSD18" s="2688"/>
      <c r="DSE18" s="2688"/>
      <c r="DSF18" s="2688"/>
      <c r="DSG18" s="2688"/>
      <c r="DSH18" s="2688"/>
      <c r="DSI18" s="2688"/>
      <c r="DSJ18" s="2688"/>
      <c r="DSK18" s="2688"/>
      <c r="DSL18" s="2688"/>
      <c r="DSM18" s="2688"/>
      <c r="DSN18" s="2688"/>
      <c r="DSO18" s="2688"/>
      <c r="DSP18" s="2688"/>
      <c r="DSQ18" s="2688"/>
      <c r="DSR18" s="2688"/>
      <c r="DSS18" s="2688"/>
      <c r="DST18" s="2688"/>
      <c r="DSU18" s="2688"/>
      <c r="DSV18" s="2688"/>
      <c r="DSW18" s="2688"/>
      <c r="DSX18" s="2688"/>
      <c r="DSY18" s="2688"/>
      <c r="DSZ18" s="2688"/>
      <c r="DTA18" s="2688"/>
      <c r="DTB18" s="2688"/>
      <c r="DTC18" s="2688"/>
      <c r="DTD18" s="2688"/>
      <c r="DTE18" s="2688"/>
      <c r="DTF18" s="2688"/>
      <c r="DTG18" s="2688"/>
      <c r="DTH18" s="2688"/>
      <c r="DTI18" s="2688"/>
      <c r="DTJ18" s="2688"/>
      <c r="DTK18" s="2688"/>
      <c r="DTL18" s="2688"/>
      <c r="DTM18" s="2688"/>
      <c r="DTN18" s="2688"/>
      <c r="DTO18" s="2688"/>
      <c r="DTP18" s="2688"/>
      <c r="DTQ18" s="2688"/>
      <c r="DTR18" s="2688"/>
      <c r="DTS18" s="2688"/>
      <c r="DTT18" s="2688"/>
      <c r="DTU18" s="2688"/>
      <c r="DTV18" s="2688"/>
      <c r="DTW18" s="2688"/>
      <c r="DTX18" s="2688"/>
      <c r="DTY18" s="2688"/>
      <c r="DTZ18" s="2688"/>
      <c r="DUA18" s="2688"/>
      <c r="DUB18" s="2688"/>
      <c r="DUC18" s="2688"/>
      <c r="DUD18" s="2688"/>
      <c r="DUE18" s="2688"/>
      <c r="DUF18" s="2688"/>
      <c r="DUG18" s="2688"/>
      <c r="DUH18" s="2688"/>
      <c r="DUI18" s="2688"/>
      <c r="DUJ18" s="2688"/>
      <c r="DUK18" s="2688"/>
      <c r="DUL18" s="2688"/>
      <c r="DUM18" s="2688"/>
      <c r="DUN18" s="2688"/>
      <c r="DUO18" s="2688"/>
      <c r="DUP18" s="2688"/>
      <c r="DUQ18" s="2688"/>
      <c r="DUR18" s="2688"/>
      <c r="DUS18" s="2688"/>
      <c r="DUT18" s="2688"/>
      <c r="DUU18" s="2688"/>
      <c r="DUV18" s="2688"/>
      <c r="DUW18" s="2688"/>
      <c r="DUX18" s="2688"/>
      <c r="DUY18" s="2688"/>
      <c r="DUZ18" s="2688"/>
      <c r="DVA18" s="2688"/>
      <c r="DVB18" s="2688"/>
      <c r="DVC18" s="2688"/>
      <c r="DVD18" s="2688"/>
      <c r="DVE18" s="2688"/>
      <c r="DVF18" s="2688"/>
      <c r="DVG18" s="2688"/>
      <c r="DVH18" s="2688"/>
      <c r="DVI18" s="2688"/>
      <c r="DVJ18" s="2688"/>
      <c r="DVK18" s="2688"/>
      <c r="DVL18" s="2688"/>
      <c r="DVM18" s="2688"/>
      <c r="DVN18" s="2688"/>
      <c r="DVO18" s="2688"/>
      <c r="DVP18" s="2688"/>
      <c r="DVQ18" s="2688"/>
      <c r="DVR18" s="2688"/>
      <c r="DVS18" s="2688"/>
      <c r="DVT18" s="2688"/>
      <c r="DVU18" s="2688"/>
      <c r="DVV18" s="2688"/>
      <c r="DVW18" s="2688"/>
      <c r="DVX18" s="2688"/>
      <c r="DVY18" s="2688"/>
      <c r="DVZ18" s="2688"/>
      <c r="DWA18" s="2688"/>
      <c r="DWB18" s="2688"/>
      <c r="DWC18" s="2688"/>
      <c r="DWD18" s="2688"/>
      <c r="DWE18" s="2688"/>
      <c r="DWF18" s="2688"/>
      <c r="DWG18" s="2688"/>
      <c r="DWH18" s="2688"/>
      <c r="DWI18" s="2688"/>
      <c r="DWJ18" s="2688"/>
      <c r="DWK18" s="2688"/>
      <c r="DWL18" s="2688"/>
      <c r="DWM18" s="2688"/>
      <c r="DWN18" s="2688"/>
      <c r="DWO18" s="2688"/>
      <c r="DWP18" s="2688"/>
      <c r="DWQ18" s="2688"/>
      <c r="DWR18" s="2688"/>
      <c r="DWS18" s="2688"/>
      <c r="DWT18" s="2688"/>
      <c r="DWU18" s="2688"/>
      <c r="DWV18" s="2688"/>
      <c r="DWW18" s="2688"/>
      <c r="DWX18" s="2688"/>
      <c r="DWY18" s="2688"/>
      <c r="DWZ18" s="2688"/>
      <c r="DXA18" s="2688"/>
      <c r="DXB18" s="2688"/>
      <c r="DXC18" s="2688"/>
      <c r="DXD18" s="2688"/>
      <c r="DXE18" s="2688"/>
      <c r="DXF18" s="2688"/>
      <c r="DXG18" s="2688"/>
      <c r="DXH18" s="2688"/>
      <c r="DXI18" s="2688"/>
      <c r="DXJ18" s="2688"/>
      <c r="DXK18" s="2688"/>
      <c r="DXL18" s="2688"/>
      <c r="DXM18" s="2688"/>
      <c r="DXN18" s="2688"/>
      <c r="DXO18" s="2688"/>
      <c r="DXP18" s="2688"/>
      <c r="DXQ18" s="2688"/>
      <c r="DXR18" s="2688"/>
      <c r="DXS18" s="2688"/>
      <c r="DXT18" s="2688"/>
      <c r="DXU18" s="2688"/>
      <c r="DXV18" s="2688"/>
      <c r="DXW18" s="2688"/>
      <c r="DXX18" s="2688"/>
      <c r="DXY18" s="2688"/>
      <c r="DXZ18" s="2688"/>
      <c r="DYA18" s="2688"/>
      <c r="DYB18" s="2688"/>
      <c r="DYC18" s="2688"/>
      <c r="DYD18" s="2688"/>
      <c r="DYE18" s="2688"/>
      <c r="DYF18" s="2688"/>
      <c r="DYG18" s="2688"/>
      <c r="DYH18" s="2688"/>
      <c r="DYI18" s="2688"/>
      <c r="DYJ18" s="2688"/>
      <c r="DYK18" s="2688"/>
      <c r="DYL18" s="2688"/>
      <c r="DYM18" s="2688"/>
      <c r="DYN18" s="2688"/>
      <c r="DYO18" s="2688"/>
      <c r="DYP18" s="2688"/>
      <c r="DYQ18" s="2688"/>
      <c r="DYR18" s="2688"/>
      <c r="DYS18" s="2688"/>
      <c r="DYT18" s="2688"/>
      <c r="DYU18" s="2688"/>
      <c r="DYV18" s="2688"/>
      <c r="DYW18" s="2688"/>
      <c r="DYX18" s="2688"/>
      <c r="DYY18" s="2688"/>
      <c r="DYZ18" s="2688"/>
      <c r="DZA18" s="2688"/>
      <c r="DZB18" s="2688"/>
      <c r="DZC18" s="2688"/>
      <c r="DZD18" s="2688"/>
      <c r="DZE18" s="2688"/>
      <c r="DZF18" s="2688"/>
      <c r="DZG18" s="2688"/>
      <c r="DZH18" s="2688"/>
      <c r="DZI18" s="2688"/>
      <c r="DZJ18" s="2688"/>
      <c r="DZK18" s="2688"/>
      <c r="DZL18" s="2688"/>
      <c r="DZM18" s="2688"/>
      <c r="DZN18" s="2688"/>
      <c r="DZO18" s="2688"/>
      <c r="DZP18" s="2688"/>
      <c r="DZQ18" s="2688"/>
      <c r="DZR18" s="2688"/>
      <c r="DZS18" s="2688"/>
      <c r="DZT18" s="2688"/>
      <c r="DZU18" s="2688"/>
      <c r="DZV18" s="2688"/>
      <c r="DZW18" s="2688"/>
      <c r="DZX18" s="2688"/>
      <c r="DZY18" s="2688"/>
      <c r="DZZ18" s="2688"/>
      <c r="EAA18" s="2688"/>
      <c r="EAB18" s="2688"/>
      <c r="EAC18" s="2688"/>
      <c r="EAD18" s="2688"/>
      <c r="EAE18" s="2688"/>
      <c r="EAF18" s="2688"/>
      <c r="EAG18" s="2688"/>
      <c r="EAH18" s="2688"/>
      <c r="EAI18" s="2688"/>
      <c r="EAJ18" s="2688"/>
      <c r="EAK18" s="2688"/>
      <c r="EAL18" s="2688"/>
      <c r="EAM18" s="2688"/>
      <c r="EAN18" s="2688"/>
      <c r="EAO18" s="2688"/>
      <c r="EAP18" s="2688"/>
      <c r="EAQ18" s="2688"/>
      <c r="EAR18" s="2688"/>
      <c r="EAS18" s="2688"/>
      <c r="EAT18" s="2688"/>
      <c r="EAU18" s="2688"/>
      <c r="EAV18" s="2688"/>
      <c r="EAW18" s="2688"/>
      <c r="EAX18" s="2688"/>
      <c r="EAY18" s="2688"/>
      <c r="EAZ18" s="2688"/>
      <c r="EBA18" s="2688"/>
      <c r="EBB18" s="2688"/>
      <c r="EBC18" s="2688"/>
      <c r="EBD18" s="2688"/>
      <c r="EBE18" s="2688"/>
      <c r="EBF18" s="2688"/>
      <c r="EBG18" s="2688"/>
      <c r="EBH18" s="2688"/>
      <c r="EBI18" s="2688"/>
      <c r="EBJ18" s="2688"/>
      <c r="EBK18" s="2688"/>
      <c r="EBL18" s="2688"/>
      <c r="EBM18" s="2688"/>
      <c r="EBN18" s="2688"/>
      <c r="EBO18" s="2688"/>
      <c r="EBP18" s="2688"/>
      <c r="EBQ18" s="2688"/>
      <c r="EBR18" s="2688"/>
      <c r="EBS18" s="2688"/>
      <c r="EBT18" s="2688"/>
      <c r="EBU18" s="2688"/>
      <c r="EBV18" s="2688"/>
      <c r="EBW18" s="2688"/>
      <c r="EBX18" s="2688"/>
      <c r="EBY18" s="2688"/>
      <c r="EBZ18" s="2688"/>
      <c r="ECA18" s="2688"/>
      <c r="ECB18" s="2688"/>
      <c r="ECC18" s="2688"/>
      <c r="ECD18" s="2688"/>
      <c r="ECE18" s="2688"/>
      <c r="ECF18" s="2688"/>
      <c r="ECG18" s="2688"/>
      <c r="ECH18" s="2688"/>
      <c r="ECI18" s="2688"/>
      <c r="ECJ18" s="2688"/>
      <c r="ECK18" s="2688"/>
      <c r="ECL18" s="2688"/>
      <c r="ECM18" s="2688"/>
      <c r="ECN18" s="2688"/>
      <c r="ECO18" s="2688"/>
      <c r="ECP18" s="2688"/>
      <c r="ECQ18" s="2688"/>
      <c r="ECR18" s="2688"/>
      <c r="ECS18" s="2688"/>
      <c r="ECT18" s="2688"/>
      <c r="ECU18" s="2688"/>
      <c r="ECV18" s="2688"/>
      <c r="ECW18" s="2688"/>
      <c r="ECX18" s="2688"/>
      <c r="ECY18" s="2688"/>
      <c r="ECZ18" s="2688"/>
      <c r="EDA18" s="2688"/>
      <c r="EDB18" s="2688"/>
      <c r="EDC18" s="2688"/>
      <c r="EDD18" s="2688"/>
      <c r="EDE18" s="2688"/>
      <c r="EDF18" s="2688"/>
      <c r="EDG18" s="2688"/>
      <c r="EDH18" s="2688"/>
      <c r="EDI18" s="2688"/>
      <c r="EDJ18" s="2688"/>
      <c r="EDK18" s="2688"/>
      <c r="EDL18" s="2688"/>
      <c r="EDM18" s="2688"/>
      <c r="EDN18" s="2688"/>
      <c r="EDO18" s="2688"/>
      <c r="EDP18" s="2688"/>
      <c r="EDQ18" s="2688"/>
      <c r="EDR18" s="2688"/>
      <c r="EDS18" s="2688"/>
      <c r="EDT18" s="2688"/>
      <c r="EDU18" s="2688"/>
      <c r="EDV18" s="2688"/>
      <c r="EDW18" s="2688"/>
      <c r="EDX18" s="2688"/>
      <c r="EDY18" s="2688"/>
      <c r="EDZ18" s="2688"/>
      <c r="EEA18" s="2688"/>
      <c r="EEB18" s="2688"/>
      <c r="EEC18" s="2688"/>
      <c r="EED18" s="2688"/>
      <c r="EEE18" s="2688"/>
      <c r="EEF18" s="2688"/>
      <c r="EEG18" s="2688"/>
      <c r="EEH18" s="2688"/>
      <c r="EEI18" s="2688"/>
      <c r="EEJ18" s="2688"/>
      <c r="EEK18" s="2688"/>
      <c r="EEL18" s="2688"/>
      <c r="EEM18" s="2688"/>
      <c r="EEN18" s="2688"/>
      <c r="EEO18" s="2688"/>
      <c r="EEP18" s="2688"/>
      <c r="EEQ18" s="2688"/>
      <c r="EER18" s="2688"/>
      <c r="EES18" s="2688"/>
      <c r="EET18" s="2688"/>
      <c r="EEU18" s="2688"/>
      <c r="EEV18" s="2688"/>
      <c r="EEW18" s="2688"/>
      <c r="EEX18" s="2688"/>
      <c r="EEY18" s="2688"/>
      <c r="EEZ18" s="2688"/>
      <c r="EFA18" s="2688"/>
      <c r="EFB18" s="2688"/>
      <c r="EFC18" s="2688"/>
      <c r="EFD18" s="2688"/>
      <c r="EFE18" s="2688"/>
      <c r="EFF18" s="2688"/>
      <c r="EFG18" s="2688"/>
      <c r="EFH18" s="2688"/>
      <c r="EFI18" s="2688"/>
      <c r="EFJ18" s="2688"/>
      <c r="EFK18" s="2688"/>
      <c r="EFL18" s="2688"/>
      <c r="EFM18" s="2688"/>
      <c r="EFN18" s="2688"/>
      <c r="EFO18" s="2688"/>
      <c r="EFP18" s="2688"/>
      <c r="EFQ18" s="2688"/>
      <c r="EFR18" s="2688"/>
      <c r="EFS18" s="2688"/>
      <c r="EFT18" s="2688"/>
      <c r="EFU18" s="2688"/>
      <c r="EFV18" s="2688"/>
      <c r="EFW18" s="2688"/>
      <c r="EFX18" s="2688"/>
      <c r="EFY18" s="2688"/>
      <c r="EFZ18" s="2688"/>
      <c r="EGA18" s="2688"/>
      <c r="EGB18" s="2688"/>
      <c r="EGC18" s="2688"/>
      <c r="EGD18" s="2688"/>
      <c r="EGE18" s="2688"/>
      <c r="EGF18" s="2688"/>
      <c r="EGG18" s="2688"/>
      <c r="EGH18" s="2688"/>
      <c r="EGI18" s="2688"/>
      <c r="EGJ18" s="2688"/>
      <c r="EGK18" s="2688"/>
      <c r="EGL18" s="2688"/>
      <c r="EGM18" s="2688"/>
      <c r="EGN18" s="2688"/>
      <c r="EGO18" s="2688"/>
      <c r="EGP18" s="2688"/>
      <c r="EGQ18" s="2688"/>
      <c r="EGR18" s="2688"/>
      <c r="EGS18" s="2688"/>
      <c r="EGT18" s="2688"/>
      <c r="EGU18" s="2688"/>
      <c r="EGV18" s="2688"/>
      <c r="EGW18" s="2688"/>
      <c r="EGX18" s="2688"/>
      <c r="EGY18" s="2688"/>
      <c r="EGZ18" s="2688"/>
      <c r="EHA18" s="2688"/>
      <c r="EHB18" s="2688"/>
      <c r="EHC18" s="2688"/>
      <c r="EHD18" s="2688"/>
      <c r="EHE18" s="2688"/>
      <c r="EHF18" s="2688"/>
      <c r="EHG18" s="2688"/>
      <c r="EHH18" s="2688"/>
      <c r="EHI18" s="2688"/>
      <c r="EHJ18" s="2688"/>
      <c r="EHK18" s="2688"/>
      <c r="EHL18" s="2688"/>
      <c r="EHM18" s="2688"/>
      <c r="EHN18" s="2688"/>
      <c r="EHO18" s="2688"/>
      <c r="EHP18" s="2688"/>
      <c r="EHQ18" s="2688"/>
      <c r="EHR18" s="2688"/>
      <c r="EHS18" s="2688"/>
      <c r="EHT18" s="2688"/>
      <c r="EHU18" s="2688"/>
      <c r="EHV18" s="2688"/>
      <c r="EHW18" s="2688"/>
      <c r="EHX18" s="2688"/>
      <c r="EHY18" s="2688"/>
      <c r="EHZ18" s="2688"/>
      <c r="EIA18" s="2688"/>
      <c r="EIB18" s="2688"/>
      <c r="EIC18" s="2688"/>
      <c r="EID18" s="2688"/>
      <c r="EIE18" s="2688"/>
      <c r="EIF18" s="2688"/>
      <c r="EIG18" s="2688"/>
      <c r="EIH18" s="2688"/>
      <c r="EII18" s="2688"/>
      <c r="EIJ18" s="2688"/>
      <c r="EIK18" s="2688"/>
      <c r="EIL18" s="2688"/>
      <c r="EIM18" s="2688"/>
      <c r="EIN18" s="2688"/>
      <c r="EIO18" s="2688"/>
      <c r="EIP18" s="2688"/>
      <c r="EIQ18" s="2688"/>
      <c r="EIR18" s="2688"/>
      <c r="EIS18" s="2688"/>
      <c r="EIT18" s="2688"/>
      <c r="EIU18" s="2688"/>
      <c r="EIV18" s="2688"/>
      <c r="EIW18" s="2688"/>
      <c r="EIX18" s="2688"/>
      <c r="EIY18" s="2688"/>
      <c r="EIZ18" s="2688"/>
      <c r="EJA18" s="2688"/>
      <c r="EJB18" s="2688"/>
      <c r="EJC18" s="2688"/>
      <c r="EJD18" s="2688"/>
      <c r="EJE18" s="2688"/>
      <c r="EJF18" s="2688"/>
      <c r="EJG18" s="2688"/>
      <c r="EJH18" s="2688"/>
      <c r="EJI18" s="2688"/>
      <c r="EJJ18" s="2688"/>
      <c r="EJK18" s="2688"/>
      <c r="EJL18" s="2688"/>
      <c r="EJM18" s="2688"/>
      <c r="EJN18" s="2688"/>
      <c r="EJO18" s="2688"/>
      <c r="EJP18" s="2688"/>
      <c r="EJQ18" s="2688"/>
      <c r="EJR18" s="2688"/>
      <c r="EJS18" s="2688"/>
      <c r="EJT18" s="2688"/>
      <c r="EJU18" s="2688"/>
      <c r="EJV18" s="2688"/>
      <c r="EJW18" s="2688"/>
      <c r="EJX18" s="2688"/>
      <c r="EJY18" s="2688"/>
      <c r="EJZ18" s="2688"/>
      <c r="EKA18" s="2688"/>
      <c r="EKB18" s="2688"/>
      <c r="EKC18" s="2688"/>
      <c r="EKD18" s="2688"/>
      <c r="EKE18" s="2688"/>
      <c r="EKF18" s="2688"/>
      <c r="EKG18" s="2688"/>
      <c r="EKH18" s="2688"/>
      <c r="EKI18" s="2688"/>
      <c r="EKJ18" s="2688"/>
      <c r="EKK18" s="2688"/>
      <c r="EKL18" s="2688"/>
      <c r="EKM18" s="2688"/>
      <c r="EKN18" s="2688"/>
      <c r="EKO18" s="2688"/>
      <c r="EKP18" s="2688"/>
      <c r="EKQ18" s="2688"/>
      <c r="EKR18" s="2688"/>
      <c r="EKS18" s="2688"/>
      <c r="EKT18" s="2688"/>
      <c r="EKU18" s="2688"/>
      <c r="EKV18" s="2688"/>
      <c r="EKW18" s="2688"/>
      <c r="EKX18" s="2688"/>
      <c r="EKY18" s="2688"/>
      <c r="EKZ18" s="2688"/>
      <c r="ELA18" s="2688"/>
      <c r="ELB18" s="2688"/>
      <c r="ELC18" s="2688"/>
      <c r="ELD18" s="2688"/>
      <c r="ELE18" s="2688"/>
      <c r="ELF18" s="2688"/>
      <c r="ELG18" s="2688"/>
      <c r="ELH18" s="2688"/>
      <c r="ELI18" s="2688"/>
      <c r="ELJ18" s="2688"/>
      <c r="ELK18" s="2688"/>
      <c r="ELL18" s="2688"/>
      <c r="ELM18" s="2688"/>
      <c r="ELN18" s="2688"/>
      <c r="ELO18" s="2688"/>
      <c r="ELP18" s="2688"/>
      <c r="ELQ18" s="2688"/>
      <c r="ELR18" s="2688"/>
      <c r="ELS18" s="2688"/>
      <c r="ELT18" s="2688"/>
      <c r="ELU18" s="2688"/>
      <c r="ELV18" s="2688"/>
      <c r="ELW18" s="2688"/>
      <c r="ELX18" s="2688"/>
      <c r="ELY18" s="2688"/>
      <c r="ELZ18" s="2688"/>
      <c r="EMA18" s="2688"/>
      <c r="EMB18" s="2688"/>
      <c r="EMC18" s="2688"/>
      <c r="EMD18" s="2688"/>
      <c r="EME18" s="2688"/>
      <c r="EMF18" s="2688"/>
      <c r="EMG18" s="2688"/>
      <c r="EMH18" s="2688"/>
      <c r="EMI18" s="2688"/>
      <c r="EMJ18" s="2688"/>
      <c r="EMK18" s="2688"/>
      <c r="EML18" s="2688"/>
      <c r="EMM18" s="2688"/>
      <c r="EMN18" s="2688"/>
      <c r="EMO18" s="2688"/>
      <c r="EMP18" s="2688"/>
      <c r="EMQ18" s="2688"/>
      <c r="EMR18" s="2688"/>
      <c r="EMS18" s="2688"/>
      <c r="EMT18" s="2688"/>
      <c r="EMU18" s="2688"/>
      <c r="EMV18" s="2688"/>
      <c r="EMW18" s="2688"/>
      <c r="EMX18" s="2688"/>
      <c r="EMY18" s="2688"/>
      <c r="EMZ18" s="2688"/>
      <c r="ENA18" s="2688"/>
      <c r="ENB18" s="2688"/>
      <c r="ENC18" s="2688"/>
      <c r="END18" s="2688"/>
      <c r="ENE18" s="2688"/>
      <c r="ENF18" s="2688"/>
      <c r="ENG18" s="2688"/>
      <c r="ENH18" s="2688"/>
      <c r="ENI18" s="2688"/>
      <c r="ENJ18" s="2688"/>
      <c r="ENK18" s="2688"/>
      <c r="ENL18" s="2688"/>
      <c r="ENM18" s="2688"/>
      <c r="ENN18" s="2688"/>
      <c r="ENO18" s="2688"/>
      <c r="ENP18" s="2688"/>
      <c r="ENQ18" s="2688"/>
      <c r="ENR18" s="2688"/>
      <c r="ENS18" s="2688"/>
      <c r="ENT18" s="2688"/>
      <c r="ENU18" s="2688"/>
      <c r="ENV18" s="2688"/>
      <c r="ENW18" s="2688"/>
      <c r="ENX18" s="2688"/>
      <c r="ENY18" s="2688"/>
      <c r="ENZ18" s="2688"/>
      <c r="EOA18" s="2688"/>
      <c r="EOB18" s="2688"/>
      <c r="EOC18" s="2688"/>
      <c r="EOD18" s="2688"/>
      <c r="EOE18" s="2688"/>
      <c r="EOF18" s="2688"/>
      <c r="EOG18" s="2688"/>
      <c r="EOH18" s="2688"/>
      <c r="EOI18" s="2688"/>
      <c r="EOJ18" s="2688"/>
      <c r="EOK18" s="2688"/>
      <c r="EOL18" s="2688"/>
      <c r="EOM18" s="2688"/>
      <c r="EON18" s="2688"/>
      <c r="EOO18" s="2688"/>
      <c r="EOP18" s="2688"/>
      <c r="EOQ18" s="2688"/>
      <c r="EOR18" s="2688"/>
      <c r="EOS18" s="2688"/>
      <c r="EOT18" s="2688"/>
      <c r="EOU18" s="2688"/>
      <c r="EOV18" s="2688"/>
      <c r="EOW18" s="2688"/>
      <c r="EOX18" s="2688"/>
      <c r="EOY18" s="2688"/>
      <c r="EOZ18" s="2688"/>
      <c r="EPA18" s="2688"/>
      <c r="EPB18" s="2688"/>
      <c r="EPC18" s="2688"/>
      <c r="EPD18" s="2688"/>
      <c r="EPE18" s="2688"/>
      <c r="EPF18" s="2688"/>
      <c r="EPG18" s="2688"/>
      <c r="EPH18" s="2688"/>
      <c r="EPI18" s="2688"/>
      <c r="EPJ18" s="2688"/>
      <c r="EPK18" s="2688"/>
      <c r="EPL18" s="2688"/>
      <c r="EPM18" s="2688"/>
      <c r="EPN18" s="2688"/>
      <c r="EPO18" s="2688"/>
      <c r="EPP18" s="2688"/>
      <c r="EPQ18" s="2688"/>
      <c r="EPR18" s="2688"/>
      <c r="EPS18" s="2688"/>
      <c r="EPT18" s="2688"/>
      <c r="EPU18" s="2688"/>
      <c r="EPV18" s="2688"/>
      <c r="EPW18" s="2688"/>
      <c r="EPX18" s="2688"/>
      <c r="EPY18" s="2688"/>
      <c r="EPZ18" s="2688"/>
      <c r="EQA18" s="2688"/>
      <c r="EQB18" s="2688"/>
      <c r="EQC18" s="2688"/>
      <c r="EQD18" s="2688"/>
      <c r="EQE18" s="2688"/>
      <c r="EQF18" s="2688"/>
      <c r="EQG18" s="2688"/>
      <c r="EQH18" s="2688"/>
      <c r="EQI18" s="2688"/>
      <c r="EQJ18" s="2688"/>
      <c r="EQK18" s="2688"/>
      <c r="EQL18" s="2688"/>
      <c r="EQM18" s="2688"/>
      <c r="EQN18" s="2688"/>
      <c r="EQO18" s="2688"/>
      <c r="EQP18" s="2688"/>
      <c r="EQQ18" s="2688"/>
      <c r="EQR18" s="2688"/>
      <c r="EQS18" s="2688"/>
      <c r="EQT18" s="2688"/>
      <c r="EQU18" s="2688"/>
      <c r="EQV18" s="2688"/>
      <c r="EQW18" s="2688"/>
      <c r="EQX18" s="2688"/>
      <c r="EQY18" s="2688"/>
      <c r="EQZ18" s="2688"/>
      <c r="ERA18" s="2688"/>
      <c r="ERB18" s="2688"/>
      <c r="ERC18" s="2688"/>
      <c r="ERD18" s="2688"/>
      <c r="ERE18" s="2688"/>
      <c r="ERF18" s="2688"/>
      <c r="ERG18" s="2688"/>
      <c r="ERH18" s="2688"/>
      <c r="ERI18" s="2688"/>
      <c r="ERJ18" s="2688"/>
      <c r="ERK18" s="2688"/>
      <c r="ERL18" s="2688"/>
      <c r="ERM18" s="2688"/>
      <c r="ERN18" s="2688"/>
      <c r="ERO18" s="2688"/>
      <c r="ERP18" s="2688"/>
      <c r="ERQ18" s="2688"/>
      <c r="ERR18" s="2688"/>
      <c r="ERS18" s="2688"/>
      <c r="ERT18" s="2688"/>
      <c r="ERU18" s="2688"/>
      <c r="ERV18" s="2688"/>
      <c r="ERW18" s="2688"/>
      <c r="ERX18" s="2688"/>
      <c r="ERY18" s="2688"/>
      <c r="ERZ18" s="2688"/>
      <c r="ESA18" s="2688"/>
      <c r="ESB18" s="2688"/>
      <c r="ESC18" s="2688"/>
      <c r="ESD18" s="2688"/>
      <c r="ESE18" s="2688"/>
      <c r="ESF18" s="2688"/>
      <c r="ESG18" s="2688"/>
      <c r="ESH18" s="2688"/>
      <c r="ESI18" s="2688"/>
      <c r="ESJ18" s="2688"/>
      <c r="ESK18" s="2688"/>
      <c r="ESL18" s="2688"/>
      <c r="ESM18" s="2688"/>
      <c r="ESN18" s="2688"/>
      <c r="ESO18" s="2688"/>
      <c r="ESP18" s="2688"/>
      <c r="ESQ18" s="2688"/>
      <c r="ESR18" s="2688"/>
      <c r="ESS18" s="2688"/>
      <c r="EST18" s="2688"/>
      <c r="ESU18" s="2688"/>
      <c r="ESV18" s="2688"/>
      <c r="ESW18" s="2688"/>
      <c r="ESX18" s="2688"/>
      <c r="ESY18" s="2688"/>
      <c r="ESZ18" s="2688"/>
      <c r="ETA18" s="2688"/>
      <c r="ETB18" s="2688"/>
      <c r="ETC18" s="2688"/>
      <c r="ETD18" s="2688"/>
      <c r="ETE18" s="2688"/>
      <c r="ETF18" s="2688"/>
      <c r="ETG18" s="2688"/>
      <c r="ETH18" s="2688"/>
      <c r="ETI18" s="2688"/>
      <c r="ETJ18" s="2688"/>
      <c r="ETK18" s="2688"/>
      <c r="ETL18" s="2688"/>
      <c r="ETM18" s="2688"/>
      <c r="ETN18" s="2688"/>
      <c r="ETO18" s="2688"/>
      <c r="ETP18" s="2688"/>
      <c r="ETQ18" s="2688"/>
      <c r="ETR18" s="2688"/>
      <c r="ETS18" s="2688"/>
      <c r="ETT18" s="2688"/>
      <c r="ETU18" s="2688"/>
      <c r="ETV18" s="2688"/>
      <c r="ETW18" s="2688"/>
      <c r="ETX18" s="2688"/>
      <c r="ETY18" s="2688"/>
      <c r="ETZ18" s="2688"/>
      <c r="EUA18" s="2688"/>
      <c r="EUB18" s="2688"/>
      <c r="EUC18" s="2688"/>
      <c r="EUD18" s="2688"/>
      <c r="EUE18" s="2688"/>
      <c r="EUF18" s="2688"/>
      <c r="EUG18" s="2688"/>
      <c r="EUH18" s="2688"/>
      <c r="EUI18" s="2688"/>
      <c r="EUJ18" s="2688"/>
      <c r="EUK18" s="2688"/>
      <c r="EUL18" s="2688"/>
      <c r="EUM18" s="2688"/>
      <c r="EUN18" s="2688"/>
      <c r="EUO18" s="2688"/>
      <c r="EUP18" s="2688"/>
      <c r="EUQ18" s="2688"/>
      <c r="EUR18" s="2688"/>
      <c r="EUS18" s="2688"/>
      <c r="EUT18" s="2688"/>
      <c r="EUU18" s="2688"/>
      <c r="EUV18" s="2688"/>
      <c r="EUW18" s="2688"/>
      <c r="EUX18" s="2688"/>
      <c r="EUY18" s="2688"/>
      <c r="EUZ18" s="2688"/>
      <c r="EVA18" s="2688"/>
      <c r="EVB18" s="2688"/>
      <c r="EVC18" s="2688"/>
      <c r="EVD18" s="2688"/>
      <c r="EVE18" s="2688"/>
      <c r="EVF18" s="2688"/>
      <c r="EVG18" s="2688"/>
      <c r="EVH18" s="2688"/>
      <c r="EVI18" s="2688"/>
      <c r="EVJ18" s="2688"/>
      <c r="EVK18" s="2688"/>
      <c r="EVL18" s="2688"/>
      <c r="EVM18" s="2688"/>
      <c r="EVN18" s="2688"/>
      <c r="EVO18" s="2688"/>
      <c r="EVP18" s="2688"/>
      <c r="EVQ18" s="2688"/>
      <c r="EVR18" s="2688"/>
      <c r="EVS18" s="2688"/>
      <c r="EVT18" s="2688"/>
      <c r="EVU18" s="2688"/>
      <c r="EVV18" s="2688"/>
      <c r="EVW18" s="2688"/>
      <c r="EVX18" s="2688"/>
      <c r="EVY18" s="2688"/>
      <c r="EVZ18" s="2688"/>
      <c r="EWA18" s="2688"/>
      <c r="EWB18" s="2688"/>
      <c r="EWC18" s="2688"/>
      <c r="EWD18" s="2688"/>
      <c r="EWE18" s="2688"/>
      <c r="EWF18" s="2688"/>
      <c r="EWG18" s="2688"/>
      <c r="EWH18" s="2688"/>
      <c r="EWI18" s="2688"/>
      <c r="EWJ18" s="2688"/>
      <c r="EWK18" s="2688"/>
      <c r="EWL18" s="2688"/>
      <c r="EWM18" s="2688"/>
      <c r="EWN18" s="2688"/>
      <c r="EWO18" s="2688"/>
      <c r="EWP18" s="2688"/>
      <c r="EWQ18" s="2688"/>
      <c r="EWR18" s="2688"/>
      <c r="EWS18" s="2688"/>
      <c r="EWT18" s="2688"/>
      <c r="EWU18" s="2688"/>
      <c r="EWV18" s="2688"/>
      <c r="EWW18" s="2688"/>
      <c r="EWX18" s="2688"/>
      <c r="EWY18" s="2688"/>
      <c r="EWZ18" s="2688"/>
      <c r="EXA18" s="2688"/>
      <c r="EXB18" s="2688"/>
      <c r="EXC18" s="2688"/>
      <c r="EXD18" s="2688"/>
      <c r="EXE18" s="2688"/>
      <c r="EXF18" s="2688"/>
      <c r="EXG18" s="2688"/>
      <c r="EXH18" s="2688"/>
      <c r="EXI18" s="2688"/>
      <c r="EXJ18" s="2688"/>
      <c r="EXK18" s="2688"/>
      <c r="EXL18" s="2688"/>
      <c r="EXM18" s="2688"/>
      <c r="EXN18" s="2688"/>
      <c r="EXO18" s="2688"/>
      <c r="EXP18" s="2688"/>
      <c r="EXQ18" s="2688"/>
      <c r="EXR18" s="2688"/>
      <c r="EXS18" s="2688"/>
      <c r="EXT18" s="2688"/>
      <c r="EXU18" s="2688"/>
      <c r="EXV18" s="2688"/>
      <c r="EXW18" s="2688"/>
      <c r="EXX18" s="2688"/>
      <c r="EXY18" s="2688"/>
      <c r="EXZ18" s="2688"/>
      <c r="EYA18" s="2688"/>
      <c r="EYB18" s="2688"/>
      <c r="EYC18" s="2688"/>
      <c r="EYD18" s="2688"/>
      <c r="EYE18" s="2688"/>
      <c r="EYF18" s="2688"/>
      <c r="EYG18" s="2688"/>
      <c r="EYH18" s="2688"/>
      <c r="EYI18" s="2688"/>
      <c r="EYJ18" s="2688"/>
      <c r="EYK18" s="2688"/>
      <c r="EYL18" s="2688"/>
      <c r="EYM18" s="2688"/>
      <c r="EYN18" s="2688"/>
      <c r="EYO18" s="2688"/>
      <c r="EYP18" s="2688"/>
      <c r="EYQ18" s="2688"/>
      <c r="EYR18" s="2688"/>
      <c r="EYS18" s="2688"/>
      <c r="EYT18" s="2688"/>
      <c r="EYU18" s="2688"/>
      <c r="EYV18" s="2688"/>
      <c r="EYW18" s="2688"/>
      <c r="EYX18" s="2688"/>
      <c r="EYY18" s="2688"/>
      <c r="EYZ18" s="2688"/>
      <c r="EZA18" s="2688"/>
      <c r="EZB18" s="2688"/>
      <c r="EZC18" s="2688"/>
      <c r="EZD18" s="2688"/>
      <c r="EZE18" s="2688"/>
      <c r="EZF18" s="2688"/>
      <c r="EZG18" s="2688"/>
      <c r="EZH18" s="2688"/>
      <c r="EZI18" s="2688"/>
      <c r="EZJ18" s="2688"/>
      <c r="EZK18" s="2688"/>
      <c r="EZL18" s="2688"/>
      <c r="EZM18" s="2688"/>
      <c r="EZN18" s="2688"/>
      <c r="EZO18" s="2688"/>
      <c r="EZP18" s="2688"/>
      <c r="EZQ18" s="2688"/>
      <c r="EZR18" s="2688"/>
      <c r="EZS18" s="2688"/>
      <c r="EZT18" s="2688"/>
      <c r="EZU18" s="2688"/>
      <c r="EZV18" s="2688"/>
      <c r="EZW18" s="2688"/>
      <c r="EZX18" s="2688"/>
      <c r="EZY18" s="2688"/>
      <c r="EZZ18" s="2688"/>
      <c r="FAA18" s="2688"/>
      <c r="FAB18" s="2688"/>
      <c r="FAC18" s="2688"/>
      <c r="FAD18" s="2688"/>
      <c r="FAE18" s="2688"/>
      <c r="FAF18" s="2688"/>
      <c r="FAG18" s="2688"/>
      <c r="FAH18" s="2688"/>
      <c r="FAI18" s="2688"/>
      <c r="FAJ18" s="2688"/>
      <c r="FAK18" s="2688"/>
      <c r="FAL18" s="2688"/>
      <c r="FAM18" s="2688"/>
      <c r="FAN18" s="2688"/>
      <c r="FAO18" s="2688"/>
      <c r="FAP18" s="2688"/>
      <c r="FAQ18" s="2688"/>
      <c r="FAR18" s="2688"/>
      <c r="FAS18" s="2688"/>
      <c r="FAT18" s="2688"/>
      <c r="FAU18" s="2688"/>
      <c r="FAV18" s="2688"/>
      <c r="FAW18" s="2688"/>
      <c r="FAX18" s="2688"/>
      <c r="FAY18" s="2688"/>
      <c r="FAZ18" s="2688"/>
      <c r="FBA18" s="2688"/>
      <c r="FBB18" s="2688"/>
      <c r="FBC18" s="2688"/>
      <c r="FBD18" s="2688"/>
      <c r="FBE18" s="2688"/>
      <c r="FBF18" s="2688"/>
      <c r="FBG18" s="2688"/>
      <c r="FBH18" s="2688"/>
      <c r="FBI18" s="2688"/>
      <c r="FBJ18" s="2688"/>
      <c r="FBK18" s="2688"/>
      <c r="FBL18" s="2688"/>
      <c r="FBM18" s="2688"/>
      <c r="FBN18" s="2688"/>
      <c r="FBO18" s="2688"/>
      <c r="FBP18" s="2688"/>
      <c r="FBQ18" s="2688"/>
      <c r="FBR18" s="2688"/>
      <c r="FBS18" s="2688"/>
      <c r="FBT18" s="2688"/>
      <c r="FBU18" s="2688"/>
      <c r="FBV18" s="2688"/>
      <c r="FBW18" s="2688"/>
      <c r="FBX18" s="2688"/>
      <c r="FBY18" s="2688"/>
      <c r="FBZ18" s="2688"/>
      <c r="FCA18" s="2688"/>
      <c r="FCB18" s="2688"/>
      <c r="FCC18" s="2688"/>
      <c r="FCD18" s="2688"/>
      <c r="FCE18" s="2688"/>
      <c r="FCF18" s="2688"/>
      <c r="FCG18" s="2688"/>
      <c r="FCH18" s="2688"/>
      <c r="FCI18" s="2688"/>
      <c r="FCJ18" s="2688"/>
      <c r="FCK18" s="2688"/>
      <c r="FCL18" s="2688"/>
      <c r="FCM18" s="2688"/>
      <c r="FCN18" s="2688"/>
      <c r="FCO18" s="2688"/>
      <c r="FCP18" s="2688"/>
      <c r="FCQ18" s="2688"/>
      <c r="FCR18" s="2688"/>
      <c r="FCS18" s="2688"/>
      <c r="FCT18" s="2688"/>
      <c r="FCU18" s="2688"/>
      <c r="FCV18" s="2688"/>
      <c r="FCW18" s="2688"/>
      <c r="FCX18" s="2688"/>
      <c r="FCY18" s="2688"/>
      <c r="FCZ18" s="2688"/>
      <c r="FDA18" s="2688"/>
      <c r="FDB18" s="2688"/>
      <c r="FDC18" s="2688"/>
      <c r="FDD18" s="2688"/>
      <c r="FDE18" s="2688"/>
      <c r="FDF18" s="2688"/>
      <c r="FDG18" s="2688"/>
      <c r="FDH18" s="2688"/>
      <c r="FDI18" s="2688"/>
      <c r="FDJ18" s="2688"/>
      <c r="FDK18" s="2688"/>
      <c r="FDL18" s="2688"/>
      <c r="FDM18" s="2688"/>
      <c r="FDN18" s="2688"/>
      <c r="FDO18" s="2688"/>
      <c r="FDP18" s="2688"/>
      <c r="FDQ18" s="2688"/>
      <c r="FDR18" s="2688"/>
      <c r="FDS18" s="2688"/>
      <c r="FDT18" s="2688"/>
      <c r="FDU18" s="2688"/>
      <c r="FDV18" s="2688"/>
      <c r="FDW18" s="2688"/>
      <c r="FDX18" s="2688"/>
      <c r="FDY18" s="2688"/>
      <c r="FDZ18" s="2688"/>
      <c r="FEA18" s="2688"/>
      <c r="FEB18" s="2688"/>
      <c r="FEC18" s="2688"/>
      <c r="FED18" s="2688"/>
      <c r="FEE18" s="2688"/>
      <c r="FEF18" s="2688"/>
      <c r="FEG18" s="2688"/>
      <c r="FEH18" s="2688"/>
      <c r="FEI18" s="2688"/>
      <c r="FEJ18" s="2688"/>
      <c r="FEK18" s="2688"/>
      <c r="FEL18" s="2688"/>
      <c r="FEM18" s="2688"/>
      <c r="FEN18" s="2688"/>
      <c r="FEO18" s="2688"/>
      <c r="FEP18" s="2688"/>
      <c r="FEQ18" s="2688"/>
      <c r="FER18" s="2688"/>
      <c r="FES18" s="2688"/>
      <c r="FET18" s="2688"/>
      <c r="FEU18" s="2688"/>
      <c r="FEV18" s="2688"/>
      <c r="FEW18" s="2688"/>
      <c r="FEX18" s="2688"/>
      <c r="FEY18" s="2688"/>
      <c r="FEZ18" s="2688"/>
      <c r="FFA18" s="2688"/>
      <c r="FFB18" s="2688"/>
      <c r="FFC18" s="2688"/>
      <c r="FFD18" s="2688"/>
      <c r="FFE18" s="2688"/>
      <c r="FFF18" s="2688"/>
      <c r="FFG18" s="2688"/>
      <c r="FFH18" s="2688"/>
      <c r="FFI18" s="2688"/>
      <c r="FFJ18" s="2688"/>
      <c r="FFK18" s="2688"/>
      <c r="FFL18" s="2688"/>
      <c r="FFM18" s="2688"/>
      <c r="FFN18" s="2688"/>
      <c r="FFO18" s="2688"/>
      <c r="FFP18" s="2688"/>
      <c r="FFQ18" s="2688"/>
      <c r="FFR18" s="2688"/>
      <c r="FFS18" s="2688"/>
      <c r="FFT18" s="2688"/>
      <c r="FFU18" s="2688"/>
      <c r="FFV18" s="2688"/>
      <c r="FFW18" s="2688"/>
      <c r="FFX18" s="2688"/>
      <c r="FFY18" s="2688"/>
      <c r="FFZ18" s="2688"/>
      <c r="FGA18" s="2688"/>
      <c r="FGB18" s="2688"/>
      <c r="FGC18" s="2688"/>
      <c r="FGD18" s="2688"/>
      <c r="FGE18" s="2688"/>
      <c r="FGF18" s="2688"/>
      <c r="FGG18" s="2688"/>
      <c r="FGH18" s="2688"/>
      <c r="FGI18" s="2688"/>
      <c r="FGJ18" s="2688"/>
      <c r="FGK18" s="2688"/>
      <c r="FGL18" s="2688"/>
      <c r="FGM18" s="2688"/>
      <c r="FGN18" s="2688"/>
      <c r="FGO18" s="2688"/>
      <c r="FGP18" s="2688"/>
      <c r="FGQ18" s="2688"/>
      <c r="FGR18" s="2688"/>
      <c r="FGS18" s="2688"/>
      <c r="FGT18" s="2688"/>
      <c r="FGU18" s="2688"/>
      <c r="FGV18" s="2688"/>
      <c r="FGW18" s="2688"/>
      <c r="FGX18" s="2688"/>
      <c r="FGY18" s="2688"/>
      <c r="FGZ18" s="2688"/>
      <c r="FHA18" s="2688"/>
      <c r="FHB18" s="2688"/>
      <c r="FHC18" s="2688"/>
      <c r="FHD18" s="2688"/>
      <c r="FHE18" s="2688"/>
      <c r="FHF18" s="2688"/>
      <c r="FHG18" s="2688"/>
      <c r="FHH18" s="2688"/>
      <c r="FHI18" s="2688"/>
      <c r="FHJ18" s="2688"/>
      <c r="FHK18" s="2688"/>
      <c r="FHL18" s="2688"/>
      <c r="FHM18" s="2688"/>
      <c r="FHN18" s="2688"/>
      <c r="FHO18" s="2688"/>
      <c r="FHP18" s="2688"/>
      <c r="FHQ18" s="2688"/>
      <c r="FHR18" s="2688"/>
      <c r="FHS18" s="2688"/>
      <c r="FHT18" s="2688"/>
      <c r="FHU18" s="2688"/>
      <c r="FHV18" s="2688"/>
      <c r="FHW18" s="2688"/>
      <c r="FHX18" s="2688"/>
      <c r="FHY18" s="2688"/>
      <c r="FHZ18" s="2688"/>
      <c r="FIA18" s="2688"/>
      <c r="FIB18" s="2688"/>
      <c r="FIC18" s="2688"/>
      <c r="FID18" s="2688"/>
      <c r="FIE18" s="2688"/>
      <c r="FIF18" s="2688"/>
      <c r="FIG18" s="2688"/>
      <c r="FIH18" s="2688"/>
      <c r="FII18" s="2688"/>
      <c r="FIJ18" s="2688"/>
      <c r="FIK18" s="2688"/>
      <c r="FIL18" s="2688"/>
      <c r="FIM18" s="2688"/>
      <c r="FIN18" s="2688"/>
      <c r="FIO18" s="2688"/>
      <c r="FIP18" s="2688"/>
      <c r="FIQ18" s="2688"/>
      <c r="FIR18" s="2688"/>
      <c r="FIS18" s="2688"/>
      <c r="FIT18" s="2688"/>
      <c r="FIU18" s="2688"/>
      <c r="FIV18" s="2688"/>
      <c r="FIW18" s="2688"/>
      <c r="FIX18" s="2688"/>
      <c r="FIY18" s="2688"/>
      <c r="FIZ18" s="2688"/>
      <c r="FJA18" s="2688"/>
      <c r="FJB18" s="2688"/>
      <c r="FJC18" s="2688"/>
      <c r="FJD18" s="2688"/>
      <c r="FJE18" s="2688"/>
      <c r="FJF18" s="2688"/>
      <c r="FJG18" s="2688"/>
      <c r="FJH18" s="2688"/>
      <c r="FJI18" s="2688"/>
      <c r="FJJ18" s="2688"/>
      <c r="FJK18" s="2688"/>
      <c r="FJL18" s="2688"/>
      <c r="FJM18" s="2688"/>
      <c r="FJN18" s="2688"/>
      <c r="FJO18" s="2688"/>
      <c r="FJP18" s="2688"/>
      <c r="FJQ18" s="2688"/>
      <c r="FJR18" s="2688"/>
      <c r="FJS18" s="2688"/>
      <c r="FJT18" s="2688"/>
      <c r="FJU18" s="2688"/>
      <c r="FJV18" s="2688"/>
      <c r="FJW18" s="2688"/>
      <c r="FJX18" s="2688"/>
      <c r="FJY18" s="2688"/>
      <c r="FJZ18" s="2688"/>
      <c r="FKA18" s="2688"/>
      <c r="FKB18" s="2688"/>
      <c r="FKC18" s="2688"/>
      <c r="FKD18" s="2688"/>
      <c r="FKE18" s="2688"/>
      <c r="FKF18" s="2688"/>
      <c r="FKG18" s="2688"/>
      <c r="FKH18" s="2688"/>
      <c r="FKI18" s="2688"/>
      <c r="FKJ18" s="2688"/>
      <c r="FKK18" s="2688"/>
      <c r="FKL18" s="2688"/>
      <c r="FKM18" s="2688"/>
      <c r="FKN18" s="2688"/>
      <c r="FKO18" s="2688"/>
      <c r="FKP18" s="2688"/>
      <c r="FKQ18" s="2688"/>
      <c r="FKR18" s="2688"/>
      <c r="FKS18" s="2688"/>
      <c r="FKT18" s="2688"/>
      <c r="FKU18" s="2688"/>
      <c r="FKV18" s="2688"/>
      <c r="FKW18" s="2688"/>
      <c r="FKX18" s="2688"/>
      <c r="FKY18" s="2688"/>
      <c r="FKZ18" s="2688"/>
      <c r="FLA18" s="2688"/>
      <c r="FLB18" s="2688"/>
      <c r="FLC18" s="2688"/>
      <c r="FLD18" s="2688"/>
      <c r="FLE18" s="2688"/>
      <c r="FLF18" s="2688"/>
      <c r="FLG18" s="2688"/>
      <c r="FLH18" s="2688"/>
      <c r="FLI18" s="2688"/>
      <c r="FLJ18" s="2688"/>
      <c r="FLK18" s="2688"/>
      <c r="FLL18" s="2688"/>
      <c r="FLM18" s="2688"/>
      <c r="FLN18" s="2688"/>
      <c r="FLO18" s="2688"/>
      <c r="FLP18" s="2688"/>
      <c r="FLQ18" s="2688"/>
      <c r="FLR18" s="2688"/>
      <c r="FLS18" s="2688"/>
      <c r="FLT18" s="2688"/>
      <c r="FLU18" s="2688"/>
      <c r="FLV18" s="2688"/>
      <c r="FLW18" s="2688"/>
      <c r="FLX18" s="2688"/>
      <c r="FLY18" s="2688"/>
      <c r="FLZ18" s="2688"/>
      <c r="FMA18" s="2688"/>
      <c r="FMB18" s="2688"/>
      <c r="FMC18" s="2688"/>
      <c r="FMD18" s="2688"/>
      <c r="FME18" s="2688"/>
      <c r="FMF18" s="2688"/>
      <c r="FMG18" s="2688"/>
      <c r="FMH18" s="2688"/>
      <c r="FMI18" s="2688"/>
      <c r="FMJ18" s="2688"/>
      <c r="FMK18" s="2688"/>
      <c r="FML18" s="2688"/>
      <c r="FMM18" s="2688"/>
      <c r="FMN18" s="2688"/>
      <c r="FMO18" s="2688"/>
      <c r="FMP18" s="2688"/>
      <c r="FMQ18" s="2688"/>
      <c r="FMR18" s="2688"/>
      <c r="FMS18" s="2688"/>
      <c r="FMT18" s="2688"/>
      <c r="FMU18" s="2688"/>
      <c r="FMV18" s="2688"/>
      <c r="FMW18" s="2688"/>
      <c r="FMX18" s="2688"/>
      <c r="FMY18" s="2688"/>
      <c r="FMZ18" s="2688"/>
      <c r="FNA18" s="2688"/>
      <c r="FNB18" s="2688"/>
      <c r="FNC18" s="2688"/>
      <c r="FND18" s="2688"/>
      <c r="FNE18" s="2688"/>
      <c r="FNF18" s="2688"/>
      <c r="FNG18" s="2688"/>
      <c r="FNH18" s="2688"/>
      <c r="FNI18" s="2688"/>
      <c r="FNJ18" s="2688"/>
      <c r="FNK18" s="2688"/>
      <c r="FNL18" s="2688"/>
      <c r="FNM18" s="2688"/>
      <c r="FNN18" s="2688"/>
      <c r="FNO18" s="2688"/>
      <c r="FNP18" s="2688"/>
      <c r="FNQ18" s="2688"/>
      <c r="FNR18" s="2688"/>
      <c r="FNS18" s="2688"/>
      <c r="FNT18" s="2688"/>
      <c r="FNU18" s="2688"/>
      <c r="FNV18" s="2688"/>
      <c r="FNW18" s="2688"/>
      <c r="FNX18" s="2688"/>
      <c r="FNY18" s="2688"/>
      <c r="FNZ18" s="2688"/>
      <c r="FOA18" s="2688"/>
      <c r="FOB18" s="2688"/>
      <c r="FOC18" s="2688"/>
      <c r="FOD18" s="2688"/>
      <c r="FOE18" s="2688"/>
      <c r="FOF18" s="2688"/>
      <c r="FOG18" s="2688"/>
      <c r="FOH18" s="2688"/>
      <c r="FOI18" s="2688"/>
      <c r="FOJ18" s="2688"/>
      <c r="FOK18" s="2688"/>
      <c r="FOL18" s="2688"/>
      <c r="FOM18" s="2688"/>
      <c r="FON18" s="2688"/>
      <c r="FOO18" s="2688"/>
      <c r="FOP18" s="2688"/>
      <c r="FOQ18" s="2688"/>
      <c r="FOR18" s="2688"/>
      <c r="FOS18" s="2688"/>
      <c r="FOT18" s="2688"/>
      <c r="FOU18" s="2688"/>
      <c r="FOV18" s="2688"/>
      <c r="FOW18" s="2688"/>
      <c r="FOX18" s="2688"/>
      <c r="FOY18" s="2688"/>
      <c r="FOZ18" s="2688"/>
      <c r="FPA18" s="2688"/>
      <c r="FPB18" s="2688"/>
      <c r="FPC18" s="2688"/>
      <c r="FPD18" s="2688"/>
      <c r="FPE18" s="2688"/>
      <c r="FPF18" s="2688"/>
      <c r="FPG18" s="2688"/>
      <c r="FPH18" s="2688"/>
      <c r="FPI18" s="2688"/>
      <c r="FPJ18" s="2688"/>
      <c r="FPK18" s="2688"/>
      <c r="FPL18" s="2688"/>
      <c r="FPM18" s="2688"/>
      <c r="FPN18" s="2688"/>
      <c r="FPO18" s="2688"/>
      <c r="FPP18" s="2688"/>
      <c r="FPQ18" s="2688"/>
      <c r="FPR18" s="2688"/>
      <c r="FPS18" s="2688"/>
      <c r="FPT18" s="2688"/>
      <c r="FPU18" s="2688"/>
      <c r="FPV18" s="2688"/>
      <c r="FPW18" s="2688"/>
      <c r="FPX18" s="2688"/>
      <c r="FPY18" s="2688"/>
      <c r="FPZ18" s="2688"/>
      <c r="FQA18" s="2688"/>
      <c r="FQB18" s="2688"/>
      <c r="FQC18" s="2688"/>
      <c r="FQD18" s="2688"/>
      <c r="FQE18" s="2688"/>
      <c r="FQF18" s="2688"/>
      <c r="FQG18" s="2688"/>
      <c r="FQH18" s="2688"/>
      <c r="FQI18" s="2688"/>
      <c r="FQJ18" s="2688"/>
      <c r="FQK18" s="2688"/>
      <c r="FQL18" s="2688"/>
      <c r="FQM18" s="2688"/>
      <c r="FQN18" s="2688"/>
      <c r="FQO18" s="2688"/>
      <c r="FQP18" s="2688"/>
      <c r="FQQ18" s="2688"/>
      <c r="FQR18" s="2688"/>
      <c r="FQS18" s="2688"/>
      <c r="FQT18" s="2688"/>
      <c r="FQU18" s="2688"/>
      <c r="FQV18" s="2688"/>
      <c r="FQW18" s="2688"/>
      <c r="FQX18" s="2688"/>
      <c r="FQY18" s="2688"/>
      <c r="FQZ18" s="2688"/>
      <c r="FRA18" s="2688"/>
      <c r="FRB18" s="2688"/>
      <c r="FRC18" s="2688"/>
      <c r="FRD18" s="2688"/>
      <c r="FRE18" s="2688"/>
      <c r="FRF18" s="2688"/>
      <c r="FRG18" s="2688"/>
      <c r="FRH18" s="2688"/>
      <c r="FRI18" s="2688"/>
      <c r="FRJ18" s="2688"/>
      <c r="FRK18" s="2688"/>
      <c r="FRL18" s="2688"/>
      <c r="FRM18" s="2688"/>
      <c r="FRN18" s="2688"/>
      <c r="FRO18" s="2688"/>
      <c r="FRP18" s="2688"/>
      <c r="FRQ18" s="2688"/>
      <c r="FRR18" s="2688"/>
      <c r="FRS18" s="2688"/>
      <c r="FRT18" s="2688"/>
      <c r="FRU18" s="2688"/>
      <c r="FRV18" s="2688"/>
      <c r="FRW18" s="2688"/>
      <c r="FRX18" s="2688"/>
      <c r="FRY18" s="2688"/>
      <c r="FRZ18" s="2688"/>
      <c r="FSA18" s="2688"/>
      <c r="FSB18" s="2688"/>
      <c r="FSC18" s="2688"/>
      <c r="FSD18" s="2688"/>
      <c r="FSE18" s="2688"/>
      <c r="FSF18" s="2688"/>
      <c r="FSG18" s="2688"/>
      <c r="FSH18" s="2688"/>
      <c r="FSI18" s="2688"/>
      <c r="FSJ18" s="2688"/>
      <c r="FSK18" s="2688"/>
      <c r="FSL18" s="2688"/>
      <c r="FSM18" s="2688"/>
      <c r="FSN18" s="2688"/>
      <c r="FSO18" s="2688"/>
      <c r="FSP18" s="2688"/>
      <c r="FSQ18" s="2688"/>
      <c r="FSR18" s="2688"/>
      <c r="FSS18" s="2688"/>
      <c r="FST18" s="2688"/>
      <c r="FSU18" s="2688"/>
      <c r="FSV18" s="2688"/>
      <c r="FSW18" s="2688"/>
      <c r="FSX18" s="2688"/>
      <c r="FSY18" s="2688"/>
      <c r="FSZ18" s="2688"/>
      <c r="FTA18" s="2688"/>
      <c r="FTB18" s="2688"/>
      <c r="FTC18" s="2688"/>
      <c r="FTD18" s="2688"/>
      <c r="FTE18" s="2688"/>
      <c r="FTF18" s="2688"/>
      <c r="FTG18" s="2688"/>
      <c r="FTH18" s="2688"/>
      <c r="FTI18" s="2688"/>
      <c r="FTJ18" s="2688"/>
      <c r="FTK18" s="2688"/>
      <c r="FTL18" s="2688"/>
      <c r="FTM18" s="2688"/>
      <c r="FTN18" s="2688"/>
      <c r="FTO18" s="2688"/>
      <c r="FTP18" s="2688"/>
      <c r="FTQ18" s="2688"/>
      <c r="FTR18" s="2688"/>
      <c r="FTS18" s="2688"/>
      <c r="FTT18" s="2688"/>
      <c r="FTU18" s="2688"/>
      <c r="FTV18" s="2688"/>
      <c r="FTW18" s="2688"/>
      <c r="FTX18" s="2688"/>
      <c r="FTY18" s="2688"/>
      <c r="FTZ18" s="2688"/>
      <c r="FUA18" s="2688"/>
      <c r="FUB18" s="2688"/>
      <c r="FUC18" s="2688"/>
      <c r="FUD18" s="2688"/>
      <c r="FUE18" s="2688"/>
      <c r="FUF18" s="2688"/>
      <c r="FUG18" s="2688"/>
      <c r="FUH18" s="2688"/>
      <c r="FUI18" s="2688"/>
      <c r="FUJ18" s="2688"/>
      <c r="FUK18" s="2688"/>
      <c r="FUL18" s="2688"/>
      <c r="FUM18" s="2688"/>
      <c r="FUN18" s="2688"/>
      <c r="FUO18" s="2688"/>
      <c r="FUP18" s="2688"/>
      <c r="FUQ18" s="2688"/>
      <c r="FUR18" s="2688"/>
      <c r="FUS18" s="2688"/>
      <c r="FUT18" s="2688"/>
      <c r="FUU18" s="2688"/>
      <c r="FUV18" s="2688"/>
      <c r="FUW18" s="2688"/>
      <c r="FUX18" s="2688"/>
      <c r="FUY18" s="2688"/>
      <c r="FUZ18" s="2688"/>
      <c r="FVA18" s="2688"/>
      <c r="FVB18" s="2688"/>
      <c r="FVC18" s="2688"/>
      <c r="FVD18" s="2688"/>
      <c r="FVE18" s="2688"/>
      <c r="FVF18" s="2688"/>
      <c r="FVG18" s="2688"/>
      <c r="FVH18" s="2688"/>
      <c r="FVI18" s="2688"/>
      <c r="FVJ18" s="2688"/>
      <c r="FVK18" s="2688"/>
      <c r="FVL18" s="2688"/>
      <c r="FVM18" s="2688"/>
      <c r="FVN18" s="2688"/>
      <c r="FVO18" s="2688"/>
      <c r="FVP18" s="2688"/>
      <c r="FVQ18" s="2688"/>
      <c r="FVR18" s="2688"/>
      <c r="FVS18" s="2688"/>
      <c r="FVT18" s="2688"/>
      <c r="FVU18" s="2688"/>
      <c r="FVV18" s="2688"/>
      <c r="FVW18" s="2688"/>
      <c r="FVX18" s="2688"/>
      <c r="FVY18" s="2688"/>
      <c r="FVZ18" s="2688"/>
      <c r="FWA18" s="2688"/>
      <c r="FWB18" s="2688"/>
      <c r="FWC18" s="2688"/>
      <c r="FWD18" s="2688"/>
      <c r="FWE18" s="2688"/>
      <c r="FWF18" s="2688"/>
      <c r="FWG18" s="2688"/>
      <c r="FWH18" s="2688"/>
      <c r="FWI18" s="2688"/>
      <c r="FWJ18" s="2688"/>
      <c r="FWK18" s="2688"/>
      <c r="FWL18" s="2688"/>
      <c r="FWM18" s="2688"/>
      <c r="FWN18" s="2688"/>
      <c r="FWO18" s="2688"/>
      <c r="FWP18" s="2688"/>
      <c r="FWQ18" s="2688"/>
      <c r="FWR18" s="2688"/>
      <c r="FWS18" s="2688"/>
      <c r="FWT18" s="2688"/>
      <c r="FWU18" s="2688"/>
      <c r="FWV18" s="2688"/>
      <c r="FWW18" s="2688"/>
      <c r="FWX18" s="2688"/>
      <c r="FWY18" s="2688"/>
      <c r="FWZ18" s="2688"/>
      <c r="FXA18" s="2688"/>
      <c r="FXB18" s="2688"/>
      <c r="FXC18" s="2688"/>
      <c r="FXD18" s="2688"/>
      <c r="FXE18" s="2688"/>
      <c r="FXF18" s="2688"/>
      <c r="FXG18" s="2688"/>
      <c r="FXH18" s="2688"/>
      <c r="FXI18" s="2688"/>
      <c r="FXJ18" s="2688"/>
      <c r="FXK18" s="2688"/>
      <c r="FXL18" s="2688"/>
      <c r="FXM18" s="2688"/>
      <c r="FXN18" s="2688"/>
      <c r="FXO18" s="2688"/>
      <c r="FXP18" s="2688"/>
      <c r="FXQ18" s="2688"/>
      <c r="FXR18" s="2688"/>
      <c r="FXS18" s="2688"/>
      <c r="FXT18" s="2688"/>
      <c r="FXU18" s="2688"/>
      <c r="FXV18" s="2688"/>
      <c r="FXW18" s="2688"/>
      <c r="FXX18" s="2688"/>
      <c r="FXY18" s="2688"/>
      <c r="FXZ18" s="2688"/>
      <c r="FYA18" s="2688"/>
      <c r="FYB18" s="2688"/>
      <c r="FYC18" s="2688"/>
      <c r="FYD18" s="2688"/>
      <c r="FYE18" s="2688"/>
      <c r="FYF18" s="2688"/>
      <c r="FYG18" s="2688"/>
      <c r="FYH18" s="2688"/>
      <c r="FYI18" s="2688"/>
      <c r="FYJ18" s="2688"/>
      <c r="FYK18" s="2688"/>
      <c r="FYL18" s="2688"/>
      <c r="FYM18" s="2688"/>
      <c r="FYN18" s="2688"/>
      <c r="FYO18" s="2688"/>
      <c r="FYP18" s="2688"/>
      <c r="FYQ18" s="2688"/>
      <c r="FYR18" s="2688"/>
      <c r="FYS18" s="2688"/>
      <c r="FYT18" s="2688"/>
      <c r="FYU18" s="2688"/>
      <c r="FYV18" s="2688"/>
      <c r="FYW18" s="2688"/>
      <c r="FYX18" s="2688"/>
      <c r="FYY18" s="2688"/>
      <c r="FYZ18" s="2688"/>
      <c r="FZA18" s="2688"/>
      <c r="FZB18" s="2688"/>
      <c r="FZC18" s="2688"/>
      <c r="FZD18" s="2688"/>
      <c r="FZE18" s="2688"/>
      <c r="FZF18" s="2688"/>
      <c r="FZG18" s="2688"/>
      <c r="FZH18" s="2688"/>
      <c r="FZI18" s="2688"/>
      <c r="FZJ18" s="2688"/>
      <c r="FZK18" s="2688"/>
      <c r="FZL18" s="2688"/>
      <c r="FZM18" s="2688"/>
      <c r="FZN18" s="2688"/>
      <c r="FZO18" s="2688"/>
      <c r="FZP18" s="2688"/>
      <c r="FZQ18" s="2688"/>
      <c r="FZR18" s="2688"/>
      <c r="FZS18" s="2688"/>
      <c r="FZT18" s="2688"/>
      <c r="FZU18" s="2688"/>
      <c r="FZV18" s="2688"/>
      <c r="FZW18" s="2688"/>
      <c r="FZX18" s="2688"/>
      <c r="FZY18" s="2688"/>
      <c r="FZZ18" s="2688"/>
      <c r="GAA18" s="2688"/>
      <c r="GAB18" s="2688"/>
      <c r="GAC18" s="2688"/>
      <c r="GAD18" s="2688"/>
      <c r="GAE18" s="2688"/>
      <c r="GAF18" s="2688"/>
      <c r="GAG18" s="2688"/>
      <c r="GAH18" s="2688"/>
      <c r="GAI18" s="2688"/>
      <c r="GAJ18" s="2688"/>
      <c r="GAK18" s="2688"/>
      <c r="GAL18" s="2688"/>
      <c r="GAM18" s="2688"/>
      <c r="GAN18" s="2688"/>
      <c r="GAO18" s="2688"/>
      <c r="GAP18" s="2688"/>
      <c r="GAQ18" s="2688"/>
      <c r="GAR18" s="2688"/>
      <c r="GAS18" s="2688"/>
      <c r="GAT18" s="2688"/>
      <c r="GAU18" s="2688"/>
      <c r="GAV18" s="2688"/>
      <c r="GAW18" s="2688"/>
      <c r="GAX18" s="2688"/>
      <c r="GAY18" s="2688"/>
      <c r="GAZ18" s="2688"/>
      <c r="GBA18" s="2688"/>
      <c r="GBB18" s="2688"/>
      <c r="GBC18" s="2688"/>
      <c r="GBD18" s="2688"/>
      <c r="GBE18" s="2688"/>
      <c r="GBF18" s="2688"/>
      <c r="GBG18" s="2688"/>
      <c r="GBH18" s="2688"/>
      <c r="GBI18" s="2688"/>
      <c r="GBJ18" s="2688"/>
      <c r="GBK18" s="2688"/>
      <c r="GBL18" s="2688"/>
      <c r="GBM18" s="2688"/>
      <c r="GBN18" s="2688"/>
      <c r="GBO18" s="2688"/>
      <c r="GBP18" s="2688"/>
      <c r="GBQ18" s="2688"/>
      <c r="GBR18" s="2688"/>
      <c r="GBS18" s="2688"/>
      <c r="GBT18" s="2688"/>
      <c r="GBU18" s="2688"/>
      <c r="GBV18" s="2688"/>
      <c r="GBW18" s="2688"/>
      <c r="GBX18" s="2688"/>
      <c r="GBY18" s="2688"/>
      <c r="GBZ18" s="2688"/>
      <c r="GCA18" s="2688"/>
      <c r="GCB18" s="2688"/>
      <c r="GCC18" s="2688"/>
      <c r="GCD18" s="2688"/>
      <c r="GCE18" s="2688"/>
      <c r="GCF18" s="2688"/>
      <c r="GCG18" s="2688"/>
      <c r="GCH18" s="2688"/>
      <c r="GCI18" s="2688"/>
      <c r="GCJ18" s="2688"/>
      <c r="GCK18" s="2688"/>
      <c r="GCL18" s="2688"/>
      <c r="GCM18" s="2688"/>
      <c r="GCN18" s="2688"/>
      <c r="GCO18" s="2688"/>
      <c r="GCP18" s="2688"/>
      <c r="GCQ18" s="2688"/>
      <c r="GCR18" s="2688"/>
      <c r="GCS18" s="2688"/>
      <c r="GCT18" s="2688"/>
      <c r="GCU18" s="2688"/>
      <c r="GCV18" s="2688"/>
      <c r="GCW18" s="2688"/>
      <c r="GCX18" s="2688"/>
      <c r="GCY18" s="2688"/>
      <c r="GCZ18" s="2688"/>
      <c r="GDA18" s="2688"/>
      <c r="GDB18" s="2688"/>
      <c r="GDC18" s="2688"/>
      <c r="GDD18" s="2688"/>
      <c r="GDE18" s="2688"/>
      <c r="GDF18" s="2688"/>
      <c r="GDG18" s="2688"/>
      <c r="GDH18" s="2688"/>
      <c r="GDI18" s="2688"/>
      <c r="GDJ18" s="2688"/>
      <c r="GDK18" s="2688"/>
      <c r="GDL18" s="2688"/>
      <c r="GDM18" s="2688"/>
      <c r="GDN18" s="2688"/>
      <c r="GDO18" s="2688"/>
      <c r="GDP18" s="2688"/>
      <c r="GDQ18" s="2688"/>
      <c r="GDR18" s="2688"/>
      <c r="GDS18" s="2688"/>
      <c r="GDT18" s="2688"/>
      <c r="GDU18" s="2688"/>
      <c r="GDV18" s="2688"/>
      <c r="GDW18" s="2688"/>
      <c r="GDX18" s="2688"/>
      <c r="GDY18" s="2688"/>
      <c r="GDZ18" s="2688"/>
      <c r="GEA18" s="2688"/>
      <c r="GEB18" s="2688"/>
      <c r="GEC18" s="2688"/>
      <c r="GED18" s="2688"/>
      <c r="GEE18" s="2688"/>
      <c r="GEF18" s="2688"/>
      <c r="GEG18" s="2688"/>
      <c r="GEH18" s="2688"/>
      <c r="GEI18" s="2688"/>
      <c r="GEJ18" s="2688"/>
      <c r="GEK18" s="2688"/>
      <c r="GEL18" s="2688"/>
      <c r="GEM18" s="2688"/>
      <c r="GEN18" s="2688"/>
      <c r="GEO18" s="2688"/>
      <c r="GEP18" s="2688"/>
      <c r="GEQ18" s="2688"/>
      <c r="GER18" s="2688"/>
      <c r="GES18" s="2688"/>
      <c r="GET18" s="2688"/>
      <c r="GEU18" s="2688"/>
      <c r="GEV18" s="2688"/>
      <c r="GEW18" s="2688"/>
      <c r="GEX18" s="2688"/>
      <c r="GEY18" s="2688"/>
      <c r="GEZ18" s="2688"/>
      <c r="GFA18" s="2688"/>
      <c r="GFB18" s="2688"/>
      <c r="GFC18" s="2688"/>
      <c r="GFD18" s="2688"/>
      <c r="GFE18" s="2688"/>
      <c r="GFF18" s="2688"/>
      <c r="GFG18" s="2688"/>
      <c r="GFH18" s="2688"/>
      <c r="GFI18" s="2688"/>
      <c r="GFJ18" s="2688"/>
      <c r="GFK18" s="2688"/>
      <c r="GFL18" s="2688"/>
      <c r="GFM18" s="2688"/>
      <c r="GFN18" s="2688"/>
      <c r="GFO18" s="2688"/>
      <c r="GFP18" s="2688"/>
      <c r="GFQ18" s="2688"/>
      <c r="GFR18" s="2688"/>
      <c r="GFS18" s="2688"/>
      <c r="GFT18" s="2688"/>
      <c r="GFU18" s="2688"/>
      <c r="GFV18" s="2688"/>
      <c r="GFW18" s="2688"/>
      <c r="GFX18" s="2688"/>
      <c r="GFY18" s="2688"/>
      <c r="GFZ18" s="2688"/>
      <c r="GGA18" s="2688"/>
      <c r="GGB18" s="2688"/>
      <c r="GGC18" s="2688"/>
      <c r="GGD18" s="2688"/>
      <c r="GGE18" s="2688"/>
      <c r="GGF18" s="2688"/>
      <c r="GGG18" s="2688"/>
      <c r="GGH18" s="2688"/>
      <c r="GGI18" s="2688"/>
      <c r="GGJ18" s="2688"/>
      <c r="GGK18" s="2688"/>
      <c r="GGL18" s="2688"/>
      <c r="GGM18" s="2688"/>
      <c r="GGN18" s="2688"/>
      <c r="GGO18" s="2688"/>
      <c r="GGP18" s="2688"/>
      <c r="GGQ18" s="2688"/>
      <c r="GGR18" s="2688"/>
      <c r="GGS18" s="2688"/>
      <c r="GGT18" s="2688"/>
      <c r="GGU18" s="2688"/>
      <c r="GGV18" s="2688"/>
      <c r="GGW18" s="2688"/>
      <c r="GGX18" s="2688"/>
      <c r="GGY18" s="2688"/>
      <c r="GGZ18" s="2688"/>
      <c r="GHA18" s="2688"/>
      <c r="GHB18" s="2688"/>
      <c r="GHC18" s="2688"/>
      <c r="GHD18" s="2688"/>
      <c r="GHE18" s="2688"/>
      <c r="GHF18" s="2688"/>
      <c r="GHG18" s="2688"/>
      <c r="GHH18" s="2688"/>
      <c r="GHI18" s="2688"/>
      <c r="GHJ18" s="2688"/>
      <c r="GHK18" s="2688"/>
      <c r="GHL18" s="2688"/>
      <c r="GHM18" s="2688"/>
      <c r="GHN18" s="2688"/>
      <c r="GHO18" s="2688"/>
      <c r="GHP18" s="2688"/>
      <c r="GHQ18" s="2688"/>
      <c r="GHR18" s="2688"/>
      <c r="GHS18" s="2688"/>
      <c r="GHT18" s="2688"/>
      <c r="GHU18" s="2688"/>
      <c r="GHV18" s="2688"/>
      <c r="GHW18" s="2688"/>
      <c r="GHX18" s="2688"/>
      <c r="GHY18" s="2688"/>
      <c r="GHZ18" s="2688"/>
      <c r="GIA18" s="2688"/>
      <c r="GIB18" s="2688"/>
      <c r="GIC18" s="2688"/>
      <c r="GID18" s="2688"/>
      <c r="GIE18" s="2688"/>
      <c r="GIF18" s="2688"/>
      <c r="GIG18" s="2688"/>
      <c r="GIH18" s="2688"/>
      <c r="GII18" s="2688"/>
      <c r="GIJ18" s="2688"/>
      <c r="GIK18" s="2688"/>
      <c r="GIL18" s="2688"/>
      <c r="GIM18" s="2688"/>
      <c r="GIN18" s="2688"/>
      <c r="GIO18" s="2688"/>
      <c r="GIP18" s="2688"/>
      <c r="GIQ18" s="2688"/>
      <c r="GIR18" s="2688"/>
      <c r="GIS18" s="2688"/>
      <c r="GIT18" s="2688"/>
      <c r="GIU18" s="2688"/>
      <c r="GIV18" s="2688"/>
      <c r="GIW18" s="2688"/>
      <c r="GIX18" s="2688"/>
      <c r="GIY18" s="2688"/>
      <c r="GIZ18" s="2688"/>
      <c r="GJA18" s="2688"/>
      <c r="GJB18" s="2688"/>
      <c r="GJC18" s="2688"/>
      <c r="GJD18" s="2688"/>
      <c r="GJE18" s="2688"/>
      <c r="GJF18" s="2688"/>
      <c r="GJG18" s="2688"/>
      <c r="GJH18" s="2688"/>
      <c r="GJI18" s="2688"/>
      <c r="GJJ18" s="2688"/>
      <c r="GJK18" s="2688"/>
      <c r="GJL18" s="2688"/>
      <c r="GJM18" s="2688"/>
      <c r="GJN18" s="2688"/>
      <c r="GJO18" s="2688"/>
      <c r="GJP18" s="2688"/>
      <c r="GJQ18" s="2688"/>
      <c r="GJR18" s="2688"/>
      <c r="GJS18" s="2688"/>
      <c r="GJT18" s="2688"/>
      <c r="GJU18" s="2688"/>
      <c r="GJV18" s="2688"/>
      <c r="GJW18" s="2688"/>
      <c r="GJX18" s="2688"/>
      <c r="GJY18" s="2688"/>
      <c r="GJZ18" s="2688"/>
      <c r="GKA18" s="2688"/>
      <c r="GKB18" s="2688"/>
      <c r="GKC18" s="2688"/>
      <c r="GKD18" s="2688"/>
      <c r="GKE18" s="2688"/>
      <c r="GKF18" s="2688"/>
      <c r="GKG18" s="2688"/>
      <c r="GKH18" s="2688"/>
      <c r="GKI18" s="2688"/>
      <c r="GKJ18" s="2688"/>
      <c r="GKK18" s="2688"/>
      <c r="GKL18" s="2688"/>
      <c r="GKM18" s="2688"/>
      <c r="GKN18" s="2688"/>
      <c r="GKO18" s="2688"/>
      <c r="GKP18" s="2688"/>
      <c r="GKQ18" s="2688"/>
      <c r="GKR18" s="2688"/>
      <c r="GKS18" s="2688"/>
      <c r="GKT18" s="2688"/>
      <c r="GKU18" s="2688"/>
      <c r="GKV18" s="2688"/>
      <c r="GKW18" s="2688"/>
      <c r="GKX18" s="2688"/>
      <c r="GKY18" s="2688"/>
      <c r="GKZ18" s="2688"/>
      <c r="GLA18" s="2688"/>
      <c r="GLB18" s="2688"/>
      <c r="GLC18" s="2688"/>
      <c r="GLD18" s="2688"/>
      <c r="GLE18" s="2688"/>
      <c r="GLF18" s="2688"/>
      <c r="GLG18" s="2688"/>
      <c r="GLH18" s="2688"/>
      <c r="GLI18" s="2688"/>
      <c r="GLJ18" s="2688"/>
      <c r="GLK18" s="2688"/>
      <c r="GLL18" s="2688"/>
      <c r="GLM18" s="2688"/>
      <c r="GLN18" s="2688"/>
      <c r="GLO18" s="2688"/>
      <c r="GLP18" s="2688"/>
      <c r="GLQ18" s="2688"/>
      <c r="GLR18" s="2688"/>
      <c r="GLS18" s="2688"/>
      <c r="GLT18" s="2688"/>
      <c r="GLU18" s="2688"/>
      <c r="GLV18" s="2688"/>
      <c r="GLW18" s="2688"/>
      <c r="GLX18" s="2688"/>
      <c r="GLY18" s="2688"/>
      <c r="GLZ18" s="2688"/>
      <c r="GMA18" s="2688"/>
      <c r="GMB18" s="2688"/>
      <c r="GMC18" s="2688"/>
      <c r="GMD18" s="2688"/>
      <c r="GME18" s="2688"/>
      <c r="GMF18" s="2688"/>
      <c r="GMG18" s="2688"/>
      <c r="GMH18" s="2688"/>
      <c r="GMI18" s="2688"/>
      <c r="GMJ18" s="2688"/>
      <c r="GMK18" s="2688"/>
      <c r="GML18" s="2688"/>
      <c r="GMM18" s="2688"/>
      <c r="GMN18" s="2688"/>
      <c r="GMO18" s="2688"/>
      <c r="GMP18" s="2688"/>
      <c r="GMQ18" s="2688"/>
      <c r="GMR18" s="2688"/>
      <c r="GMS18" s="2688"/>
      <c r="GMT18" s="2688"/>
      <c r="GMU18" s="2688"/>
      <c r="GMV18" s="2688"/>
      <c r="GMW18" s="2688"/>
      <c r="GMX18" s="2688"/>
      <c r="GMY18" s="2688"/>
      <c r="GMZ18" s="2688"/>
      <c r="GNA18" s="2688"/>
      <c r="GNB18" s="2688"/>
      <c r="GNC18" s="2688"/>
      <c r="GND18" s="2688"/>
      <c r="GNE18" s="2688"/>
      <c r="GNF18" s="2688"/>
      <c r="GNG18" s="2688"/>
      <c r="GNH18" s="2688"/>
      <c r="GNI18" s="2688"/>
      <c r="GNJ18" s="2688"/>
      <c r="GNK18" s="2688"/>
      <c r="GNL18" s="2688"/>
      <c r="GNM18" s="2688"/>
      <c r="GNN18" s="2688"/>
      <c r="GNO18" s="2688"/>
      <c r="GNP18" s="2688"/>
      <c r="GNQ18" s="2688"/>
      <c r="GNR18" s="2688"/>
      <c r="GNS18" s="2688"/>
      <c r="GNT18" s="2688"/>
      <c r="GNU18" s="2688"/>
      <c r="GNV18" s="2688"/>
      <c r="GNW18" s="2688"/>
      <c r="GNX18" s="2688"/>
      <c r="GNY18" s="2688"/>
      <c r="GNZ18" s="2688"/>
      <c r="GOA18" s="2688"/>
      <c r="GOB18" s="2688"/>
      <c r="GOC18" s="2688"/>
      <c r="GOD18" s="2688"/>
      <c r="GOE18" s="2688"/>
      <c r="GOF18" s="2688"/>
      <c r="GOG18" s="2688"/>
      <c r="GOH18" s="2688"/>
      <c r="GOI18" s="2688"/>
      <c r="GOJ18" s="2688"/>
      <c r="GOK18" s="2688"/>
      <c r="GOL18" s="2688"/>
      <c r="GOM18" s="2688"/>
      <c r="GON18" s="2688"/>
      <c r="GOO18" s="2688"/>
      <c r="GOP18" s="2688"/>
      <c r="GOQ18" s="2688"/>
      <c r="GOR18" s="2688"/>
      <c r="GOS18" s="2688"/>
      <c r="GOT18" s="2688"/>
      <c r="GOU18" s="2688"/>
      <c r="GOV18" s="2688"/>
      <c r="GOW18" s="2688"/>
      <c r="GOX18" s="2688"/>
      <c r="GOY18" s="2688"/>
      <c r="GOZ18" s="2688"/>
      <c r="GPA18" s="2688"/>
      <c r="GPB18" s="2688"/>
      <c r="GPC18" s="2688"/>
      <c r="GPD18" s="2688"/>
      <c r="GPE18" s="2688"/>
      <c r="GPF18" s="2688"/>
      <c r="GPG18" s="2688"/>
      <c r="GPH18" s="2688"/>
      <c r="GPI18" s="2688"/>
      <c r="GPJ18" s="2688"/>
      <c r="GPK18" s="2688"/>
      <c r="GPL18" s="2688"/>
      <c r="GPM18" s="2688"/>
      <c r="GPN18" s="2688"/>
      <c r="GPO18" s="2688"/>
      <c r="GPP18" s="2688"/>
      <c r="GPQ18" s="2688"/>
      <c r="GPR18" s="2688"/>
      <c r="GPS18" s="2688"/>
      <c r="GPT18" s="2688"/>
      <c r="GPU18" s="2688"/>
      <c r="GPV18" s="2688"/>
      <c r="GPW18" s="2688"/>
      <c r="GPX18" s="2688"/>
      <c r="GPY18" s="2688"/>
      <c r="GPZ18" s="2688"/>
      <c r="GQA18" s="2688"/>
      <c r="GQB18" s="2688"/>
      <c r="GQC18" s="2688"/>
      <c r="GQD18" s="2688"/>
      <c r="GQE18" s="2688"/>
      <c r="GQF18" s="2688"/>
      <c r="GQG18" s="2688"/>
      <c r="GQH18" s="2688"/>
      <c r="GQI18" s="2688"/>
      <c r="GQJ18" s="2688"/>
      <c r="GQK18" s="2688"/>
      <c r="GQL18" s="2688"/>
      <c r="GQM18" s="2688"/>
      <c r="GQN18" s="2688"/>
      <c r="GQO18" s="2688"/>
      <c r="GQP18" s="2688"/>
      <c r="GQQ18" s="2688"/>
      <c r="GQR18" s="2688"/>
      <c r="GQS18" s="2688"/>
      <c r="GQT18" s="2688"/>
      <c r="GQU18" s="2688"/>
      <c r="GQV18" s="2688"/>
      <c r="GQW18" s="2688"/>
      <c r="GQX18" s="2688"/>
      <c r="GQY18" s="2688"/>
      <c r="GQZ18" s="2688"/>
      <c r="GRA18" s="2688"/>
      <c r="GRB18" s="2688"/>
      <c r="GRC18" s="2688"/>
      <c r="GRD18" s="2688"/>
      <c r="GRE18" s="2688"/>
      <c r="GRF18" s="2688"/>
      <c r="GRG18" s="2688"/>
      <c r="GRH18" s="2688"/>
      <c r="GRI18" s="2688"/>
      <c r="GRJ18" s="2688"/>
      <c r="GRK18" s="2688"/>
      <c r="GRL18" s="2688"/>
      <c r="GRM18" s="2688"/>
      <c r="GRN18" s="2688"/>
      <c r="GRO18" s="2688"/>
      <c r="GRP18" s="2688"/>
      <c r="GRQ18" s="2688"/>
      <c r="GRR18" s="2688"/>
      <c r="GRS18" s="2688"/>
      <c r="GRT18" s="2688"/>
      <c r="GRU18" s="2688"/>
      <c r="GRV18" s="2688"/>
      <c r="GRW18" s="2688"/>
      <c r="GRX18" s="2688"/>
      <c r="GRY18" s="2688"/>
      <c r="GRZ18" s="2688"/>
      <c r="GSA18" s="2688"/>
      <c r="GSB18" s="2688"/>
      <c r="GSC18" s="2688"/>
      <c r="GSD18" s="2688"/>
      <c r="GSE18" s="2688"/>
      <c r="GSF18" s="2688"/>
      <c r="GSG18" s="2688"/>
      <c r="GSH18" s="2688"/>
      <c r="GSI18" s="2688"/>
      <c r="GSJ18" s="2688"/>
      <c r="GSK18" s="2688"/>
      <c r="GSL18" s="2688"/>
      <c r="GSM18" s="2688"/>
      <c r="GSN18" s="2688"/>
      <c r="GSO18" s="2688"/>
      <c r="GSP18" s="2688"/>
      <c r="GSQ18" s="2688"/>
      <c r="GSR18" s="2688"/>
      <c r="GSS18" s="2688"/>
      <c r="GST18" s="2688"/>
      <c r="GSU18" s="2688"/>
      <c r="GSV18" s="2688"/>
      <c r="GSW18" s="2688"/>
      <c r="GSX18" s="2688"/>
      <c r="GSY18" s="2688"/>
      <c r="GSZ18" s="2688"/>
      <c r="GTA18" s="2688"/>
      <c r="GTB18" s="2688"/>
      <c r="GTC18" s="2688"/>
      <c r="GTD18" s="2688"/>
      <c r="GTE18" s="2688"/>
      <c r="GTF18" s="2688"/>
      <c r="GTG18" s="2688"/>
      <c r="GTH18" s="2688"/>
      <c r="GTI18" s="2688"/>
      <c r="GTJ18" s="2688"/>
      <c r="GTK18" s="2688"/>
      <c r="GTL18" s="2688"/>
      <c r="GTM18" s="2688"/>
      <c r="GTN18" s="2688"/>
      <c r="GTO18" s="2688"/>
      <c r="GTP18" s="2688"/>
      <c r="GTQ18" s="2688"/>
      <c r="GTR18" s="2688"/>
      <c r="GTS18" s="2688"/>
      <c r="GTT18" s="2688"/>
      <c r="GTU18" s="2688"/>
      <c r="GTV18" s="2688"/>
      <c r="GTW18" s="2688"/>
      <c r="GTX18" s="2688"/>
      <c r="GTY18" s="2688"/>
      <c r="GTZ18" s="2688"/>
      <c r="GUA18" s="2688"/>
      <c r="GUB18" s="2688"/>
      <c r="GUC18" s="2688"/>
      <c r="GUD18" s="2688"/>
      <c r="GUE18" s="2688"/>
      <c r="GUF18" s="2688"/>
      <c r="GUG18" s="2688"/>
      <c r="GUH18" s="2688"/>
      <c r="GUI18" s="2688"/>
      <c r="GUJ18" s="2688"/>
      <c r="GUK18" s="2688"/>
      <c r="GUL18" s="2688"/>
      <c r="GUM18" s="2688"/>
      <c r="GUN18" s="2688"/>
      <c r="GUO18" s="2688"/>
      <c r="GUP18" s="2688"/>
      <c r="GUQ18" s="2688"/>
      <c r="GUR18" s="2688"/>
      <c r="GUS18" s="2688"/>
      <c r="GUT18" s="2688"/>
      <c r="GUU18" s="2688"/>
      <c r="GUV18" s="2688"/>
      <c r="GUW18" s="2688"/>
      <c r="GUX18" s="2688"/>
      <c r="GUY18" s="2688"/>
      <c r="GUZ18" s="2688"/>
      <c r="GVA18" s="2688"/>
      <c r="GVB18" s="2688"/>
      <c r="GVC18" s="2688"/>
      <c r="GVD18" s="2688"/>
      <c r="GVE18" s="2688"/>
      <c r="GVF18" s="2688"/>
      <c r="GVG18" s="2688"/>
      <c r="GVH18" s="2688"/>
      <c r="GVI18" s="2688"/>
      <c r="GVJ18" s="2688"/>
      <c r="GVK18" s="2688"/>
      <c r="GVL18" s="2688"/>
      <c r="GVM18" s="2688"/>
      <c r="GVN18" s="2688"/>
      <c r="GVO18" s="2688"/>
      <c r="GVP18" s="2688"/>
      <c r="GVQ18" s="2688"/>
      <c r="GVR18" s="2688"/>
      <c r="GVS18" s="2688"/>
      <c r="GVT18" s="2688"/>
      <c r="GVU18" s="2688"/>
      <c r="GVV18" s="2688"/>
      <c r="GVW18" s="2688"/>
      <c r="GVX18" s="2688"/>
      <c r="GVY18" s="2688"/>
      <c r="GVZ18" s="2688"/>
      <c r="GWA18" s="2688"/>
      <c r="GWB18" s="2688"/>
      <c r="GWC18" s="2688"/>
      <c r="GWD18" s="2688"/>
      <c r="GWE18" s="2688"/>
      <c r="GWF18" s="2688"/>
      <c r="GWG18" s="2688"/>
      <c r="GWH18" s="2688"/>
      <c r="GWI18" s="2688"/>
      <c r="GWJ18" s="2688"/>
      <c r="GWK18" s="2688"/>
      <c r="GWL18" s="2688"/>
      <c r="GWM18" s="2688"/>
      <c r="GWN18" s="2688"/>
      <c r="GWO18" s="2688"/>
      <c r="GWP18" s="2688"/>
      <c r="GWQ18" s="2688"/>
      <c r="GWR18" s="2688"/>
      <c r="GWS18" s="2688"/>
      <c r="GWT18" s="2688"/>
      <c r="GWU18" s="2688"/>
      <c r="GWV18" s="2688"/>
      <c r="GWW18" s="2688"/>
      <c r="GWX18" s="2688"/>
      <c r="GWY18" s="2688"/>
      <c r="GWZ18" s="2688"/>
      <c r="GXA18" s="2688"/>
      <c r="GXB18" s="2688"/>
      <c r="GXC18" s="2688"/>
      <c r="GXD18" s="2688"/>
      <c r="GXE18" s="2688"/>
      <c r="GXF18" s="2688"/>
      <c r="GXG18" s="2688"/>
      <c r="GXH18" s="2688"/>
      <c r="GXI18" s="2688"/>
      <c r="GXJ18" s="2688"/>
      <c r="GXK18" s="2688"/>
      <c r="GXL18" s="2688"/>
      <c r="GXM18" s="2688"/>
      <c r="GXN18" s="2688"/>
      <c r="GXO18" s="2688"/>
      <c r="GXP18" s="2688"/>
      <c r="GXQ18" s="2688"/>
      <c r="GXR18" s="2688"/>
      <c r="GXS18" s="2688"/>
      <c r="GXT18" s="2688"/>
      <c r="GXU18" s="2688"/>
      <c r="GXV18" s="2688"/>
      <c r="GXW18" s="2688"/>
      <c r="GXX18" s="2688"/>
      <c r="GXY18" s="2688"/>
      <c r="GXZ18" s="2688"/>
      <c r="GYA18" s="2688"/>
      <c r="GYB18" s="2688"/>
      <c r="GYC18" s="2688"/>
      <c r="GYD18" s="2688"/>
      <c r="GYE18" s="2688"/>
      <c r="GYF18" s="2688"/>
      <c r="GYG18" s="2688"/>
      <c r="GYH18" s="2688"/>
      <c r="GYI18" s="2688"/>
      <c r="GYJ18" s="2688"/>
      <c r="GYK18" s="2688"/>
      <c r="GYL18" s="2688"/>
      <c r="GYM18" s="2688"/>
      <c r="GYN18" s="2688"/>
      <c r="GYO18" s="2688"/>
      <c r="GYP18" s="2688"/>
      <c r="GYQ18" s="2688"/>
      <c r="GYR18" s="2688"/>
      <c r="GYS18" s="2688"/>
      <c r="GYT18" s="2688"/>
      <c r="GYU18" s="2688"/>
      <c r="GYV18" s="2688"/>
      <c r="GYW18" s="2688"/>
      <c r="GYX18" s="2688"/>
      <c r="GYY18" s="2688"/>
      <c r="GYZ18" s="2688"/>
      <c r="GZA18" s="2688"/>
      <c r="GZB18" s="2688"/>
      <c r="GZC18" s="2688"/>
      <c r="GZD18" s="2688"/>
      <c r="GZE18" s="2688"/>
      <c r="GZF18" s="2688"/>
      <c r="GZG18" s="2688"/>
      <c r="GZH18" s="2688"/>
      <c r="GZI18" s="2688"/>
      <c r="GZJ18" s="2688"/>
      <c r="GZK18" s="2688"/>
      <c r="GZL18" s="2688"/>
      <c r="GZM18" s="2688"/>
      <c r="GZN18" s="2688"/>
      <c r="GZO18" s="2688"/>
      <c r="GZP18" s="2688"/>
      <c r="GZQ18" s="2688"/>
      <c r="GZR18" s="2688"/>
      <c r="GZS18" s="2688"/>
      <c r="GZT18" s="2688"/>
      <c r="GZU18" s="2688"/>
      <c r="GZV18" s="2688"/>
      <c r="GZW18" s="2688"/>
      <c r="GZX18" s="2688"/>
      <c r="GZY18" s="2688"/>
      <c r="GZZ18" s="2688"/>
      <c r="HAA18" s="2688"/>
      <c r="HAB18" s="2688"/>
      <c r="HAC18" s="2688"/>
      <c r="HAD18" s="2688"/>
      <c r="HAE18" s="2688"/>
      <c r="HAF18" s="2688"/>
      <c r="HAG18" s="2688"/>
      <c r="HAH18" s="2688"/>
      <c r="HAI18" s="2688"/>
      <c r="HAJ18" s="2688"/>
      <c r="HAK18" s="2688"/>
      <c r="HAL18" s="2688"/>
      <c r="HAM18" s="2688"/>
      <c r="HAN18" s="2688"/>
      <c r="HAO18" s="2688"/>
      <c r="HAP18" s="2688"/>
      <c r="HAQ18" s="2688"/>
      <c r="HAR18" s="2688"/>
      <c r="HAS18" s="2688"/>
      <c r="HAT18" s="2688"/>
      <c r="HAU18" s="2688"/>
      <c r="HAV18" s="2688"/>
      <c r="HAW18" s="2688"/>
      <c r="HAX18" s="2688"/>
      <c r="HAY18" s="2688"/>
      <c r="HAZ18" s="2688"/>
      <c r="HBA18" s="2688"/>
      <c r="HBB18" s="2688"/>
      <c r="HBC18" s="2688"/>
      <c r="HBD18" s="2688"/>
      <c r="HBE18" s="2688"/>
      <c r="HBF18" s="2688"/>
      <c r="HBG18" s="2688"/>
      <c r="HBH18" s="2688"/>
      <c r="HBI18" s="2688"/>
      <c r="HBJ18" s="2688"/>
      <c r="HBK18" s="2688"/>
      <c r="HBL18" s="2688"/>
      <c r="HBM18" s="2688"/>
      <c r="HBN18" s="2688"/>
      <c r="HBO18" s="2688"/>
      <c r="HBP18" s="2688"/>
      <c r="HBQ18" s="2688"/>
      <c r="HBR18" s="2688"/>
      <c r="HBS18" s="2688"/>
      <c r="HBT18" s="2688"/>
      <c r="HBU18" s="2688"/>
      <c r="HBV18" s="2688"/>
      <c r="HBW18" s="2688"/>
      <c r="HBX18" s="2688"/>
      <c r="HBY18" s="2688"/>
      <c r="HBZ18" s="2688"/>
      <c r="HCA18" s="2688"/>
      <c r="HCB18" s="2688"/>
      <c r="HCC18" s="2688"/>
      <c r="HCD18" s="2688"/>
      <c r="HCE18" s="2688"/>
      <c r="HCF18" s="2688"/>
      <c r="HCG18" s="2688"/>
      <c r="HCH18" s="2688"/>
      <c r="HCI18" s="2688"/>
      <c r="HCJ18" s="2688"/>
      <c r="HCK18" s="2688"/>
      <c r="HCL18" s="2688"/>
      <c r="HCM18" s="2688"/>
      <c r="HCN18" s="2688"/>
      <c r="HCO18" s="2688"/>
      <c r="HCP18" s="2688"/>
      <c r="HCQ18" s="2688"/>
      <c r="HCR18" s="2688"/>
      <c r="HCS18" s="2688"/>
      <c r="HCT18" s="2688"/>
      <c r="HCU18" s="2688"/>
      <c r="HCV18" s="2688"/>
      <c r="HCW18" s="2688"/>
      <c r="HCX18" s="2688"/>
      <c r="HCY18" s="2688"/>
      <c r="HCZ18" s="2688"/>
      <c r="HDA18" s="2688"/>
      <c r="HDB18" s="2688"/>
      <c r="HDC18" s="2688"/>
      <c r="HDD18" s="2688"/>
      <c r="HDE18" s="2688"/>
      <c r="HDF18" s="2688"/>
      <c r="HDG18" s="2688"/>
      <c r="HDH18" s="2688"/>
      <c r="HDI18" s="2688"/>
      <c r="HDJ18" s="2688"/>
      <c r="HDK18" s="2688"/>
      <c r="HDL18" s="2688"/>
      <c r="HDM18" s="2688"/>
      <c r="HDN18" s="2688"/>
      <c r="HDO18" s="2688"/>
      <c r="HDP18" s="2688"/>
      <c r="HDQ18" s="2688"/>
      <c r="HDR18" s="2688"/>
      <c r="HDS18" s="2688"/>
      <c r="HDT18" s="2688"/>
      <c r="HDU18" s="2688"/>
      <c r="HDV18" s="2688"/>
      <c r="HDW18" s="2688"/>
      <c r="HDX18" s="2688"/>
      <c r="HDY18" s="2688"/>
      <c r="HDZ18" s="2688"/>
      <c r="HEA18" s="2688"/>
      <c r="HEB18" s="2688"/>
      <c r="HEC18" s="2688"/>
      <c r="HED18" s="2688"/>
      <c r="HEE18" s="2688"/>
      <c r="HEF18" s="2688"/>
      <c r="HEG18" s="2688"/>
      <c r="HEH18" s="2688"/>
      <c r="HEI18" s="2688"/>
      <c r="HEJ18" s="2688"/>
      <c r="HEK18" s="2688"/>
      <c r="HEL18" s="2688"/>
      <c r="HEM18" s="2688"/>
      <c r="HEN18" s="2688"/>
      <c r="HEO18" s="2688"/>
      <c r="HEP18" s="2688"/>
      <c r="HEQ18" s="2688"/>
      <c r="HER18" s="2688"/>
      <c r="HES18" s="2688"/>
      <c r="HET18" s="2688"/>
      <c r="HEU18" s="2688"/>
      <c r="HEV18" s="2688"/>
      <c r="HEW18" s="2688"/>
      <c r="HEX18" s="2688"/>
      <c r="HEY18" s="2688"/>
      <c r="HEZ18" s="2688"/>
      <c r="HFA18" s="2688"/>
      <c r="HFB18" s="2688"/>
      <c r="HFC18" s="2688"/>
      <c r="HFD18" s="2688"/>
      <c r="HFE18" s="2688"/>
      <c r="HFF18" s="2688"/>
      <c r="HFG18" s="2688"/>
      <c r="HFH18" s="2688"/>
      <c r="HFI18" s="2688"/>
      <c r="HFJ18" s="2688"/>
      <c r="HFK18" s="2688"/>
      <c r="HFL18" s="2688"/>
      <c r="HFM18" s="2688"/>
      <c r="HFN18" s="2688"/>
      <c r="HFO18" s="2688"/>
      <c r="HFP18" s="2688"/>
      <c r="HFQ18" s="2688"/>
      <c r="HFR18" s="2688"/>
      <c r="HFS18" s="2688"/>
      <c r="HFT18" s="2688"/>
      <c r="HFU18" s="2688"/>
      <c r="HFV18" s="2688"/>
      <c r="HFW18" s="2688"/>
      <c r="HFX18" s="2688"/>
      <c r="HFY18" s="2688"/>
      <c r="HFZ18" s="2688"/>
      <c r="HGA18" s="2688"/>
      <c r="HGB18" s="2688"/>
      <c r="HGC18" s="2688"/>
      <c r="HGD18" s="2688"/>
      <c r="HGE18" s="2688"/>
      <c r="HGF18" s="2688"/>
      <c r="HGG18" s="2688"/>
      <c r="HGH18" s="2688"/>
      <c r="HGI18" s="2688"/>
      <c r="HGJ18" s="2688"/>
      <c r="HGK18" s="2688"/>
      <c r="HGL18" s="2688"/>
      <c r="HGM18" s="2688"/>
      <c r="HGN18" s="2688"/>
      <c r="HGO18" s="2688"/>
      <c r="HGP18" s="2688"/>
      <c r="HGQ18" s="2688"/>
      <c r="HGR18" s="2688"/>
      <c r="HGS18" s="2688"/>
      <c r="HGT18" s="2688"/>
      <c r="HGU18" s="2688"/>
      <c r="HGV18" s="2688"/>
      <c r="HGW18" s="2688"/>
      <c r="HGX18" s="2688"/>
      <c r="HGY18" s="2688"/>
      <c r="HGZ18" s="2688"/>
      <c r="HHA18" s="2688"/>
      <c r="HHB18" s="2688"/>
      <c r="HHC18" s="2688"/>
      <c r="HHD18" s="2688"/>
      <c r="HHE18" s="2688"/>
      <c r="HHF18" s="2688"/>
      <c r="HHG18" s="2688"/>
      <c r="HHH18" s="2688"/>
      <c r="HHI18" s="2688"/>
      <c r="HHJ18" s="2688"/>
      <c r="HHK18" s="2688"/>
      <c r="HHL18" s="2688"/>
      <c r="HHM18" s="2688"/>
      <c r="HHN18" s="2688"/>
      <c r="HHO18" s="2688"/>
      <c r="HHP18" s="2688"/>
      <c r="HHQ18" s="2688"/>
      <c r="HHR18" s="2688"/>
      <c r="HHS18" s="2688"/>
      <c r="HHT18" s="2688"/>
      <c r="HHU18" s="2688"/>
      <c r="HHV18" s="2688"/>
      <c r="HHW18" s="2688"/>
      <c r="HHX18" s="2688"/>
      <c r="HHY18" s="2688"/>
      <c r="HHZ18" s="2688"/>
      <c r="HIA18" s="2688"/>
      <c r="HIB18" s="2688"/>
      <c r="HIC18" s="2688"/>
      <c r="HID18" s="2688"/>
      <c r="HIE18" s="2688"/>
      <c r="HIF18" s="2688"/>
      <c r="HIG18" s="2688"/>
      <c r="HIH18" s="2688"/>
      <c r="HII18" s="2688"/>
      <c r="HIJ18" s="2688"/>
      <c r="HIK18" s="2688"/>
      <c r="HIL18" s="2688"/>
      <c r="HIM18" s="2688"/>
      <c r="HIN18" s="2688"/>
      <c r="HIO18" s="2688"/>
      <c r="HIP18" s="2688"/>
      <c r="HIQ18" s="2688"/>
      <c r="HIR18" s="2688"/>
      <c r="HIS18" s="2688"/>
      <c r="HIT18" s="2688"/>
      <c r="HIU18" s="2688"/>
      <c r="HIV18" s="2688"/>
      <c r="HIW18" s="2688"/>
      <c r="HIX18" s="2688"/>
      <c r="HIY18" s="2688"/>
      <c r="HIZ18" s="2688"/>
      <c r="HJA18" s="2688"/>
      <c r="HJB18" s="2688"/>
      <c r="HJC18" s="2688"/>
      <c r="HJD18" s="2688"/>
      <c r="HJE18" s="2688"/>
      <c r="HJF18" s="2688"/>
      <c r="HJG18" s="2688"/>
      <c r="HJH18" s="2688"/>
      <c r="HJI18" s="2688"/>
      <c r="HJJ18" s="2688"/>
      <c r="HJK18" s="2688"/>
      <c r="HJL18" s="2688"/>
      <c r="HJM18" s="2688"/>
      <c r="HJN18" s="2688"/>
      <c r="HJO18" s="2688"/>
      <c r="HJP18" s="2688"/>
      <c r="HJQ18" s="2688"/>
      <c r="HJR18" s="2688"/>
      <c r="HJS18" s="2688"/>
      <c r="HJT18" s="2688"/>
      <c r="HJU18" s="2688"/>
      <c r="HJV18" s="2688"/>
      <c r="HJW18" s="2688"/>
      <c r="HJX18" s="2688"/>
      <c r="HJY18" s="2688"/>
      <c r="HJZ18" s="2688"/>
      <c r="HKA18" s="2688"/>
      <c r="HKB18" s="2688"/>
      <c r="HKC18" s="2688"/>
      <c r="HKD18" s="2688"/>
      <c r="HKE18" s="2688"/>
      <c r="HKF18" s="2688"/>
      <c r="HKG18" s="2688"/>
      <c r="HKH18" s="2688"/>
      <c r="HKI18" s="2688"/>
      <c r="HKJ18" s="2688"/>
      <c r="HKK18" s="2688"/>
      <c r="HKL18" s="2688"/>
      <c r="HKM18" s="2688"/>
      <c r="HKN18" s="2688"/>
      <c r="HKO18" s="2688"/>
      <c r="HKP18" s="2688"/>
      <c r="HKQ18" s="2688"/>
      <c r="HKR18" s="2688"/>
      <c r="HKS18" s="2688"/>
      <c r="HKT18" s="2688"/>
      <c r="HKU18" s="2688"/>
      <c r="HKV18" s="2688"/>
      <c r="HKW18" s="2688"/>
      <c r="HKX18" s="2688"/>
      <c r="HKY18" s="2688"/>
      <c r="HKZ18" s="2688"/>
      <c r="HLA18" s="2688"/>
      <c r="HLB18" s="2688"/>
      <c r="HLC18" s="2688"/>
      <c r="HLD18" s="2688"/>
      <c r="HLE18" s="2688"/>
      <c r="HLF18" s="2688"/>
      <c r="HLG18" s="2688"/>
      <c r="HLH18" s="2688"/>
      <c r="HLI18" s="2688"/>
      <c r="HLJ18" s="2688"/>
      <c r="HLK18" s="2688"/>
      <c r="HLL18" s="2688"/>
      <c r="HLM18" s="2688"/>
      <c r="HLN18" s="2688"/>
      <c r="HLO18" s="2688"/>
      <c r="HLP18" s="2688"/>
      <c r="HLQ18" s="2688"/>
      <c r="HLR18" s="2688"/>
      <c r="HLS18" s="2688"/>
      <c r="HLT18" s="2688"/>
      <c r="HLU18" s="2688"/>
      <c r="HLV18" s="2688"/>
      <c r="HLW18" s="2688"/>
      <c r="HLX18" s="2688"/>
      <c r="HLY18" s="2688"/>
      <c r="HLZ18" s="2688"/>
      <c r="HMA18" s="2688"/>
      <c r="HMB18" s="2688"/>
      <c r="HMC18" s="2688"/>
      <c r="HMD18" s="2688"/>
      <c r="HME18" s="2688"/>
      <c r="HMF18" s="2688"/>
      <c r="HMG18" s="2688"/>
      <c r="HMH18" s="2688"/>
      <c r="HMI18" s="2688"/>
      <c r="HMJ18" s="2688"/>
      <c r="HMK18" s="2688"/>
      <c r="HML18" s="2688"/>
      <c r="HMM18" s="2688"/>
      <c r="HMN18" s="2688"/>
      <c r="HMO18" s="2688"/>
      <c r="HMP18" s="2688"/>
      <c r="HMQ18" s="2688"/>
      <c r="HMR18" s="2688"/>
      <c r="HMS18" s="2688"/>
      <c r="HMT18" s="2688"/>
      <c r="HMU18" s="2688"/>
      <c r="HMV18" s="2688"/>
      <c r="HMW18" s="2688"/>
      <c r="HMX18" s="2688"/>
      <c r="HMY18" s="2688"/>
      <c r="HMZ18" s="2688"/>
      <c r="HNA18" s="2688"/>
      <c r="HNB18" s="2688"/>
      <c r="HNC18" s="2688"/>
      <c r="HND18" s="2688"/>
      <c r="HNE18" s="2688"/>
      <c r="HNF18" s="2688"/>
      <c r="HNG18" s="2688"/>
      <c r="HNH18" s="2688"/>
      <c r="HNI18" s="2688"/>
      <c r="HNJ18" s="2688"/>
      <c r="HNK18" s="2688"/>
      <c r="HNL18" s="2688"/>
      <c r="HNM18" s="2688"/>
      <c r="HNN18" s="2688"/>
      <c r="HNO18" s="2688"/>
      <c r="HNP18" s="2688"/>
      <c r="HNQ18" s="2688"/>
      <c r="HNR18" s="2688"/>
      <c r="HNS18" s="2688"/>
      <c r="HNT18" s="2688"/>
      <c r="HNU18" s="2688"/>
      <c r="HNV18" s="2688"/>
      <c r="HNW18" s="2688"/>
      <c r="HNX18" s="2688"/>
      <c r="HNY18" s="2688"/>
      <c r="HNZ18" s="2688"/>
      <c r="HOA18" s="2688"/>
      <c r="HOB18" s="2688"/>
      <c r="HOC18" s="2688"/>
      <c r="HOD18" s="2688"/>
      <c r="HOE18" s="2688"/>
      <c r="HOF18" s="2688"/>
      <c r="HOG18" s="2688"/>
      <c r="HOH18" s="2688"/>
      <c r="HOI18" s="2688"/>
      <c r="HOJ18" s="2688"/>
      <c r="HOK18" s="2688"/>
      <c r="HOL18" s="2688"/>
      <c r="HOM18" s="2688"/>
      <c r="HON18" s="2688"/>
      <c r="HOO18" s="2688"/>
      <c r="HOP18" s="2688"/>
      <c r="HOQ18" s="2688"/>
      <c r="HOR18" s="2688"/>
      <c r="HOS18" s="2688"/>
      <c r="HOT18" s="2688"/>
      <c r="HOU18" s="2688"/>
      <c r="HOV18" s="2688"/>
      <c r="HOW18" s="2688"/>
      <c r="HOX18" s="2688"/>
      <c r="HOY18" s="2688"/>
      <c r="HOZ18" s="2688"/>
      <c r="HPA18" s="2688"/>
      <c r="HPB18" s="2688"/>
      <c r="HPC18" s="2688"/>
      <c r="HPD18" s="2688"/>
      <c r="HPE18" s="2688"/>
      <c r="HPF18" s="2688"/>
      <c r="HPG18" s="2688"/>
      <c r="HPH18" s="2688"/>
      <c r="HPI18" s="2688"/>
      <c r="HPJ18" s="2688"/>
      <c r="HPK18" s="2688"/>
      <c r="HPL18" s="2688"/>
      <c r="HPM18" s="2688"/>
      <c r="HPN18" s="2688"/>
      <c r="HPO18" s="2688"/>
      <c r="HPP18" s="2688"/>
      <c r="HPQ18" s="2688"/>
      <c r="HPR18" s="2688"/>
      <c r="HPS18" s="2688"/>
      <c r="HPT18" s="2688"/>
      <c r="HPU18" s="2688"/>
      <c r="HPV18" s="2688"/>
      <c r="HPW18" s="2688"/>
      <c r="HPX18" s="2688"/>
      <c r="HPY18" s="2688"/>
      <c r="HPZ18" s="2688"/>
      <c r="HQA18" s="2688"/>
      <c r="HQB18" s="2688"/>
      <c r="HQC18" s="2688"/>
      <c r="HQD18" s="2688"/>
      <c r="HQE18" s="2688"/>
      <c r="HQF18" s="2688"/>
      <c r="HQG18" s="2688"/>
      <c r="HQH18" s="2688"/>
      <c r="HQI18" s="2688"/>
      <c r="HQJ18" s="2688"/>
      <c r="HQK18" s="2688"/>
      <c r="HQL18" s="2688"/>
      <c r="HQM18" s="2688"/>
      <c r="HQN18" s="2688"/>
      <c r="HQO18" s="2688"/>
      <c r="HQP18" s="2688"/>
      <c r="HQQ18" s="2688"/>
      <c r="HQR18" s="2688"/>
      <c r="HQS18" s="2688"/>
      <c r="HQT18" s="2688"/>
      <c r="HQU18" s="2688"/>
      <c r="HQV18" s="2688"/>
      <c r="HQW18" s="2688"/>
      <c r="HQX18" s="2688"/>
      <c r="HQY18" s="2688"/>
      <c r="HQZ18" s="2688"/>
      <c r="HRA18" s="2688"/>
      <c r="HRB18" s="2688"/>
      <c r="HRC18" s="2688"/>
      <c r="HRD18" s="2688"/>
      <c r="HRE18" s="2688"/>
      <c r="HRF18" s="2688"/>
      <c r="HRG18" s="2688"/>
      <c r="HRH18" s="2688"/>
      <c r="HRI18" s="2688"/>
      <c r="HRJ18" s="2688"/>
      <c r="HRK18" s="2688"/>
      <c r="HRL18" s="2688"/>
      <c r="HRM18" s="2688"/>
      <c r="HRN18" s="2688"/>
      <c r="HRO18" s="2688"/>
      <c r="HRP18" s="2688"/>
      <c r="HRQ18" s="2688"/>
      <c r="HRR18" s="2688"/>
      <c r="HRS18" s="2688"/>
      <c r="HRT18" s="2688"/>
      <c r="HRU18" s="2688"/>
      <c r="HRV18" s="2688"/>
      <c r="HRW18" s="2688"/>
      <c r="HRX18" s="2688"/>
      <c r="HRY18" s="2688"/>
      <c r="HRZ18" s="2688"/>
      <c r="HSA18" s="2688"/>
      <c r="HSB18" s="2688"/>
      <c r="HSC18" s="2688"/>
      <c r="HSD18" s="2688"/>
      <c r="HSE18" s="2688"/>
      <c r="HSF18" s="2688"/>
      <c r="HSG18" s="2688"/>
      <c r="HSH18" s="2688"/>
      <c r="HSI18" s="2688"/>
      <c r="HSJ18" s="2688"/>
      <c r="HSK18" s="2688"/>
      <c r="HSL18" s="2688"/>
      <c r="HSM18" s="2688"/>
      <c r="HSN18" s="2688"/>
      <c r="HSO18" s="2688"/>
      <c r="HSP18" s="2688"/>
      <c r="HSQ18" s="2688"/>
      <c r="HSR18" s="2688"/>
      <c r="HSS18" s="2688"/>
      <c r="HST18" s="2688"/>
      <c r="HSU18" s="2688"/>
      <c r="HSV18" s="2688"/>
      <c r="HSW18" s="2688"/>
      <c r="HSX18" s="2688"/>
      <c r="HSY18" s="2688"/>
      <c r="HSZ18" s="2688"/>
      <c r="HTA18" s="2688"/>
      <c r="HTB18" s="2688"/>
      <c r="HTC18" s="2688"/>
      <c r="HTD18" s="2688"/>
      <c r="HTE18" s="2688"/>
      <c r="HTF18" s="2688"/>
      <c r="HTG18" s="2688"/>
      <c r="HTH18" s="2688"/>
      <c r="HTI18" s="2688"/>
      <c r="HTJ18" s="2688"/>
      <c r="HTK18" s="2688"/>
      <c r="HTL18" s="2688"/>
      <c r="HTM18" s="2688"/>
      <c r="HTN18" s="2688"/>
      <c r="HTO18" s="2688"/>
      <c r="HTP18" s="2688"/>
      <c r="HTQ18" s="2688"/>
      <c r="HTR18" s="2688"/>
      <c r="HTS18" s="2688"/>
      <c r="HTT18" s="2688"/>
      <c r="HTU18" s="2688"/>
      <c r="HTV18" s="2688"/>
      <c r="HTW18" s="2688"/>
      <c r="HTX18" s="2688"/>
      <c r="HTY18" s="2688"/>
      <c r="HTZ18" s="2688"/>
      <c r="HUA18" s="2688"/>
      <c r="HUB18" s="2688"/>
      <c r="HUC18" s="2688"/>
      <c r="HUD18" s="2688"/>
      <c r="HUE18" s="2688"/>
      <c r="HUF18" s="2688"/>
      <c r="HUG18" s="2688"/>
      <c r="HUH18" s="2688"/>
      <c r="HUI18" s="2688"/>
      <c r="HUJ18" s="2688"/>
      <c r="HUK18" s="2688"/>
      <c r="HUL18" s="2688"/>
      <c r="HUM18" s="2688"/>
      <c r="HUN18" s="2688"/>
      <c r="HUO18" s="2688"/>
      <c r="HUP18" s="2688"/>
      <c r="HUQ18" s="2688"/>
      <c r="HUR18" s="2688"/>
      <c r="HUS18" s="2688"/>
      <c r="HUT18" s="2688"/>
      <c r="HUU18" s="2688"/>
      <c r="HUV18" s="2688"/>
      <c r="HUW18" s="2688"/>
      <c r="HUX18" s="2688"/>
      <c r="HUY18" s="2688"/>
      <c r="HUZ18" s="2688"/>
      <c r="HVA18" s="2688"/>
      <c r="HVB18" s="2688"/>
      <c r="HVC18" s="2688"/>
      <c r="HVD18" s="2688"/>
      <c r="HVE18" s="2688"/>
      <c r="HVF18" s="2688"/>
      <c r="HVG18" s="2688"/>
      <c r="HVH18" s="2688"/>
      <c r="HVI18" s="2688"/>
      <c r="HVJ18" s="2688"/>
      <c r="HVK18" s="2688"/>
      <c r="HVL18" s="2688"/>
      <c r="HVM18" s="2688"/>
      <c r="HVN18" s="2688"/>
      <c r="HVO18" s="2688"/>
      <c r="HVP18" s="2688"/>
      <c r="HVQ18" s="2688"/>
      <c r="HVR18" s="2688"/>
      <c r="HVS18" s="2688"/>
      <c r="HVT18" s="2688"/>
      <c r="HVU18" s="2688"/>
      <c r="HVV18" s="2688"/>
      <c r="HVW18" s="2688"/>
      <c r="HVX18" s="2688"/>
      <c r="HVY18" s="2688"/>
      <c r="HVZ18" s="2688"/>
      <c r="HWA18" s="2688"/>
      <c r="HWB18" s="2688"/>
      <c r="HWC18" s="2688"/>
      <c r="HWD18" s="2688"/>
      <c r="HWE18" s="2688"/>
      <c r="HWF18" s="2688"/>
      <c r="HWG18" s="2688"/>
      <c r="HWH18" s="2688"/>
      <c r="HWI18" s="2688"/>
      <c r="HWJ18" s="2688"/>
      <c r="HWK18" s="2688"/>
      <c r="HWL18" s="2688"/>
      <c r="HWM18" s="2688"/>
      <c r="HWN18" s="2688"/>
      <c r="HWO18" s="2688"/>
      <c r="HWP18" s="2688"/>
      <c r="HWQ18" s="2688"/>
      <c r="HWR18" s="2688"/>
      <c r="HWS18" s="2688"/>
      <c r="HWT18" s="2688"/>
      <c r="HWU18" s="2688"/>
      <c r="HWV18" s="2688"/>
      <c r="HWW18" s="2688"/>
      <c r="HWX18" s="2688"/>
      <c r="HWY18" s="2688"/>
      <c r="HWZ18" s="2688"/>
      <c r="HXA18" s="2688"/>
      <c r="HXB18" s="2688"/>
      <c r="HXC18" s="2688"/>
      <c r="HXD18" s="2688"/>
      <c r="HXE18" s="2688"/>
      <c r="HXF18" s="2688"/>
      <c r="HXG18" s="2688"/>
      <c r="HXH18" s="2688"/>
      <c r="HXI18" s="2688"/>
      <c r="HXJ18" s="2688"/>
      <c r="HXK18" s="2688"/>
      <c r="HXL18" s="2688"/>
      <c r="HXM18" s="2688"/>
      <c r="HXN18" s="2688"/>
      <c r="HXO18" s="2688"/>
      <c r="HXP18" s="2688"/>
      <c r="HXQ18" s="2688"/>
      <c r="HXR18" s="2688"/>
      <c r="HXS18" s="2688"/>
      <c r="HXT18" s="2688"/>
      <c r="HXU18" s="2688"/>
      <c r="HXV18" s="2688"/>
      <c r="HXW18" s="2688"/>
      <c r="HXX18" s="2688"/>
      <c r="HXY18" s="2688"/>
      <c r="HXZ18" s="2688"/>
      <c r="HYA18" s="2688"/>
      <c r="HYB18" s="2688"/>
      <c r="HYC18" s="2688"/>
      <c r="HYD18" s="2688"/>
      <c r="HYE18" s="2688"/>
      <c r="HYF18" s="2688"/>
      <c r="HYG18" s="2688"/>
      <c r="HYH18" s="2688"/>
      <c r="HYI18" s="2688"/>
      <c r="HYJ18" s="2688"/>
      <c r="HYK18" s="2688"/>
      <c r="HYL18" s="2688"/>
      <c r="HYM18" s="2688"/>
      <c r="HYN18" s="2688"/>
      <c r="HYO18" s="2688"/>
      <c r="HYP18" s="2688"/>
      <c r="HYQ18" s="2688"/>
      <c r="HYR18" s="2688"/>
      <c r="HYS18" s="2688"/>
      <c r="HYT18" s="2688"/>
      <c r="HYU18" s="2688"/>
      <c r="HYV18" s="2688"/>
      <c r="HYW18" s="2688"/>
      <c r="HYX18" s="2688"/>
      <c r="HYY18" s="2688"/>
      <c r="HYZ18" s="2688"/>
      <c r="HZA18" s="2688"/>
      <c r="HZB18" s="2688"/>
      <c r="HZC18" s="2688"/>
      <c r="HZD18" s="2688"/>
      <c r="HZE18" s="2688"/>
      <c r="HZF18" s="2688"/>
      <c r="HZG18" s="2688"/>
      <c r="HZH18" s="2688"/>
      <c r="HZI18" s="2688"/>
      <c r="HZJ18" s="2688"/>
      <c r="HZK18" s="2688"/>
      <c r="HZL18" s="2688"/>
      <c r="HZM18" s="2688"/>
      <c r="HZN18" s="2688"/>
      <c r="HZO18" s="2688"/>
      <c r="HZP18" s="2688"/>
      <c r="HZQ18" s="2688"/>
      <c r="HZR18" s="2688"/>
      <c r="HZS18" s="2688"/>
      <c r="HZT18" s="2688"/>
      <c r="HZU18" s="2688"/>
      <c r="HZV18" s="2688"/>
      <c r="HZW18" s="2688"/>
      <c r="HZX18" s="2688"/>
      <c r="HZY18" s="2688"/>
      <c r="HZZ18" s="2688"/>
      <c r="IAA18" s="2688"/>
      <c r="IAB18" s="2688"/>
      <c r="IAC18" s="2688"/>
      <c r="IAD18" s="2688"/>
      <c r="IAE18" s="2688"/>
      <c r="IAF18" s="2688"/>
      <c r="IAG18" s="2688"/>
      <c r="IAH18" s="2688"/>
      <c r="IAI18" s="2688"/>
      <c r="IAJ18" s="2688"/>
      <c r="IAK18" s="2688"/>
      <c r="IAL18" s="2688"/>
      <c r="IAM18" s="2688"/>
      <c r="IAN18" s="2688"/>
      <c r="IAO18" s="2688"/>
      <c r="IAP18" s="2688"/>
      <c r="IAQ18" s="2688"/>
      <c r="IAR18" s="2688"/>
      <c r="IAS18" s="2688"/>
      <c r="IAT18" s="2688"/>
      <c r="IAU18" s="2688"/>
      <c r="IAV18" s="2688"/>
      <c r="IAW18" s="2688"/>
      <c r="IAX18" s="2688"/>
      <c r="IAY18" s="2688"/>
      <c r="IAZ18" s="2688"/>
      <c r="IBA18" s="2688"/>
      <c r="IBB18" s="2688"/>
      <c r="IBC18" s="2688"/>
      <c r="IBD18" s="2688"/>
      <c r="IBE18" s="2688"/>
      <c r="IBF18" s="2688"/>
      <c r="IBG18" s="2688"/>
      <c r="IBH18" s="2688"/>
      <c r="IBI18" s="2688"/>
      <c r="IBJ18" s="2688"/>
      <c r="IBK18" s="2688"/>
      <c r="IBL18" s="2688"/>
      <c r="IBM18" s="2688"/>
      <c r="IBN18" s="2688"/>
      <c r="IBO18" s="2688"/>
      <c r="IBP18" s="2688"/>
      <c r="IBQ18" s="2688"/>
      <c r="IBR18" s="2688"/>
      <c r="IBS18" s="2688"/>
      <c r="IBT18" s="2688"/>
      <c r="IBU18" s="2688"/>
      <c r="IBV18" s="2688"/>
      <c r="IBW18" s="2688"/>
      <c r="IBX18" s="2688"/>
      <c r="IBY18" s="2688"/>
      <c r="IBZ18" s="2688"/>
      <c r="ICA18" s="2688"/>
      <c r="ICB18" s="2688"/>
      <c r="ICC18" s="2688"/>
      <c r="ICD18" s="2688"/>
      <c r="ICE18" s="2688"/>
      <c r="ICF18" s="2688"/>
      <c r="ICG18" s="2688"/>
      <c r="ICH18" s="2688"/>
      <c r="ICI18" s="2688"/>
      <c r="ICJ18" s="2688"/>
      <c r="ICK18" s="2688"/>
      <c r="ICL18" s="2688"/>
      <c r="ICM18" s="2688"/>
      <c r="ICN18" s="2688"/>
      <c r="ICO18" s="2688"/>
      <c r="ICP18" s="2688"/>
      <c r="ICQ18" s="2688"/>
      <c r="ICR18" s="2688"/>
      <c r="ICS18" s="2688"/>
      <c r="ICT18" s="2688"/>
      <c r="ICU18" s="2688"/>
      <c r="ICV18" s="2688"/>
      <c r="ICW18" s="2688"/>
      <c r="ICX18" s="2688"/>
      <c r="ICY18" s="2688"/>
      <c r="ICZ18" s="2688"/>
      <c r="IDA18" s="2688"/>
      <c r="IDB18" s="2688"/>
      <c r="IDC18" s="2688"/>
      <c r="IDD18" s="2688"/>
      <c r="IDE18" s="2688"/>
      <c r="IDF18" s="2688"/>
      <c r="IDG18" s="2688"/>
      <c r="IDH18" s="2688"/>
      <c r="IDI18" s="2688"/>
      <c r="IDJ18" s="2688"/>
      <c r="IDK18" s="2688"/>
      <c r="IDL18" s="2688"/>
      <c r="IDM18" s="2688"/>
      <c r="IDN18" s="2688"/>
      <c r="IDO18" s="2688"/>
      <c r="IDP18" s="2688"/>
      <c r="IDQ18" s="2688"/>
      <c r="IDR18" s="2688"/>
      <c r="IDS18" s="2688"/>
      <c r="IDT18" s="2688"/>
      <c r="IDU18" s="2688"/>
      <c r="IDV18" s="2688"/>
      <c r="IDW18" s="2688"/>
      <c r="IDX18" s="2688"/>
      <c r="IDY18" s="2688"/>
      <c r="IDZ18" s="2688"/>
      <c r="IEA18" s="2688"/>
      <c r="IEB18" s="2688"/>
      <c r="IEC18" s="2688"/>
      <c r="IED18" s="2688"/>
      <c r="IEE18" s="2688"/>
      <c r="IEF18" s="2688"/>
      <c r="IEG18" s="2688"/>
      <c r="IEH18" s="2688"/>
      <c r="IEI18" s="2688"/>
      <c r="IEJ18" s="2688"/>
      <c r="IEK18" s="2688"/>
      <c r="IEL18" s="2688"/>
      <c r="IEM18" s="2688"/>
      <c r="IEN18" s="2688"/>
      <c r="IEO18" s="2688"/>
      <c r="IEP18" s="2688"/>
      <c r="IEQ18" s="2688"/>
      <c r="IER18" s="2688"/>
      <c r="IES18" s="2688"/>
      <c r="IET18" s="2688"/>
      <c r="IEU18" s="2688"/>
      <c r="IEV18" s="2688"/>
      <c r="IEW18" s="2688"/>
      <c r="IEX18" s="2688"/>
      <c r="IEY18" s="2688"/>
      <c r="IEZ18" s="2688"/>
      <c r="IFA18" s="2688"/>
      <c r="IFB18" s="2688"/>
      <c r="IFC18" s="2688"/>
      <c r="IFD18" s="2688"/>
      <c r="IFE18" s="2688"/>
      <c r="IFF18" s="2688"/>
      <c r="IFG18" s="2688"/>
      <c r="IFH18" s="2688"/>
      <c r="IFI18" s="2688"/>
      <c r="IFJ18" s="2688"/>
      <c r="IFK18" s="2688"/>
      <c r="IFL18" s="2688"/>
      <c r="IFM18" s="2688"/>
      <c r="IFN18" s="2688"/>
      <c r="IFO18" s="2688"/>
      <c r="IFP18" s="2688"/>
      <c r="IFQ18" s="2688"/>
      <c r="IFR18" s="2688"/>
      <c r="IFS18" s="2688"/>
      <c r="IFT18" s="2688"/>
      <c r="IFU18" s="2688"/>
      <c r="IFV18" s="2688"/>
      <c r="IFW18" s="2688"/>
      <c r="IFX18" s="2688"/>
      <c r="IFY18" s="2688"/>
      <c r="IFZ18" s="2688"/>
      <c r="IGA18" s="2688"/>
      <c r="IGB18" s="2688"/>
      <c r="IGC18" s="2688"/>
      <c r="IGD18" s="2688"/>
      <c r="IGE18" s="2688"/>
      <c r="IGF18" s="2688"/>
      <c r="IGG18" s="2688"/>
      <c r="IGH18" s="2688"/>
      <c r="IGI18" s="2688"/>
      <c r="IGJ18" s="2688"/>
      <c r="IGK18" s="2688"/>
      <c r="IGL18" s="2688"/>
      <c r="IGM18" s="2688"/>
      <c r="IGN18" s="2688"/>
      <c r="IGO18" s="2688"/>
      <c r="IGP18" s="2688"/>
      <c r="IGQ18" s="2688"/>
      <c r="IGR18" s="2688"/>
      <c r="IGS18" s="2688"/>
      <c r="IGT18" s="2688"/>
      <c r="IGU18" s="2688"/>
      <c r="IGV18" s="2688"/>
      <c r="IGW18" s="2688"/>
      <c r="IGX18" s="2688"/>
      <c r="IGY18" s="2688"/>
      <c r="IGZ18" s="2688"/>
      <c r="IHA18" s="2688"/>
      <c r="IHB18" s="2688"/>
      <c r="IHC18" s="2688"/>
      <c r="IHD18" s="2688"/>
      <c r="IHE18" s="2688"/>
      <c r="IHF18" s="2688"/>
      <c r="IHG18" s="2688"/>
      <c r="IHH18" s="2688"/>
      <c r="IHI18" s="2688"/>
      <c r="IHJ18" s="2688"/>
      <c r="IHK18" s="2688"/>
      <c r="IHL18" s="2688"/>
      <c r="IHM18" s="2688"/>
      <c r="IHN18" s="2688"/>
      <c r="IHO18" s="2688"/>
      <c r="IHP18" s="2688"/>
      <c r="IHQ18" s="2688"/>
      <c r="IHR18" s="2688"/>
      <c r="IHS18" s="2688"/>
      <c r="IHT18" s="2688"/>
      <c r="IHU18" s="2688"/>
      <c r="IHV18" s="2688"/>
      <c r="IHW18" s="2688"/>
      <c r="IHX18" s="2688"/>
      <c r="IHY18" s="2688"/>
      <c r="IHZ18" s="2688"/>
      <c r="IIA18" s="2688"/>
      <c r="IIB18" s="2688"/>
      <c r="IIC18" s="2688"/>
      <c r="IID18" s="2688"/>
      <c r="IIE18" s="2688"/>
      <c r="IIF18" s="2688"/>
      <c r="IIG18" s="2688"/>
      <c r="IIH18" s="2688"/>
      <c r="III18" s="2688"/>
      <c r="IIJ18" s="2688"/>
      <c r="IIK18" s="2688"/>
      <c r="IIL18" s="2688"/>
      <c r="IIM18" s="2688"/>
      <c r="IIN18" s="2688"/>
      <c r="IIO18" s="2688"/>
      <c r="IIP18" s="2688"/>
      <c r="IIQ18" s="2688"/>
      <c r="IIR18" s="2688"/>
      <c r="IIS18" s="2688"/>
      <c r="IIT18" s="2688"/>
      <c r="IIU18" s="2688"/>
      <c r="IIV18" s="2688"/>
      <c r="IIW18" s="2688"/>
      <c r="IIX18" s="2688"/>
      <c r="IIY18" s="2688"/>
      <c r="IIZ18" s="2688"/>
      <c r="IJA18" s="2688"/>
      <c r="IJB18" s="2688"/>
      <c r="IJC18" s="2688"/>
      <c r="IJD18" s="2688"/>
      <c r="IJE18" s="2688"/>
      <c r="IJF18" s="2688"/>
      <c r="IJG18" s="2688"/>
      <c r="IJH18" s="2688"/>
      <c r="IJI18" s="2688"/>
      <c r="IJJ18" s="2688"/>
      <c r="IJK18" s="2688"/>
      <c r="IJL18" s="2688"/>
      <c r="IJM18" s="2688"/>
      <c r="IJN18" s="2688"/>
      <c r="IJO18" s="2688"/>
      <c r="IJP18" s="2688"/>
      <c r="IJQ18" s="2688"/>
      <c r="IJR18" s="2688"/>
      <c r="IJS18" s="2688"/>
      <c r="IJT18" s="2688"/>
      <c r="IJU18" s="2688"/>
      <c r="IJV18" s="2688"/>
      <c r="IJW18" s="2688"/>
      <c r="IJX18" s="2688"/>
      <c r="IJY18" s="2688"/>
      <c r="IJZ18" s="2688"/>
      <c r="IKA18" s="2688"/>
      <c r="IKB18" s="2688"/>
      <c r="IKC18" s="2688"/>
      <c r="IKD18" s="2688"/>
      <c r="IKE18" s="2688"/>
      <c r="IKF18" s="2688"/>
      <c r="IKG18" s="2688"/>
      <c r="IKH18" s="2688"/>
      <c r="IKI18" s="2688"/>
      <c r="IKJ18" s="2688"/>
      <c r="IKK18" s="2688"/>
      <c r="IKL18" s="2688"/>
      <c r="IKM18" s="2688"/>
      <c r="IKN18" s="2688"/>
      <c r="IKO18" s="2688"/>
      <c r="IKP18" s="2688"/>
      <c r="IKQ18" s="2688"/>
      <c r="IKR18" s="2688"/>
      <c r="IKS18" s="2688"/>
      <c r="IKT18" s="2688"/>
      <c r="IKU18" s="2688"/>
      <c r="IKV18" s="2688"/>
      <c r="IKW18" s="2688"/>
      <c r="IKX18" s="2688"/>
      <c r="IKY18" s="2688"/>
      <c r="IKZ18" s="2688"/>
      <c r="ILA18" s="2688"/>
      <c r="ILB18" s="2688"/>
      <c r="ILC18" s="2688"/>
      <c r="ILD18" s="2688"/>
      <c r="ILE18" s="2688"/>
      <c r="ILF18" s="2688"/>
      <c r="ILG18" s="2688"/>
      <c r="ILH18" s="2688"/>
      <c r="ILI18" s="2688"/>
      <c r="ILJ18" s="2688"/>
      <c r="ILK18" s="2688"/>
      <c r="ILL18" s="2688"/>
      <c r="ILM18" s="2688"/>
      <c r="ILN18" s="2688"/>
      <c r="ILO18" s="2688"/>
      <c r="ILP18" s="2688"/>
      <c r="ILQ18" s="2688"/>
      <c r="ILR18" s="2688"/>
      <c r="ILS18" s="2688"/>
      <c r="ILT18" s="2688"/>
      <c r="ILU18" s="2688"/>
      <c r="ILV18" s="2688"/>
      <c r="ILW18" s="2688"/>
      <c r="ILX18" s="2688"/>
      <c r="ILY18" s="2688"/>
      <c r="ILZ18" s="2688"/>
      <c r="IMA18" s="2688"/>
      <c r="IMB18" s="2688"/>
      <c r="IMC18" s="2688"/>
      <c r="IMD18" s="2688"/>
      <c r="IME18" s="2688"/>
      <c r="IMF18" s="2688"/>
      <c r="IMG18" s="2688"/>
      <c r="IMH18" s="2688"/>
      <c r="IMI18" s="2688"/>
      <c r="IMJ18" s="2688"/>
      <c r="IMK18" s="2688"/>
      <c r="IML18" s="2688"/>
      <c r="IMM18" s="2688"/>
      <c r="IMN18" s="2688"/>
      <c r="IMO18" s="2688"/>
      <c r="IMP18" s="2688"/>
      <c r="IMQ18" s="2688"/>
      <c r="IMR18" s="2688"/>
      <c r="IMS18" s="2688"/>
      <c r="IMT18" s="2688"/>
      <c r="IMU18" s="2688"/>
      <c r="IMV18" s="2688"/>
      <c r="IMW18" s="2688"/>
      <c r="IMX18" s="2688"/>
      <c r="IMY18" s="2688"/>
      <c r="IMZ18" s="2688"/>
      <c r="INA18" s="2688"/>
      <c r="INB18" s="2688"/>
      <c r="INC18" s="2688"/>
      <c r="IND18" s="2688"/>
      <c r="INE18" s="2688"/>
      <c r="INF18" s="2688"/>
      <c r="ING18" s="2688"/>
      <c r="INH18" s="2688"/>
      <c r="INI18" s="2688"/>
      <c r="INJ18" s="2688"/>
      <c r="INK18" s="2688"/>
      <c r="INL18" s="2688"/>
      <c r="INM18" s="2688"/>
      <c r="INN18" s="2688"/>
      <c r="INO18" s="2688"/>
      <c r="INP18" s="2688"/>
      <c r="INQ18" s="2688"/>
      <c r="INR18" s="2688"/>
      <c r="INS18" s="2688"/>
      <c r="INT18" s="2688"/>
      <c r="INU18" s="2688"/>
      <c r="INV18" s="2688"/>
      <c r="INW18" s="2688"/>
      <c r="INX18" s="2688"/>
      <c r="INY18" s="2688"/>
      <c r="INZ18" s="2688"/>
      <c r="IOA18" s="2688"/>
      <c r="IOB18" s="2688"/>
      <c r="IOC18" s="2688"/>
      <c r="IOD18" s="2688"/>
      <c r="IOE18" s="2688"/>
      <c r="IOF18" s="2688"/>
      <c r="IOG18" s="2688"/>
      <c r="IOH18" s="2688"/>
      <c r="IOI18" s="2688"/>
      <c r="IOJ18" s="2688"/>
      <c r="IOK18" s="2688"/>
      <c r="IOL18" s="2688"/>
      <c r="IOM18" s="2688"/>
      <c r="ION18" s="2688"/>
      <c r="IOO18" s="2688"/>
      <c r="IOP18" s="2688"/>
      <c r="IOQ18" s="2688"/>
      <c r="IOR18" s="2688"/>
      <c r="IOS18" s="2688"/>
      <c r="IOT18" s="2688"/>
      <c r="IOU18" s="2688"/>
      <c r="IOV18" s="2688"/>
      <c r="IOW18" s="2688"/>
      <c r="IOX18" s="2688"/>
      <c r="IOY18" s="2688"/>
      <c r="IOZ18" s="2688"/>
      <c r="IPA18" s="2688"/>
      <c r="IPB18" s="2688"/>
      <c r="IPC18" s="2688"/>
      <c r="IPD18" s="2688"/>
      <c r="IPE18" s="2688"/>
      <c r="IPF18" s="2688"/>
      <c r="IPG18" s="2688"/>
      <c r="IPH18" s="2688"/>
      <c r="IPI18" s="2688"/>
      <c r="IPJ18" s="2688"/>
      <c r="IPK18" s="2688"/>
      <c r="IPL18" s="2688"/>
      <c r="IPM18" s="2688"/>
      <c r="IPN18" s="2688"/>
      <c r="IPO18" s="2688"/>
      <c r="IPP18" s="2688"/>
      <c r="IPQ18" s="2688"/>
      <c r="IPR18" s="2688"/>
      <c r="IPS18" s="2688"/>
      <c r="IPT18" s="2688"/>
      <c r="IPU18" s="2688"/>
      <c r="IPV18" s="2688"/>
      <c r="IPW18" s="2688"/>
      <c r="IPX18" s="2688"/>
      <c r="IPY18" s="2688"/>
      <c r="IPZ18" s="2688"/>
      <c r="IQA18" s="2688"/>
      <c r="IQB18" s="2688"/>
      <c r="IQC18" s="2688"/>
      <c r="IQD18" s="2688"/>
      <c r="IQE18" s="2688"/>
      <c r="IQF18" s="2688"/>
      <c r="IQG18" s="2688"/>
      <c r="IQH18" s="2688"/>
      <c r="IQI18" s="2688"/>
      <c r="IQJ18" s="2688"/>
      <c r="IQK18" s="2688"/>
      <c r="IQL18" s="2688"/>
      <c r="IQM18" s="2688"/>
      <c r="IQN18" s="2688"/>
      <c r="IQO18" s="2688"/>
      <c r="IQP18" s="2688"/>
      <c r="IQQ18" s="2688"/>
      <c r="IQR18" s="2688"/>
      <c r="IQS18" s="2688"/>
      <c r="IQT18" s="2688"/>
      <c r="IQU18" s="2688"/>
      <c r="IQV18" s="2688"/>
      <c r="IQW18" s="2688"/>
      <c r="IQX18" s="2688"/>
      <c r="IQY18" s="2688"/>
      <c r="IQZ18" s="2688"/>
      <c r="IRA18" s="2688"/>
      <c r="IRB18" s="2688"/>
      <c r="IRC18" s="2688"/>
      <c r="IRD18" s="2688"/>
      <c r="IRE18" s="2688"/>
      <c r="IRF18" s="2688"/>
      <c r="IRG18" s="2688"/>
      <c r="IRH18" s="2688"/>
      <c r="IRI18" s="2688"/>
      <c r="IRJ18" s="2688"/>
      <c r="IRK18" s="2688"/>
      <c r="IRL18" s="2688"/>
      <c r="IRM18" s="2688"/>
      <c r="IRN18" s="2688"/>
      <c r="IRO18" s="2688"/>
      <c r="IRP18" s="2688"/>
      <c r="IRQ18" s="2688"/>
      <c r="IRR18" s="2688"/>
      <c r="IRS18" s="2688"/>
      <c r="IRT18" s="2688"/>
      <c r="IRU18" s="2688"/>
      <c r="IRV18" s="2688"/>
      <c r="IRW18" s="2688"/>
      <c r="IRX18" s="2688"/>
      <c r="IRY18" s="2688"/>
      <c r="IRZ18" s="2688"/>
      <c r="ISA18" s="2688"/>
      <c r="ISB18" s="2688"/>
      <c r="ISC18" s="2688"/>
      <c r="ISD18" s="2688"/>
      <c r="ISE18" s="2688"/>
      <c r="ISF18" s="2688"/>
      <c r="ISG18" s="2688"/>
      <c r="ISH18" s="2688"/>
      <c r="ISI18" s="2688"/>
      <c r="ISJ18" s="2688"/>
      <c r="ISK18" s="2688"/>
      <c r="ISL18" s="2688"/>
      <c r="ISM18" s="2688"/>
      <c r="ISN18" s="2688"/>
      <c r="ISO18" s="2688"/>
      <c r="ISP18" s="2688"/>
      <c r="ISQ18" s="2688"/>
      <c r="ISR18" s="2688"/>
      <c r="ISS18" s="2688"/>
      <c r="IST18" s="2688"/>
      <c r="ISU18" s="2688"/>
      <c r="ISV18" s="2688"/>
      <c r="ISW18" s="2688"/>
      <c r="ISX18" s="2688"/>
      <c r="ISY18" s="2688"/>
      <c r="ISZ18" s="2688"/>
      <c r="ITA18" s="2688"/>
      <c r="ITB18" s="2688"/>
      <c r="ITC18" s="2688"/>
      <c r="ITD18" s="2688"/>
      <c r="ITE18" s="2688"/>
      <c r="ITF18" s="2688"/>
      <c r="ITG18" s="2688"/>
      <c r="ITH18" s="2688"/>
      <c r="ITI18" s="2688"/>
      <c r="ITJ18" s="2688"/>
      <c r="ITK18" s="2688"/>
      <c r="ITL18" s="2688"/>
      <c r="ITM18" s="2688"/>
      <c r="ITN18" s="2688"/>
      <c r="ITO18" s="2688"/>
      <c r="ITP18" s="2688"/>
      <c r="ITQ18" s="2688"/>
      <c r="ITR18" s="2688"/>
      <c r="ITS18" s="2688"/>
      <c r="ITT18" s="2688"/>
      <c r="ITU18" s="2688"/>
      <c r="ITV18" s="2688"/>
      <c r="ITW18" s="2688"/>
      <c r="ITX18" s="2688"/>
      <c r="ITY18" s="2688"/>
      <c r="ITZ18" s="2688"/>
      <c r="IUA18" s="2688"/>
      <c r="IUB18" s="2688"/>
      <c r="IUC18" s="2688"/>
      <c r="IUD18" s="2688"/>
      <c r="IUE18" s="2688"/>
      <c r="IUF18" s="2688"/>
      <c r="IUG18" s="2688"/>
      <c r="IUH18" s="2688"/>
      <c r="IUI18" s="2688"/>
      <c r="IUJ18" s="2688"/>
      <c r="IUK18" s="2688"/>
      <c r="IUL18" s="2688"/>
      <c r="IUM18" s="2688"/>
      <c r="IUN18" s="2688"/>
      <c r="IUO18" s="2688"/>
      <c r="IUP18" s="2688"/>
      <c r="IUQ18" s="2688"/>
      <c r="IUR18" s="2688"/>
      <c r="IUS18" s="2688"/>
      <c r="IUT18" s="2688"/>
      <c r="IUU18" s="2688"/>
      <c r="IUV18" s="2688"/>
      <c r="IUW18" s="2688"/>
      <c r="IUX18" s="2688"/>
      <c r="IUY18" s="2688"/>
      <c r="IUZ18" s="2688"/>
      <c r="IVA18" s="2688"/>
      <c r="IVB18" s="2688"/>
      <c r="IVC18" s="2688"/>
      <c r="IVD18" s="2688"/>
      <c r="IVE18" s="2688"/>
      <c r="IVF18" s="2688"/>
      <c r="IVG18" s="2688"/>
      <c r="IVH18" s="2688"/>
      <c r="IVI18" s="2688"/>
      <c r="IVJ18" s="2688"/>
      <c r="IVK18" s="2688"/>
      <c r="IVL18" s="2688"/>
      <c r="IVM18" s="2688"/>
      <c r="IVN18" s="2688"/>
      <c r="IVO18" s="2688"/>
      <c r="IVP18" s="2688"/>
      <c r="IVQ18" s="2688"/>
      <c r="IVR18" s="2688"/>
      <c r="IVS18" s="2688"/>
      <c r="IVT18" s="2688"/>
      <c r="IVU18" s="2688"/>
      <c r="IVV18" s="2688"/>
      <c r="IVW18" s="2688"/>
      <c r="IVX18" s="2688"/>
      <c r="IVY18" s="2688"/>
      <c r="IVZ18" s="2688"/>
      <c r="IWA18" s="2688"/>
      <c r="IWB18" s="2688"/>
      <c r="IWC18" s="2688"/>
      <c r="IWD18" s="2688"/>
      <c r="IWE18" s="2688"/>
      <c r="IWF18" s="2688"/>
      <c r="IWG18" s="2688"/>
      <c r="IWH18" s="2688"/>
      <c r="IWI18" s="2688"/>
      <c r="IWJ18" s="2688"/>
      <c r="IWK18" s="2688"/>
      <c r="IWL18" s="2688"/>
      <c r="IWM18" s="2688"/>
      <c r="IWN18" s="2688"/>
      <c r="IWO18" s="2688"/>
      <c r="IWP18" s="2688"/>
      <c r="IWQ18" s="2688"/>
      <c r="IWR18" s="2688"/>
      <c r="IWS18" s="2688"/>
      <c r="IWT18" s="2688"/>
      <c r="IWU18" s="2688"/>
      <c r="IWV18" s="2688"/>
      <c r="IWW18" s="2688"/>
      <c r="IWX18" s="2688"/>
      <c r="IWY18" s="2688"/>
      <c r="IWZ18" s="2688"/>
      <c r="IXA18" s="2688"/>
      <c r="IXB18" s="2688"/>
      <c r="IXC18" s="2688"/>
      <c r="IXD18" s="2688"/>
      <c r="IXE18" s="2688"/>
      <c r="IXF18" s="2688"/>
      <c r="IXG18" s="2688"/>
      <c r="IXH18" s="2688"/>
      <c r="IXI18" s="2688"/>
      <c r="IXJ18" s="2688"/>
      <c r="IXK18" s="2688"/>
      <c r="IXL18" s="2688"/>
      <c r="IXM18" s="2688"/>
      <c r="IXN18" s="2688"/>
      <c r="IXO18" s="2688"/>
      <c r="IXP18" s="2688"/>
      <c r="IXQ18" s="2688"/>
      <c r="IXR18" s="2688"/>
      <c r="IXS18" s="2688"/>
      <c r="IXT18" s="2688"/>
      <c r="IXU18" s="2688"/>
      <c r="IXV18" s="2688"/>
      <c r="IXW18" s="2688"/>
      <c r="IXX18" s="2688"/>
      <c r="IXY18" s="2688"/>
      <c r="IXZ18" s="2688"/>
      <c r="IYA18" s="2688"/>
      <c r="IYB18" s="2688"/>
      <c r="IYC18" s="2688"/>
      <c r="IYD18" s="2688"/>
      <c r="IYE18" s="2688"/>
      <c r="IYF18" s="2688"/>
      <c r="IYG18" s="2688"/>
      <c r="IYH18" s="2688"/>
      <c r="IYI18" s="2688"/>
      <c r="IYJ18" s="2688"/>
      <c r="IYK18" s="2688"/>
      <c r="IYL18" s="2688"/>
      <c r="IYM18" s="2688"/>
      <c r="IYN18" s="2688"/>
      <c r="IYO18" s="2688"/>
      <c r="IYP18" s="2688"/>
      <c r="IYQ18" s="2688"/>
      <c r="IYR18" s="2688"/>
      <c r="IYS18" s="2688"/>
      <c r="IYT18" s="2688"/>
      <c r="IYU18" s="2688"/>
      <c r="IYV18" s="2688"/>
      <c r="IYW18" s="2688"/>
      <c r="IYX18" s="2688"/>
      <c r="IYY18" s="2688"/>
      <c r="IYZ18" s="2688"/>
      <c r="IZA18" s="2688"/>
      <c r="IZB18" s="2688"/>
      <c r="IZC18" s="2688"/>
      <c r="IZD18" s="2688"/>
      <c r="IZE18" s="2688"/>
      <c r="IZF18" s="2688"/>
      <c r="IZG18" s="2688"/>
      <c r="IZH18" s="2688"/>
      <c r="IZI18" s="2688"/>
      <c r="IZJ18" s="2688"/>
      <c r="IZK18" s="2688"/>
      <c r="IZL18" s="2688"/>
      <c r="IZM18" s="2688"/>
      <c r="IZN18" s="2688"/>
      <c r="IZO18" s="2688"/>
      <c r="IZP18" s="2688"/>
      <c r="IZQ18" s="2688"/>
      <c r="IZR18" s="2688"/>
      <c r="IZS18" s="2688"/>
      <c r="IZT18" s="2688"/>
      <c r="IZU18" s="2688"/>
      <c r="IZV18" s="2688"/>
      <c r="IZW18" s="2688"/>
      <c r="IZX18" s="2688"/>
      <c r="IZY18" s="2688"/>
      <c r="IZZ18" s="2688"/>
      <c r="JAA18" s="2688"/>
      <c r="JAB18" s="2688"/>
      <c r="JAC18" s="2688"/>
      <c r="JAD18" s="2688"/>
      <c r="JAE18" s="2688"/>
      <c r="JAF18" s="2688"/>
      <c r="JAG18" s="2688"/>
      <c r="JAH18" s="2688"/>
      <c r="JAI18" s="2688"/>
      <c r="JAJ18" s="2688"/>
      <c r="JAK18" s="2688"/>
      <c r="JAL18" s="2688"/>
      <c r="JAM18" s="2688"/>
      <c r="JAN18" s="2688"/>
      <c r="JAO18" s="2688"/>
      <c r="JAP18" s="2688"/>
      <c r="JAQ18" s="2688"/>
      <c r="JAR18" s="2688"/>
      <c r="JAS18" s="2688"/>
      <c r="JAT18" s="2688"/>
      <c r="JAU18" s="2688"/>
      <c r="JAV18" s="2688"/>
      <c r="JAW18" s="2688"/>
      <c r="JAX18" s="2688"/>
      <c r="JAY18" s="2688"/>
      <c r="JAZ18" s="2688"/>
      <c r="JBA18" s="2688"/>
      <c r="JBB18" s="2688"/>
      <c r="JBC18" s="2688"/>
      <c r="JBD18" s="2688"/>
      <c r="JBE18" s="2688"/>
      <c r="JBF18" s="2688"/>
      <c r="JBG18" s="2688"/>
      <c r="JBH18" s="2688"/>
      <c r="JBI18" s="2688"/>
      <c r="JBJ18" s="2688"/>
      <c r="JBK18" s="2688"/>
      <c r="JBL18" s="2688"/>
      <c r="JBM18" s="2688"/>
      <c r="JBN18" s="2688"/>
      <c r="JBO18" s="2688"/>
      <c r="JBP18" s="2688"/>
      <c r="JBQ18" s="2688"/>
      <c r="JBR18" s="2688"/>
      <c r="JBS18" s="2688"/>
      <c r="JBT18" s="2688"/>
      <c r="JBU18" s="2688"/>
      <c r="JBV18" s="2688"/>
      <c r="JBW18" s="2688"/>
      <c r="JBX18" s="2688"/>
      <c r="JBY18" s="2688"/>
      <c r="JBZ18" s="2688"/>
      <c r="JCA18" s="2688"/>
      <c r="JCB18" s="2688"/>
      <c r="JCC18" s="2688"/>
      <c r="JCD18" s="2688"/>
      <c r="JCE18" s="2688"/>
      <c r="JCF18" s="2688"/>
      <c r="JCG18" s="2688"/>
      <c r="JCH18" s="2688"/>
      <c r="JCI18" s="2688"/>
      <c r="JCJ18" s="2688"/>
      <c r="JCK18" s="2688"/>
      <c r="JCL18" s="2688"/>
      <c r="JCM18" s="2688"/>
      <c r="JCN18" s="2688"/>
      <c r="JCO18" s="2688"/>
      <c r="JCP18" s="2688"/>
      <c r="JCQ18" s="2688"/>
      <c r="JCR18" s="2688"/>
      <c r="JCS18" s="2688"/>
      <c r="JCT18" s="2688"/>
      <c r="JCU18" s="2688"/>
      <c r="JCV18" s="2688"/>
      <c r="JCW18" s="2688"/>
      <c r="JCX18" s="2688"/>
      <c r="JCY18" s="2688"/>
      <c r="JCZ18" s="2688"/>
      <c r="JDA18" s="2688"/>
      <c r="JDB18" s="2688"/>
      <c r="JDC18" s="2688"/>
      <c r="JDD18" s="2688"/>
      <c r="JDE18" s="2688"/>
      <c r="JDF18" s="2688"/>
      <c r="JDG18" s="2688"/>
      <c r="JDH18" s="2688"/>
      <c r="JDI18" s="2688"/>
      <c r="JDJ18" s="2688"/>
      <c r="JDK18" s="2688"/>
      <c r="JDL18" s="2688"/>
      <c r="JDM18" s="2688"/>
      <c r="JDN18" s="2688"/>
      <c r="JDO18" s="2688"/>
      <c r="JDP18" s="2688"/>
      <c r="JDQ18" s="2688"/>
      <c r="JDR18" s="2688"/>
      <c r="JDS18" s="2688"/>
      <c r="JDT18" s="2688"/>
      <c r="JDU18" s="2688"/>
      <c r="JDV18" s="2688"/>
      <c r="JDW18" s="2688"/>
      <c r="JDX18" s="2688"/>
      <c r="JDY18" s="2688"/>
      <c r="JDZ18" s="2688"/>
      <c r="JEA18" s="2688"/>
      <c r="JEB18" s="2688"/>
      <c r="JEC18" s="2688"/>
      <c r="JED18" s="2688"/>
      <c r="JEE18" s="2688"/>
      <c r="JEF18" s="2688"/>
      <c r="JEG18" s="2688"/>
      <c r="JEH18" s="2688"/>
      <c r="JEI18" s="2688"/>
      <c r="JEJ18" s="2688"/>
      <c r="JEK18" s="2688"/>
      <c r="JEL18" s="2688"/>
      <c r="JEM18" s="2688"/>
      <c r="JEN18" s="2688"/>
      <c r="JEO18" s="2688"/>
      <c r="JEP18" s="2688"/>
      <c r="JEQ18" s="2688"/>
      <c r="JER18" s="2688"/>
      <c r="JES18" s="2688"/>
      <c r="JET18" s="2688"/>
      <c r="JEU18" s="2688"/>
      <c r="JEV18" s="2688"/>
      <c r="JEW18" s="2688"/>
      <c r="JEX18" s="2688"/>
      <c r="JEY18" s="2688"/>
      <c r="JEZ18" s="2688"/>
      <c r="JFA18" s="2688"/>
      <c r="JFB18" s="2688"/>
      <c r="JFC18" s="2688"/>
      <c r="JFD18" s="2688"/>
      <c r="JFE18" s="2688"/>
      <c r="JFF18" s="2688"/>
      <c r="JFG18" s="2688"/>
      <c r="JFH18" s="2688"/>
      <c r="JFI18" s="2688"/>
      <c r="JFJ18" s="2688"/>
      <c r="JFK18" s="2688"/>
      <c r="JFL18" s="2688"/>
      <c r="JFM18" s="2688"/>
      <c r="JFN18" s="2688"/>
      <c r="JFO18" s="2688"/>
      <c r="JFP18" s="2688"/>
      <c r="JFQ18" s="2688"/>
      <c r="JFR18" s="2688"/>
      <c r="JFS18" s="2688"/>
      <c r="JFT18" s="2688"/>
      <c r="JFU18" s="2688"/>
      <c r="JFV18" s="2688"/>
      <c r="JFW18" s="2688"/>
      <c r="JFX18" s="2688"/>
      <c r="JFY18" s="2688"/>
      <c r="JFZ18" s="2688"/>
      <c r="JGA18" s="2688"/>
      <c r="JGB18" s="2688"/>
      <c r="JGC18" s="2688"/>
      <c r="JGD18" s="2688"/>
      <c r="JGE18" s="2688"/>
      <c r="JGF18" s="2688"/>
      <c r="JGG18" s="2688"/>
      <c r="JGH18" s="2688"/>
      <c r="JGI18" s="2688"/>
      <c r="JGJ18" s="2688"/>
      <c r="JGK18" s="2688"/>
      <c r="JGL18" s="2688"/>
      <c r="JGM18" s="2688"/>
      <c r="JGN18" s="2688"/>
      <c r="JGO18" s="2688"/>
      <c r="JGP18" s="2688"/>
      <c r="JGQ18" s="2688"/>
      <c r="JGR18" s="2688"/>
      <c r="JGS18" s="2688"/>
      <c r="JGT18" s="2688"/>
      <c r="JGU18" s="2688"/>
      <c r="JGV18" s="2688"/>
      <c r="JGW18" s="2688"/>
      <c r="JGX18" s="2688"/>
      <c r="JGY18" s="2688"/>
      <c r="JGZ18" s="2688"/>
      <c r="JHA18" s="2688"/>
      <c r="JHB18" s="2688"/>
      <c r="JHC18" s="2688"/>
      <c r="JHD18" s="2688"/>
      <c r="JHE18" s="2688"/>
      <c r="JHF18" s="2688"/>
      <c r="JHG18" s="2688"/>
      <c r="JHH18" s="2688"/>
      <c r="JHI18" s="2688"/>
      <c r="JHJ18" s="2688"/>
      <c r="JHK18" s="2688"/>
      <c r="JHL18" s="2688"/>
      <c r="JHM18" s="2688"/>
      <c r="JHN18" s="2688"/>
      <c r="JHO18" s="2688"/>
      <c r="JHP18" s="2688"/>
      <c r="JHQ18" s="2688"/>
      <c r="JHR18" s="2688"/>
      <c r="JHS18" s="2688"/>
      <c r="JHT18" s="2688"/>
      <c r="JHU18" s="2688"/>
      <c r="JHV18" s="2688"/>
      <c r="JHW18" s="2688"/>
      <c r="JHX18" s="2688"/>
      <c r="JHY18" s="2688"/>
      <c r="JHZ18" s="2688"/>
      <c r="JIA18" s="2688"/>
      <c r="JIB18" s="2688"/>
      <c r="JIC18" s="2688"/>
      <c r="JID18" s="2688"/>
      <c r="JIE18" s="2688"/>
      <c r="JIF18" s="2688"/>
      <c r="JIG18" s="2688"/>
      <c r="JIH18" s="2688"/>
      <c r="JII18" s="2688"/>
      <c r="JIJ18" s="2688"/>
      <c r="JIK18" s="2688"/>
      <c r="JIL18" s="2688"/>
      <c r="JIM18" s="2688"/>
      <c r="JIN18" s="2688"/>
      <c r="JIO18" s="2688"/>
      <c r="JIP18" s="2688"/>
      <c r="JIQ18" s="2688"/>
      <c r="JIR18" s="2688"/>
      <c r="JIS18" s="2688"/>
      <c r="JIT18" s="2688"/>
      <c r="JIU18" s="2688"/>
      <c r="JIV18" s="2688"/>
      <c r="JIW18" s="2688"/>
      <c r="JIX18" s="2688"/>
      <c r="JIY18" s="2688"/>
      <c r="JIZ18" s="2688"/>
      <c r="JJA18" s="2688"/>
      <c r="JJB18" s="2688"/>
      <c r="JJC18" s="2688"/>
      <c r="JJD18" s="2688"/>
      <c r="JJE18" s="2688"/>
      <c r="JJF18" s="2688"/>
      <c r="JJG18" s="2688"/>
      <c r="JJH18" s="2688"/>
      <c r="JJI18" s="2688"/>
      <c r="JJJ18" s="2688"/>
      <c r="JJK18" s="2688"/>
      <c r="JJL18" s="2688"/>
      <c r="JJM18" s="2688"/>
      <c r="JJN18" s="2688"/>
      <c r="JJO18" s="2688"/>
      <c r="JJP18" s="2688"/>
      <c r="JJQ18" s="2688"/>
      <c r="JJR18" s="2688"/>
      <c r="JJS18" s="2688"/>
      <c r="JJT18" s="2688"/>
      <c r="JJU18" s="2688"/>
      <c r="JJV18" s="2688"/>
      <c r="JJW18" s="2688"/>
      <c r="JJX18" s="2688"/>
      <c r="JJY18" s="2688"/>
      <c r="JJZ18" s="2688"/>
      <c r="JKA18" s="2688"/>
      <c r="JKB18" s="2688"/>
      <c r="JKC18" s="2688"/>
      <c r="JKD18" s="2688"/>
      <c r="JKE18" s="2688"/>
      <c r="JKF18" s="2688"/>
      <c r="JKG18" s="2688"/>
      <c r="JKH18" s="2688"/>
      <c r="JKI18" s="2688"/>
      <c r="JKJ18" s="2688"/>
      <c r="JKK18" s="2688"/>
      <c r="JKL18" s="2688"/>
      <c r="JKM18" s="2688"/>
      <c r="JKN18" s="2688"/>
      <c r="JKO18" s="2688"/>
      <c r="JKP18" s="2688"/>
      <c r="JKQ18" s="2688"/>
      <c r="JKR18" s="2688"/>
      <c r="JKS18" s="2688"/>
      <c r="JKT18" s="2688"/>
      <c r="JKU18" s="2688"/>
      <c r="JKV18" s="2688"/>
      <c r="JKW18" s="2688"/>
      <c r="JKX18" s="2688"/>
      <c r="JKY18" s="2688"/>
      <c r="JKZ18" s="2688"/>
      <c r="JLA18" s="2688"/>
      <c r="JLB18" s="2688"/>
      <c r="JLC18" s="2688"/>
      <c r="JLD18" s="2688"/>
      <c r="JLE18" s="2688"/>
      <c r="JLF18" s="2688"/>
      <c r="JLG18" s="2688"/>
      <c r="JLH18" s="2688"/>
      <c r="JLI18" s="2688"/>
      <c r="JLJ18" s="2688"/>
      <c r="JLK18" s="2688"/>
      <c r="JLL18" s="2688"/>
      <c r="JLM18" s="2688"/>
      <c r="JLN18" s="2688"/>
      <c r="JLO18" s="2688"/>
      <c r="JLP18" s="2688"/>
      <c r="JLQ18" s="2688"/>
      <c r="JLR18" s="2688"/>
      <c r="JLS18" s="2688"/>
      <c r="JLT18" s="2688"/>
      <c r="JLU18" s="2688"/>
      <c r="JLV18" s="2688"/>
      <c r="JLW18" s="2688"/>
      <c r="JLX18" s="2688"/>
      <c r="JLY18" s="2688"/>
      <c r="JLZ18" s="2688"/>
      <c r="JMA18" s="2688"/>
      <c r="JMB18" s="2688"/>
      <c r="JMC18" s="2688"/>
      <c r="JMD18" s="2688"/>
      <c r="JME18" s="2688"/>
      <c r="JMF18" s="2688"/>
      <c r="JMG18" s="2688"/>
      <c r="JMH18" s="2688"/>
      <c r="JMI18" s="2688"/>
      <c r="JMJ18" s="2688"/>
      <c r="JMK18" s="2688"/>
      <c r="JML18" s="2688"/>
      <c r="JMM18" s="2688"/>
      <c r="JMN18" s="2688"/>
      <c r="JMO18" s="2688"/>
      <c r="JMP18" s="2688"/>
      <c r="JMQ18" s="2688"/>
      <c r="JMR18" s="2688"/>
      <c r="JMS18" s="2688"/>
      <c r="JMT18" s="2688"/>
      <c r="JMU18" s="2688"/>
      <c r="JMV18" s="2688"/>
      <c r="JMW18" s="2688"/>
      <c r="JMX18" s="2688"/>
      <c r="JMY18" s="2688"/>
      <c r="JMZ18" s="2688"/>
      <c r="JNA18" s="2688"/>
      <c r="JNB18" s="2688"/>
      <c r="JNC18" s="2688"/>
      <c r="JND18" s="2688"/>
      <c r="JNE18" s="2688"/>
      <c r="JNF18" s="2688"/>
      <c r="JNG18" s="2688"/>
      <c r="JNH18" s="2688"/>
      <c r="JNI18" s="2688"/>
      <c r="JNJ18" s="2688"/>
      <c r="JNK18" s="2688"/>
      <c r="JNL18" s="2688"/>
      <c r="JNM18" s="2688"/>
      <c r="JNN18" s="2688"/>
      <c r="JNO18" s="2688"/>
      <c r="JNP18" s="2688"/>
      <c r="JNQ18" s="2688"/>
      <c r="JNR18" s="2688"/>
      <c r="JNS18" s="2688"/>
      <c r="JNT18" s="2688"/>
      <c r="JNU18" s="2688"/>
      <c r="JNV18" s="2688"/>
      <c r="JNW18" s="2688"/>
      <c r="JNX18" s="2688"/>
      <c r="JNY18" s="2688"/>
      <c r="JNZ18" s="2688"/>
      <c r="JOA18" s="2688"/>
      <c r="JOB18" s="2688"/>
      <c r="JOC18" s="2688"/>
      <c r="JOD18" s="2688"/>
      <c r="JOE18" s="2688"/>
      <c r="JOF18" s="2688"/>
      <c r="JOG18" s="2688"/>
      <c r="JOH18" s="2688"/>
      <c r="JOI18" s="2688"/>
      <c r="JOJ18" s="2688"/>
      <c r="JOK18" s="2688"/>
      <c r="JOL18" s="2688"/>
      <c r="JOM18" s="2688"/>
      <c r="JON18" s="2688"/>
      <c r="JOO18" s="2688"/>
      <c r="JOP18" s="2688"/>
      <c r="JOQ18" s="2688"/>
      <c r="JOR18" s="2688"/>
      <c r="JOS18" s="2688"/>
      <c r="JOT18" s="2688"/>
      <c r="JOU18" s="2688"/>
      <c r="JOV18" s="2688"/>
      <c r="JOW18" s="2688"/>
      <c r="JOX18" s="2688"/>
      <c r="JOY18" s="2688"/>
      <c r="JOZ18" s="2688"/>
      <c r="JPA18" s="2688"/>
      <c r="JPB18" s="2688"/>
      <c r="JPC18" s="2688"/>
      <c r="JPD18" s="2688"/>
      <c r="JPE18" s="2688"/>
      <c r="JPF18" s="2688"/>
      <c r="JPG18" s="2688"/>
      <c r="JPH18" s="2688"/>
      <c r="JPI18" s="2688"/>
      <c r="JPJ18" s="2688"/>
      <c r="JPK18" s="2688"/>
      <c r="JPL18" s="2688"/>
      <c r="JPM18" s="2688"/>
      <c r="JPN18" s="2688"/>
      <c r="JPO18" s="2688"/>
      <c r="JPP18" s="2688"/>
      <c r="JPQ18" s="2688"/>
      <c r="JPR18" s="2688"/>
      <c r="JPS18" s="2688"/>
      <c r="JPT18" s="2688"/>
      <c r="JPU18" s="2688"/>
      <c r="JPV18" s="2688"/>
      <c r="JPW18" s="2688"/>
      <c r="JPX18" s="2688"/>
      <c r="JPY18" s="2688"/>
      <c r="JPZ18" s="2688"/>
      <c r="JQA18" s="2688"/>
      <c r="JQB18" s="2688"/>
      <c r="JQC18" s="2688"/>
      <c r="JQD18" s="2688"/>
      <c r="JQE18" s="2688"/>
      <c r="JQF18" s="2688"/>
      <c r="JQG18" s="2688"/>
      <c r="JQH18" s="2688"/>
      <c r="JQI18" s="2688"/>
      <c r="JQJ18" s="2688"/>
      <c r="JQK18" s="2688"/>
      <c r="JQL18" s="2688"/>
      <c r="JQM18" s="2688"/>
      <c r="JQN18" s="2688"/>
      <c r="JQO18" s="2688"/>
      <c r="JQP18" s="2688"/>
      <c r="JQQ18" s="2688"/>
      <c r="JQR18" s="2688"/>
      <c r="JQS18" s="2688"/>
      <c r="JQT18" s="2688"/>
      <c r="JQU18" s="2688"/>
      <c r="JQV18" s="2688"/>
      <c r="JQW18" s="2688"/>
      <c r="JQX18" s="2688"/>
      <c r="JQY18" s="2688"/>
      <c r="JQZ18" s="2688"/>
      <c r="JRA18" s="2688"/>
      <c r="JRB18" s="2688"/>
      <c r="JRC18" s="2688"/>
      <c r="JRD18" s="2688"/>
      <c r="JRE18" s="2688"/>
      <c r="JRF18" s="2688"/>
      <c r="JRG18" s="2688"/>
      <c r="JRH18" s="2688"/>
      <c r="JRI18" s="2688"/>
      <c r="JRJ18" s="2688"/>
      <c r="JRK18" s="2688"/>
      <c r="JRL18" s="2688"/>
      <c r="JRM18" s="2688"/>
      <c r="JRN18" s="2688"/>
      <c r="JRO18" s="2688"/>
      <c r="JRP18" s="2688"/>
      <c r="JRQ18" s="2688"/>
      <c r="JRR18" s="2688"/>
      <c r="JRS18" s="2688"/>
      <c r="JRT18" s="2688"/>
      <c r="JRU18" s="2688"/>
      <c r="JRV18" s="2688"/>
      <c r="JRW18" s="2688"/>
      <c r="JRX18" s="2688"/>
      <c r="JRY18" s="2688"/>
      <c r="JRZ18" s="2688"/>
      <c r="JSA18" s="2688"/>
      <c r="JSB18" s="2688"/>
      <c r="JSC18" s="2688"/>
      <c r="JSD18" s="2688"/>
      <c r="JSE18" s="2688"/>
      <c r="JSF18" s="2688"/>
      <c r="JSG18" s="2688"/>
      <c r="JSH18" s="2688"/>
      <c r="JSI18" s="2688"/>
      <c r="JSJ18" s="2688"/>
      <c r="JSK18" s="2688"/>
      <c r="JSL18" s="2688"/>
      <c r="JSM18" s="2688"/>
      <c r="JSN18" s="2688"/>
      <c r="JSO18" s="2688"/>
      <c r="JSP18" s="2688"/>
      <c r="JSQ18" s="2688"/>
      <c r="JSR18" s="2688"/>
      <c r="JSS18" s="2688"/>
      <c r="JST18" s="2688"/>
      <c r="JSU18" s="2688"/>
      <c r="JSV18" s="2688"/>
      <c r="JSW18" s="2688"/>
      <c r="JSX18" s="2688"/>
      <c r="JSY18" s="2688"/>
      <c r="JSZ18" s="2688"/>
      <c r="JTA18" s="2688"/>
      <c r="JTB18" s="2688"/>
      <c r="JTC18" s="2688"/>
      <c r="JTD18" s="2688"/>
      <c r="JTE18" s="2688"/>
      <c r="JTF18" s="2688"/>
      <c r="JTG18" s="2688"/>
      <c r="JTH18" s="2688"/>
      <c r="JTI18" s="2688"/>
      <c r="JTJ18" s="2688"/>
      <c r="JTK18" s="2688"/>
      <c r="JTL18" s="2688"/>
      <c r="JTM18" s="2688"/>
      <c r="JTN18" s="2688"/>
      <c r="JTO18" s="2688"/>
      <c r="JTP18" s="2688"/>
      <c r="JTQ18" s="2688"/>
      <c r="JTR18" s="2688"/>
      <c r="JTS18" s="2688"/>
      <c r="JTT18" s="2688"/>
      <c r="JTU18" s="2688"/>
      <c r="JTV18" s="2688"/>
      <c r="JTW18" s="2688"/>
      <c r="JTX18" s="2688"/>
      <c r="JTY18" s="2688"/>
      <c r="JTZ18" s="2688"/>
      <c r="JUA18" s="2688"/>
      <c r="JUB18" s="2688"/>
      <c r="JUC18" s="2688"/>
      <c r="JUD18" s="2688"/>
      <c r="JUE18" s="2688"/>
      <c r="JUF18" s="2688"/>
      <c r="JUG18" s="2688"/>
      <c r="JUH18" s="2688"/>
      <c r="JUI18" s="2688"/>
      <c r="JUJ18" s="2688"/>
      <c r="JUK18" s="2688"/>
      <c r="JUL18" s="2688"/>
      <c r="JUM18" s="2688"/>
      <c r="JUN18" s="2688"/>
      <c r="JUO18" s="2688"/>
      <c r="JUP18" s="2688"/>
      <c r="JUQ18" s="2688"/>
      <c r="JUR18" s="2688"/>
      <c r="JUS18" s="2688"/>
      <c r="JUT18" s="2688"/>
      <c r="JUU18" s="2688"/>
      <c r="JUV18" s="2688"/>
      <c r="JUW18" s="2688"/>
      <c r="JUX18" s="2688"/>
      <c r="JUY18" s="2688"/>
      <c r="JUZ18" s="2688"/>
      <c r="JVA18" s="2688"/>
      <c r="JVB18" s="2688"/>
      <c r="JVC18" s="2688"/>
      <c r="JVD18" s="2688"/>
      <c r="JVE18" s="2688"/>
      <c r="JVF18" s="2688"/>
      <c r="JVG18" s="2688"/>
      <c r="JVH18" s="2688"/>
      <c r="JVI18" s="2688"/>
      <c r="JVJ18" s="2688"/>
      <c r="JVK18" s="2688"/>
      <c r="JVL18" s="2688"/>
      <c r="JVM18" s="2688"/>
      <c r="JVN18" s="2688"/>
      <c r="JVO18" s="2688"/>
      <c r="JVP18" s="2688"/>
      <c r="JVQ18" s="2688"/>
      <c r="JVR18" s="2688"/>
      <c r="JVS18" s="2688"/>
      <c r="JVT18" s="2688"/>
      <c r="JVU18" s="2688"/>
      <c r="JVV18" s="2688"/>
      <c r="JVW18" s="2688"/>
      <c r="JVX18" s="2688"/>
      <c r="JVY18" s="2688"/>
      <c r="JVZ18" s="2688"/>
      <c r="JWA18" s="2688"/>
      <c r="JWB18" s="2688"/>
      <c r="JWC18" s="2688"/>
      <c r="JWD18" s="2688"/>
      <c r="JWE18" s="2688"/>
      <c r="JWF18" s="2688"/>
      <c r="JWG18" s="2688"/>
      <c r="JWH18" s="2688"/>
      <c r="JWI18" s="2688"/>
      <c r="JWJ18" s="2688"/>
      <c r="JWK18" s="2688"/>
      <c r="JWL18" s="2688"/>
      <c r="JWM18" s="2688"/>
      <c r="JWN18" s="2688"/>
      <c r="JWO18" s="2688"/>
      <c r="JWP18" s="2688"/>
      <c r="JWQ18" s="2688"/>
      <c r="JWR18" s="2688"/>
      <c r="JWS18" s="2688"/>
      <c r="JWT18" s="2688"/>
      <c r="JWU18" s="2688"/>
      <c r="JWV18" s="2688"/>
      <c r="JWW18" s="2688"/>
      <c r="JWX18" s="2688"/>
      <c r="JWY18" s="2688"/>
      <c r="JWZ18" s="2688"/>
      <c r="JXA18" s="2688"/>
      <c r="JXB18" s="2688"/>
      <c r="JXC18" s="2688"/>
      <c r="JXD18" s="2688"/>
      <c r="JXE18" s="2688"/>
      <c r="JXF18" s="2688"/>
      <c r="JXG18" s="2688"/>
      <c r="JXH18" s="2688"/>
      <c r="JXI18" s="2688"/>
      <c r="JXJ18" s="2688"/>
      <c r="JXK18" s="2688"/>
      <c r="JXL18" s="2688"/>
      <c r="JXM18" s="2688"/>
      <c r="JXN18" s="2688"/>
      <c r="JXO18" s="2688"/>
      <c r="JXP18" s="2688"/>
      <c r="JXQ18" s="2688"/>
      <c r="JXR18" s="2688"/>
      <c r="JXS18" s="2688"/>
      <c r="JXT18" s="2688"/>
      <c r="JXU18" s="2688"/>
      <c r="JXV18" s="2688"/>
      <c r="JXW18" s="2688"/>
      <c r="JXX18" s="2688"/>
      <c r="JXY18" s="2688"/>
      <c r="JXZ18" s="2688"/>
      <c r="JYA18" s="2688"/>
      <c r="JYB18" s="2688"/>
      <c r="JYC18" s="2688"/>
      <c r="JYD18" s="2688"/>
      <c r="JYE18" s="2688"/>
      <c r="JYF18" s="2688"/>
      <c r="JYG18" s="2688"/>
      <c r="JYH18" s="2688"/>
      <c r="JYI18" s="2688"/>
      <c r="JYJ18" s="2688"/>
      <c r="JYK18" s="2688"/>
      <c r="JYL18" s="2688"/>
      <c r="JYM18" s="2688"/>
      <c r="JYN18" s="2688"/>
      <c r="JYO18" s="2688"/>
      <c r="JYP18" s="2688"/>
      <c r="JYQ18" s="2688"/>
      <c r="JYR18" s="2688"/>
      <c r="JYS18" s="2688"/>
      <c r="JYT18" s="2688"/>
      <c r="JYU18" s="2688"/>
      <c r="JYV18" s="2688"/>
      <c r="JYW18" s="2688"/>
      <c r="JYX18" s="2688"/>
      <c r="JYY18" s="2688"/>
      <c r="JYZ18" s="2688"/>
      <c r="JZA18" s="2688"/>
      <c r="JZB18" s="2688"/>
      <c r="JZC18" s="2688"/>
      <c r="JZD18" s="2688"/>
      <c r="JZE18" s="2688"/>
      <c r="JZF18" s="2688"/>
      <c r="JZG18" s="2688"/>
      <c r="JZH18" s="2688"/>
      <c r="JZI18" s="2688"/>
      <c r="JZJ18" s="2688"/>
      <c r="JZK18" s="2688"/>
      <c r="JZL18" s="2688"/>
      <c r="JZM18" s="2688"/>
      <c r="JZN18" s="2688"/>
      <c r="JZO18" s="2688"/>
      <c r="JZP18" s="2688"/>
      <c r="JZQ18" s="2688"/>
      <c r="JZR18" s="2688"/>
      <c r="JZS18" s="2688"/>
      <c r="JZT18" s="2688"/>
      <c r="JZU18" s="2688"/>
      <c r="JZV18" s="2688"/>
      <c r="JZW18" s="2688"/>
      <c r="JZX18" s="2688"/>
      <c r="JZY18" s="2688"/>
      <c r="JZZ18" s="2688"/>
      <c r="KAA18" s="2688"/>
      <c r="KAB18" s="2688"/>
      <c r="KAC18" s="2688"/>
      <c r="KAD18" s="2688"/>
      <c r="KAE18" s="2688"/>
      <c r="KAF18" s="2688"/>
      <c r="KAG18" s="2688"/>
      <c r="KAH18" s="2688"/>
      <c r="KAI18" s="2688"/>
      <c r="KAJ18" s="2688"/>
      <c r="KAK18" s="2688"/>
      <c r="KAL18" s="2688"/>
      <c r="KAM18" s="2688"/>
      <c r="KAN18" s="2688"/>
      <c r="KAO18" s="2688"/>
      <c r="KAP18" s="2688"/>
      <c r="KAQ18" s="2688"/>
      <c r="KAR18" s="2688"/>
      <c r="KAS18" s="2688"/>
      <c r="KAT18" s="2688"/>
      <c r="KAU18" s="2688"/>
      <c r="KAV18" s="2688"/>
      <c r="KAW18" s="2688"/>
      <c r="KAX18" s="2688"/>
      <c r="KAY18" s="2688"/>
      <c r="KAZ18" s="2688"/>
      <c r="KBA18" s="2688"/>
      <c r="KBB18" s="2688"/>
      <c r="KBC18" s="2688"/>
      <c r="KBD18" s="2688"/>
      <c r="KBE18" s="2688"/>
      <c r="KBF18" s="2688"/>
      <c r="KBG18" s="2688"/>
      <c r="KBH18" s="2688"/>
      <c r="KBI18" s="2688"/>
      <c r="KBJ18" s="2688"/>
      <c r="KBK18" s="2688"/>
      <c r="KBL18" s="2688"/>
      <c r="KBM18" s="2688"/>
      <c r="KBN18" s="2688"/>
      <c r="KBO18" s="2688"/>
      <c r="KBP18" s="2688"/>
      <c r="KBQ18" s="2688"/>
      <c r="KBR18" s="2688"/>
      <c r="KBS18" s="2688"/>
      <c r="KBT18" s="2688"/>
      <c r="KBU18" s="2688"/>
      <c r="KBV18" s="2688"/>
      <c r="KBW18" s="2688"/>
      <c r="KBX18" s="2688"/>
      <c r="KBY18" s="2688"/>
      <c r="KBZ18" s="2688"/>
      <c r="KCA18" s="2688"/>
      <c r="KCB18" s="2688"/>
      <c r="KCC18" s="2688"/>
      <c r="KCD18" s="2688"/>
      <c r="KCE18" s="2688"/>
      <c r="KCF18" s="2688"/>
      <c r="KCG18" s="2688"/>
      <c r="KCH18" s="2688"/>
      <c r="KCI18" s="2688"/>
      <c r="KCJ18" s="2688"/>
      <c r="KCK18" s="2688"/>
      <c r="KCL18" s="2688"/>
      <c r="KCM18" s="2688"/>
      <c r="KCN18" s="2688"/>
      <c r="KCO18" s="2688"/>
      <c r="KCP18" s="2688"/>
      <c r="KCQ18" s="2688"/>
      <c r="KCR18" s="2688"/>
      <c r="KCS18" s="2688"/>
      <c r="KCT18" s="2688"/>
      <c r="KCU18" s="2688"/>
      <c r="KCV18" s="2688"/>
      <c r="KCW18" s="2688"/>
      <c r="KCX18" s="2688"/>
      <c r="KCY18" s="2688"/>
      <c r="KCZ18" s="2688"/>
      <c r="KDA18" s="2688"/>
      <c r="KDB18" s="2688"/>
      <c r="KDC18" s="2688"/>
      <c r="KDD18" s="2688"/>
      <c r="KDE18" s="2688"/>
      <c r="KDF18" s="2688"/>
      <c r="KDG18" s="2688"/>
      <c r="KDH18" s="2688"/>
      <c r="KDI18" s="2688"/>
      <c r="KDJ18" s="2688"/>
      <c r="KDK18" s="2688"/>
      <c r="KDL18" s="2688"/>
      <c r="KDM18" s="2688"/>
      <c r="KDN18" s="2688"/>
      <c r="KDO18" s="2688"/>
      <c r="KDP18" s="2688"/>
      <c r="KDQ18" s="2688"/>
      <c r="KDR18" s="2688"/>
      <c r="KDS18" s="2688"/>
      <c r="KDT18" s="2688"/>
      <c r="KDU18" s="2688"/>
      <c r="KDV18" s="2688"/>
      <c r="KDW18" s="2688"/>
      <c r="KDX18" s="2688"/>
      <c r="KDY18" s="2688"/>
      <c r="KDZ18" s="2688"/>
      <c r="KEA18" s="2688"/>
      <c r="KEB18" s="2688"/>
      <c r="KEC18" s="2688"/>
      <c r="KED18" s="2688"/>
      <c r="KEE18" s="2688"/>
      <c r="KEF18" s="2688"/>
      <c r="KEG18" s="2688"/>
      <c r="KEH18" s="2688"/>
      <c r="KEI18" s="2688"/>
      <c r="KEJ18" s="2688"/>
      <c r="KEK18" s="2688"/>
      <c r="KEL18" s="2688"/>
      <c r="KEM18" s="2688"/>
      <c r="KEN18" s="2688"/>
      <c r="KEO18" s="2688"/>
      <c r="KEP18" s="2688"/>
      <c r="KEQ18" s="2688"/>
      <c r="KER18" s="2688"/>
      <c r="KES18" s="2688"/>
      <c r="KET18" s="2688"/>
      <c r="KEU18" s="2688"/>
      <c r="KEV18" s="2688"/>
      <c r="KEW18" s="2688"/>
      <c r="KEX18" s="2688"/>
      <c r="KEY18" s="2688"/>
      <c r="KEZ18" s="2688"/>
      <c r="KFA18" s="2688"/>
      <c r="KFB18" s="2688"/>
      <c r="KFC18" s="2688"/>
      <c r="KFD18" s="2688"/>
      <c r="KFE18" s="2688"/>
      <c r="KFF18" s="2688"/>
      <c r="KFG18" s="2688"/>
      <c r="KFH18" s="2688"/>
      <c r="KFI18" s="2688"/>
      <c r="KFJ18" s="2688"/>
      <c r="KFK18" s="2688"/>
      <c r="KFL18" s="2688"/>
      <c r="KFM18" s="2688"/>
      <c r="KFN18" s="2688"/>
      <c r="KFO18" s="2688"/>
      <c r="KFP18" s="2688"/>
      <c r="KFQ18" s="2688"/>
      <c r="KFR18" s="2688"/>
      <c r="KFS18" s="2688"/>
      <c r="KFT18" s="2688"/>
      <c r="KFU18" s="2688"/>
      <c r="KFV18" s="2688"/>
      <c r="KFW18" s="2688"/>
      <c r="KFX18" s="2688"/>
      <c r="KFY18" s="2688"/>
      <c r="KFZ18" s="2688"/>
      <c r="KGA18" s="2688"/>
      <c r="KGB18" s="2688"/>
      <c r="KGC18" s="2688"/>
      <c r="KGD18" s="2688"/>
      <c r="KGE18" s="2688"/>
      <c r="KGF18" s="2688"/>
      <c r="KGG18" s="2688"/>
      <c r="KGH18" s="2688"/>
      <c r="KGI18" s="2688"/>
      <c r="KGJ18" s="2688"/>
      <c r="KGK18" s="2688"/>
      <c r="KGL18" s="2688"/>
      <c r="KGM18" s="2688"/>
      <c r="KGN18" s="2688"/>
      <c r="KGO18" s="2688"/>
      <c r="KGP18" s="2688"/>
      <c r="KGQ18" s="2688"/>
      <c r="KGR18" s="2688"/>
      <c r="KGS18" s="2688"/>
      <c r="KGT18" s="2688"/>
      <c r="KGU18" s="2688"/>
      <c r="KGV18" s="2688"/>
      <c r="KGW18" s="2688"/>
      <c r="KGX18" s="2688"/>
      <c r="KGY18" s="2688"/>
      <c r="KGZ18" s="2688"/>
      <c r="KHA18" s="2688"/>
      <c r="KHB18" s="2688"/>
      <c r="KHC18" s="2688"/>
      <c r="KHD18" s="2688"/>
      <c r="KHE18" s="2688"/>
      <c r="KHF18" s="2688"/>
      <c r="KHG18" s="2688"/>
      <c r="KHH18" s="2688"/>
      <c r="KHI18" s="2688"/>
      <c r="KHJ18" s="2688"/>
      <c r="KHK18" s="2688"/>
      <c r="KHL18" s="2688"/>
      <c r="KHM18" s="2688"/>
      <c r="KHN18" s="2688"/>
      <c r="KHO18" s="2688"/>
      <c r="KHP18" s="2688"/>
      <c r="KHQ18" s="2688"/>
      <c r="KHR18" s="2688"/>
      <c r="KHS18" s="2688"/>
      <c r="KHT18" s="2688"/>
      <c r="KHU18" s="2688"/>
      <c r="KHV18" s="2688"/>
      <c r="KHW18" s="2688"/>
      <c r="KHX18" s="2688"/>
      <c r="KHY18" s="2688"/>
      <c r="KHZ18" s="2688"/>
      <c r="KIA18" s="2688"/>
      <c r="KIB18" s="2688"/>
      <c r="KIC18" s="2688"/>
      <c r="KID18" s="2688"/>
      <c r="KIE18" s="2688"/>
      <c r="KIF18" s="2688"/>
      <c r="KIG18" s="2688"/>
      <c r="KIH18" s="2688"/>
      <c r="KII18" s="2688"/>
      <c r="KIJ18" s="2688"/>
      <c r="KIK18" s="2688"/>
      <c r="KIL18" s="2688"/>
      <c r="KIM18" s="2688"/>
      <c r="KIN18" s="2688"/>
      <c r="KIO18" s="2688"/>
      <c r="KIP18" s="2688"/>
      <c r="KIQ18" s="2688"/>
      <c r="KIR18" s="2688"/>
      <c r="KIS18" s="2688"/>
      <c r="KIT18" s="2688"/>
      <c r="KIU18" s="2688"/>
      <c r="KIV18" s="2688"/>
      <c r="KIW18" s="2688"/>
      <c r="KIX18" s="2688"/>
      <c r="KIY18" s="2688"/>
      <c r="KIZ18" s="2688"/>
      <c r="KJA18" s="2688"/>
      <c r="KJB18" s="2688"/>
      <c r="KJC18" s="2688"/>
      <c r="KJD18" s="2688"/>
      <c r="KJE18" s="2688"/>
      <c r="KJF18" s="2688"/>
      <c r="KJG18" s="2688"/>
      <c r="KJH18" s="2688"/>
      <c r="KJI18" s="2688"/>
      <c r="KJJ18" s="2688"/>
      <c r="KJK18" s="2688"/>
      <c r="KJL18" s="2688"/>
      <c r="KJM18" s="2688"/>
      <c r="KJN18" s="2688"/>
      <c r="KJO18" s="2688"/>
      <c r="KJP18" s="2688"/>
      <c r="KJQ18" s="2688"/>
      <c r="KJR18" s="2688"/>
      <c r="KJS18" s="2688"/>
      <c r="KJT18" s="2688"/>
      <c r="KJU18" s="2688"/>
      <c r="KJV18" s="2688"/>
      <c r="KJW18" s="2688"/>
      <c r="KJX18" s="2688"/>
      <c r="KJY18" s="2688"/>
      <c r="KJZ18" s="2688"/>
      <c r="KKA18" s="2688"/>
      <c r="KKB18" s="2688"/>
      <c r="KKC18" s="2688"/>
      <c r="KKD18" s="2688"/>
      <c r="KKE18" s="2688"/>
      <c r="KKF18" s="2688"/>
      <c r="KKG18" s="2688"/>
      <c r="KKH18" s="2688"/>
      <c r="KKI18" s="2688"/>
      <c r="KKJ18" s="2688"/>
      <c r="KKK18" s="2688"/>
      <c r="KKL18" s="2688"/>
      <c r="KKM18" s="2688"/>
      <c r="KKN18" s="2688"/>
      <c r="KKO18" s="2688"/>
      <c r="KKP18" s="2688"/>
      <c r="KKQ18" s="2688"/>
      <c r="KKR18" s="2688"/>
      <c r="KKS18" s="2688"/>
      <c r="KKT18" s="2688"/>
      <c r="KKU18" s="2688"/>
      <c r="KKV18" s="2688"/>
      <c r="KKW18" s="2688"/>
      <c r="KKX18" s="2688"/>
      <c r="KKY18" s="2688"/>
      <c r="KKZ18" s="2688"/>
      <c r="KLA18" s="2688"/>
      <c r="KLB18" s="2688"/>
      <c r="KLC18" s="2688"/>
      <c r="KLD18" s="2688"/>
      <c r="KLE18" s="2688"/>
      <c r="KLF18" s="2688"/>
      <c r="KLG18" s="2688"/>
      <c r="KLH18" s="2688"/>
      <c r="KLI18" s="2688"/>
      <c r="KLJ18" s="2688"/>
      <c r="KLK18" s="2688"/>
      <c r="KLL18" s="2688"/>
      <c r="KLM18" s="2688"/>
      <c r="KLN18" s="2688"/>
      <c r="KLO18" s="2688"/>
      <c r="KLP18" s="2688"/>
      <c r="KLQ18" s="2688"/>
      <c r="KLR18" s="2688"/>
      <c r="KLS18" s="2688"/>
      <c r="KLT18" s="2688"/>
      <c r="KLU18" s="2688"/>
      <c r="KLV18" s="2688"/>
      <c r="KLW18" s="2688"/>
      <c r="KLX18" s="2688"/>
      <c r="KLY18" s="2688"/>
      <c r="KLZ18" s="2688"/>
      <c r="KMA18" s="2688"/>
      <c r="KMB18" s="2688"/>
      <c r="KMC18" s="2688"/>
      <c r="KMD18" s="2688"/>
      <c r="KME18" s="2688"/>
      <c r="KMF18" s="2688"/>
      <c r="KMG18" s="2688"/>
      <c r="KMH18" s="2688"/>
      <c r="KMI18" s="2688"/>
      <c r="KMJ18" s="2688"/>
      <c r="KMK18" s="2688"/>
      <c r="KML18" s="2688"/>
      <c r="KMM18" s="2688"/>
      <c r="KMN18" s="2688"/>
      <c r="KMO18" s="2688"/>
      <c r="KMP18" s="2688"/>
      <c r="KMQ18" s="2688"/>
      <c r="KMR18" s="2688"/>
      <c r="KMS18" s="2688"/>
      <c r="KMT18" s="2688"/>
      <c r="KMU18" s="2688"/>
      <c r="KMV18" s="2688"/>
      <c r="KMW18" s="2688"/>
      <c r="KMX18" s="2688"/>
      <c r="KMY18" s="2688"/>
      <c r="KMZ18" s="2688"/>
      <c r="KNA18" s="2688"/>
      <c r="KNB18" s="2688"/>
      <c r="KNC18" s="2688"/>
      <c r="KND18" s="2688"/>
      <c r="KNE18" s="2688"/>
      <c r="KNF18" s="2688"/>
      <c r="KNG18" s="2688"/>
      <c r="KNH18" s="2688"/>
      <c r="KNI18" s="2688"/>
      <c r="KNJ18" s="2688"/>
      <c r="KNK18" s="2688"/>
      <c r="KNL18" s="2688"/>
      <c r="KNM18" s="2688"/>
      <c r="KNN18" s="2688"/>
      <c r="KNO18" s="2688"/>
      <c r="KNP18" s="2688"/>
      <c r="KNQ18" s="2688"/>
      <c r="KNR18" s="2688"/>
      <c r="KNS18" s="2688"/>
      <c r="KNT18" s="2688"/>
      <c r="KNU18" s="2688"/>
      <c r="KNV18" s="2688"/>
      <c r="KNW18" s="2688"/>
      <c r="KNX18" s="2688"/>
      <c r="KNY18" s="2688"/>
      <c r="KNZ18" s="2688"/>
      <c r="KOA18" s="2688"/>
      <c r="KOB18" s="2688"/>
      <c r="KOC18" s="2688"/>
      <c r="KOD18" s="2688"/>
      <c r="KOE18" s="2688"/>
      <c r="KOF18" s="2688"/>
      <c r="KOG18" s="2688"/>
      <c r="KOH18" s="2688"/>
      <c r="KOI18" s="2688"/>
      <c r="KOJ18" s="2688"/>
      <c r="KOK18" s="2688"/>
      <c r="KOL18" s="2688"/>
      <c r="KOM18" s="2688"/>
      <c r="KON18" s="2688"/>
      <c r="KOO18" s="2688"/>
      <c r="KOP18" s="2688"/>
      <c r="KOQ18" s="2688"/>
      <c r="KOR18" s="2688"/>
      <c r="KOS18" s="2688"/>
      <c r="KOT18" s="2688"/>
      <c r="KOU18" s="2688"/>
      <c r="KOV18" s="2688"/>
      <c r="KOW18" s="2688"/>
      <c r="KOX18" s="2688"/>
      <c r="KOY18" s="2688"/>
      <c r="KOZ18" s="2688"/>
      <c r="KPA18" s="2688"/>
      <c r="KPB18" s="2688"/>
      <c r="KPC18" s="2688"/>
      <c r="KPD18" s="2688"/>
      <c r="KPE18" s="2688"/>
      <c r="KPF18" s="2688"/>
      <c r="KPG18" s="2688"/>
      <c r="KPH18" s="2688"/>
      <c r="KPI18" s="2688"/>
      <c r="KPJ18" s="2688"/>
      <c r="KPK18" s="2688"/>
      <c r="KPL18" s="2688"/>
      <c r="KPM18" s="2688"/>
      <c r="KPN18" s="2688"/>
      <c r="KPO18" s="2688"/>
      <c r="KPP18" s="2688"/>
      <c r="KPQ18" s="2688"/>
      <c r="KPR18" s="2688"/>
      <c r="KPS18" s="2688"/>
      <c r="KPT18" s="2688"/>
      <c r="KPU18" s="2688"/>
      <c r="KPV18" s="2688"/>
      <c r="KPW18" s="2688"/>
      <c r="KPX18" s="2688"/>
      <c r="KPY18" s="2688"/>
      <c r="KPZ18" s="2688"/>
      <c r="KQA18" s="2688"/>
      <c r="KQB18" s="2688"/>
      <c r="KQC18" s="2688"/>
      <c r="KQD18" s="2688"/>
      <c r="KQE18" s="2688"/>
      <c r="KQF18" s="2688"/>
      <c r="KQG18" s="2688"/>
      <c r="KQH18" s="2688"/>
      <c r="KQI18" s="2688"/>
      <c r="KQJ18" s="2688"/>
      <c r="KQK18" s="2688"/>
      <c r="KQL18" s="2688"/>
      <c r="KQM18" s="2688"/>
      <c r="KQN18" s="2688"/>
      <c r="KQO18" s="2688"/>
      <c r="KQP18" s="2688"/>
      <c r="KQQ18" s="2688"/>
      <c r="KQR18" s="2688"/>
      <c r="KQS18" s="2688"/>
      <c r="KQT18" s="2688"/>
      <c r="KQU18" s="2688"/>
      <c r="KQV18" s="2688"/>
      <c r="KQW18" s="2688"/>
      <c r="KQX18" s="2688"/>
      <c r="KQY18" s="2688"/>
      <c r="KQZ18" s="2688"/>
      <c r="KRA18" s="2688"/>
      <c r="KRB18" s="2688"/>
      <c r="KRC18" s="2688"/>
      <c r="KRD18" s="2688"/>
      <c r="KRE18" s="2688"/>
      <c r="KRF18" s="2688"/>
      <c r="KRG18" s="2688"/>
      <c r="KRH18" s="2688"/>
      <c r="KRI18" s="2688"/>
      <c r="KRJ18" s="2688"/>
      <c r="KRK18" s="2688"/>
      <c r="KRL18" s="2688"/>
      <c r="KRM18" s="2688"/>
      <c r="KRN18" s="2688"/>
      <c r="KRO18" s="2688"/>
      <c r="KRP18" s="2688"/>
      <c r="KRQ18" s="2688"/>
      <c r="KRR18" s="2688"/>
      <c r="KRS18" s="2688"/>
      <c r="KRT18" s="2688"/>
      <c r="KRU18" s="2688"/>
      <c r="KRV18" s="2688"/>
      <c r="KRW18" s="2688"/>
      <c r="KRX18" s="2688"/>
      <c r="KRY18" s="2688"/>
      <c r="KRZ18" s="2688"/>
      <c r="KSA18" s="2688"/>
      <c r="KSB18" s="2688"/>
      <c r="KSC18" s="2688"/>
      <c r="KSD18" s="2688"/>
      <c r="KSE18" s="2688"/>
      <c r="KSF18" s="2688"/>
      <c r="KSG18" s="2688"/>
      <c r="KSH18" s="2688"/>
      <c r="KSI18" s="2688"/>
      <c r="KSJ18" s="2688"/>
      <c r="KSK18" s="2688"/>
      <c r="KSL18" s="2688"/>
      <c r="KSM18" s="2688"/>
      <c r="KSN18" s="2688"/>
      <c r="KSO18" s="2688"/>
      <c r="KSP18" s="2688"/>
      <c r="KSQ18" s="2688"/>
      <c r="KSR18" s="2688"/>
      <c r="KSS18" s="2688"/>
      <c r="KST18" s="2688"/>
      <c r="KSU18" s="2688"/>
      <c r="KSV18" s="2688"/>
      <c r="KSW18" s="2688"/>
      <c r="KSX18" s="2688"/>
      <c r="KSY18" s="2688"/>
      <c r="KSZ18" s="2688"/>
      <c r="KTA18" s="2688"/>
      <c r="KTB18" s="2688"/>
      <c r="KTC18" s="2688"/>
      <c r="KTD18" s="2688"/>
      <c r="KTE18" s="2688"/>
      <c r="KTF18" s="2688"/>
      <c r="KTG18" s="2688"/>
      <c r="KTH18" s="2688"/>
      <c r="KTI18" s="2688"/>
      <c r="KTJ18" s="2688"/>
      <c r="KTK18" s="2688"/>
      <c r="KTL18" s="2688"/>
      <c r="KTM18" s="2688"/>
      <c r="KTN18" s="2688"/>
      <c r="KTO18" s="2688"/>
      <c r="KTP18" s="2688"/>
      <c r="KTQ18" s="2688"/>
      <c r="KTR18" s="2688"/>
      <c r="KTS18" s="2688"/>
      <c r="KTT18" s="2688"/>
      <c r="KTU18" s="2688"/>
      <c r="KTV18" s="2688"/>
      <c r="KTW18" s="2688"/>
      <c r="KTX18" s="2688"/>
      <c r="KTY18" s="2688"/>
      <c r="KTZ18" s="2688"/>
      <c r="KUA18" s="2688"/>
      <c r="KUB18" s="2688"/>
      <c r="KUC18" s="2688"/>
      <c r="KUD18" s="2688"/>
      <c r="KUE18" s="2688"/>
      <c r="KUF18" s="2688"/>
      <c r="KUG18" s="2688"/>
      <c r="KUH18" s="2688"/>
      <c r="KUI18" s="2688"/>
      <c r="KUJ18" s="2688"/>
      <c r="KUK18" s="2688"/>
      <c r="KUL18" s="2688"/>
      <c r="KUM18" s="2688"/>
      <c r="KUN18" s="2688"/>
      <c r="KUO18" s="2688"/>
      <c r="KUP18" s="2688"/>
      <c r="KUQ18" s="2688"/>
      <c r="KUR18" s="2688"/>
      <c r="KUS18" s="2688"/>
      <c r="KUT18" s="2688"/>
      <c r="KUU18" s="2688"/>
      <c r="KUV18" s="2688"/>
      <c r="KUW18" s="2688"/>
      <c r="KUX18" s="2688"/>
      <c r="KUY18" s="2688"/>
      <c r="KUZ18" s="2688"/>
      <c r="KVA18" s="2688"/>
      <c r="KVB18" s="2688"/>
      <c r="KVC18" s="2688"/>
      <c r="KVD18" s="2688"/>
      <c r="KVE18" s="2688"/>
      <c r="KVF18" s="2688"/>
      <c r="KVG18" s="2688"/>
      <c r="KVH18" s="2688"/>
      <c r="KVI18" s="2688"/>
      <c r="KVJ18" s="2688"/>
      <c r="KVK18" s="2688"/>
      <c r="KVL18" s="2688"/>
      <c r="KVM18" s="2688"/>
      <c r="KVN18" s="2688"/>
      <c r="KVO18" s="2688"/>
      <c r="KVP18" s="2688"/>
      <c r="KVQ18" s="2688"/>
      <c r="KVR18" s="2688"/>
      <c r="KVS18" s="2688"/>
      <c r="KVT18" s="2688"/>
      <c r="KVU18" s="2688"/>
      <c r="KVV18" s="2688"/>
      <c r="KVW18" s="2688"/>
      <c r="KVX18" s="2688"/>
      <c r="KVY18" s="2688"/>
      <c r="KVZ18" s="2688"/>
      <c r="KWA18" s="2688"/>
      <c r="KWB18" s="2688"/>
      <c r="KWC18" s="2688"/>
      <c r="KWD18" s="2688"/>
      <c r="KWE18" s="2688"/>
      <c r="KWF18" s="2688"/>
      <c r="KWG18" s="2688"/>
      <c r="KWH18" s="2688"/>
      <c r="KWI18" s="2688"/>
      <c r="KWJ18" s="2688"/>
      <c r="KWK18" s="2688"/>
      <c r="KWL18" s="2688"/>
      <c r="KWM18" s="2688"/>
      <c r="KWN18" s="2688"/>
      <c r="KWO18" s="2688"/>
      <c r="KWP18" s="2688"/>
      <c r="KWQ18" s="2688"/>
      <c r="KWR18" s="2688"/>
      <c r="KWS18" s="2688"/>
      <c r="KWT18" s="2688"/>
      <c r="KWU18" s="2688"/>
      <c r="KWV18" s="2688"/>
      <c r="KWW18" s="2688"/>
      <c r="KWX18" s="2688"/>
      <c r="KWY18" s="2688"/>
      <c r="KWZ18" s="2688"/>
      <c r="KXA18" s="2688"/>
      <c r="KXB18" s="2688"/>
      <c r="KXC18" s="2688"/>
      <c r="KXD18" s="2688"/>
      <c r="KXE18" s="2688"/>
      <c r="KXF18" s="2688"/>
      <c r="KXG18" s="2688"/>
      <c r="KXH18" s="2688"/>
      <c r="KXI18" s="2688"/>
      <c r="KXJ18" s="2688"/>
      <c r="KXK18" s="2688"/>
      <c r="KXL18" s="2688"/>
      <c r="KXM18" s="2688"/>
      <c r="KXN18" s="2688"/>
      <c r="KXO18" s="2688"/>
      <c r="KXP18" s="2688"/>
      <c r="KXQ18" s="2688"/>
      <c r="KXR18" s="2688"/>
      <c r="KXS18" s="2688"/>
      <c r="KXT18" s="2688"/>
      <c r="KXU18" s="2688"/>
      <c r="KXV18" s="2688"/>
      <c r="KXW18" s="2688"/>
      <c r="KXX18" s="2688"/>
      <c r="KXY18" s="2688"/>
      <c r="KXZ18" s="2688"/>
      <c r="KYA18" s="2688"/>
      <c r="KYB18" s="2688"/>
      <c r="KYC18" s="2688"/>
      <c r="KYD18" s="2688"/>
      <c r="KYE18" s="2688"/>
      <c r="KYF18" s="2688"/>
      <c r="KYG18" s="2688"/>
      <c r="KYH18" s="2688"/>
      <c r="KYI18" s="2688"/>
      <c r="KYJ18" s="2688"/>
      <c r="KYK18" s="2688"/>
      <c r="KYL18" s="2688"/>
      <c r="KYM18" s="2688"/>
      <c r="KYN18" s="2688"/>
      <c r="KYO18" s="2688"/>
      <c r="KYP18" s="2688"/>
      <c r="KYQ18" s="2688"/>
      <c r="KYR18" s="2688"/>
      <c r="KYS18" s="2688"/>
      <c r="KYT18" s="2688"/>
      <c r="KYU18" s="2688"/>
      <c r="KYV18" s="2688"/>
      <c r="KYW18" s="2688"/>
      <c r="KYX18" s="2688"/>
      <c r="KYY18" s="2688"/>
      <c r="KYZ18" s="2688"/>
      <c r="KZA18" s="2688"/>
      <c r="KZB18" s="2688"/>
      <c r="KZC18" s="2688"/>
      <c r="KZD18" s="2688"/>
      <c r="KZE18" s="2688"/>
      <c r="KZF18" s="2688"/>
      <c r="KZG18" s="2688"/>
      <c r="KZH18" s="2688"/>
      <c r="KZI18" s="2688"/>
      <c r="KZJ18" s="2688"/>
      <c r="KZK18" s="2688"/>
      <c r="KZL18" s="2688"/>
      <c r="KZM18" s="2688"/>
      <c r="KZN18" s="2688"/>
      <c r="KZO18" s="2688"/>
      <c r="KZP18" s="2688"/>
      <c r="KZQ18" s="2688"/>
      <c r="KZR18" s="2688"/>
      <c r="KZS18" s="2688"/>
      <c r="KZT18" s="2688"/>
      <c r="KZU18" s="2688"/>
      <c r="KZV18" s="2688"/>
      <c r="KZW18" s="2688"/>
      <c r="KZX18" s="2688"/>
      <c r="KZY18" s="2688"/>
      <c r="KZZ18" s="2688"/>
      <c r="LAA18" s="2688"/>
      <c r="LAB18" s="2688"/>
      <c r="LAC18" s="2688"/>
      <c r="LAD18" s="2688"/>
      <c r="LAE18" s="2688"/>
      <c r="LAF18" s="2688"/>
      <c r="LAG18" s="2688"/>
      <c r="LAH18" s="2688"/>
      <c r="LAI18" s="2688"/>
      <c r="LAJ18" s="2688"/>
      <c r="LAK18" s="2688"/>
      <c r="LAL18" s="2688"/>
      <c r="LAM18" s="2688"/>
      <c r="LAN18" s="2688"/>
      <c r="LAO18" s="2688"/>
      <c r="LAP18" s="2688"/>
      <c r="LAQ18" s="2688"/>
      <c r="LAR18" s="2688"/>
      <c r="LAS18" s="2688"/>
      <c r="LAT18" s="2688"/>
      <c r="LAU18" s="2688"/>
      <c r="LAV18" s="2688"/>
      <c r="LAW18" s="2688"/>
      <c r="LAX18" s="2688"/>
      <c r="LAY18" s="2688"/>
      <c r="LAZ18" s="2688"/>
      <c r="LBA18" s="2688"/>
      <c r="LBB18" s="2688"/>
      <c r="LBC18" s="2688"/>
      <c r="LBD18" s="2688"/>
      <c r="LBE18" s="2688"/>
      <c r="LBF18" s="2688"/>
      <c r="LBG18" s="2688"/>
      <c r="LBH18" s="2688"/>
      <c r="LBI18" s="2688"/>
      <c r="LBJ18" s="2688"/>
      <c r="LBK18" s="2688"/>
      <c r="LBL18" s="2688"/>
      <c r="LBM18" s="2688"/>
      <c r="LBN18" s="2688"/>
      <c r="LBO18" s="2688"/>
      <c r="LBP18" s="2688"/>
      <c r="LBQ18" s="2688"/>
      <c r="LBR18" s="2688"/>
      <c r="LBS18" s="2688"/>
      <c r="LBT18" s="2688"/>
      <c r="LBU18" s="2688"/>
      <c r="LBV18" s="2688"/>
      <c r="LBW18" s="2688"/>
      <c r="LBX18" s="2688"/>
      <c r="LBY18" s="2688"/>
      <c r="LBZ18" s="2688"/>
      <c r="LCA18" s="2688"/>
      <c r="LCB18" s="2688"/>
      <c r="LCC18" s="2688"/>
      <c r="LCD18" s="2688"/>
      <c r="LCE18" s="2688"/>
      <c r="LCF18" s="2688"/>
      <c r="LCG18" s="2688"/>
      <c r="LCH18" s="2688"/>
      <c r="LCI18" s="2688"/>
      <c r="LCJ18" s="2688"/>
      <c r="LCK18" s="2688"/>
      <c r="LCL18" s="2688"/>
      <c r="LCM18" s="2688"/>
      <c r="LCN18" s="2688"/>
      <c r="LCO18" s="2688"/>
      <c r="LCP18" s="2688"/>
      <c r="LCQ18" s="2688"/>
      <c r="LCR18" s="2688"/>
      <c r="LCS18" s="2688"/>
      <c r="LCT18" s="2688"/>
      <c r="LCU18" s="2688"/>
      <c r="LCV18" s="2688"/>
      <c r="LCW18" s="2688"/>
      <c r="LCX18" s="2688"/>
      <c r="LCY18" s="2688"/>
      <c r="LCZ18" s="2688"/>
      <c r="LDA18" s="2688"/>
      <c r="LDB18" s="2688"/>
      <c r="LDC18" s="2688"/>
      <c r="LDD18" s="2688"/>
      <c r="LDE18" s="2688"/>
      <c r="LDF18" s="2688"/>
      <c r="LDG18" s="2688"/>
      <c r="LDH18" s="2688"/>
      <c r="LDI18" s="2688"/>
      <c r="LDJ18" s="2688"/>
      <c r="LDK18" s="2688"/>
      <c r="LDL18" s="2688"/>
      <c r="LDM18" s="2688"/>
      <c r="LDN18" s="2688"/>
      <c r="LDO18" s="2688"/>
      <c r="LDP18" s="2688"/>
      <c r="LDQ18" s="2688"/>
      <c r="LDR18" s="2688"/>
      <c r="LDS18" s="2688"/>
      <c r="LDT18" s="2688"/>
      <c r="LDU18" s="2688"/>
      <c r="LDV18" s="2688"/>
      <c r="LDW18" s="2688"/>
      <c r="LDX18" s="2688"/>
      <c r="LDY18" s="2688"/>
      <c r="LDZ18" s="2688"/>
      <c r="LEA18" s="2688"/>
      <c r="LEB18" s="2688"/>
      <c r="LEC18" s="2688"/>
      <c r="LED18" s="2688"/>
      <c r="LEE18" s="2688"/>
      <c r="LEF18" s="2688"/>
      <c r="LEG18" s="2688"/>
      <c r="LEH18" s="2688"/>
      <c r="LEI18" s="2688"/>
      <c r="LEJ18" s="2688"/>
      <c r="LEK18" s="2688"/>
      <c r="LEL18" s="2688"/>
      <c r="LEM18" s="2688"/>
      <c r="LEN18" s="2688"/>
      <c r="LEO18" s="2688"/>
      <c r="LEP18" s="2688"/>
      <c r="LEQ18" s="2688"/>
      <c r="LER18" s="2688"/>
      <c r="LES18" s="2688"/>
      <c r="LET18" s="2688"/>
      <c r="LEU18" s="2688"/>
      <c r="LEV18" s="2688"/>
      <c r="LEW18" s="2688"/>
      <c r="LEX18" s="2688"/>
      <c r="LEY18" s="2688"/>
      <c r="LEZ18" s="2688"/>
      <c r="LFA18" s="2688"/>
      <c r="LFB18" s="2688"/>
      <c r="LFC18" s="2688"/>
      <c r="LFD18" s="2688"/>
      <c r="LFE18" s="2688"/>
      <c r="LFF18" s="2688"/>
      <c r="LFG18" s="2688"/>
      <c r="LFH18" s="2688"/>
      <c r="LFI18" s="2688"/>
      <c r="LFJ18" s="2688"/>
      <c r="LFK18" s="2688"/>
      <c r="LFL18" s="2688"/>
      <c r="LFM18" s="2688"/>
      <c r="LFN18" s="2688"/>
      <c r="LFO18" s="2688"/>
      <c r="LFP18" s="2688"/>
      <c r="LFQ18" s="2688"/>
      <c r="LFR18" s="2688"/>
      <c r="LFS18" s="2688"/>
      <c r="LFT18" s="2688"/>
      <c r="LFU18" s="2688"/>
      <c r="LFV18" s="2688"/>
      <c r="LFW18" s="2688"/>
      <c r="LFX18" s="2688"/>
      <c r="LFY18" s="2688"/>
      <c r="LFZ18" s="2688"/>
      <c r="LGA18" s="2688"/>
      <c r="LGB18" s="2688"/>
      <c r="LGC18" s="2688"/>
      <c r="LGD18" s="2688"/>
      <c r="LGE18" s="2688"/>
      <c r="LGF18" s="2688"/>
      <c r="LGG18" s="2688"/>
      <c r="LGH18" s="2688"/>
      <c r="LGI18" s="2688"/>
      <c r="LGJ18" s="2688"/>
      <c r="LGK18" s="2688"/>
      <c r="LGL18" s="2688"/>
      <c r="LGM18" s="2688"/>
      <c r="LGN18" s="2688"/>
      <c r="LGO18" s="2688"/>
      <c r="LGP18" s="2688"/>
      <c r="LGQ18" s="2688"/>
      <c r="LGR18" s="2688"/>
      <c r="LGS18" s="2688"/>
      <c r="LGT18" s="2688"/>
      <c r="LGU18" s="2688"/>
      <c r="LGV18" s="2688"/>
      <c r="LGW18" s="2688"/>
      <c r="LGX18" s="2688"/>
      <c r="LGY18" s="2688"/>
      <c r="LGZ18" s="2688"/>
      <c r="LHA18" s="2688"/>
      <c r="LHB18" s="2688"/>
      <c r="LHC18" s="2688"/>
      <c r="LHD18" s="2688"/>
      <c r="LHE18" s="2688"/>
      <c r="LHF18" s="2688"/>
      <c r="LHG18" s="2688"/>
      <c r="LHH18" s="2688"/>
      <c r="LHI18" s="2688"/>
      <c r="LHJ18" s="2688"/>
      <c r="LHK18" s="2688"/>
      <c r="LHL18" s="2688"/>
      <c r="LHM18" s="2688"/>
      <c r="LHN18" s="2688"/>
      <c r="LHO18" s="2688"/>
      <c r="LHP18" s="2688"/>
      <c r="LHQ18" s="2688"/>
      <c r="LHR18" s="2688"/>
      <c r="LHS18" s="2688"/>
      <c r="LHT18" s="2688"/>
      <c r="LHU18" s="2688"/>
      <c r="LHV18" s="2688"/>
      <c r="LHW18" s="2688"/>
      <c r="LHX18" s="2688"/>
      <c r="LHY18" s="2688"/>
      <c r="LHZ18" s="2688"/>
      <c r="LIA18" s="2688"/>
      <c r="LIB18" s="2688"/>
      <c r="LIC18" s="2688"/>
      <c r="LID18" s="2688"/>
      <c r="LIE18" s="2688"/>
      <c r="LIF18" s="2688"/>
      <c r="LIG18" s="2688"/>
      <c r="LIH18" s="2688"/>
      <c r="LII18" s="2688"/>
      <c r="LIJ18" s="2688"/>
      <c r="LIK18" s="2688"/>
      <c r="LIL18" s="2688"/>
      <c r="LIM18" s="2688"/>
      <c r="LIN18" s="2688"/>
      <c r="LIO18" s="2688"/>
      <c r="LIP18" s="2688"/>
      <c r="LIQ18" s="2688"/>
      <c r="LIR18" s="2688"/>
      <c r="LIS18" s="2688"/>
      <c r="LIT18" s="2688"/>
      <c r="LIU18" s="2688"/>
      <c r="LIV18" s="2688"/>
      <c r="LIW18" s="2688"/>
      <c r="LIX18" s="2688"/>
      <c r="LIY18" s="2688"/>
      <c r="LIZ18" s="2688"/>
      <c r="LJA18" s="2688"/>
      <c r="LJB18" s="2688"/>
      <c r="LJC18" s="2688"/>
      <c r="LJD18" s="2688"/>
      <c r="LJE18" s="2688"/>
      <c r="LJF18" s="2688"/>
      <c r="LJG18" s="2688"/>
      <c r="LJH18" s="2688"/>
      <c r="LJI18" s="2688"/>
      <c r="LJJ18" s="2688"/>
      <c r="LJK18" s="2688"/>
      <c r="LJL18" s="2688"/>
      <c r="LJM18" s="2688"/>
      <c r="LJN18" s="2688"/>
      <c r="LJO18" s="2688"/>
      <c r="LJP18" s="2688"/>
      <c r="LJQ18" s="2688"/>
      <c r="LJR18" s="2688"/>
      <c r="LJS18" s="2688"/>
      <c r="LJT18" s="2688"/>
      <c r="LJU18" s="2688"/>
      <c r="LJV18" s="2688"/>
      <c r="LJW18" s="2688"/>
      <c r="LJX18" s="2688"/>
      <c r="LJY18" s="2688"/>
      <c r="LJZ18" s="2688"/>
      <c r="LKA18" s="2688"/>
      <c r="LKB18" s="2688"/>
      <c r="LKC18" s="2688"/>
      <c r="LKD18" s="2688"/>
      <c r="LKE18" s="2688"/>
      <c r="LKF18" s="2688"/>
      <c r="LKG18" s="2688"/>
      <c r="LKH18" s="2688"/>
      <c r="LKI18" s="2688"/>
      <c r="LKJ18" s="2688"/>
      <c r="LKK18" s="2688"/>
      <c r="LKL18" s="2688"/>
      <c r="LKM18" s="2688"/>
      <c r="LKN18" s="2688"/>
      <c r="LKO18" s="2688"/>
      <c r="LKP18" s="2688"/>
      <c r="LKQ18" s="2688"/>
      <c r="LKR18" s="2688"/>
      <c r="LKS18" s="2688"/>
      <c r="LKT18" s="2688"/>
      <c r="LKU18" s="2688"/>
      <c r="LKV18" s="2688"/>
      <c r="LKW18" s="2688"/>
      <c r="LKX18" s="2688"/>
      <c r="LKY18" s="2688"/>
      <c r="LKZ18" s="2688"/>
      <c r="LLA18" s="2688"/>
      <c r="LLB18" s="2688"/>
      <c r="LLC18" s="2688"/>
      <c r="LLD18" s="2688"/>
      <c r="LLE18" s="2688"/>
      <c r="LLF18" s="2688"/>
      <c r="LLG18" s="2688"/>
      <c r="LLH18" s="2688"/>
      <c r="LLI18" s="2688"/>
      <c r="LLJ18" s="2688"/>
      <c r="LLK18" s="2688"/>
      <c r="LLL18" s="2688"/>
      <c r="LLM18" s="2688"/>
      <c r="LLN18" s="2688"/>
      <c r="LLO18" s="2688"/>
      <c r="LLP18" s="2688"/>
      <c r="LLQ18" s="2688"/>
      <c r="LLR18" s="2688"/>
      <c r="LLS18" s="2688"/>
      <c r="LLT18" s="2688"/>
      <c r="LLU18" s="2688"/>
      <c r="LLV18" s="2688"/>
      <c r="LLW18" s="2688"/>
      <c r="LLX18" s="2688"/>
      <c r="LLY18" s="2688"/>
      <c r="LLZ18" s="2688"/>
      <c r="LMA18" s="2688"/>
      <c r="LMB18" s="2688"/>
      <c r="LMC18" s="2688"/>
      <c r="LMD18" s="2688"/>
      <c r="LME18" s="2688"/>
      <c r="LMF18" s="2688"/>
      <c r="LMG18" s="2688"/>
      <c r="LMH18" s="2688"/>
      <c r="LMI18" s="2688"/>
      <c r="LMJ18" s="2688"/>
      <c r="LMK18" s="2688"/>
      <c r="LML18" s="2688"/>
      <c r="LMM18" s="2688"/>
      <c r="LMN18" s="2688"/>
      <c r="LMO18" s="2688"/>
      <c r="LMP18" s="2688"/>
      <c r="LMQ18" s="2688"/>
      <c r="LMR18" s="2688"/>
      <c r="LMS18" s="2688"/>
      <c r="LMT18" s="2688"/>
      <c r="LMU18" s="2688"/>
      <c r="LMV18" s="2688"/>
      <c r="LMW18" s="2688"/>
      <c r="LMX18" s="2688"/>
      <c r="LMY18" s="2688"/>
      <c r="LMZ18" s="2688"/>
      <c r="LNA18" s="2688"/>
      <c r="LNB18" s="2688"/>
      <c r="LNC18" s="2688"/>
      <c r="LND18" s="2688"/>
      <c r="LNE18" s="2688"/>
      <c r="LNF18" s="2688"/>
      <c r="LNG18" s="2688"/>
      <c r="LNH18" s="2688"/>
      <c r="LNI18" s="2688"/>
      <c r="LNJ18" s="2688"/>
      <c r="LNK18" s="2688"/>
      <c r="LNL18" s="2688"/>
      <c r="LNM18" s="2688"/>
      <c r="LNN18" s="2688"/>
      <c r="LNO18" s="2688"/>
      <c r="LNP18" s="2688"/>
      <c r="LNQ18" s="2688"/>
      <c r="LNR18" s="2688"/>
      <c r="LNS18" s="2688"/>
      <c r="LNT18" s="2688"/>
      <c r="LNU18" s="2688"/>
      <c r="LNV18" s="2688"/>
      <c r="LNW18" s="2688"/>
      <c r="LNX18" s="2688"/>
      <c r="LNY18" s="2688"/>
      <c r="LNZ18" s="2688"/>
      <c r="LOA18" s="2688"/>
      <c r="LOB18" s="2688"/>
      <c r="LOC18" s="2688"/>
      <c r="LOD18" s="2688"/>
      <c r="LOE18" s="2688"/>
      <c r="LOF18" s="2688"/>
      <c r="LOG18" s="2688"/>
      <c r="LOH18" s="2688"/>
      <c r="LOI18" s="2688"/>
      <c r="LOJ18" s="2688"/>
      <c r="LOK18" s="2688"/>
      <c r="LOL18" s="2688"/>
      <c r="LOM18" s="2688"/>
      <c r="LON18" s="2688"/>
      <c r="LOO18" s="2688"/>
      <c r="LOP18" s="2688"/>
      <c r="LOQ18" s="2688"/>
      <c r="LOR18" s="2688"/>
      <c r="LOS18" s="2688"/>
      <c r="LOT18" s="2688"/>
      <c r="LOU18" s="2688"/>
      <c r="LOV18" s="2688"/>
      <c r="LOW18" s="2688"/>
      <c r="LOX18" s="2688"/>
      <c r="LOY18" s="2688"/>
      <c r="LOZ18" s="2688"/>
      <c r="LPA18" s="2688"/>
      <c r="LPB18" s="2688"/>
      <c r="LPC18" s="2688"/>
      <c r="LPD18" s="2688"/>
      <c r="LPE18" s="2688"/>
      <c r="LPF18" s="2688"/>
      <c r="LPG18" s="2688"/>
      <c r="LPH18" s="2688"/>
      <c r="LPI18" s="2688"/>
      <c r="LPJ18" s="2688"/>
      <c r="LPK18" s="2688"/>
      <c r="LPL18" s="2688"/>
      <c r="LPM18" s="2688"/>
      <c r="LPN18" s="2688"/>
      <c r="LPO18" s="2688"/>
      <c r="LPP18" s="2688"/>
      <c r="LPQ18" s="2688"/>
      <c r="LPR18" s="2688"/>
      <c r="LPS18" s="2688"/>
      <c r="LPT18" s="2688"/>
      <c r="LPU18" s="2688"/>
      <c r="LPV18" s="2688"/>
      <c r="LPW18" s="2688"/>
      <c r="LPX18" s="2688"/>
      <c r="LPY18" s="2688"/>
      <c r="LPZ18" s="2688"/>
      <c r="LQA18" s="2688"/>
      <c r="LQB18" s="2688"/>
      <c r="LQC18" s="2688"/>
      <c r="LQD18" s="2688"/>
      <c r="LQE18" s="2688"/>
      <c r="LQF18" s="2688"/>
      <c r="LQG18" s="2688"/>
      <c r="LQH18" s="2688"/>
      <c r="LQI18" s="2688"/>
      <c r="LQJ18" s="2688"/>
      <c r="LQK18" s="2688"/>
      <c r="LQL18" s="2688"/>
      <c r="LQM18" s="2688"/>
      <c r="LQN18" s="2688"/>
      <c r="LQO18" s="2688"/>
      <c r="LQP18" s="2688"/>
      <c r="LQQ18" s="2688"/>
      <c r="LQR18" s="2688"/>
      <c r="LQS18" s="2688"/>
      <c r="LQT18" s="2688"/>
      <c r="LQU18" s="2688"/>
      <c r="LQV18" s="2688"/>
      <c r="LQW18" s="2688"/>
      <c r="LQX18" s="2688"/>
      <c r="LQY18" s="2688"/>
      <c r="LQZ18" s="2688"/>
      <c r="LRA18" s="2688"/>
      <c r="LRB18" s="2688"/>
      <c r="LRC18" s="2688"/>
      <c r="LRD18" s="2688"/>
      <c r="LRE18" s="2688"/>
      <c r="LRF18" s="2688"/>
      <c r="LRG18" s="2688"/>
      <c r="LRH18" s="2688"/>
      <c r="LRI18" s="2688"/>
      <c r="LRJ18" s="2688"/>
      <c r="LRK18" s="2688"/>
      <c r="LRL18" s="2688"/>
      <c r="LRM18" s="2688"/>
      <c r="LRN18" s="2688"/>
      <c r="LRO18" s="2688"/>
      <c r="LRP18" s="2688"/>
      <c r="LRQ18" s="2688"/>
      <c r="LRR18" s="2688"/>
      <c r="LRS18" s="2688"/>
      <c r="LRT18" s="2688"/>
      <c r="LRU18" s="2688"/>
      <c r="LRV18" s="2688"/>
      <c r="LRW18" s="2688"/>
      <c r="LRX18" s="2688"/>
      <c r="LRY18" s="2688"/>
      <c r="LRZ18" s="2688"/>
      <c r="LSA18" s="2688"/>
      <c r="LSB18" s="2688"/>
      <c r="LSC18" s="2688"/>
      <c r="LSD18" s="2688"/>
      <c r="LSE18" s="2688"/>
      <c r="LSF18" s="2688"/>
      <c r="LSG18" s="2688"/>
      <c r="LSH18" s="2688"/>
      <c r="LSI18" s="2688"/>
      <c r="LSJ18" s="2688"/>
      <c r="LSK18" s="2688"/>
      <c r="LSL18" s="2688"/>
      <c r="LSM18" s="2688"/>
      <c r="LSN18" s="2688"/>
      <c r="LSO18" s="2688"/>
      <c r="LSP18" s="2688"/>
      <c r="LSQ18" s="2688"/>
      <c r="LSR18" s="2688"/>
      <c r="LSS18" s="2688"/>
      <c r="LST18" s="2688"/>
      <c r="LSU18" s="2688"/>
      <c r="LSV18" s="2688"/>
      <c r="LSW18" s="2688"/>
      <c r="LSX18" s="2688"/>
      <c r="LSY18" s="2688"/>
      <c r="LSZ18" s="2688"/>
      <c r="LTA18" s="2688"/>
      <c r="LTB18" s="2688"/>
      <c r="LTC18" s="2688"/>
      <c r="LTD18" s="2688"/>
      <c r="LTE18" s="2688"/>
      <c r="LTF18" s="2688"/>
      <c r="LTG18" s="2688"/>
      <c r="LTH18" s="2688"/>
      <c r="LTI18" s="2688"/>
      <c r="LTJ18" s="2688"/>
      <c r="LTK18" s="2688"/>
      <c r="LTL18" s="2688"/>
      <c r="LTM18" s="2688"/>
      <c r="LTN18" s="2688"/>
      <c r="LTO18" s="2688"/>
      <c r="LTP18" s="2688"/>
      <c r="LTQ18" s="2688"/>
      <c r="LTR18" s="2688"/>
      <c r="LTS18" s="2688"/>
      <c r="LTT18" s="2688"/>
      <c r="LTU18" s="2688"/>
      <c r="LTV18" s="2688"/>
      <c r="LTW18" s="2688"/>
      <c r="LTX18" s="2688"/>
      <c r="LTY18" s="2688"/>
      <c r="LTZ18" s="2688"/>
      <c r="LUA18" s="2688"/>
      <c r="LUB18" s="2688"/>
      <c r="LUC18" s="2688"/>
      <c r="LUD18" s="2688"/>
      <c r="LUE18" s="2688"/>
      <c r="LUF18" s="2688"/>
      <c r="LUG18" s="2688"/>
      <c r="LUH18" s="2688"/>
      <c r="LUI18" s="2688"/>
      <c r="LUJ18" s="2688"/>
      <c r="LUK18" s="2688"/>
      <c r="LUL18" s="2688"/>
      <c r="LUM18" s="2688"/>
      <c r="LUN18" s="2688"/>
      <c r="LUO18" s="2688"/>
      <c r="LUP18" s="2688"/>
      <c r="LUQ18" s="2688"/>
      <c r="LUR18" s="2688"/>
      <c r="LUS18" s="2688"/>
      <c r="LUT18" s="2688"/>
      <c r="LUU18" s="2688"/>
      <c r="LUV18" s="2688"/>
      <c r="LUW18" s="2688"/>
      <c r="LUX18" s="2688"/>
      <c r="LUY18" s="2688"/>
      <c r="LUZ18" s="2688"/>
      <c r="LVA18" s="2688"/>
      <c r="LVB18" s="2688"/>
      <c r="LVC18" s="2688"/>
      <c r="LVD18" s="2688"/>
      <c r="LVE18" s="2688"/>
      <c r="LVF18" s="2688"/>
      <c r="LVG18" s="2688"/>
      <c r="LVH18" s="2688"/>
      <c r="LVI18" s="2688"/>
      <c r="LVJ18" s="2688"/>
      <c r="LVK18" s="2688"/>
      <c r="LVL18" s="2688"/>
      <c r="LVM18" s="2688"/>
      <c r="LVN18" s="2688"/>
      <c r="LVO18" s="2688"/>
      <c r="LVP18" s="2688"/>
      <c r="LVQ18" s="2688"/>
      <c r="LVR18" s="2688"/>
      <c r="LVS18" s="2688"/>
      <c r="LVT18" s="2688"/>
      <c r="LVU18" s="2688"/>
      <c r="LVV18" s="2688"/>
      <c r="LVW18" s="2688"/>
      <c r="LVX18" s="2688"/>
      <c r="LVY18" s="2688"/>
      <c r="LVZ18" s="2688"/>
      <c r="LWA18" s="2688"/>
      <c r="LWB18" s="2688"/>
      <c r="LWC18" s="2688"/>
      <c r="LWD18" s="2688"/>
      <c r="LWE18" s="2688"/>
      <c r="LWF18" s="2688"/>
      <c r="LWG18" s="2688"/>
      <c r="LWH18" s="2688"/>
      <c r="LWI18" s="2688"/>
      <c r="LWJ18" s="2688"/>
      <c r="LWK18" s="2688"/>
      <c r="LWL18" s="2688"/>
      <c r="LWM18" s="2688"/>
      <c r="LWN18" s="2688"/>
      <c r="LWO18" s="2688"/>
      <c r="LWP18" s="2688"/>
      <c r="LWQ18" s="2688"/>
      <c r="LWR18" s="2688"/>
      <c r="LWS18" s="2688"/>
      <c r="LWT18" s="2688"/>
      <c r="LWU18" s="2688"/>
      <c r="LWV18" s="2688"/>
      <c r="LWW18" s="2688"/>
      <c r="LWX18" s="2688"/>
      <c r="LWY18" s="2688"/>
      <c r="LWZ18" s="2688"/>
      <c r="LXA18" s="2688"/>
      <c r="LXB18" s="2688"/>
      <c r="LXC18" s="2688"/>
      <c r="LXD18" s="2688"/>
      <c r="LXE18" s="2688"/>
      <c r="LXF18" s="2688"/>
      <c r="LXG18" s="2688"/>
      <c r="LXH18" s="2688"/>
      <c r="LXI18" s="2688"/>
      <c r="LXJ18" s="2688"/>
      <c r="LXK18" s="2688"/>
      <c r="LXL18" s="2688"/>
      <c r="LXM18" s="2688"/>
      <c r="LXN18" s="2688"/>
      <c r="LXO18" s="2688"/>
      <c r="LXP18" s="2688"/>
      <c r="LXQ18" s="2688"/>
      <c r="LXR18" s="2688"/>
      <c r="LXS18" s="2688"/>
      <c r="LXT18" s="2688"/>
      <c r="LXU18" s="2688"/>
      <c r="LXV18" s="2688"/>
      <c r="LXW18" s="2688"/>
      <c r="LXX18" s="2688"/>
      <c r="LXY18" s="2688"/>
      <c r="LXZ18" s="2688"/>
      <c r="LYA18" s="2688"/>
      <c r="LYB18" s="2688"/>
      <c r="LYC18" s="2688"/>
      <c r="LYD18" s="2688"/>
      <c r="LYE18" s="2688"/>
      <c r="LYF18" s="2688"/>
      <c r="LYG18" s="2688"/>
      <c r="LYH18" s="2688"/>
      <c r="LYI18" s="2688"/>
      <c r="LYJ18" s="2688"/>
      <c r="LYK18" s="2688"/>
      <c r="LYL18" s="2688"/>
      <c r="LYM18" s="2688"/>
      <c r="LYN18" s="2688"/>
      <c r="LYO18" s="2688"/>
      <c r="LYP18" s="2688"/>
      <c r="LYQ18" s="2688"/>
      <c r="LYR18" s="2688"/>
      <c r="LYS18" s="2688"/>
      <c r="LYT18" s="2688"/>
      <c r="LYU18" s="2688"/>
      <c r="LYV18" s="2688"/>
      <c r="LYW18" s="2688"/>
      <c r="LYX18" s="2688"/>
      <c r="LYY18" s="2688"/>
      <c r="LYZ18" s="2688"/>
      <c r="LZA18" s="2688"/>
      <c r="LZB18" s="2688"/>
      <c r="LZC18" s="2688"/>
      <c r="LZD18" s="2688"/>
      <c r="LZE18" s="2688"/>
      <c r="LZF18" s="2688"/>
      <c r="LZG18" s="2688"/>
      <c r="LZH18" s="2688"/>
      <c r="LZI18" s="2688"/>
      <c r="LZJ18" s="2688"/>
      <c r="LZK18" s="2688"/>
      <c r="LZL18" s="2688"/>
      <c r="LZM18" s="2688"/>
      <c r="LZN18" s="2688"/>
      <c r="LZO18" s="2688"/>
      <c r="LZP18" s="2688"/>
      <c r="LZQ18" s="2688"/>
      <c r="LZR18" s="2688"/>
      <c r="LZS18" s="2688"/>
      <c r="LZT18" s="2688"/>
      <c r="LZU18" s="2688"/>
      <c r="LZV18" s="2688"/>
      <c r="LZW18" s="2688"/>
      <c r="LZX18" s="2688"/>
      <c r="LZY18" s="2688"/>
      <c r="LZZ18" s="2688"/>
      <c r="MAA18" s="2688"/>
      <c r="MAB18" s="2688"/>
      <c r="MAC18" s="2688"/>
      <c r="MAD18" s="2688"/>
      <c r="MAE18" s="2688"/>
      <c r="MAF18" s="2688"/>
      <c r="MAG18" s="2688"/>
      <c r="MAH18" s="2688"/>
      <c r="MAI18" s="2688"/>
      <c r="MAJ18" s="2688"/>
      <c r="MAK18" s="2688"/>
      <c r="MAL18" s="2688"/>
      <c r="MAM18" s="2688"/>
      <c r="MAN18" s="2688"/>
      <c r="MAO18" s="2688"/>
      <c r="MAP18" s="2688"/>
      <c r="MAQ18" s="2688"/>
      <c r="MAR18" s="2688"/>
      <c r="MAS18" s="2688"/>
      <c r="MAT18" s="2688"/>
      <c r="MAU18" s="2688"/>
      <c r="MAV18" s="2688"/>
      <c r="MAW18" s="2688"/>
      <c r="MAX18" s="2688"/>
      <c r="MAY18" s="2688"/>
      <c r="MAZ18" s="2688"/>
      <c r="MBA18" s="2688"/>
      <c r="MBB18" s="2688"/>
      <c r="MBC18" s="2688"/>
      <c r="MBD18" s="2688"/>
      <c r="MBE18" s="2688"/>
      <c r="MBF18" s="2688"/>
      <c r="MBG18" s="2688"/>
      <c r="MBH18" s="2688"/>
      <c r="MBI18" s="2688"/>
      <c r="MBJ18" s="2688"/>
      <c r="MBK18" s="2688"/>
      <c r="MBL18" s="2688"/>
      <c r="MBM18" s="2688"/>
      <c r="MBN18" s="2688"/>
      <c r="MBO18" s="2688"/>
      <c r="MBP18" s="2688"/>
      <c r="MBQ18" s="2688"/>
      <c r="MBR18" s="2688"/>
      <c r="MBS18" s="2688"/>
      <c r="MBT18" s="2688"/>
      <c r="MBU18" s="2688"/>
      <c r="MBV18" s="2688"/>
      <c r="MBW18" s="2688"/>
      <c r="MBX18" s="2688"/>
      <c r="MBY18" s="2688"/>
      <c r="MBZ18" s="2688"/>
      <c r="MCA18" s="2688"/>
      <c r="MCB18" s="2688"/>
      <c r="MCC18" s="2688"/>
      <c r="MCD18" s="2688"/>
      <c r="MCE18" s="2688"/>
      <c r="MCF18" s="2688"/>
      <c r="MCG18" s="2688"/>
      <c r="MCH18" s="2688"/>
      <c r="MCI18" s="2688"/>
      <c r="MCJ18" s="2688"/>
      <c r="MCK18" s="2688"/>
      <c r="MCL18" s="2688"/>
      <c r="MCM18" s="2688"/>
      <c r="MCN18" s="2688"/>
      <c r="MCO18" s="2688"/>
      <c r="MCP18" s="2688"/>
      <c r="MCQ18" s="2688"/>
      <c r="MCR18" s="2688"/>
      <c r="MCS18" s="2688"/>
      <c r="MCT18" s="2688"/>
      <c r="MCU18" s="2688"/>
      <c r="MCV18" s="2688"/>
      <c r="MCW18" s="2688"/>
      <c r="MCX18" s="2688"/>
      <c r="MCY18" s="2688"/>
      <c r="MCZ18" s="2688"/>
      <c r="MDA18" s="2688"/>
      <c r="MDB18" s="2688"/>
      <c r="MDC18" s="2688"/>
      <c r="MDD18" s="2688"/>
      <c r="MDE18" s="2688"/>
      <c r="MDF18" s="2688"/>
      <c r="MDG18" s="2688"/>
      <c r="MDH18" s="2688"/>
      <c r="MDI18" s="2688"/>
      <c r="MDJ18" s="2688"/>
      <c r="MDK18" s="2688"/>
      <c r="MDL18" s="2688"/>
      <c r="MDM18" s="2688"/>
      <c r="MDN18" s="2688"/>
      <c r="MDO18" s="2688"/>
      <c r="MDP18" s="2688"/>
      <c r="MDQ18" s="2688"/>
      <c r="MDR18" s="2688"/>
      <c r="MDS18" s="2688"/>
      <c r="MDT18" s="2688"/>
      <c r="MDU18" s="2688"/>
      <c r="MDV18" s="2688"/>
      <c r="MDW18" s="2688"/>
      <c r="MDX18" s="2688"/>
      <c r="MDY18" s="2688"/>
      <c r="MDZ18" s="2688"/>
      <c r="MEA18" s="2688"/>
      <c r="MEB18" s="2688"/>
      <c r="MEC18" s="2688"/>
      <c r="MED18" s="2688"/>
      <c r="MEE18" s="2688"/>
      <c r="MEF18" s="2688"/>
      <c r="MEG18" s="2688"/>
      <c r="MEH18" s="2688"/>
      <c r="MEI18" s="2688"/>
      <c r="MEJ18" s="2688"/>
      <c r="MEK18" s="2688"/>
      <c r="MEL18" s="2688"/>
      <c r="MEM18" s="2688"/>
      <c r="MEN18" s="2688"/>
      <c r="MEO18" s="2688"/>
      <c r="MEP18" s="2688"/>
      <c r="MEQ18" s="2688"/>
      <c r="MER18" s="2688"/>
      <c r="MES18" s="2688"/>
      <c r="MET18" s="2688"/>
      <c r="MEU18" s="2688"/>
      <c r="MEV18" s="2688"/>
      <c r="MEW18" s="2688"/>
      <c r="MEX18" s="2688"/>
      <c r="MEY18" s="2688"/>
      <c r="MEZ18" s="2688"/>
      <c r="MFA18" s="2688"/>
      <c r="MFB18" s="2688"/>
      <c r="MFC18" s="2688"/>
      <c r="MFD18" s="2688"/>
      <c r="MFE18" s="2688"/>
      <c r="MFF18" s="2688"/>
      <c r="MFG18" s="2688"/>
      <c r="MFH18" s="2688"/>
      <c r="MFI18" s="2688"/>
      <c r="MFJ18" s="2688"/>
      <c r="MFK18" s="2688"/>
      <c r="MFL18" s="2688"/>
      <c r="MFM18" s="2688"/>
      <c r="MFN18" s="2688"/>
      <c r="MFO18" s="2688"/>
      <c r="MFP18" s="2688"/>
      <c r="MFQ18" s="2688"/>
      <c r="MFR18" s="2688"/>
      <c r="MFS18" s="2688"/>
      <c r="MFT18" s="2688"/>
      <c r="MFU18" s="2688"/>
      <c r="MFV18" s="2688"/>
      <c r="MFW18" s="2688"/>
      <c r="MFX18" s="2688"/>
      <c r="MFY18" s="2688"/>
      <c r="MFZ18" s="2688"/>
      <c r="MGA18" s="2688"/>
      <c r="MGB18" s="2688"/>
      <c r="MGC18" s="2688"/>
      <c r="MGD18" s="2688"/>
      <c r="MGE18" s="2688"/>
      <c r="MGF18" s="2688"/>
      <c r="MGG18" s="2688"/>
      <c r="MGH18" s="2688"/>
      <c r="MGI18" s="2688"/>
      <c r="MGJ18" s="2688"/>
      <c r="MGK18" s="2688"/>
      <c r="MGL18" s="2688"/>
      <c r="MGM18" s="2688"/>
      <c r="MGN18" s="2688"/>
      <c r="MGO18" s="2688"/>
      <c r="MGP18" s="2688"/>
      <c r="MGQ18" s="2688"/>
      <c r="MGR18" s="2688"/>
      <c r="MGS18" s="2688"/>
      <c r="MGT18" s="2688"/>
      <c r="MGU18" s="2688"/>
      <c r="MGV18" s="2688"/>
      <c r="MGW18" s="2688"/>
      <c r="MGX18" s="2688"/>
      <c r="MGY18" s="2688"/>
      <c r="MGZ18" s="2688"/>
      <c r="MHA18" s="2688"/>
      <c r="MHB18" s="2688"/>
      <c r="MHC18" s="2688"/>
      <c r="MHD18" s="2688"/>
      <c r="MHE18" s="2688"/>
      <c r="MHF18" s="2688"/>
      <c r="MHG18" s="2688"/>
      <c r="MHH18" s="2688"/>
      <c r="MHI18" s="2688"/>
      <c r="MHJ18" s="2688"/>
      <c r="MHK18" s="2688"/>
      <c r="MHL18" s="2688"/>
      <c r="MHM18" s="2688"/>
      <c r="MHN18" s="2688"/>
      <c r="MHO18" s="2688"/>
      <c r="MHP18" s="2688"/>
      <c r="MHQ18" s="2688"/>
      <c r="MHR18" s="2688"/>
      <c r="MHS18" s="2688"/>
      <c r="MHT18" s="2688"/>
      <c r="MHU18" s="2688"/>
      <c r="MHV18" s="2688"/>
      <c r="MHW18" s="2688"/>
      <c r="MHX18" s="2688"/>
      <c r="MHY18" s="2688"/>
      <c r="MHZ18" s="2688"/>
      <c r="MIA18" s="2688"/>
      <c r="MIB18" s="2688"/>
      <c r="MIC18" s="2688"/>
      <c r="MID18" s="2688"/>
      <c r="MIE18" s="2688"/>
      <c r="MIF18" s="2688"/>
      <c r="MIG18" s="2688"/>
      <c r="MIH18" s="2688"/>
      <c r="MII18" s="2688"/>
      <c r="MIJ18" s="2688"/>
      <c r="MIK18" s="2688"/>
      <c r="MIL18" s="2688"/>
      <c r="MIM18" s="2688"/>
      <c r="MIN18" s="2688"/>
      <c r="MIO18" s="2688"/>
      <c r="MIP18" s="2688"/>
      <c r="MIQ18" s="2688"/>
      <c r="MIR18" s="2688"/>
      <c r="MIS18" s="2688"/>
      <c r="MIT18" s="2688"/>
      <c r="MIU18" s="2688"/>
      <c r="MIV18" s="2688"/>
      <c r="MIW18" s="2688"/>
      <c r="MIX18" s="2688"/>
      <c r="MIY18" s="2688"/>
      <c r="MIZ18" s="2688"/>
      <c r="MJA18" s="2688"/>
      <c r="MJB18" s="2688"/>
      <c r="MJC18" s="2688"/>
      <c r="MJD18" s="2688"/>
      <c r="MJE18" s="2688"/>
      <c r="MJF18" s="2688"/>
      <c r="MJG18" s="2688"/>
      <c r="MJH18" s="2688"/>
      <c r="MJI18" s="2688"/>
      <c r="MJJ18" s="2688"/>
      <c r="MJK18" s="2688"/>
      <c r="MJL18" s="2688"/>
      <c r="MJM18" s="2688"/>
      <c r="MJN18" s="2688"/>
      <c r="MJO18" s="2688"/>
      <c r="MJP18" s="2688"/>
      <c r="MJQ18" s="2688"/>
      <c r="MJR18" s="2688"/>
      <c r="MJS18" s="2688"/>
      <c r="MJT18" s="2688"/>
      <c r="MJU18" s="2688"/>
      <c r="MJV18" s="2688"/>
      <c r="MJW18" s="2688"/>
      <c r="MJX18" s="2688"/>
      <c r="MJY18" s="2688"/>
      <c r="MJZ18" s="2688"/>
      <c r="MKA18" s="2688"/>
      <c r="MKB18" s="2688"/>
      <c r="MKC18" s="2688"/>
      <c r="MKD18" s="2688"/>
      <c r="MKE18" s="2688"/>
      <c r="MKF18" s="2688"/>
      <c r="MKG18" s="2688"/>
      <c r="MKH18" s="2688"/>
      <c r="MKI18" s="2688"/>
      <c r="MKJ18" s="2688"/>
      <c r="MKK18" s="2688"/>
      <c r="MKL18" s="2688"/>
      <c r="MKM18" s="2688"/>
      <c r="MKN18" s="2688"/>
      <c r="MKO18" s="2688"/>
      <c r="MKP18" s="2688"/>
      <c r="MKQ18" s="2688"/>
      <c r="MKR18" s="2688"/>
      <c r="MKS18" s="2688"/>
      <c r="MKT18" s="2688"/>
      <c r="MKU18" s="2688"/>
      <c r="MKV18" s="2688"/>
      <c r="MKW18" s="2688"/>
      <c r="MKX18" s="2688"/>
      <c r="MKY18" s="2688"/>
      <c r="MKZ18" s="2688"/>
      <c r="MLA18" s="2688"/>
      <c r="MLB18" s="2688"/>
      <c r="MLC18" s="2688"/>
      <c r="MLD18" s="2688"/>
      <c r="MLE18" s="2688"/>
      <c r="MLF18" s="2688"/>
      <c r="MLG18" s="2688"/>
      <c r="MLH18" s="2688"/>
      <c r="MLI18" s="2688"/>
      <c r="MLJ18" s="2688"/>
      <c r="MLK18" s="2688"/>
      <c r="MLL18" s="2688"/>
      <c r="MLM18" s="2688"/>
      <c r="MLN18" s="2688"/>
      <c r="MLO18" s="2688"/>
      <c r="MLP18" s="2688"/>
      <c r="MLQ18" s="2688"/>
      <c r="MLR18" s="2688"/>
      <c r="MLS18" s="2688"/>
      <c r="MLT18" s="2688"/>
      <c r="MLU18" s="2688"/>
      <c r="MLV18" s="2688"/>
      <c r="MLW18" s="2688"/>
      <c r="MLX18" s="2688"/>
      <c r="MLY18" s="2688"/>
      <c r="MLZ18" s="2688"/>
      <c r="MMA18" s="2688"/>
      <c r="MMB18" s="2688"/>
      <c r="MMC18" s="2688"/>
      <c r="MMD18" s="2688"/>
      <c r="MME18" s="2688"/>
      <c r="MMF18" s="2688"/>
      <c r="MMG18" s="2688"/>
      <c r="MMH18" s="2688"/>
      <c r="MMI18" s="2688"/>
      <c r="MMJ18" s="2688"/>
      <c r="MMK18" s="2688"/>
      <c r="MML18" s="2688"/>
      <c r="MMM18" s="2688"/>
      <c r="MMN18" s="2688"/>
      <c r="MMO18" s="2688"/>
      <c r="MMP18" s="2688"/>
      <c r="MMQ18" s="2688"/>
      <c r="MMR18" s="2688"/>
      <c r="MMS18" s="2688"/>
      <c r="MMT18" s="2688"/>
      <c r="MMU18" s="2688"/>
      <c r="MMV18" s="2688"/>
      <c r="MMW18" s="2688"/>
      <c r="MMX18" s="2688"/>
      <c r="MMY18" s="2688"/>
      <c r="MMZ18" s="2688"/>
      <c r="MNA18" s="2688"/>
      <c r="MNB18" s="2688"/>
      <c r="MNC18" s="2688"/>
      <c r="MND18" s="2688"/>
      <c r="MNE18" s="2688"/>
      <c r="MNF18" s="2688"/>
      <c r="MNG18" s="2688"/>
      <c r="MNH18" s="2688"/>
      <c r="MNI18" s="2688"/>
      <c r="MNJ18" s="2688"/>
      <c r="MNK18" s="2688"/>
      <c r="MNL18" s="2688"/>
      <c r="MNM18" s="2688"/>
      <c r="MNN18" s="2688"/>
      <c r="MNO18" s="2688"/>
      <c r="MNP18" s="2688"/>
      <c r="MNQ18" s="2688"/>
      <c r="MNR18" s="2688"/>
      <c r="MNS18" s="2688"/>
      <c r="MNT18" s="2688"/>
      <c r="MNU18" s="2688"/>
      <c r="MNV18" s="2688"/>
      <c r="MNW18" s="2688"/>
      <c r="MNX18" s="2688"/>
      <c r="MNY18" s="2688"/>
      <c r="MNZ18" s="2688"/>
      <c r="MOA18" s="2688"/>
      <c r="MOB18" s="2688"/>
      <c r="MOC18" s="2688"/>
      <c r="MOD18" s="2688"/>
      <c r="MOE18" s="2688"/>
      <c r="MOF18" s="2688"/>
      <c r="MOG18" s="2688"/>
      <c r="MOH18" s="2688"/>
      <c r="MOI18" s="2688"/>
      <c r="MOJ18" s="2688"/>
      <c r="MOK18" s="2688"/>
      <c r="MOL18" s="2688"/>
      <c r="MOM18" s="2688"/>
      <c r="MON18" s="2688"/>
      <c r="MOO18" s="2688"/>
      <c r="MOP18" s="2688"/>
      <c r="MOQ18" s="2688"/>
      <c r="MOR18" s="2688"/>
      <c r="MOS18" s="2688"/>
      <c r="MOT18" s="2688"/>
      <c r="MOU18" s="2688"/>
      <c r="MOV18" s="2688"/>
      <c r="MOW18" s="2688"/>
      <c r="MOX18" s="2688"/>
      <c r="MOY18" s="2688"/>
      <c r="MOZ18" s="2688"/>
      <c r="MPA18" s="2688"/>
      <c r="MPB18" s="2688"/>
      <c r="MPC18" s="2688"/>
      <c r="MPD18" s="2688"/>
      <c r="MPE18" s="2688"/>
      <c r="MPF18" s="2688"/>
      <c r="MPG18" s="2688"/>
      <c r="MPH18" s="2688"/>
      <c r="MPI18" s="2688"/>
      <c r="MPJ18" s="2688"/>
      <c r="MPK18" s="2688"/>
      <c r="MPL18" s="2688"/>
      <c r="MPM18" s="2688"/>
      <c r="MPN18" s="2688"/>
      <c r="MPO18" s="2688"/>
      <c r="MPP18" s="2688"/>
      <c r="MPQ18" s="2688"/>
      <c r="MPR18" s="2688"/>
      <c r="MPS18" s="2688"/>
      <c r="MPT18" s="2688"/>
      <c r="MPU18" s="2688"/>
      <c r="MPV18" s="2688"/>
      <c r="MPW18" s="2688"/>
      <c r="MPX18" s="2688"/>
      <c r="MPY18" s="2688"/>
      <c r="MPZ18" s="2688"/>
      <c r="MQA18" s="2688"/>
      <c r="MQB18" s="2688"/>
      <c r="MQC18" s="2688"/>
      <c r="MQD18" s="2688"/>
      <c r="MQE18" s="2688"/>
      <c r="MQF18" s="2688"/>
      <c r="MQG18" s="2688"/>
      <c r="MQH18" s="2688"/>
      <c r="MQI18" s="2688"/>
      <c r="MQJ18" s="2688"/>
      <c r="MQK18" s="2688"/>
      <c r="MQL18" s="2688"/>
      <c r="MQM18" s="2688"/>
      <c r="MQN18" s="2688"/>
      <c r="MQO18" s="2688"/>
      <c r="MQP18" s="2688"/>
      <c r="MQQ18" s="2688"/>
      <c r="MQR18" s="2688"/>
      <c r="MQS18" s="2688"/>
      <c r="MQT18" s="2688"/>
      <c r="MQU18" s="2688"/>
      <c r="MQV18" s="2688"/>
      <c r="MQW18" s="2688"/>
      <c r="MQX18" s="2688"/>
      <c r="MQY18" s="2688"/>
      <c r="MQZ18" s="2688"/>
      <c r="MRA18" s="2688"/>
      <c r="MRB18" s="2688"/>
      <c r="MRC18" s="2688"/>
      <c r="MRD18" s="2688"/>
      <c r="MRE18" s="2688"/>
      <c r="MRF18" s="2688"/>
      <c r="MRG18" s="2688"/>
      <c r="MRH18" s="2688"/>
      <c r="MRI18" s="2688"/>
      <c r="MRJ18" s="2688"/>
      <c r="MRK18" s="2688"/>
      <c r="MRL18" s="2688"/>
      <c r="MRM18" s="2688"/>
      <c r="MRN18" s="2688"/>
      <c r="MRO18" s="2688"/>
      <c r="MRP18" s="2688"/>
      <c r="MRQ18" s="2688"/>
      <c r="MRR18" s="2688"/>
      <c r="MRS18" s="2688"/>
      <c r="MRT18" s="2688"/>
      <c r="MRU18" s="2688"/>
      <c r="MRV18" s="2688"/>
      <c r="MRW18" s="2688"/>
      <c r="MRX18" s="2688"/>
      <c r="MRY18" s="2688"/>
      <c r="MRZ18" s="2688"/>
      <c r="MSA18" s="2688"/>
      <c r="MSB18" s="2688"/>
      <c r="MSC18" s="2688"/>
      <c r="MSD18" s="2688"/>
      <c r="MSE18" s="2688"/>
      <c r="MSF18" s="2688"/>
      <c r="MSG18" s="2688"/>
      <c r="MSH18" s="2688"/>
      <c r="MSI18" s="2688"/>
      <c r="MSJ18" s="2688"/>
      <c r="MSK18" s="2688"/>
      <c r="MSL18" s="2688"/>
      <c r="MSM18" s="2688"/>
      <c r="MSN18" s="2688"/>
      <c r="MSO18" s="2688"/>
      <c r="MSP18" s="2688"/>
      <c r="MSQ18" s="2688"/>
      <c r="MSR18" s="2688"/>
      <c r="MSS18" s="2688"/>
      <c r="MST18" s="2688"/>
      <c r="MSU18" s="2688"/>
      <c r="MSV18" s="2688"/>
      <c r="MSW18" s="2688"/>
      <c r="MSX18" s="2688"/>
      <c r="MSY18" s="2688"/>
      <c r="MSZ18" s="2688"/>
      <c r="MTA18" s="2688"/>
      <c r="MTB18" s="2688"/>
      <c r="MTC18" s="2688"/>
      <c r="MTD18" s="2688"/>
      <c r="MTE18" s="2688"/>
      <c r="MTF18" s="2688"/>
      <c r="MTG18" s="2688"/>
      <c r="MTH18" s="2688"/>
      <c r="MTI18" s="2688"/>
      <c r="MTJ18" s="2688"/>
      <c r="MTK18" s="2688"/>
      <c r="MTL18" s="2688"/>
      <c r="MTM18" s="2688"/>
      <c r="MTN18" s="2688"/>
      <c r="MTO18" s="2688"/>
      <c r="MTP18" s="2688"/>
      <c r="MTQ18" s="2688"/>
      <c r="MTR18" s="2688"/>
      <c r="MTS18" s="2688"/>
      <c r="MTT18" s="2688"/>
      <c r="MTU18" s="2688"/>
      <c r="MTV18" s="2688"/>
      <c r="MTW18" s="2688"/>
      <c r="MTX18" s="2688"/>
      <c r="MTY18" s="2688"/>
      <c r="MTZ18" s="2688"/>
      <c r="MUA18" s="2688"/>
      <c r="MUB18" s="2688"/>
      <c r="MUC18" s="2688"/>
      <c r="MUD18" s="2688"/>
      <c r="MUE18" s="2688"/>
      <c r="MUF18" s="2688"/>
      <c r="MUG18" s="2688"/>
      <c r="MUH18" s="2688"/>
      <c r="MUI18" s="2688"/>
      <c r="MUJ18" s="2688"/>
      <c r="MUK18" s="2688"/>
      <c r="MUL18" s="2688"/>
      <c r="MUM18" s="2688"/>
      <c r="MUN18" s="2688"/>
      <c r="MUO18" s="2688"/>
      <c r="MUP18" s="2688"/>
      <c r="MUQ18" s="2688"/>
      <c r="MUR18" s="2688"/>
      <c r="MUS18" s="2688"/>
      <c r="MUT18" s="2688"/>
      <c r="MUU18" s="2688"/>
      <c r="MUV18" s="2688"/>
      <c r="MUW18" s="2688"/>
      <c r="MUX18" s="2688"/>
      <c r="MUY18" s="2688"/>
      <c r="MUZ18" s="2688"/>
      <c r="MVA18" s="2688"/>
      <c r="MVB18" s="2688"/>
      <c r="MVC18" s="2688"/>
      <c r="MVD18" s="2688"/>
      <c r="MVE18" s="2688"/>
      <c r="MVF18" s="2688"/>
      <c r="MVG18" s="2688"/>
      <c r="MVH18" s="2688"/>
      <c r="MVI18" s="2688"/>
      <c r="MVJ18" s="2688"/>
      <c r="MVK18" s="2688"/>
      <c r="MVL18" s="2688"/>
      <c r="MVM18" s="2688"/>
      <c r="MVN18" s="2688"/>
      <c r="MVO18" s="2688"/>
      <c r="MVP18" s="2688"/>
      <c r="MVQ18" s="2688"/>
      <c r="MVR18" s="2688"/>
      <c r="MVS18" s="2688"/>
      <c r="MVT18" s="2688"/>
      <c r="MVU18" s="2688"/>
      <c r="MVV18" s="2688"/>
      <c r="MVW18" s="2688"/>
      <c r="MVX18" s="2688"/>
      <c r="MVY18" s="2688"/>
      <c r="MVZ18" s="2688"/>
      <c r="MWA18" s="2688"/>
      <c r="MWB18" s="2688"/>
      <c r="MWC18" s="2688"/>
      <c r="MWD18" s="2688"/>
      <c r="MWE18" s="2688"/>
      <c r="MWF18" s="2688"/>
      <c r="MWG18" s="2688"/>
      <c r="MWH18" s="2688"/>
      <c r="MWI18" s="2688"/>
      <c r="MWJ18" s="2688"/>
      <c r="MWK18" s="2688"/>
      <c r="MWL18" s="2688"/>
      <c r="MWM18" s="2688"/>
      <c r="MWN18" s="2688"/>
      <c r="MWO18" s="2688"/>
      <c r="MWP18" s="2688"/>
      <c r="MWQ18" s="2688"/>
      <c r="MWR18" s="2688"/>
      <c r="MWS18" s="2688"/>
      <c r="MWT18" s="2688"/>
      <c r="MWU18" s="2688"/>
      <c r="MWV18" s="2688"/>
      <c r="MWW18" s="2688"/>
      <c r="MWX18" s="2688"/>
      <c r="MWY18" s="2688"/>
      <c r="MWZ18" s="2688"/>
      <c r="MXA18" s="2688"/>
      <c r="MXB18" s="2688"/>
      <c r="MXC18" s="2688"/>
      <c r="MXD18" s="2688"/>
      <c r="MXE18" s="2688"/>
      <c r="MXF18" s="2688"/>
      <c r="MXG18" s="2688"/>
      <c r="MXH18" s="2688"/>
      <c r="MXI18" s="2688"/>
      <c r="MXJ18" s="2688"/>
      <c r="MXK18" s="2688"/>
      <c r="MXL18" s="2688"/>
      <c r="MXM18" s="2688"/>
      <c r="MXN18" s="2688"/>
      <c r="MXO18" s="2688"/>
      <c r="MXP18" s="2688"/>
      <c r="MXQ18" s="2688"/>
      <c r="MXR18" s="2688"/>
      <c r="MXS18" s="2688"/>
      <c r="MXT18" s="2688"/>
      <c r="MXU18" s="2688"/>
      <c r="MXV18" s="2688"/>
      <c r="MXW18" s="2688"/>
      <c r="MXX18" s="2688"/>
      <c r="MXY18" s="2688"/>
      <c r="MXZ18" s="2688"/>
      <c r="MYA18" s="2688"/>
      <c r="MYB18" s="2688"/>
      <c r="MYC18" s="2688"/>
      <c r="MYD18" s="2688"/>
      <c r="MYE18" s="2688"/>
      <c r="MYF18" s="2688"/>
      <c r="MYG18" s="2688"/>
      <c r="MYH18" s="2688"/>
      <c r="MYI18" s="2688"/>
      <c r="MYJ18" s="2688"/>
      <c r="MYK18" s="2688"/>
      <c r="MYL18" s="2688"/>
      <c r="MYM18" s="2688"/>
      <c r="MYN18" s="2688"/>
      <c r="MYO18" s="2688"/>
      <c r="MYP18" s="2688"/>
      <c r="MYQ18" s="2688"/>
      <c r="MYR18" s="2688"/>
      <c r="MYS18" s="2688"/>
      <c r="MYT18" s="2688"/>
      <c r="MYU18" s="2688"/>
      <c r="MYV18" s="2688"/>
      <c r="MYW18" s="2688"/>
      <c r="MYX18" s="2688"/>
      <c r="MYY18" s="2688"/>
      <c r="MYZ18" s="2688"/>
      <c r="MZA18" s="2688"/>
      <c r="MZB18" s="2688"/>
      <c r="MZC18" s="2688"/>
      <c r="MZD18" s="2688"/>
      <c r="MZE18" s="2688"/>
      <c r="MZF18" s="2688"/>
      <c r="MZG18" s="2688"/>
      <c r="MZH18" s="2688"/>
      <c r="MZI18" s="2688"/>
      <c r="MZJ18" s="2688"/>
      <c r="MZK18" s="2688"/>
      <c r="MZL18" s="2688"/>
      <c r="MZM18" s="2688"/>
      <c r="MZN18" s="2688"/>
      <c r="MZO18" s="2688"/>
      <c r="MZP18" s="2688"/>
      <c r="MZQ18" s="2688"/>
      <c r="MZR18" s="2688"/>
      <c r="MZS18" s="2688"/>
      <c r="MZT18" s="2688"/>
      <c r="MZU18" s="2688"/>
      <c r="MZV18" s="2688"/>
      <c r="MZW18" s="2688"/>
      <c r="MZX18" s="2688"/>
      <c r="MZY18" s="2688"/>
      <c r="MZZ18" s="2688"/>
      <c r="NAA18" s="2688"/>
      <c r="NAB18" s="2688"/>
      <c r="NAC18" s="2688"/>
      <c r="NAD18" s="2688"/>
      <c r="NAE18" s="2688"/>
      <c r="NAF18" s="2688"/>
      <c r="NAG18" s="2688"/>
      <c r="NAH18" s="2688"/>
      <c r="NAI18" s="2688"/>
      <c r="NAJ18" s="2688"/>
      <c r="NAK18" s="2688"/>
      <c r="NAL18" s="2688"/>
      <c r="NAM18" s="2688"/>
      <c r="NAN18" s="2688"/>
      <c r="NAO18" s="2688"/>
      <c r="NAP18" s="2688"/>
      <c r="NAQ18" s="2688"/>
      <c r="NAR18" s="2688"/>
      <c r="NAS18" s="2688"/>
      <c r="NAT18" s="2688"/>
      <c r="NAU18" s="2688"/>
      <c r="NAV18" s="2688"/>
      <c r="NAW18" s="2688"/>
      <c r="NAX18" s="2688"/>
      <c r="NAY18" s="2688"/>
      <c r="NAZ18" s="2688"/>
      <c r="NBA18" s="2688"/>
      <c r="NBB18" s="2688"/>
      <c r="NBC18" s="2688"/>
      <c r="NBD18" s="2688"/>
      <c r="NBE18" s="2688"/>
      <c r="NBF18" s="2688"/>
      <c r="NBG18" s="2688"/>
      <c r="NBH18" s="2688"/>
      <c r="NBI18" s="2688"/>
      <c r="NBJ18" s="2688"/>
      <c r="NBK18" s="2688"/>
      <c r="NBL18" s="2688"/>
      <c r="NBM18" s="2688"/>
      <c r="NBN18" s="2688"/>
      <c r="NBO18" s="2688"/>
      <c r="NBP18" s="2688"/>
      <c r="NBQ18" s="2688"/>
      <c r="NBR18" s="2688"/>
      <c r="NBS18" s="2688"/>
      <c r="NBT18" s="2688"/>
      <c r="NBU18" s="2688"/>
      <c r="NBV18" s="2688"/>
      <c r="NBW18" s="2688"/>
      <c r="NBX18" s="2688"/>
      <c r="NBY18" s="2688"/>
      <c r="NBZ18" s="2688"/>
      <c r="NCA18" s="2688"/>
      <c r="NCB18" s="2688"/>
      <c r="NCC18" s="2688"/>
      <c r="NCD18" s="2688"/>
      <c r="NCE18" s="2688"/>
      <c r="NCF18" s="2688"/>
      <c r="NCG18" s="2688"/>
      <c r="NCH18" s="2688"/>
      <c r="NCI18" s="2688"/>
      <c r="NCJ18" s="2688"/>
      <c r="NCK18" s="2688"/>
      <c r="NCL18" s="2688"/>
      <c r="NCM18" s="2688"/>
      <c r="NCN18" s="2688"/>
      <c r="NCO18" s="2688"/>
      <c r="NCP18" s="2688"/>
      <c r="NCQ18" s="2688"/>
      <c r="NCR18" s="2688"/>
      <c r="NCS18" s="2688"/>
      <c r="NCT18" s="2688"/>
      <c r="NCU18" s="2688"/>
      <c r="NCV18" s="2688"/>
      <c r="NCW18" s="2688"/>
      <c r="NCX18" s="2688"/>
      <c r="NCY18" s="2688"/>
      <c r="NCZ18" s="2688"/>
      <c r="NDA18" s="2688"/>
      <c r="NDB18" s="2688"/>
      <c r="NDC18" s="2688"/>
      <c r="NDD18" s="2688"/>
      <c r="NDE18" s="2688"/>
      <c r="NDF18" s="2688"/>
      <c r="NDG18" s="2688"/>
      <c r="NDH18" s="2688"/>
      <c r="NDI18" s="2688"/>
      <c r="NDJ18" s="2688"/>
      <c r="NDK18" s="2688"/>
      <c r="NDL18" s="2688"/>
      <c r="NDM18" s="2688"/>
      <c r="NDN18" s="2688"/>
      <c r="NDO18" s="2688"/>
      <c r="NDP18" s="2688"/>
      <c r="NDQ18" s="2688"/>
      <c r="NDR18" s="2688"/>
      <c r="NDS18" s="2688"/>
      <c r="NDT18" s="2688"/>
      <c r="NDU18" s="2688"/>
      <c r="NDV18" s="2688"/>
      <c r="NDW18" s="2688"/>
      <c r="NDX18" s="2688"/>
      <c r="NDY18" s="2688"/>
      <c r="NDZ18" s="2688"/>
      <c r="NEA18" s="2688"/>
      <c r="NEB18" s="2688"/>
      <c r="NEC18" s="2688"/>
      <c r="NED18" s="2688"/>
      <c r="NEE18" s="2688"/>
      <c r="NEF18" s="2688"/>
      <c r="NEG18" s="2688"/>
      <c r="NEH18" s="2688"/>
      <c r="NEI18" s="2688"/>
      <c r="NEJ18" s="2688"/>
      <c r="NEK18" s="2688"/>
      <c r="NEL18" s="2688"/>
      <c r="NEM18" s="2688"/>
      <c r="NEN18" s="2688"/>
      <c r="NEO18" s="2688"/>
      <c r="NEP18" s="2688"/>
      <c r="NEQ18" s="2688"/>
      <c r="NER18" s="2688"/>
      <c r="NES18" s="2688"/>
      <c r="NET18" s="2688"/>
      <c r="NEU18" s="2688"/>
      <c r="NEV18" s="2688"/>
      <c r="NEW18" s="2688"/>
      <c r="NEX18" s="2688"/>
      <c r="NEY18" s="2688"/>
      <c r="NEZ18" s="2688"/>
      <c r="NFA18" s="2688"/>
      <c r="NFB18" s="2688"/>
      <c r="NFC18" s="2688"/>
      <c r="NFD18" s="2688"/>
      <c r="NFE18" s="2688"/>
      <c r="NFF18" s="2688"/>
      <c r="NFG18" s="2688"/>
      <c r="NFH18" s="2688"/>
      <c r="NFI18" s="2688"/>
      <c r="NFJ18" s="2688"/>
      <c r="NFK18" s="2688"/>
      <c r="NFL18" s="2688"/>
      <c r="NFM18" s="2688"/>
      <c r="NFN18" s="2688"/>
      <c r="NFO18" s="2688"/>
      <c r="NFP18" s="2688"/>
      <c r="NFQ18" s="2688"/>
      <c r="NFR18" s="2688"/>
      <c r="NFS18" s="2688"/>
      <c r="NFT18" s="2688"/>
      <c r="NFU18" s="2688"/>
      <c r="NFV18" s="2688"/>
      <c r="NFW18" s="2688"/>
      <c r="NFX18" s="2688"/>
      <c r="NFY18" s="2688"/>
      <c r="NFZ18" s="2688"/>
      <c r="NGA18" s="2688"/>
      <c r="NGB18" s="2688"/>
      <c r="NGC18" s="2688"/>
      <c r="NGD18" s="2688"/>
      <c r="NGE18" s="2688"/>
      <c r="NGF18" s="2688"/>
      <c r="NGG18" s="2688"/>
      <c r="NGH18" s="2688"/>
      <c r="NGI18" s="2688"/>
      <c r="NGJ18" s="2688"/>
      <c r="NGK18" s="2688"/>
      <c r="NGL18" s="2688"/>
      <c r="NGM18" s="2688"/>
      <c r="NGN18" s="2688"/>
      <c r="NGO18" s="2688"/>
      <c r="NGP18" s="2688"/>
      <c r="NGQ18" s="2688"/>
      <c r="NGR18" s="2688"/>
      <c r="NGS18" s="2688"/>
      <c r="NGT18" s="2688"/>
      <c r="NGU18" s="2688"/>
      <c r="NGV18" s="2688"/>
      <c r="NGW18" s="2688"/>
      <c r="NGX18" s="2688"/>
      <c r="NGY18" s="2688"/>
      <c r="NGZ18" s="2688"/>
      <c r="NHA18" s="2688"/>
      <c r="NHB18" s="2688"/>
      <c r="NHC18" s="2688"/>
      <c r="NHD18" s="2688"/>
      <c r="NHE18" s="2688"/>
      <c r="NHF18" s="2688"/>
      <c r="NHG18" s="2688"/>
      <c r="NHH18" s="2688"/>
      <c r="NHI18" s="2688"/>
      <c r="NHJ18" s="2688"/>
      <c r="NHK18" s="2688"/>
      <c r="NHL18" s="2688"/>
      <c r="NHM18" s="2688"/>
      <c r="NHN18" s="2688"/>
      <c r="NHO18" s="2688"/>
      <c r="NHP18" s="2688"/>
      <c r="NHQ18" s="2688"/>
      <c r="NHR18" s="2688"/>
      <c r="NHS18" s="2688"/>
      <c r="NHT18" s="2688"/>
      <c r="NHU18" s="2688"/>
      <c r="NHV18" s="2688"/>
      <c r="NHW18" s="2688"/>
      <c r="NHX18" s="2688"/>
      <c r="NHY18" s="2688"/>
      <c r="NHZ18" s="2688"/>
      <c r="NIA18" s="2688"/>
      <c r="NIB18" s="2688"/>
      <c r="NIC18" s="2688"/>
      <c r="NID18" s="2688"/>
      <c r="NIE18" s="2688"/>
      <c r="NIF18" s="2688"/>
      <c r="NIG18" s="2688"/>
      <c r="NIH18" s="2688"/>
      <c r="NII18" s="2688"/>
      <c r="NIJ18" s="2688"/>
      <c r="NIK18" s="2688"/>
      <c r="NIL18" s="2688"/>
      <c r="NIM18" s="2688"/>
      <c r="NIN18" s="2688"/>
      <c r="NIO18" s="2688"/>
      <c r="NIP18" s="2688"/>
      <c r="NIQ18" s="2688"/>
      <c r="NIR18" s="2688"/>
      <c r="NIS18" s="2688"/>
      <c r="NIT18" s="2688"/>
      <c r="NIU18" s="2688"/>
      <c r="NIV18" s="2688"/>
      <c r="NIW18" s="2688"/>
      <c r="NIX18" s="2688"/>
      <c r="NIY18" s="2688"/>
      <c r="NIZ18" s="2688"/>
      <c r="NJA18" s="2688"/>
      <c r="NJB18" s="2688"/>
      <c r="NJC18" s="2688"/>
      <c r="NJD18" s="2688"/>
      <c r="NJE18" s="2688"/>
      <c r="NJF18" s="2688"/>
      <c r="NJG18" s="2688"/>
      <c r="NJH18" s="2688"/>
      <c r="NJI18" s="2688"/>
      <c r="NJJ18" s="2688"/>
      <c r="NJK18" s="2688"/>
      <c r="NJL18" s="2688"/>
      <c r="NJM18" s="2688"/>
      <c r="NJN18" s="2688"/>
      <c r="NJO18" s="2688"/>
      <c r="NJP18" s="2688"/>
      <c r="NJQ18" s="2688"/>
      <c r="NJR18" s="2688"/>
      <c r="NJS18" s="2688"/>
      <c r="NJT18" s="2688"/>
      <c r="NJU18" s="2688"/>
      <c r="NJV18" s="2688"/>
      <c r="NJW18" s="2688"/>
      <c r="NJX18" s="2688"/>
      <c r="NJY18" s="2688"/>
      <c r="NJZ18" s="2688"/>
      <c r="NKA18" s="2688"/>
      <c r="NKB18" s="2688"/>
      <c r="NKC18" s="2688"/>
      <c r="NKD18" s="2688"/>
      <c r="NKE18" s="2688"/>
      <c r="NKF18" s="2688"/>
      <c r="NKG18" s="2688"/>
      <c r="NKH18" s="2688"/>
      <c r="NKI18" s="2688"/>
      <c r="NKJ18" s="2688"/>
      <c r="NKK18" s="2688"/>
      <c r="NKL18" s="2688"/>
      <c r="NKM18" s="2688"/>
      <c r="NKN18" s="2688"/>
      <c r="NKO18" s="2688"/>
      <c r="NKP18" s="2688"/>
      <c r="NKQ18" s="2688"/>
      <c r="NKR18" s="2688"/>
      <c r="NKS18" s="2688"/>
      <c r="NKT18" s="2688"/>
      <c r="NKU18" s="2688"/>
      <c r="NKV18" s="2688"/>
      <c r="NKW18" s="2688"/>
      <c r="NKX18" s="2688"/>
      <c r="NKY18" s="2688"/>
      <c r="NKZ18" s="2688"/>
      <c r="NLA18" s="2688"/>
      <c r="NLB18" s="2688"/>
      <c r="NLC18" s="2688"/>
      <c r="NLD18" s="2688"/>
      <c r="NLE18" s="2688"/>
      <c r="NLF18" s="2688"/>
      <c r="NLG18" s="2688"/>
      <c r="NLH18" s="2688"/>
      <c r="NLI18" s="2688"/>
      <c r="NLJ18" s="2688"/>
      <c r="NLK18" s="2688"/>
      <c r="NLL18" s="2688"/>
      <c r="NLM18" s="2688"/>
      <c r="NLN18" s="2688"/>
      <c r="NLO18" s="2688"/>
      <c r="NLP18" s="2688"/>
      <c r="NLQ18" s="2688"/>
      <c r="NLR18" s="2688"/>
      <c r="NLS18" s="2688"/>
      <c r="NLT18" s="2688"/>
      <c r="NLU18" s="2688"/>
      <c r="NLV18" s="2688"/>
      <c r="NLW18" s="2688"/>
      <c r="NLX18" s="2688"/>
      <c r="NLY18" s="2688"/>
      <c r="NLZ18" s="2688"/>
      <c r="NMA18" s="2688"/>
      <c r="NMB18" s="2688"/>
      <c r="NMC18" s="2688"/>
      <c r="NMD18" s="2688"/>
      <c r="NME18" s="2688"/>
      <c r="NMF18" s="2688"/>
      <c r="NMG18" s="2688"/>
      <c r="NMH18" s="2688"/>
      <c r="NMI18" s="2688"/>
      <c r="NMJ18" s="2688"/>
      <c r="NMK18" s="2688"/>
      <c r="NML18" s="2688"/>
      <c r="NMM18" s="2688"/>
      <c r="NMN18" s="2688"/>
      <c r="NMO18" s="2688"/>
      <c r="NMP18" s="2688"/>
      <c r="NMQ18" s="2688"/>
      <c r="NMR18" s="2688"/>
      <c r="NMS18" s="2688"/>
      <c r="NMT18" s="2688"/>
      <c r="NMU18" s="2688"/>
      <c r="NMV18" s="2688"/>
      <c r="NMW18" s="2688"/>
      <c r="NMX18" s="2688"/>
      <c r="NMY18" s="2688"/>
      <c r="NMZ18" s="2688"/>
      <c r="NNA18" s="2688"/>
      <c r="NNB18" s="2688"/>
      <c r="NNC18" s="2688"/>
      <c r="NND18" s="2688"/>
      <c r="NNE18" s="2688"/>
      <c r="NNF18" s="2688"/>
      <c r="NNG18" s="2688"/>
      <c r="NNH18" s="2688"/>
      <c r="NNI18" s="2688"/>
      <c r="NNJ18" s="2688"/>
      <c r="NNK18" s="2688"/>
      <c r="NNL18" s="2688"/>
      <c r="NNM18" s="2688"/>
      <c r="NNN18" s="2688"/>
      <c r="NNO18" s="2688"/>
      <c r="NNP18" s="2688"/>
      <c r="NNQ18" s="2688"/>
      <c r="NNR18" s="2688"/>
      <c r="NNS18" s="2688"/>
      <c r="NNT18" s="2688"/>
      <c r="NNU18" s="2688"/>
      <c r="NNV18" s="2688"/>
      <c r="NNW18" s="2688"/>
      <c r="NNX18" s="2688"/>
      <c r="NNY18" s="2688"/>
      <c r="NNZ18" s="2688"/>
      <c r="NOA18" s="2688"/>
      <c r="NOB18" s="2688"/>
      <c r="NOC18" s="2688"/>
      <c r="NOD18" s="2688"/>
      <c r="NOE18" s="2688"/>
      <c r="NOF18" s="2688"/>
      <c r="NOG18" s="2688"/>
      <c r="NOH18" s="2688"/>
      <c r="NOI18" s="2688"/>
      <c r="NOJ18" s="2688"/>
      <c r="NOK18" s="2688"/>
      <c r="NOL18" s="2688"/>
      <c r="NOM18" s="2688"/>
      <c r="NON18" s="2688"/>
      <c r="NOO18" s="2688"/>
      <c r="NOP18" s="2688"/>
      <c r="NOQ18" s="2688"/>
      <c r="NOR18" s="2688"/>
      <c r="NOS18" s="2688"/>
      <c r="NOT18" s="2688"/>
      <c r="NOU18" s="2688"/>
      <c r="NOV18" s="2688"/>
      <c r="NOW18" s="2688"/>
      <c r="NOX18" s="2688"/>
      <c r="NOY18" s="2688"/>
      <c r="NOZ18" s="2688"/>
      <c r="NPA18" s="2688"/>
      <c r="NPB18" s="2688"/>
      <c r="NPC18" s="2688"/>
      <c r="NPD18" s="2688"/>
      <c r="NPE18" s="2688"/>
      <c r="NPF18" s="2688"/>
      <c r="NPG18" s="2688"/>
      <c r="NPH18" s="2688"/>
      <c r="NPI18" s="2688"/>
      <c r="NPJ18" s="2688"/>
      <c r="NPK18" s="2688"/>
      <c r="NPL18" s="2688"/>
      <c r="NPM18" s="2688"/>
      <c r="NPN18" s="2688"/>
      <c r="NPO18" s="2688"/>
      <c r="NPP18" s="2688"/>
      <c r="NPQ18" s="2688"/>
      <c r="NPR18" s="2688"/>
      <c r="NPS18" s="2688"/>
      <c r="NPT18" s="2688"/>
      <c r="NPU18" s="2688"/>
      <c r="NPV18" s="2688"/>
      <c r="NPW18" s="2688"/>
      <c r="NPX18" s="2688"/>
      <c r="NPY18" s="2688"/>
      <c r="NPZ18" s="2688"/>
      <c r="NQA18" s="2688"/>
      <c r="NQB18" s="2688"/>
      <c r="NQC18" s="2688"/>
      <c r="NQD18" s="2688"/>
      <c r="NQE18" s="2688"/>
      <c r="NQF18" s="2688"/>
      <c r="NQG18" s="2688"/>
      <c r="NQH18" s="2688"/>
      <c r="NQI18" s="2688"/>
      <c r="NQJ18" s="2688"/>
      <c r="NQK18" s="2688"/>
      <c r="NQL18" s="2688"/>
      <c r="NQM18" s="2688"/>
      <c r="NQN18" s="2688"/>
      <c r="NQO18" s="2688"/>
      <c r="NQP18" s="2688"/>
      <c r="NQQ18" s="2688"/>
      <c r="NQR18" s="2688"/>
      <c r="NQS18" s="2688"/>
      <c r="NQT18" s="2688"/>
      <c r="NQU18" s="2688"/>
      <c r="NQV18" s="2688"/>
      <c r="NQW18" s="2688"/>
      <c r="NQX18" s="2688"/>
      <c r="NQY18" s="2688"/>
      <c r="NQZ18" s="2688"/>
      <c r="NRA18" s="2688"/>
      <c r="NRB18" s="2688"/>
      <c r="NRC18" s="2688"/>
      <c r="NRD18" s="2688"/>
      <c r="NRE18" s="2688"/>
      <c r="NRF18" s="2688"/>
      <c r="NRG18" s="2688"/>
      <c r="NRH18" s="2688"/>
      <c r="NRI18" s="2688"/>
      <c r="NRJ18" s="2688"/>
      <c r="NRK18" s="2688"/>
      <c r="NRL18" s="2688"/>
      <c r="NRM18" s="2688"/>
      <c r="NRN18" s="2688"/>
      <c r="NRO18" s="2688"/>
      <c r="NRP18" s="2688"/>
      <c r="NRQ18" s="2688"/>
      <c r="NRR18" s="2688"/>
      <c r="NRS18" s="2688"/>
      <c r="NRT18" s="2688"/>
      <c r="NRU18" s="2688"/>
      <c r="NRV18" s="2688"/>
      <c r="NRW18" s="2688"/>
      <c r="NRX18" s="2688"/>
      <c r="NRY18" s="2688"/>
      <c r="NRZ18" s="2688"/>
      <c r="NSA18" s="2688"/>
      <c r="NSB18" s="2688"/>
      <c r="NSC18" s="2688"/>
      <c r="NSD18" s="2688"/>
      <c r="NSE18" s="2688"/>
      <c r="NSF18" s="2688"/>
      <c r="NSG18" s="2688"/>
      <c r="NSH18" s="2688"/>
      <c r="NSI18" s="2688"/>
      <c r="NSJ18" s="2688"/>
      <c r="NSK18" s="2688"/>
      <c r="NSL18" s="2688"/>
      <c r="NSM18" s="2688"/>
      <c r="NSN18" s="2688"/>
      <c r="NSO18" s="2688"/>
      <c r="NSP18" s="2688"/>
      <c r="NSQ18" s="2688"/>
      <c r="NSR18" s="2688"/>
      <c r="NSS18" s="2688"/>
      <c r="NST18" s="2688"/>
      <c r="NSU18" s="2688"/>
      <c r="NSV18" s="2688"/>
      <c r="NSW18" s="2688"/>
      <c r="NSX18" s="2688"/>
      <c r="NSY18" s="2688"/>
      <c r="NSZ18" s="2688"/>
      <c r="NTA18" s="2688"/>
      <c r="NTB18" s="2688"/>
      <c r="NTC18" s="2688"/>
      <c r="NTD18" s="2688"/>
      <c r="NTE18" s="2688"/>
      <c r="NTF18" s="2688"/>
      <c r="NTG18" s="2688"/>
      <c r="NTH18" s="2688"/>
      <c r="NTI18" s="2688"/>
      <c r="NTJ18" s="2688"/>
      <c r="NTK18" s="2688"/>
      <c r="NTL18" s="2688"/>
      <c r="NTM18" s="2688"/>
      <c r="NTN18" s="2688"/>
      <c r="NTO18" s="2688"/>
      <c r="NTP18" s="2688"/>
      <c r="NTQ18" s="2688"/>
      <c r="NTR18" s="2688"/>
      <c r="NTS18" s="2688"/>
      <c r="NTT18" s="2688"/>
      <c r="NTU18" s="2688"/>
      <c r="NTV18" s="2688"/>
      <c r="NTW18" s="2688"/>
      <c r="NTX18" s="2688"/>
      <c r="NTY18" s="2688"/>
      <c r="NTZ18" s="2688"/>
      <c r="NUA18" s="2688"/>
      <c r="NUB18" s="2688"/>
      <c r="NUC18" s="2688"/>
      <c r="NUD18" s="2688"/>
      <c r="NUE18" s="2688"/>
      <c r="NUF18" s="2688"/>
      <c r="NUG18" s="2688"/>
      <c r="NUH18" s="2688"/>
      <c r="NUI18" s="2688"/>
      <c r="NUJ18" s="2688"/>
      <c r="NUK18" s="2688"/>
      <c r="NUL18" s="2688"/>
      <c r="NUM18" s="2688"/>
      <c r="NUN18" s="2688"/>
      <c r="NUO18" s="2688"/>
      <c r="NUP18" s="2688"/>
      <c r="NUQ18" s="2688"/>
      <c r="NUR18" s="2688"/>
      <c r="NUS18" s="2688"/>
      <c r="NUT18" s="2688"/>
      <c r="NUU18" s="2688"/>
      <c r="NUV18" s="2688"/>
      <c r="NUW18" s="2688"/>
      <c r="NUX18" s="2688"/>
      <c r="NUY18" s="2688"/>
      <c r="NUZ18" s="2688"/>
      <c r="NVA18" s="2688"/>
      <c r="NVB18" s="2688"/>
      <c r="NVC18" s="2688"/>
      <c r="NVD18" s="2688"/>
      <c r="NVE18" s="2688"/>
      <c r="NVF18" s="2688"/>
      <c r="NVG18" s="2688"/>
      <c r="NVH18" s="2688"/>
      <c r="NVI18" s="2688"/>
      <c r="NVJ18" s="2688"/>
      <c r="NVK18" s="2688"/>
      <c r="NVL18" s="2688"/>
      <c r="NVM18" s="2688"/>
      <c r="NVN18" s="2688"/>
      <c r="NVO18" s="2688"/>
      <c r="NVP18" s="2688"/>
      <c r="NVQ18" s="2688"/>
      <c r="NVR18" s="2688"/>
      <c r="NVS18" s="2688"/>
      <c r="NVT18" s="2688"/>
      <c r="NVU18" s="2688"/>
      <c r="NVV18" s="2688"/>
      <c r="NVW18" s="2688"/>
      <c r="NVX18" s="2688"/>
      <c r="NVY18" s="2688"/>
      <c r="NVZ18" s="2688"/>
      <c r="NWA18" s="2688"/>
      <c r="NWB18" s="2688"/>
      <c r="NWC18" s="2688"/>
      <c r="NWD18" s="2688"/>
      <c r="NWE18" s="2688"/>
      <c r="NWF18" s="2688"/>
      <c r="NWG18" s="2688"/>
      <c r="NWH18" s="2688"/>
      <c r="NWI18" s="2688"/>
      <c r="NWJ18" s="2688"/>
      <c r="NWK18" s="2688"/>
      <c r="NWL18" s="2688"/>
      <c r="NWM18" s="2688"/>
      <c r="NWN18" s="2688"/>
      <c r="NWO18" s="2688"/>
      <c r="NWP18" s="2688"/>
      <c r="NWQ18" s="2688"/>
      <c r="NWR18" s="2688"/>
      <c r="NWS18" s="2688"/>
      <c r="NWT18" s="2688"/>
      <c r="NWU18" s="2688"/>
      <c r="NWV18" s="2688"/>
      <c r="NWW18" s="2688"/>
      <c r="NWX18" s="2688"/>
      <c r="NWY18" s="2688"/>
      <c r="NWZ18" s="2688"/>
      <c r="NXA18" s="2688"/>
      <c r="NXB18" s="2688"/>
      <c r="NXC18" s="2688"/>
      <c r="NXD18" s="2688"/>
      <c r="NXE18" s="2688"/>
      <c r="NXF18" s="2688"/>
      <c r="NXG18" s="2688"/>
      <c r="NXH18" s="2688"/>
      <c r="NXI18" s="2688"/>
      <c r="NXJ18" s="2688"/>
      <c r="NXK18" s="2688"/>
      <c r="NXL18" s="2688"/>
      <c r="NXM18" s="2688"/>
      <c r="NXN18" s="2688"/>
      <c r="NXO18" s="2688"/>
      <c r="NXP18" s="2688"/>
      <c r="NXQ18" s="2688"/>
      <c r="NXR18" s="2688"/>
      <c r="NXS18" s="2688"/>
      <c r="NXT18" s="2688"/>
      <c r="NXU18" s="2688"/>
      <c r="NXV18" s="2688"/>
      <c r="NXW18" s="2688"/>
      <c r="NXX18" s="2688"/>
      <c r="NXY18" s="2688"/>
      <c r="NXZ18" s="2688"/>
      <c r="NYA18" s="2688"/>
      <c r="NYB18" s="2688"/>
      <c r="NYC18" s="2688"/>
      <c r="NYD18" s="2688"/>
      <c r="NYE18" s="2688"/>
      <c r="NYF18" s="2688"/>
      <c r="NYG18" s="2688"/>
      <c r="NYH18" s="2688"/>
      <c r="NYI18" s="2688"/>
      <c r="NYJ18" s="2688"/>
      <c r="NYK18" s="2688"/>
      <c r="NYL18" s="2688"/>
      <c r="NYM18" s="2688"/>
      <c r="NYN18" s="2688"/>
      <c r="NYO18" s="2688"/>
      <c r="NYP18" s="2688"/>
      <c r="NYQ18" s="2688"/>
      <c r="NYR18" s="2688"/>
      <c r="NYS18" s="2688"/>
      <c r="NYT18" s="2688"/>
      <c r="NYU18" s="2688"/>
      <c r="NYV18" s="2688"/>
      <c r="NYW18" s="2688"/>
      <c r="NYX18" s="2688"/>
      <c r="NYY18" s="2688"/>
      <c r="NYZ18" s="2688"/>
      <c r="NZA18" s="2688"/>
      <c r="NZB18" s="2688"/>
      <c r="NZC18" s="2688"/>
      <c r="NZD18" s="2688"/>
      <c r="NZE18" s="2688"/>
      <c r="NZF18" s="2688"/>
      <c r="NZG18" s="2688"/>
      <c r="NZH18" s="2688"/>
      <c r="NZI18" s="2688"/>
      <c r="NZJ18" s="2688"/>
      <c r="NZK18" s="2688"/>
      <c r="NZL18" s="2688"/>
      <c r="NZM18" s="2688"/>
      <c r="NZN18" s="2688"/>
      <c r="NZO18" s="2688"/>
      <c r="NZP18" s="2688"/>
      <c r="NZQ18" s="2688"/>
      <c r="NZR18" s="2688"/>
      <c r="NZS18" s="2688"/>
      <c r="NZT18" s="2688"/>
      <c r="NZU18" s="2688"/>
      <c r="NZV18" s="2688"/>
      <c r="NZW18" s="2688"/>
      <c r="NZX18" s="2688"/>
      <c r="NZY18" s="2688"/>
      <c r="NZZ18" s="2688"/>
      <c r="OAA18" s="2688"/>
      <c r="OAB18" s="2688"/>
      <c r="OAC18" s="2688"/>
      <c r="OAD18" s="2688"/>
      <c r="OAE18" s="2688"/>
      <c r="OAF18" s="2688"/>
      <c r="OAG18" s="2688"/>
      <c r="OAH18" s="2688"/>
      <c r="OAI18" s="2688"/>
      <c r="OAJ18" s="2688"/>
      <c r="OAK18" s="2688"/>
      <c r="OAL18" s="2688"/>
      <c r="OAM18" s="2688"/>
      <c r="OAN18" s="2688"/>
      <c r="OAO18" s="2688"/>
      <c r="OAP18" s="2688"/>
      <c r="OAQ18" s="2688"/>
      <c r="OAR18" s="2688"/>
      <c r="OAS18" s="2688"/>
      <c r="OAT18" s="2688"/>
      <c r="OAU18" s="2688"/>
      <c r="OAV18" s="2688"/>
      <c r="OAW18" s="2688"/>
      <c r="OAX18" s="2688"/>
      <c r="OAY18" s="2688"/>
      <c r="OAZ18" s="2688"/>
      <c r="OBA18" s="2688"/>
      <c r="OBB18" s="2688"/>
      <c r="OBC18" s="2688"/>
      <c r="OBD18" s="2688"/>
      <c r="OBE18" s="2688"/>
      <c r="OBF18" s="2688"/>
      <c r="OBG18" s="2688"/>
      <c r="OBH18" s="2688"/>
      <c r="OBI18" s="2688"/>
      <c r="OBJ18" s="2688"/>
      <c r="OBK18" s="2688"/>
      <c r="OBL18" s="2688"/>
      <c r="OBM18" s="2688"/>
      <c r="OBN18" s="2688"/>
      <c r="OBO18" s="2688"/>
      <c r="OBP18" s="2688"/>
      <c r="OBQ18" s="2688"/>
      <c r="OBR18" s="2688"/>
      <c r="OBS18" s="2688"/>
      <c r="OBT18" s="2688"/>
      <c r="OBU18" s="2688"/>
      <c r="OBV18" s="2688"/>
      <c r="OBW18" s="2688"/>
      <c r="OBX18" s="2688"/>
      <c r="OBY18" s="2688"/>
      <c r="OBZ18" s="2688"/>
      <c r="OCA18" s="2688"/>
      <c r="OCB18" s="2688"/>
      <c r="OCC18" s="2688"/>
      <c r="OCD18" s="2688"/>
      <c r="OCE18" s="2688"/>
      <c r="OCF18" s="2688"/>
      <c r="OCG18" s="2688"/>
      <c r="OCH18" s="2688"/>
      <c r="OCI18" s="2688"/>
      <c r="OCJ18" s="2688"/>
      <c r="OCK18" s="2688"/>
      <c r="OCL18" s="2688"/>
      <c r="OCM18" s="2688"/>
      <c r="OCN18" s="2688"/>
      <c r="OCO18" s="2688"/>
      <c r="OCP18" s="2688"/>
      <c r="OCQ18" s="2688"/>
      <c r="OCR18" s="2688"/>
      <c r="OCS18" s="2688"/>
      <c r="OCT18" s="2688"/>
      <c r="OCU18" s="2688"/>
      <c r="OCV18" s="2688"/>
      <c r="OCW18" s="2688"/>
      <c r="OCX18" s="2688"/>
      <c r="OCY18" s="2688"/>
      <c r="OCZ18" s="2688"/>
      <c r="ODA18" s="2688"/>
      <c r="ODB18" s="2688"/>
      <c r="ODC18" s="2688"/>
      <c r="ODD18" s="2688"/>
      <c r="ODE18" s="2688"/>
      <c r="ODF18" s="2688"/>
      <c r="ODG18" s="2688"/>
      <c r="ODH18" s="2688"/>
      <c r="ODI18" s="2688"/>
      <c r="ODJ18" s="2688"/>
      <c r="ODK18" s="2688"/>
      <c r="ODL18" s="2688"/>
      <c r="ODM18" s="2688"/>
      <c r="ODN18" s="2688"/>
      <c r="ODO18" s="2688"/>
      <c r="ODP18" s="2688"/>
      <c r="ODQ18" s="2688"/>
      <c r="ODR18" s="2688"/>
      <c r="ODS18" s="2688"/>
      <c r="ODT18" s="2688"/>
      <c r="ODU18" s="2688"/>
      <c r="ODV18" s="2688"/>
      <c r="ODW18" s="2688"/>
      <c r="ODX18" s="2688"/>
      <c r="ODY18" s="2688"/>
      <c r="ODZ18" s="2688"/>
      <c r="OEA18" s="2688"/>
      <c r="OEB18" s="2688"/>
      <c r="OEC18" s="2688"/>
      <c r="OED18" s="2688"/>
      <c r="OEE18" s="2688"/>
      <c r="OEF18" s="2688"/>
      <c r="OEG18" s="2688"/>
      <c r="OEH18" s="2688"/>
      <c r="OEI18" s="2688"/>
      <c r="OEJ18" s="2688"/>
      <c r="OEK18" s="2688"/>
      <c r="OEL18" s="2688"/>
      <c r="OEM18" s="2688"/>
      <c r="OEN18" s="2688"/>
      <c r="OEO18" s="2688"/>
      <c r="OEP18" s="2688"/>
      <c r="OEQ18" s="2688"/>
      <c r="OER18" s="2688"/>
      <c r="OES18" s="2688"/>
      <c r="OET18" s="2688"/>
      <c r="OEU18" s="2688"/>
      <c r="OEV18" s="2688"/>
      <c r="OEW18" s="2688"/>
      <c r="OEX18" s="2688"/>
      <c r="OEY18" s="2688"/>
      <c r="OEZ18" s="2688"/>
      <c r="OFA18" s="2688"/>
      <c r="OFB18" s="2688"/>
      <c r="OFC18" s="2688"/>
      <c r="OFD18" s="2688"/>
      <c r="OFE18" s="2688"/>
      <c r="OFF18" s="2688"/>
      <c r="OFG18" s="2688"/>
      <c r="OFH18" s="2688"/>
      <c r="OFI18" s="2688"/>
      <c r="OFJ18" s="2688"/>
      <c r="OFK18" s="2688"/>
      <c r="OFL18" s="2688"/>
      <c r="OFM18" s="2688"/>
      <c r="OFN18" s="2688"/>
      <c r="OFO18" s="2688"/>
      <c r="OFP18" s="2688"/>
      <c r="OFQ18" s="2688"/>
      <c r="OFR18" s="2688"/>
      <c r="OFS18" s="2688"/>
      <c r="OFT18" s="2688"/>
      <c r="OFU18" s="2688"/>
      <c r="OFV18" s="2688"/>
      <c r="OFW18" s="2688"/>
      <c r="OFX18" s="2688"/>
      <c r="OFY18" s="2688"/>
      <c r="OFZ18" s="2688"/>
      <c r="OGA18" s="2688"/>
      <c r="OGB18" s="2688"/>
      <c r="OGC18" s="2688"/>
      <c r="OGD18" s="2688"/>
      <c r="OGE18" s="2688"/>
      <c r="OGF18" s="2688"/>
      <c r="OGG18" s="2688"/>
      <c r="OGH18" s="2688"/>
      <c r="OGI18" s="2688"/>
      <c r="OGJ18" s="2688"/>
      <c r="OGK18" s="2688"/>
      <c r="OGL18" s="2688"/>
      <c r="OGM18" s="2688"/>
      <c r="OGN18" s="2688"/>
      <c r="OGO18" s="2688"/>
      <c r="OGP18" s="2688"/>
      <c r="OGQ18" s="2688"/>
      <c r="OGR18" s="2688"/>
      <c r="OGS18" s="2688"/>
      <c r="OGT18" s="2688"/>
      <c r="OGU18" s="2688"/>
      <c r="OGV18" s="2688"/>
      <c r="OGW18" s="2688"/>
      <c r="OGX18" s="2688"/>
      <c r="OGY18" s="2688"/>
      <c r="OGZ18" s="2688"/>
      <c r="OHA18" s="2688"/>
      <c r="OHB18" s="2688"/>
      <c r="OHC18" s="2688"/>
      <c r="OHD18" s="2688"/>
      <c r="OHE18" s="2688"/>
      <c r="OHF18" s="2688"/>
      <c r="OHG18" s="2688"/>
      <c r="OHH18" s="2688"/>
      <c r="OHI18" s="2688"/>
      <c r="OHJ18" s="2688"/>
      <c r="OHK18" s="2688"/>
      <c r="OHL18" s="2688"/>
      <c r="OHM18" s="2688"/>
      <c r="OHN18" s="2688"/>
      <c r="OHO18" s="2688"/>
      <c r="OHP18" s="2688"/>
      <c r="OHQ18" s="2688"/>
      <c r="OHR18" s="2688"/>
      <c r="OHS18" s="2688"/>
      <c r="OHT18" s="2688"/>
      <c r="OHU18" s="2688"/>
      <c r="OHV18" s="2688"/>
      <c r="OHW18" s="2688"/>
      <c r="OHX18" s="2688"/>
      <c r="OHY18" s="2688"/>
      <c r="OHZ18" s="2688"/>
      <c r="OIA18" s="2688"/>
      <c r="OIB18" s="2688"/>
      <c r="OIC18" s="2688"/>
      <c r="OID18" s="2688"/>
      <c r="OIE18" s="2688"/>
      <c r="OIF18" s="2688"/>
      <c r="OIG18" s="2688"/>
      <c r="OIH18" s="2688"/>
      <c r="OII18" s="2688"/>
      <c r="OIJ18" s="2688"/>
      <c r="OIK18" s="2688"/>
      <c r="OIL18" s="2688"/>
      <c r="OIM18" s="2688"/>
      <c r="OIN18" s="2688"/>
      <c r="OIO18" s="2688"/>
      <c r="OIP18" s="2688"/>
      <c r="OIQ18" s="2688"/>
      <c r="OIR18" s="2688"/>
      <c r="OIS18" s="2688"/>
      <c r="OIT18" s="2688"/>
      <c r="OIU18" s="2688"/>
      <c r="OIV18" s="2688"/>
      <c r="OIW18" s="2688"/>
      <c r="OIX18" s="2688"/>
      <c r="OIY18" s="2688"/>
      <c r="OIZ18" s="2688"/>
      <c r="OJA18" s="2688"/>
      <c r="OJB18" s="2688"/>
      <c r="OJC18" s="2688"/>
      <c r="OJD18" s="2688"/>
      <c r="OJE18" s="2688"/>
      <c r="OJF18" s="2688"/>
      <c r="OJG18" s="2688"/>
      <c r="OJH18" s="2688"/>
      <c r="OJI18" s="2688"/>
      <c r="OJJ18" s="2688"/>
      <c r="OJK18" s="2688"/>
      <c r="OJL18" s="2688"/>
      <c r="OJM18" s="2688"/>
      <c r="OJN18" s="2688"/>
      <c r="OJO18" s="2688"/>
      <c r="OJP18" s="2688"/>
      <c r="OJQ18" s="2688"/>
      <c r="OJR18" s="2688"/>
      <c r="OJS18" s="2688"/>
      <c r="OJT18" s="2688"/>
      <c r="OJU18" s="2688"/>
      <c r="OJV18" s="2688"/>
      <c r="OJW18" s="2688"/>
      <c r="OJX18" s="2688"/>
      <c r="OJY18" s="2688"/>
      <c r="OJZ18" s="2688"/>
      <c r="OKA18" s="2688"/>
      <c r="OKB18" s="2688"/>
      <c r="OKC18" s="2688"/>
      <c r="OKD18" s="2688"/>
      <c r="OKE18" s="2688"/>
      <c r="OKF18" s="2688"/>
      <c r="OKG18" s="2688"/>
      <c r="OKH18" s="2688"/>
      <c r="OKI18" s="2688"/>
      <c r="OKJ18" s="2688"/>
      <c r="OKK18" s="2688"/>
      <c r="OKL18" s="2688"/>
      <c r="OKM18" s="2688"/>
      <c r="OKN18" s="2688"/>
      <c r="OKO18" s="2688"/>
      <c r="OKP18" s="2688"/>
      <c r="OKQ18" s="2688"/>
      <c r="OKR18" s="2688"/>
      <c r="OKS18" s="2688"/>
      <c r="OKT18" s="2688"/>
      <c r="OKU18" s="2688"/>
      <c r="OKV18" s="2688"/>
      <c r="OKW18" s="2688"/>
      <c r="OKX18" s="2688"/>
      <c r="OKY18" s="2688"/>
      <c r="OKZ18" s="2688"/>
      <c r="OLA18" s="2688"/>
      <c r="OLB18" s="2688"/>
      <c r="OLC18" s="2688"/>
      <c r="OLD18" s="2688"/>
      <c r="OLE18" s="2688"/>
      <c r="OLF18" s="2688"/>
      <c r="OLG18" s="2688"/>
      <c r="OLH18" s="2688"/>
      <c r="OLI18" s="2688"/>
      <c r="OLJ18" s="2688"/>
      <c r="OLK18" s="2688"/>
      <c r="OLL18" s="2688"/>
      <c r="OLM18" s="2688"/>
      <c r="OLN18" s="2688"/>
      <c r="OLO18" s="2688"/>
      <c r="OLP18" s="2688"/>
      <c r="OLQ18" s="2688"/>
      <c r="OLR18" s="2688"/>
      <c r="OLS18" s="2688"/>
      <c r="OLT18" s="2688"/>
      <c r="OLU18" s="2688"/>
      <c r="OLV18" s="2688"/>
      <c r="OLW18" s="2688"/>
      <c r="OLX18" s="2688"/>
      <c r="OLY18" s="2688"/>
      <c r="OLZ18" s="2688"/>
      <c r="OMA18" s="2688"/>
      <c r="OMB18" s="2688"/>
      <c r="OMC18" s="2688"/>
      <c r="OMD18" s="2688"/>
      <c r="OME18" s="2688"/>
      <c r="OMF18" s="2688"/>
      <c r="OMG18" s="2688"/>
      <c r="OMH18" s="2688"/>
      <c r="OMI18" s="2688"/>
      <c r="OMJ18" s="2688"/>
      <c r="OMK18" s="2688"/>
      <c r="OML18" s="2688"/>
      <c r="OMM18" s="2688"/>
      <c r="OMN18" s="2688"/>
      <c r="OMO18" s="2688"/>
      <c r="OMP18" s="2688"/>
      <c r="OMQ18" s="2688"/>
      <c r="OMR18" s="2688"/>
      <c r="OMS18" s="2688"/>
      <c r="OMT18" s="2688"/>
      <c r="OMU18" s="2688"/>
      <c r="OMV18" s="2688"/>
      <c r="OMW18" s="2688"/>
      <c r="OMX18" s="2688"/>
      <c r="OMY18" s="2688"/>
      <c r="OMZ18" s="2688"/>
      <c r="ONA18" s="2688"/>
      <c r="ONB18" s="2688"/>
      <c r="ONC18" s="2688"/>
      <c r="OND18" s="2688"/>
      <c r="ONE18" s="2688"/>
      <c r="ONF18" s="2688"/>
      <c r="ONG18" s="2688"/>
      <c r="ONH18" s="2688"/>
      <c r="ONI18" s="2688"/>
      <c r="ONJ18" s="2688"/>
      <c r="ONK18" s="2688"/>
      <c r="ONL18" s="2688"/>
      <c r="ONM18" s="2688"/>
      <c r="ONN18" s="2688"/>
      <c r="ONO18" s="2688"/>
      <c r="ONP18" s="2688"/>
      <c r="ONQ18" s="2688"/>
      <c r="ONR18" s="2688"/>
      <c r="ONS18" s="2688"/>
      <c r="ONT18" s="2688"/>
      <c r="ONU18" s="2688"/>
      <c r="ONV18" s="2688"/>
      <c r="ONW18" s="2688"/>
      <c r="ONX18" s="2688"/>
      <c r="ONY18" s="2688"/>
      <c r="ONZ18" s="2688"/>
      <c r="OOA18" s="2688"/>
      <c r="OOB18" s="2688"/>
      <c r="OOC18" s="2688"/>
      <c r="OOD18" s="2688"/>
      <c r="OOE18" s="2688"/>
      <c r="OOF18" s="2688"/>
      <c r="OOG18" s="2688"/>
      <c r="OOH18" s="2688"/>
      <c r="OOI18" s="2688"/>
      <c r="OOJ18" s="2688"/>
      <c r="OOK18" s="2688"/>
      <c r="OOL18" s="2688"/>
      <c r="OOM18" s="2688"/>
      <c r="OON18" s="2688"/>
      <c r="OOO18" s="2688"/>
      <c r="OOP18" s="2688"/>
      <c r="OOQ18" s="2688"/>
      <c r="OOR18" s="2688"/>
      <c r="OOS18" s="2688"/>
      <c r="OOT18" s="2688"/>
      <c r="OOU18" s="2688"/>
      <c r="OOV18" s="2688"/>
      <c r="OOW18" s="2688"/>
      <c r="OOX18" s="2688"/>
      <c r="OOY18" s="2688"/>
      <c r="OOZ18" s="2688"/>
      <c r="OPA18" s="2688"/>
      <c r="OPB18" s="2688"/>
      <c r="OPC18" s="2688"/>
      <c r="OPD18" s="2688"/>
      <c r="OPE18" s="2688"/>
      <c r="OPF18" s="2688"/>
      <c r="OPG18" s="2688"/>
      <c r="OPH18" s="2688"/>
      <c r="OPI18" s="2688"/>
      <c r="OPJ18" s="2688"/>
      <c r="OPK18" s="2688"/>
      <c r="OPL18" s="2688"/>
      <c r="OPM18" s="2688"/>
      <c r="OPN18" s="2688"/>
      <c r="OPO18" s="2688"/>
      <c r="OPP18" s="2688"/>
      <c r="OPQ18" s="2688"/>
      <c r="OPR18" s="2688"/>
      <c r="OPS18" s="2688"/>
      <c r="OPT18" s="2688"/>
      <c r="OPU18" s="2688"/>
      <c r="OPV18" s="2688"/>
      <c r="OPW18" s="2688"/>
      <c r="OPX18" s="2688"/>
      <c r="OPY18" s="2688"/>
      <c r="OPZ18" s="2688"/>
      <c r="OQA18" s="2688"/>
      <c r="OQB18" s="2688"/>
      <c r="OQC18" s="2688"/>
      <c r="OQD18" s="2688"/>
      <c r="OQE18" s="2688"/>
      <c r="OQF18" s="2688"/>
      <c r="OQG18" s="2688"/>
      <c r="OQH18" s="2688"/>
      <c r="OQI18" s="2688"/>
      <c r="OQJ18" s="2688"/>
      <c r="OQK18" s="2688"/>
      <c r="OQL18" s="2688"/>
      <c r="OQM18" s="2688"/>
      <c r="OQN18" s="2688"/>
      <c r="OQO18" s="2688"/>
      <c r="OQP18" s="2688"/>
      <c r="OQQ18" s="2688"/>
      <c r="OQR18" s="2688"/>
      <c r="OQS18" s="2688"/>
      <c r="OQT18" s="2688"/>
      <c r="OQU18" s="2688"/>
      <c r="OQV18" s="2688"/>
      <c r="OQW18" s="2688"/>
      <c r="OQX18" s="2688"/>
      <c r="OQY18" s="2688"/>
      <c r="OQZ18" s="2688"/>
      <c r="ORA18" s="2688"/>
      <c r="ORB18" s="2688"/>
      <c r="ORC18" s="2688"/>
      <c r="ORD18" s="2688"/>
      <c r="ORE18" s="2688"/>
      <c r="ORF18" s="2688"/>
      <c r="ORG18" s="2688"/>
      <c r="ORH18" s="2688"/>
      <c r="ORI18" s="2688"/>
      <c r="ORJ18" s="2688"/>
      <c r="ORK18" s="2688"/>
      <c r="ORL18" s="2688"/>
      <c r="ORM18" s="2688"/>
      <c r="ORN18" s="2688"/>
      <c r="ORO18" s="2688"/>
      <c r="ORP18" s="2688"/>
      <c r="ORQ18" s="2688"/>
      <c r="ORR18" s="2688"/>
      <c r="ORS18" s="2688"/>
      <c r="ORT18" s="2688"/>
      <c r="ORU18" s="2688"/>
      <c r="ORV18" s="2688"/>
      <c r="ORW18" s="2688"/>
      <c r="ORX18" s="2688"/>
      <c r="ORY18" s="2688"/>
      <c r="ORZ18" s="2688"/>
      <c r="OSA18" s="2688"/>
      <c r="OSB18" s="2688"/>
      <c r="OSC18" s="2688"/>
      <c r="OSD18" s="2688"/>
      <c r="OSE18" s="2688"/>
      <c r="OSF18" s="2688"/>
      <c r="OSG18" s="2688"/>
      <c r="OSH18" s="2688"/>
      <c r="OSI18" s="2688"/>
      <c r="OSJ18" s="2688"/>
      <c r="OSK18" s="2688"/>
      <c r="OSL18" s="2688"/>
      <c r="OSM18" s="2688"/>
      <c r="OSN18" s="2688"/>
      <c r="OSO18" s="2688"/>
      <c r="OSP18" s="2688"/>
      <c r="OSQ18" s="2688"/>
      <c r="OSR18" s="2688"/>
      <c r="OSS18" s="2688"/>
      <c r="OST18" s="2688"/>
      <c r="OSU18" s="2688"/>
      <c r="OSV18" s="2688"/>
      <c r="OSW18" s="2688"/>
      <c r="OSX18" s="2688"/>
      <c r="OSY18" s="2688"/>
      <c r="OSZ18" s="2688"/>
      <c r="OTA18" s="2688"/>
      <c r="OTB18" s="2688"/>
      <c r="OTC18" s="2688"/>
      <c r="OTD18" s="2688"/>
      <c r="OTE18" s="2688"/>
      <c r="OTF18" s="2688"/>
      <c r="OTG18" s="2688"/>
      <c r="OTH18" s="2688"/>
      <c r="OTI18" s="2688"/>
      <c r="OTJ18" s="2688"/>
      <c r="OTK18" s="2688"/>
      <c r="OTL18" s="2688"/>
      <c r="OTM18" s="2688"/>
      <c r="OTN18" s="2688"/>
      <c r="OTO18" s="2688"/>
      <c r="OTP18" s="2688"/>
      <c r="OTQ18" s="2688"/>
      <c r="OTR18" s="2688"/>
      <c r="OTS18" s="2688"/>
      <c r="OTT18" s="2688"/>
      <c r="OTU18" s="2688"/>
      <c r="OTV18" s="2688"/>
      <c r="OTW18" s="2688"/>
      <c r="OTX18" s="2688"/>
      <c r="OTY18" s="2688"/>
      <c r="OTZ18" s="2688"/>
      <c r="OUA18" s="2688"/>
      <c r="OUB18" s="2688"/>
      <c r="OUC18" s="2688"/>
      <c r="OUD18" s="2688"/>
      <c r="OUE18" s="2688"/>
      <c r="OUF18" s="2688"/>
      <c r="OUG18" s="2688"/>
      <c r="OUH18" s="2688"/>
      <c r="OUI18" s="2688"/>
      <c r="OUJ18" s="2688"/>
      <c r="OUK18" s="2688"/>
      <c r="OUL18" s="2688"/>
      <c r="OUM18" s="2688"/>
      <c r="OUN18" s="2688"/>
      <c r="OUO18" s="2688"/>
      <c r="OUP18" s="2688"/>
      <c r="OUQ18" s="2688"/>
      <c r="OUR18" s="2688"/>
      <c r="OUS18" s="2688"/>
      <c r="OUT18" s="2688"/>
      <c r="OUU18" s="2688"/>
      <c r="OUV18" s="2688"/>
      <c r="OUW18" s="2688"/>
      <c r="OUX18" s="2688"/>
      <c r="OUY18" s="2688"/>
      <c r="OUZ18" s="2688"/>
      <c r="OVA18" s="2688"/>
      <c r="OVB18" s="2688"/>
      <c r="OVC18" s="2688"/>
      <c r="OVD18" s="2688"/>
      <c r="OVE18" s="2688"/>
      <c r="OVF18" s="2688"/>
      <c r="OVG18" s="2688"/>
      <c r="OVH18" s="2688"/>
      <c r="OVI18" s="2688"/>
      <c r="OVJ18" s="2688"/>
      <c r="OVK18" s="2688"/>
      <c r="OVL18" s="2688"/>
      <c r="OVM18" s="2688"/>
      <c r="OVN18" s="2688"/>
      <c r="OVO18" s="2688"/>
      <c r="OVP18" s="2688"/>
      <c r="OVQ18" s="2688"/>
      <c r="OVR18" s="2688"/>
      <c r="OVS18" s="2688"/>
      <c r="OVT18" s="2688"/>
      <c r="OVU18" s="2688"/>
      <c r="OVV18" s="2688"/>
      <c r="OVW18" s="2688"/>
      <c r="OVX18" s="2688"/>
      <c r="OVY18" s="2688"/>
      <c r="OVZ18" s="2688"/>
      <c r="OWA18" s="2688"/>
      <c r="OWB18" s="2688"/>
      <c r="OWC18" s="2688"/>
      <c r="OWD18" s="2688"/>
      <c r="OWE18" s="2688"/>
      <c r="OWF18" s="2688"/>
      <c r="OWG18" s="2688"/>
      <c r="OWH18" s="2688"/>
      <c r="OWI18" s="2688"/>
      <c r="OWJ18" s="2688"/>
      <c r="OWK18" s="2688"/>
      <c r="OWL18" s="2688"/>
      <c r="OWM18" s="2688"/>
      <c r="OWN18" s="2688"/>
      <c r="OWO18" s="2688"/>
      <c r="OWP18" s="2688"/>
      <c r="OWQ18" s="2688"/>
      <c r="OWR18" s="2688"/>
      <c r="OWS18" s="2688"/>
      <c r="OWT18" s="2688"/>
      <c r="OWU18" s="2688"/>
      <c r="OWV18" s="2688"/>
      <c r="OWW18" s="2688"/>
      <c r="OWX18" s="2688"/>
      <c r="OWY18" s="2688"/>
      <c r="OWZ18" s="2688"/>
      <c r="OXA18" s="2688"/>
      <c r="OXB18" s="2688"/>
      <c r="OXC18" s="2688"/>
      <c r="OXD18" s="2688"/>
      <c r="OXE18" s="2688"/>
      <c r="OXF18" s="2688"/>
      <c r="OXG18" s="2688"/>
      <c r="OXH18" s="2688"/>
      <c r="OXI18" s="2688"/>
      <c r="OXJ18" s="2688"/>
      <c r="OXK18" s="2688"/>
      <c r="OXL18" s="2688"/>
      <c r="OXM18" s="2688"/>
      <c r="OXN18" s="2688"/>
      <c r="OXO18" s="2688"/>
      <c r="OXP18" s="2688"/>
      <c r="OXQ18" s="2688"/>
      <c r="OXR18" s="2688"/>
      <c r="OXS18" s="2688"/>
      <c r="OXT18" s="2688"/>
      <c r="OXU18" s="2688"/>
      <c r="OXV18" s="2688"/>
      <c r="OXW18" s="2688"/>
      <c r="OXX18" s="2688"/>
      <c r="OXY18" s="2688"/>
      <c r="OXZ18" s="2688"/>
      <c r="OYA18" s="2688"/>
      <c r="OYB18" s="2688"/>
      <c r="OYC18" s="2688"/>
      <c r="OYD18" s="2688"/>
      <c r="OYE18" s="2688"/>
      <c r="OYF18" s="2688"/>
      <c r="OYG18" s="2688"/>
      <c r="OYH18" s="2688"/>
      <c r="OYI18" s="2688"/>
      <c r="OYJ18" s="2688"/>
      <c r="OYK18" s="2688"/>
      <c r="OYL18" s="2688"/>
      <c r="OYM18" s="2688"/>
      <c r="OYN18" s="2688"/>
      <c r="OYO18" s="2688"/>
      <c r="OYP18" s="2688"/>
      <c r="OYQ18" s="2688"/>
      <c r="OYR18" s="2688"/>
      <c r="OYS18" s="2688"/>
      <c r="OYT18" s="2688"/>
      <c r="OYU18" s="2688"/>
      <c r="OYV18" s="2688"/>
      <c r="OYW18" s="2688"/>
      <c r="OYX18" s="2688"/>
      <c r="OYY18" s="2688"/>
      <c r="OYZ18" s="2688"/>
      <c r="OZA18" s="2688"/>
      <c r="OZB18" s="2688"/>
      <c r="OZC18" s="2688"/>
      <c r="OZD18" s="2688"/>
      <c r="OZE18" s="2688"/>
      <c r="OZF18" s="2688"/>
      <c r="OZG18" s="2688"/>
      <c r="OZH18" s="2688"/>
      <c r="OZI18" s="2688"/>
      <c r="OZJ18" s="2688"/>
      <c r="OZK18" s="2688"/>
      <c r="OZL18" s="2688"/>
      <c r="OZM18" s="2688"/>
      <c r="OZN18" s="2688"/>
      <c r="OZO18" s="2688"/>
      <c r="OZP18" s="2688"/>
      <c r="OZQ18" s="2688"/>
      <c r="OZR18" s="2688"/>
      <c r="OZS18" s="2688"/>
      <c r="OZT18" s="2688"/>
      <c r="OZU18" s="2688"/>
      <c r="OZV18" s="2688"/>
      <c r="OZW18" s="2688"/>
      <c r="OZX18" s="2688"/>
      <c r="OZY18" s="2688"/>
      <c r="OZZ18" s="2688"/>
      <c r="PAA18" s="2688"/>
      <c r="PAB18" s="2688"/>
      <c r="PAC18" s="2688"/>
      <c r="PAD18" s="2688"/>
      <c r="PAE18" s="2688"/>
      <c r="PAF18" s="2688"/>
      <c r="PAG18" s="2688"/>
      <c r="PAH18" s="2688"/>
      <c r="PAI18" s="2688"/>
      <c r="PAJ18" s="2688"/>
      <c r="PAK18" s="2688"/>
      <c r="PAL18" s="2688"/>
      <c r="PAM18" s="2688"/>
      <c r="PAN18" s="2688"/>
      <c r="PAO18" s="2688"/>
      <c r="PAP18" s="2688"/>
      <c r="PAQ18" s="2688"/>
      <c r="PAR18" s="2688"/>
      <c r="PAS18" s="2688"/>
      <c r="PAT18" s="2688"/>
      <c r="PAU18" s="2688"/>
      <c r="PAV18" s="2688"/>
      <c r="PAW18" s="2688"/>
      <c r="PAX18" s="2688"/>
      <c r="PAY18" s="2688"/>
      <c r="PAZ18" s="2688"/>
      <c r="PBA18" s="2688"/>
      <c r="PBB18" s="2688"/>
      <c r="PBC18" s="2688"/>
      <c r="PBD18" s="2688"/>
      <c r="PBE18" s="2688"/>
      <c r="PBF18" s="2688"/>
      <c r="PBG18" s="2688"/>
      <c r="PBH18" s="2688"/>
      <c r="PBI18" s="2688"/>
      <c r="PBJ18" s="2688"/>
      <c r="PBK18" s="2688"/>
      <c r="PBL18" s="2688"/>
      <c r="PBM18" s="2688"/>
      <c r="PBN18" s="2688"/>
      <c r="PBO18" s="2688"/>
      <c r="PBP18" s="2688"/>
      <c r="PBQ18" s="2688"/>
      <c r="PBR18" s="2688"/>
      <c r="PBS18" s="2688"/>
      <c r="PBT18" s="2688"/>
      <c r="PBU18" s="2688"/>
      <c r="PBV18" s="2688"/>
      <c r="PBW18" s="2688"/>
      <c r="PBX18" s="2688"/>
      <c r="PBY18" s="2688"/>
      <c r="PBZ18" s="2688"/>
      <c r="PCA18" s="2688"/>
      <c r="PCB18" s="2688"/>
      <c r="PCC18" s="2688"/>
      <c r="PCD18" s="2688"/>
      <c r="PCE18" s="2688"/>
      <c r="PCF18" s="2688"/>
      <c r="PCG18" s="2688"/>
      <c r="PCH18" s="2688"/>
      <c r="PCI18" s="2688"/>
      <c r="PCJ18" s="2688"/>
      <c r="PCK18" s="2688"/>
      <c r="PCL18" s="2688"/>
      <c r="PCM18" s="2688"/>
      <c r="PCN18" s="2688"/>
      <c r="PCO18" s="2688"/>
      <c r="PCP18" s="2688"/>
      <c r="PCQ18" s="2688"/>
      <c r="PCR18" s="2688"/>
      <c r="PCS18" s="2688"/>
      <c r="PCT18" s="2688"/>
      <c r="PCU18" s="2688"/>
      <c r="PCV18" s="2688"/>
      <c r="PCW18" s="2688"/>
      <c r="PCX18" s="2688"/>
      <c r="PCY18" s="2688"/>
      <c r="PCZ18" s="2688"/>
      <c r="PDA18" s="2688"/>
      <c r="PDB18" s="2688"/>
      <c r="PDC18" s="2688"/>
      <c r="PDD18" s="2688"/>
      <c r="PDE18" s="2688"/>
      <c r="PDF18" s="2688"/>
      <c r="PDG18" s="2688"/>
      <c r="PDH18" s="2688"/>
      <c r="PDI18" s="2688"/>
      <c r="PDJ18" s="2688"/>
      <c r="PDK18" s="2688"/>
      <c r="PDL18" s="2688"/>
      <c r="PDM18" s="2688"/>
      <c r="PDN18" s="2688"/>
      <c r="PDO18" s="2688"/>
      <c r="PDP18" s="2688"/>
      <c r="PDQ18" s="2688"/>
      <c r="PDR18" s="2688"/>
      <c r="PDS18" s="2688"/>
      <c r="PDT18" s="2688"/>
      <c r="PDU18" s="2688"/>
      <c r="PDV18" s="2688"/>
      <c r="PDW18" s="2688"/>
      <c r="PDX18" s="2688"/>
      <c r="PDY18" s="2688"/>
      <c r="PDZ18" s="2688"/>
      <c r="PEA18" s="2688"/>
      <c r="PEB18" s="2688"/>
      <c r="PEC18" s="2688"/>
      <c r="PED18" s="2688"/>
      <c r="PEE18" s="2688"/>
      <c r="PEF18" s="2688"/>
      <c r="PEG18" s="2688"/>
      <c r="PEH18" s="2688"/>
      <c r="PEI18" s="2688"/>
      <c r="PEJ18" s="2688"/>
      <c r="PEK18" s="2688"/>
      <c r="PEL18" s="2688"/>
      <c r="PEM18" s="2688"/>
      <c r="PEN18" s="2688"/>
      <c r="PEO18" s="2688"/>
      <c r="PEP18" s="2688"/>
      <c r="PEQ18" s="2688"/>
      <c r="PER18" s="2688"/>
      <c r="PES18" s="2688"/>
      <c r="PET18" s="2688"/>
      <c r="PEU18" s="2688"/>
      <c r="PEV18" s="2688"/>
      <c r="PEW18" s="2688"/>
      <c r="PEX18" s="2688"/>
      <c r="PEY18" s="2688"/>
      <c r="PEZ18" s="2688"/>
      <c r="PFA18" s="2688"/>
      <c r="PFB18" s="2688"/>
      <c r="PFC18" s="2688"/>
      <c r="PFD18" s="2688"/>
      <c r="PFE18" s="2688"/>
      <c r="PFF18" s="2688"/>
      <c r="PFG18" s="2688"/>
      <c r="PFH18" s="2688"/>
      <c r="PFI18" s="2688"/>
      <c r="PFJ18" s="2688"/>
      <c r="PFK18" s="2688"/>
      <c r="PFL18" s="2688"/>
      <c r="PFM18" s="2688"/>
      <c r="PFN18" s="2688"/>
      <c r="PFO18" s="2688"/>
      <c r="PFP18" s="2688"/>
      <c r="PFQ18" s="2688"/>
      <c r="PFR18" s="2688"/>
      <c r="PFS18" s="2688"/>
      <c r="PFT18" s="2688"/>
      <c r="PFU18" s="2688"/>
      <c r="PFV18" s="2688"/>
      <c r="PFW18" s="2688"/>
      <c r="PFX18" s="2688"/>
      <c r="PFY18" s="2688"/>
      <c r="PFZ18" s="2688"/>
      <c r="PGA18" s="2688"/>
      <c r="PGB18" s="2688"/>
      <c r="PGC18" s="2688"/>
      <c r="PGD18" s="2688"/>
      <c r="PGE18" s="2688"/>
      <c r="PGF18" s="2688"/>
      <c r="PGG18" s="2688"/>
      <c r="PGH18" s="2688"/>
      <c r="PGI18" s="2688"/>
      <c r="PGJ18" s="2688"/>
      <c r="PGK18" s="2688"/>
      <c r="PGL18" s="2688"/>
      <c r="PGM18" s="2688"/>
      <c r="PGN18" s="2688"/>
      <c r="PGO18" s="2688"/>
      <c r="PGP18" s="2688"/>
      <c r="PGQ18" s="2688"/>
      <c r="PGR18" s="2688"/>
      <c r="PGS18" s="2688"/>
      <c r="PGT18" s="2688"/>
      <c r="PGU18" s="2688"/>
      <c r="PGV18" s="2688"/>
      <c r="PGW18" s="2688"/>
      <c r="PGX18" s="2688"/>
      <c r="PGY18" s="2688"/>
      <c r="PGZ18" s="2688"/>
      <c r="PHA18" s="2688"/>
      <c r="PHB18" s="2688"/>
      <c r="PHC18" s="2688"/>
      <c r="PHD18" s="2688"/>
      <c r="PHE18" s="2688"/>
      <c r="PHF18" s="2688"/>
      <c r="PHG18" s="2688"/>
      <c r="PHH18" s="2688"/>
      <c r="PHI18" s="2688"/>
      <c r="PHJ18" s="2688"/>
      <c r="PHK18" s="2688"/>
      <c r="PHL18" s="2688"/>
      <c r="PHM18" s="2688"/>
      <c r="PHN18" s="2688"/>
      <c r="PHO18" s="2688"/>
      <c r="PHP18" s="2688"/>
      <c r="PHQ18" s="2688"/>
      <c r="PHR18" s="2688"/>
      <c r="PHS18" s="2688"/>
      <c r="PHT18" s="2688"/>
      <c r="PHU18" s="2688"/>
      <c r="PHV18" s="2688"/>
      <c r="PHW18" s="2688"/>
      <c r="PHX18" s="2688"/>
      <c r="PHY18" s="2688"/>
      <c r="PHZ18" s="2688"/>
      <c r="PIA18" s="2688"/>
      <c r="PIB18" s="2688"/>
      <c r="PIC18" s="2688"/>
      <c r="PID18" s="2688"/>
      <c r="PIE18" s="2688"/>
      <c r="PIF18" s="2688"/>
      <c r="PIG18" s="2688"/>
      <c r="PIH18" s="2688"/>
      <c r="PII18" s="2688"/>
      <c r="PIJ18" s="2688"/>
      <c r="PIK18" s="2688"/>
      <c r="PIL18" s="2688"/>
      <c r="PIM18" s="2688"/>
      <c r="PIN18" s="2688"/>
      <c r="PIO18" s="2688"/>
      <c r="PIP18" s="2688"/>
      <c r="PIQ18" s="2688"/>
      <c r="PIR18" s="2688"/>
      <c r="PIS18" s="2688"/>
      <c r="PIT18" s="2688"/>
      <c r="PIU18" s="2688"/>
      <c r="PIV18" s="2688"/>
      <c r="PIW18" s="2688"/>
      <c r="PIX18" s="2688"/>
      <c r="PIY18" s="2688"/>
      <c r="PIZ18" s="2688"/>
      <c r="PJA18" s="2688"/>
      <c r="PJB18" s="2688"/>
      <c r="PJC18" s="2688"/>
      <c r="PJD18" s="2688"/>
      <c r="PJE18" s="2688"/>
      <c r="PJF18" s="2688"/>
      <c r="PJG18" s="2688"/>
      <c r="PJH18" s="2688"/>
      <c r="PJI18" s="2688"/>
      <c r="PJJ18" s="2688"/>
      <c r="PJK18" s="2688"/>
      <c r="PJL18" s="2688"/>
      <c r="PJM18" s="2688"/>
      <c r="PJN18" s="2688"/>
      <c r="PJO18" s="2688"/>
      <c r="PJP18" s="2688"/>
      <c r="PJQ18" s="2688"/>
      <c r="PJR18" s="2688"/>
      <c r="PJS18" s="2688"/>
      <c r="PJT18" s="2688"/>
      <c r="PJU18" s="2688"/>
      <c r="PJV18" s="2688"/>
      <c r="PJW18" s="2688"/>
      <c r="PJX18" s="2688"/>
      <c r="PJY18" s="2688"/>
      <c r="PJZ18" s="2688"/>
      <c r="PKA18" s="2688"/>
      <c r="PKB18" s="2688"/>
      <c r="PKC18" s="2688"/>
      <c r="PKD18" s="2688"/>
      <c r="PKE18" s="2688"/>
      <c r="PKF18" s="2688"/>
      <c r="PKG18" s="2688"/>
      <c r="PKH18" s="2688"/>
      <c r="PKI18" s="2688"/>
      <c r="PKJ18" s="2688"/>
      <c r="PKK18" s="2688"/>
      <c r="PKL18" s="2688"/>
      <c r="PKM18" s="2688"/>
      <c r="PKN18" s="2688"/>
      <c r="PKO18" s="2688"/>
      <c r="PKP18" s="2688"/>
      <c r="PKQ18" s="2688"/>
      <c r="PKR18" s="2688"/>
      <c r="PKS18" s="2688"/>
      <c r="PKT18" s="2688"/>
      <c r="PKU18" s="2688"/>
      <c r="PKV18" s="2688"/>
      <c r="PKW18" s="2688"/>
      <c r="PKX18" s="2688"/>
      <c r="PKY18" s="2688"/>
      <c r="PKZ18" s="2688"/>
      <c r="PLA18" s="2688"/>
      <c r="PLB18" s="2688"/>
      <c r="PLC18" s="2688"/>
      <c r="PLD18" s="2688"/>
      <c r="PLE18" s="2688"/>
      <c r="PLF18" s="2688"/>
      <c r="PLG18" s="2688"/>
      <c r="PLH18" s="2688"/>
      <c r="PLI18" s="2688"/>
      <c r="PLJ18" s="2688"/>
      <c r="PLK18" s="2688"/>
      <c r="PLL18" s="2688"/>
      <c r="PLM18" s="2688"/>
      <c r="PLN18" s="2688"/>
      <c r="PLO18" s="2688"/>
      <c r="PLP18" s="2688"/>
      <c r="PLQ18" s="2688"/>
      <c r="PLR18" s="2688"/>
      <c r="PLS18" s="2688"/>
      <c r="PLT18" s="2688"/>
      <c r="PLU18" s="2688"/>
      <c r="PLV18" s="2688"/>
      <c r="PLW18" s="2688"/>
      <c r="PLX18" s="2688"/>
      <c r="PLY18" s="2688"/>
      <c r="PLZ18" s="2688"/>
      <c r="PMA18" s="2688"/>
      <c r="PMB18" s="2688"/>
      <c r="PMC18" s="2688"/>
      <c r="PMD18" s="2688"/>
      <c r="PME18" s="2688"/>
      <c r="PMF18" s="2688"/>
      <c r="PMG18" s="2688"/>
      <c r="PMH18" s="2688"/>
      <c r="PMI18" s="2688"/>
      <c r="PMJ18" s="2688"/>
      <c r="PMK18" s="2688"/>
      <c r="PML18" s="2688"/>
      <c r="PMM18" s="2688"/>
      <c r="PMN18" s="2688"/>
      <c r="PMO18" s="2688"/>
      <c r="PMP18" s="2688"/>
      <c r="PMQ18" s="2688"/>
      <c r="PMR18" s="2688"/>
      <c r="PMS18" s="2688"/>
      <c r="PMT18" s="2688"/>
      <c r="PMU18" s="2688"/>
      <c r="PMV18" s="2688"/>
      <c r="PMW18" s="2688"/>
      <c r="PMX18" s="2688"/>
      <c r="PMY18" s="2688"/>
      <c r="PMZ18" s="2688"/>
      <c r="PNA18" s="2688"/>
      <c r="PNB18" s="2688"/>
      <c r="PNC18" s="2688"/>
      <c r="PND18" s="2688"/>
      <c r="PNE18" s="2688"/>
      <c r="PNF18" s="2688"/>
      <c r="PNG18" s="2688"/>
      <c r="PNH18" s="2688"/>
      <c r="PNI18" s="2688"/>
      <c r="PNJ18" s="2688"/>
      <c r="PNK18" s="2688"/>
      <c r="PNL18" s="2688"/>
      <c r="PNM18" s="2688"/>
      <c r="PNN18" s="2688"/>
      <c r="PNO18" s="2688"/>
      <c r="PNP18" s="2688"/>
      <c r="PNQ18" s="2688"/>
      <c r="PNR18" s="2688"/>
      <c r="PNS18" s="2688"/>
      <c r="PNT18" s="2688"/>
      <c r="PNU18" s="2688"/>
      <c r="PNV18" s="2688"/>
      <c r="PNW18" s="2688"/>
      <c r="PNX18" s="2688"/>
      <c r="PNY18" s="2688"/>
      <c r="PNZ18" s="2688"/>
      <c r="POA18" s="2688"/>
      <c r="POB18" s="2688"/>
      <c r="POC18" s="2688"/>
      <c r="POD18" s="2688"/>
      <c r="POE18" s="2688"/>
      <c r="POF18" s="2688"/>
      <c r="POG18" s="2688"/>
      <c r="POH18" s="2688"/>
      <c r="POI18" s="2688"/>
      <c r="POJ18" s="2688"/>
      <c r="POK18" s="2688"/>
      <c r="POL18" s="2688"/>
      <c r="POM18" s="2688"/>
      <c r="PON18" s="2688"/>
      <c r="POO18" s="2688"/>
      <c r="POP18" s="2688"/>
      <c r="POQ18" s="2688"/>
      <c r="POR18" s="2688"/>
      <c r="POS18" s="2688"/>
      <c r="POT18" s="2688"/>
      <c r="POU18" s="2688"/>
      <c r="POV18" s="2688"/>
      <c r="POW18" s="2688"/>
      <c r="POX18" s="2688"/>
      <c r="POY18" s="2688"/>
      <c r="POZ18" s="2688"/>
      <c r="PPA18" s="2688"/>
      <c r="PPB18" s="2688"/>
      <c r="PPC18" s="2688"/>
      <c r="PPD18" s="2688"/>
      <c r="PPE18" s="2688"/>
      <c r="PPF18" s="2688"/>
      <c r="PPG18" s="2688"/>
      <c r="PPH18" s="2688"/>
      <c r="PPI18" s="2688"/>
      <c r="PPJ18" s="2688"/>
      <c r="PPK18" s="2688"/>
      <c r="PPL18" s="2688"/>
      <c r="PPM18" s="2688"/>
      <c r="PPN18" s="2688"/>
      <c r="PPO18" s="2688"/>
      <c r="PPP18" s="2688"/>
      <c r="PPQ18" s="2688"/>
      <c r="PPR18" s="2688"/>
      <c r="PPS18" s="2688"/>
      <c r="PPT18" s="2688"/>
      <c r="PPU18" s="2688"/>
      <c r="PPV18" s="2688"/>
      <c r="PPW18" s="2688"/>
      <c r="PPX18" s="2688"/>
      <c r="PPY18" s="2688"/>
      <c r="PPZ18" s="2688"/>
      <c r="PQA18" s="2688"/>
      <c r="PQB18" s="2688"/>
      <c r="PQC18" s="2688"/>
      <c r="PQD18" s="2688"/>
      <c r="PQE18" s="2688"/>
      <c r="PQF18" s="2688"/>
      <c r="PQG18" s="2688"/>
      <c r="PQH18" s="2688"/>
      <c r="PQI18" s="2688"/>
      <c r="PQJ18" s="2688"/>
      <c r="PQK18" s="2688"/>
      <c r="PQL18" s="2688"/>
      <c r="PQM18" s="2688"/>
      <c r="PQN18" s="2688"/>
      <c r="PQO18" s="2688"/>
      <c r="PQP18" s="2688"/>
      <c r="PQQ18" s="2688"/>
      <c r="PQR18" s="2688"/>
      <c r="PQS18" s="2688"/>
      <c r="PQT18" s="2688"/>
      <c r="PQU18" s="2688"/>
      <c r="PQV18" s="2688"/>
      <c r="PQW18" s="2688"/>
      <c r="PQX18" s="2688"/>
      <c r="PQY18" s="2688"/>
      <c r="PQZ18" s="2688"/>
      <c r="PRA18" s="2688"/>
      <c r="PRB18" s="2688"/>
      <c r="PRC18" s="2688"/>
      <c r="PRD18" s="2688"/>
      <c r="PRE18" s="2688"/>
      <c r="PRF18" s="2688"/>
      <c r="PRG18" s="2688"/>
      <c r="PRH18" s="2688"/>
      <c r="PRI18" s="2688"/>
      <c r="PRJ18" s="2688"/>
      <c r="PRK18" s="2688"/>
      <c r="PRL18" s="2688"/>
      <c r="PRM18" s="2688"/>
      <c r="PRN18" s="2688"/>
      <c r="PRO18" s="2688"/>
      <c r="PRP18" s="2688"/>
      <c r="PRQ18" s="2688"/>
      <c r="PRR18" s="2688"/>
      <c r="PRS18" s="2688"/>
      <c r="PRT18" s="2688"/>
      <c r="PRU18" s="2688"/>
      <c r="PRV18" s="2688"/>
      <c r="PRW18" s="2688"/>
      <c r="PRX18" s="2688"/>
      <c r="PRY18" s="2688"/>
      <c r="PRZ18" s="2688"/>
      <c r="PSA18" s="2688"/>
      <c r="PSB18" s="2688"/>
      <c r="PSC18" s="2688"/>
      <c r="PSD18" s="2688"/>
      <c r="PSE18" s="2688"/>
      <c r="PSF18" s="2688"/>
      <c r="PSG18" s="2688"/>
      <c r="PSH18" s="2688"/>
      <c r="PSI18" s="2688"/>
      <c r="PSJ18" s="2688"/>
      <c r="PSK18" s="2688"/>
      <c r="PSL18" s="2688"/>
      <c r="PSM18" s="2688"/>
      <c r="PSN18" s="2688"/>
      <c r="PSO18" s="2688"/>
      <c r="PSP18" s="2688"/>
      <c r="PSQ18" s="2688"/>
      <c r="PSR18" s="2688"/>
      <c r="PSS18" s="2688"/>
      <c r="PST18" s="2688"/>
      <c r="PSU18" s="2688"/>
      <c r="PSV18" s="2688"/>
      <c r="PSW18" s="2688"/>
      <c r="PSX18" s="2688"/>
      <c r="PSY18" s="2688"/>
      <c r="PSZ18" s="2688"/>
      <c r="PTA18" s="2688"/>
      <c r="PTB18" s="2688"/>
      <c r="PTC18" s="2688"/>
      <c r="PTD18" s="2688"/>
      <c r="PTE18" s="2688"/>
      <c r="PTF18" s="2688"/>
      <c r="PTG18" s="2688"/>
      <c r="PTH18" s="2688"/>
      <c r="PTI18" s="2688"/>
      <c r="PTJ18" s="2688"/>
      <c r="PTK18" s="2688"/>
      <c r="PTL18" s="2688"/>
      <c r="PTM18" s="2688"/>
      <c r="PTN18" s="2688"/>
      <c r="PTO18" s="2688"/>
      <c r="PTP18" s="2688"/>
      <c r="PTQ18" s="2688"/>
      <c r="PTR18" s="2688"/>
      <c r="PTS18" s="2688"/>
      <c r="PTT18" s="2688"/>
      <c r="PTU18" s="2688"/>
      <c r="PTV18" s="2688"/>
      <c r="PTW18" s="2688"/>
      <c r="PTX18" s="2688"/>
      <c r="PTY18" s="2688"/>
      <c r="PTZ18" s="2688"/>
      <c r="PUA18" s="2688"/>
      <c r="PUB18" s="2688"/>
      <c r="PUC18" s="2688"/>
      <c r="PUD18" s="2688"/>
      <c r="PUE18" s="2688"/>
      <c r="PUF18" s="2688"/>
      <c r="PUG18" s="2688"/>
      <c r="PUH18" s="2688"/>
      <c r="PUI18" s="2688"/>
      <c r="PUJ18" s="2688"/>
      <c r="PUK18" s="2688"/>
      <c r="PUL18" s="2688"/>
      <c r="PUM18" s="2688"/>
      <c r="PUN18" s="2688"/>
      <c r="PUO18" s="2688"/>
      <c r="PUP18" s="2688"/>
      <c r="PUQ18" s="2688"/>
      <c r="PUR18" s="2688"/>
      <c r="PUS18" s="2688"/>
      <c r="PUT18" s="2688"/>
      <c r="PUU18" s="2688"/>
      <c r="PUV18" s="2688"/>
      <c r="PUW18" s="2688"/>
      <c r="PUX18" s="2688"/>
      <c r="PUY18" s="2688"/>
      <c r="PUZ18" s="2688"/>
      <c r="PVA18" s="2688"/>
      <c r="PVB18" s="2688"/>
      <c r="PVC18" s="2688"/>
      <c r="PVD18" s="2688"/>
      <c r="PVE18" s="2688"/>
      <c r="PVF18" s="2688"/>
      <c r="PVG18" s="2688"/>
      <c r="PVH18" s="2688"/>
      <c r="PVI18" s="2688"/>
      <c r="PVJ18" s="2688"/>
      <c r="PVK18" s="2688"/>
      <c r="PVL18" s="2688"/>
      <c r="PVM18" s="2688"/>
      <c r="PVN18" s="2688"/>
      <c r="PVO18" s="2688"/>
      <c r="PVP18" s="2688"/>
      <c r="PVQ18" s="2688"/>
      <c r="PVR18" s="2688"/>
      <c r="PVS18" s="2688"/>
      <c r="PVT18" s="2688"/>
      <c r="PVU18" s="2688"/>
      <c r="PVV18" s="2688"/>
      <c r="PVW18" s="2688"/>
      <c r="PVX18" s="2688"/>
      <c r="PVY18" s="2688"/>
      <c r="PVZ18" s="2688"/>
      <c r="PWA18" s="2688"/>
      <c r="PWB18" s="2688"/>
      <c r="PWC18" s="2688"/>
      <c r="PWD18" s="2688"/>
      <c r="PWE18" s="2688"/>
      <c r="PWF18" s="2688"/>
      <c r="PWG18" s="2688"/>
      <c r="PWH18" s="2688"/>
      <c r="PWI18" s="2688"/>
      <c r="PWJ18" s="2688"/>
      <c r="PWK18" s="2688"/>
      <c r="PWL18" s="2688"/>
      <c r="PWM18" s="2688"/>
      <c r="PWN18" s="2688"/>
      <c r="PWO18" s="2688"/>
      <c r="PWP18" s="2688"/>
      <c r="PWQ18" s="2688"/>
      <c r="PWR18" s="2688"/>
      <c r="PWS18" s="2688"/>
      <c r="PWT18" s="2688"/>
      <c r="PWU18" s="2688"/>
      <c r="PWV18" s="2688"/>
      <c r="PWW18" s="2688"/>
      <c r="PWX18" s="2688"/>
      <c r="PWY18" s="2688"/>
      <c r="PWZ18" s="2688"/>
      <c r="PXA18" s="2688"/>
      <c r="PXB18" s="2688"/>
      <c r="PXC18" s="2688"/>
      <c r="PXD18" s="2688"/>
      <c r="PXE18" s="2688"/>
      <c r="PXF18" s="2688"/>
      <c r="PXG18" s="2688"/>
      <c r="PXH18" s="2688"/>
      <c r="PXI18" s="2688"/>
      <c r="PXJ18" s="2688"/>
      <c r="PXK18" s="2688"/>
      <c r="PXL18" s="2688"/>
      <c r="PXM18" s="2688"/>
      <c r="PXN18" s="2688"/>
      <c r="PXO18" s="2688"/>
      <c r="PXP18" s="2688"/>
      <c r="PXQ18" s="2688"/>
      <c r="PXR18" s="2688"/>
      <c r="PXS18" s="2688"/>
      <c r="PXT18" s="2688"/>
      <c r="PXU18" s="2688"/>
      <c r="PXV18" s="2688"/>
      <c r="PXW18" s="2688"/>
      <c r="PXX18" s="2688"/>
      <c r="PXY18" s="2688"/>
      <c r="PXZ18" s="2688"/>
      <c r="PYA18" s="2688"/>
      <c r="PYB18" s="2688"/>
      <c r="PYC18" s="2688"/>
      <c r="PYD18" s="2688"/>
      <c r="PYE18" s="2688"/>
      <c r="PYF18" s="2688"/>
      <c r="PYG18" s="2688"/>
      <c r="PYH18" s="2688"/>
      <c r="PYI18" s="2688"/>
      <c r="PYJ18" s="2688"/>
      <c r="PYK18" s="2688"/>
      <c r="PYL18" s="2688"/>
      <c r="PYM18" s="2688"/>
      <c r="PYN18" s="2688"/>
      <c r="PYO18" s="2688"/>
      <c r="PYP18" s="2688"/>
      <c r="PYQ18" s="2688"/>
      <c r="PYR18" s="2688"/>
      <c r="PYS18" s="2688"/>
      <c r="PYT18" s="2688"/>
      <c r="PYU18" s="2688"/>
      <c r="PYV18" s="2688"/>
      <c r="PYW18" s="2688"/>
      <c r="PYX18" s="2688"/>
      <c r="PYY18" s="2688"/>
      <c r="PYZ18" s="2688"/>
      <c r="PZA18" s="2688"/>
      <c r="PZB18" s="2688"/>
      <c r="PZC18" s="2688"/>
      <c r="PZD18" s="2688"/>
      <c r="PZE18" s="2688"/>
      <c r="PZF18" s="2688"/>
      <c r="PZG18" s="2688"/>
      <c r="PZH18" s="2688"/>
      <c r="PZI18" s="2688"/>
      <c r="PZJ18" s="2688"/>
      <c r="PZK18" s="2688"/>
      <c r="PZL18" s="2688"/>
      <c r="PZM18" s="2688"/>
      <c r="PZN18" s="2688"/>
      <c r="PZO18" s="2688"/>
      <c r="PZP18" s="2688"/>
      <c r="PZQ18" s="2688"/>
      <c r="PZR18" s="2688"/>
      <c r="PZS18" s="2688"/>
      <c r="PZT18" s="2688"/>
      <c r="PZU18" s="2688"/>
      <c r="PZV18" s="2688"/>
      <c r="PZW18" s="2688"/>
      <c r="PZX18" s="2688"/>
      <c r="PZY18" s="2688"/>
      <c r="PZZ18" s="2688"/>
      <c r="QAA18" s="2688"/>
      <c r="QAB18" s="2688"/>
      <c r="QAC18" s="2688"/>
      <c r="QAD18" s="2688"/>
      <c r="QAE18" s="2688"/>
      <c r="QAF18" s="2688"/>
      <c r="QAG18" s="2688"/>
      <c r="QAH18" s="2688"/>
      <c r="QAI18" s="2688"/>
      <c r="QAJ18" s="2688"/>
      <c r="QAK18" s="2688"/>
      <c r="QAL18" s="2688"/>
      <c r="QAM18" s="2688"/>
      <c r="QAN18" s="2688"/>
      <c r="QAO18" s="2688"/>
      <c r="QAP18" s="2688"/>
      <c r="QAQ18" s="2688"/>
      <c r="QAR18" s="2688"/>
      <c r="QAS18" s="2688"/>
      <c r="QAT18" s="2688"/>
      <c r="QAU18" s="2688"/>
      <c r="QAV18" s="2688"/>
      <c r="QAW18" s="2688"/>
      <c r="QAX18" s="2688"/>
      <c r="QAY18" s="2688"/>
      <c r="QAZ18" s="2688"/>
      <c r="QBA18" s="2688"/>
      <c r="QBB18" s="2688"/>
      <c r="QBC18" s="2688"/>
      <c r="QBD18" s="2688"/>
      <c r="QBE18" s="2688"/>
      <c r="QBF18" s="2688"/>
      <c r="QBG18" s="2688"/>
      <c r="QBH18" s="2688"/>
      <c r="QBI18" s="2688"/>
      <c r="QBJ18" s="2688"/>
      <c r="QBK18" s="2688"/>
      <c r="QBL18" s="2688"/>
      <c r="QBM18" s="2688"/>
      <c r="QBN18" s="2688"/>
      <c r="QBO18" s="2688"/>
      <c r="QBP18" s="2688"/>
      <c r="QBQ18" s="2688"/>
      <c r="QBR18" s="2688"/>
      <c r="QBS18" s="2688"/>
      <c r="QBT18" s="2688"/>
      <c r="QBU18" s="2688"/>
      <c r="QBV18" s="2688"/>
      <c r="QBW18" s="2688"/>
      <c r="QBX18" s="2688"/>
      <c r="QBY18" s="2688"/>
      <c r="QBZ18" s="2688"/>
      <c r="QCA18" s="2688"/>
      <c r="QCB18" s="2688"/>
      <c r="QCC18" s="2688"/>
      <c r="QCD18" s="2688"/>
      <c r="QCE18" s="2688"/>
      <c r="QCF18" s="2688"/>
      <c r="QCG18" s="2688"/>
      <c r="QCH18" s="2688"/>
      <c r="QCI18" s="2688"/>
      <c r="QCJ18" s="2688"/>
      <c r="QCK18" s="2688"/>
      <c r="QCL18" s="2688"/>
      <c r="QCM18" s="2688"/>
      <c r="QCN18" s="2688"/>
      <c r="QCO18" s="2688"/>
      <c r="QCP18" s="2688"/>
      <c r="QCQ18" s="2688"/>
      <c r="QCR18" s="2688"/>
      <c r="QCS18" s="2688"/>
      <c r="QCT18" s="2688"/>
      <c r="QCU18" s="2688"/>
      <c r="QCV18" s="2688"/>
      <c r="QCW18" s="2688"/>
      <c r="QCX18" s="2688"/>
      <c r="QCY18" s="2688"/>
      <c r="QCZ18" s="2688"/>
      <c r="QDA18" s="2688"/>
      <c r="QDB18" s="2688"/>
      <c r="QDC18" s="2688"/>
      <c r="QDD18" s="2688"/>
      <c r="QDE18" s="2688"/>
      <c r="QDF18" s="2688"/>
      <c r="QDG18" s="2688"/>
      <c r="QDH18" s="2688"/>
      <c r="QDI18" s="2688"/>
      <c r="QDJ18" s="2688"/>
      <c r="QDK18" s="2688"/>
      <c r="QDL18" s="2688"/>
      <c r="QDM18" s="2688"/>
      <c r="QDN18" s="2688"/>
      <c r="QDO18" s="2688"/>
      <c r="QDP18" s="2688"/>
      <c r="QDQ18" s="2688"/>
      <c r="QDR18" s="2688"/>
      <c r="QDS18" s="2688"/>
      <c r="QDT18" s="2688"/>
      <c r="QDU18" s="2688"/>
      <c r="QDV18" s="2688"/>
      <c r="QDW18" s="2688"/>
      <c r="QDX18" s="2688"/>
      <c r="QDY18" s="2688"/>
      <c r="QDZ18" s="2688"/>
      <c r="QEA18" s="2688"/>
      <c r="QEB18" s="2688"/>
      <c r="QEC18" s="2688"/>
      <c r="QED18" s="2688"/>
      <c r="QEE18" s="2688"/>
      <c r="QEF18" s="2688"/>
      <c r="QEG18" s="2688"/>
      <c r="QEH18" s="2688"/>
      <c r="QEI18" s="2688"/>
      <c r="QEJ18" s="2688"/>
      <c r="QEK18" s="2688"/>
      <c r="QEL18" s="2688"/>
      <c r="QEM18" s="2688"/>
      <c r="QEN18" s="2688"/>
      <c r="QEO18" s="2688"/>
      <c r="QEP18" s="2688"/>
      <c r="QEQ18" s="2688"/>
      <c r="QER18" s="2688"/>
      <c r="QES18" s="2688"/>
      <c r="QET18" s="2688"/>
      <c r="QEU18" s="2688"/>
      <c r="QEV18" s="2688"/>
      <c r="QEW18" s="2688"/>
      <c r="QEX18" s="2688"/>
      <c r="QEY18" s="2688"/>
      <c r="QEZ18" s="2688"/>
      <c r="QFA18" s="2688"/>
      <c r="QFB18" s="2688"/>
      <c r="QFC18" s="2688"/>
      <c r="QFD18" s="2688"/>
      <c r="QFE18" s="2688"/>
      <c r="QFF18" s="2688"/>
      <c r="QFG18" s="2688"/>
      <c r="QFH18" s="2688"/>
      <c r="QFI18" s="2688"/>
      <c r="QFJ18" s="2688"/>
      <c r="QFK18" s="2688"/>
      <c r="QFL18" s="2688"/>
      <c r="QFM18" s="2688"/>
      <c r="QFN18" s="2688"/>
      <c r="QFO18" s="2688"/>
      <c r="QFP18" s="2688"/>
      <c r="QFQ18" s="2688"/>
      <c r="QFR18" s="2688"/>
      <c r="QFS18" s="2688"/>
      <c r="QFT18" s="2688"/>
      <c r="QFU18" s="2688"/>
      <c r="QFV18" s="2688"/>
      <c r="QFW18" s="2688"/>
      <c r="QFX18" s="2688"/>
      <c r="QFY18" s="2688"/>
      <c r="QFZ18" s="2688"/>
      <c r="QGA18" s="2688"/>
      <c r="QGB18" s="2688"/>
      <c r="QGC18" s="2688"/>
      <c r="QGD18" s="2688"/>
      <c r="QGE18" s="2688"/>
      <c r="QGF18" s="2688"/>
      <c r="QGG18" s="2688"/>
      <c r="QGH18" s="2688"/>
      <c r="QGI18" s="2688"/>
      <c r="QGJ18" s="2688"/>
      <c r="QGK18" s="2688"/>
      <c r="QGL18" s="2688"/>
      <c r="QGM18" s="2688"/>
      <c r="QGN18" s="2688"/>
      <c r="QGO18" s="2688"/>
      <c r="QGP18" s="2688"/>
      <c r="QGQ18" s="2688"/>
      <c r="QGR18" s="2688"/>
      <c r="QGS18" s="2688"/>
      <c r="QGT18" s="2688"/>
      <c r="QGU18" s="2688"/>
      <c r="QGV18" s="2688"/>
      <c r="QGW18" s="2688"/>
      <c r="QGX18" s="2688"/>
      <c r="QGY18" s="2688"/>
      <c r="QGZ18" s="2688"/>
      <c r="QHA18" s="2688"/>
      <c r="QHB18" s="2688"/>
      <c r="QHC18" s="2688"/>
      <c r="QHD18" s="2688"/>
      <c r="QHE18" s="2688"/>
      <c r="QHF18" s="2688"/>
      <c r="QHG18" s="2688"/>
      <c r="QHH18" s="2688"/>
      <c r="QHI18" s="2688"/>
      <c r="QHJ18" s="2688"/>
      <c r="QHK18" s="2688"/>
      <c r="QHL18" s="2688"/>
      <c r="QHM18" s="2688"/>
      <c r="QHN18" s="2688"/>
      <c r="QHO18" s="2688"/>
      <c r="QHP18" s="2688"/>
      <c r="QHQ18" s="2688"/>
      <c r="QHR18" s="2688"/>
      <c r="QHS18" s="2688"/>
      <c r="QHT18" s="2688"/>
      <c r="QHU18" s="2688"/>
      <c r="QHV18" s="2688"/>
      <c r="QHW18" s="2688"/>
      <c r="QHX18" s="2688"/>
      <c r="QHY18" s="2688"/>
      <c r="QHZ18" s="2688"/>
      <c r="QIA18" s="2688"/>
      <c r="QIB18" s="2688"/>
      <c r="QIC18" s="2688"/>
      <c r="QID18" s="2688"/>
      <c r="QIE18" s="2688"/>
      <c r="QIF18" s="2688"/>
      <c r="QIG18" s="2688"/>
      <c r="QIH18" s="2688"/>
      <c r="QII18" s="2688"/>
      <c r="QIJ18" s="2688"/>
      <c r="QIK18" s="2688"/>
      <c r="QIL18" s="2688"/>
      <c r="QIM18" s="2688"/>
      <c r="QIN18" s="2688"/>
      <c r="QIO18" s="2688"/>
      <c r="QIP18" s="2688"/>
      <c r="QIQ18" s="2688"/>
      <c r="QIR18" s="2688"/>
      <c r="QIS18" s="2688"/>
      <c r="QIT18" s="2688"/>
      <c r="QIU18" s="2688"/>
      <c r="QIV18" s="2688"/>
      <c r="QIW18" s="2688"/>
      <c r="QIX18" s="2688"/>
      <c r="QIY18" s="2688"/>
      <c r="QIZ18" s="2688"/>
      <c r="QJA18" s="2688"/>
      <c r="QJB18" s="2688"/>
      <c r="QJC18" s="2688"/>
      <c r="QJD18" s="2688"/>
      <c r="QJE18" s="2688"/>
      <c r="QJF18" s="2688"/>
      <c r="QJG18" s="2688"/>
      <c r="QJH18" s="2688"/>
      <c r="QJI18" s="2688"/>
      <c r="QJJ18" s="2688"/>
      <c r="QJK18" s="2688"/>
      <c r="QJL18" s="2688"/>
      <c r="QJM18" s="2688"/>
      <c r="QJN18" s="2688"/>
      <c r="QJO18" s="2688"/>
      <c r="QJP18" s="2688"/>
      <c r="QJQ18" s="2688"/>
      <c r="QJR18" s="2688"/>
      <c r="QJS18" s="2688"/>
      <c r="QJT18" s="2688"/>
      <c r="QJU18" s="2688"/>
      <c r="QJV18" s="2688"/>
      <c r="QJW18" s="2688"/>
      <c r="QJX18" s="2688"/>
      <c r="QJY18" s="2688"/>
      <c r="QJZ18" s="2688"/>
      <c r="QKA18" s="2688"/>
      <c r="QKB18" s="2688"/>
      <c r="QKC18" s="2688"/>
      <c r="QKD18" s="2688"/>
      <c r="QKE18" s="2688"/>
      <c r="QKF18" s="2688"/>
      <c r="QKG18" s="2688"/>
      <c r="QKH18" s="2688"/>
      <c r="QKI18" s="2688"/>
      <c r="QKJ18" s="2688"/>
      <c r="QKK18" s="2688"/>
      <c r="QKL18" s="2688"/>
      <c r="QKM18" s="2688"/>
      <c r="QKN18" s="2688"/>
      <c r="QKO18" s="2688"/>
      <c r="QKP18" s="2688"/>
      <c r="QKQ18" s="2688"/>
      <c r="QKR18" s="2688"/>
      <c r="QKS18" s="2688"/>
      <c r="QKT18" s="2688"/>
      <c r="QKU18" s="2688"/>
      <c r="QKV18" s="2688"/>
      <c r="QKW18" s="2688"/>
      <c r="QKX18" s="2688"/>
      <c r="QKY18" s="2688"/>
      <c r="QKZ18" s="2688"/>
      <c r="QLA18" s="2688"/>
      <c r="QLB18" s="2688"/>
      <c r="QLC18" s="2688"/>
      <c r="QLD18" s="2688"/>
      <c r="QLE18" s="2688"/>
      <c r="QLF18" s="2688"/>
      <c r="QLG18" s="2688"/>
      <c r="QLH18" s="2688"/>
      <c r="QLI18" s="2688"/>
      <c r="QLJ18" s="2688"/>
      <c r="QLK18" s="2688"/>
      <c r="QLL18" s="2688"/>
      <c r="QLM18" s="2688"/>
      <c r="QLN18" s="2688"/>
      <c r="QLO18" s="2688"/>
      <c r="QLP18" s="2688"/>
      <c r="QLQ18" s="2688"/>
      <c r="QLR18" s="2688"/>
      <c r="QLS18" s="2688"/>
      <c r="QLT18" s="2688"/>
      <c r="QLU18" s="2688"/>
      <c r="QLV18" s="2688"/>
      <c r="QLW18" s="2688"/>
      <c r="QLX18" s="2688"/>
      <c r="QLY18" s="2688"/>
      <c r="QLZ18" s="2688"/>
      <c r="QMA18" s="2688"/>
      <c r="QMB18" s="2688"/>
      <c r="QMC18" s="2688"/>
      <c r="QMD18" s="2688"/>
      <c r="QME18" s="2688"/>
      <c r="QMF18" s="2688"/>
      <c r="QMG18" s="2688"/>
      <c r="QMH18" s="2688"/>
      <c r="QMI18" s="2688"/>
      <c r="QMJ18" s="2688"/>
      <c r="QMK18" s="2688"/>
      <c r="QML18" s="2688"/>
      <c r="QMM18" s="2688"/>
      <c r="QMN18" s="2688"/>
      <c r="QMO18" s="2688"/>
      <c r="QMP18" s="2688"/>
      <c r="QMQ18" s="2688"/>
      <c r="QMR18" s="2688"/>
      <c r="QMS18" s="2688"/>
      <c r="QMT18" s="2688"/>
      <c r="QMU18" s="2688"/>
      <c r="QMV18" s="2688"/>
      <c r="QMW18" s="2688"/>
      <c r="QMX18" s="2688"/>
      <c r="QMY18" s="2688"/>
      <c r="QMZ18" s="2688"/>
      <c r="QNA18" s="2688"/>
      <c r="QNB18" s="2688"/>
      <c r="QNC18" s="2688"/>
      <c r="QND18" s="2688"/>
      <c r="QNE18" s="2688"/>
      <c r="QNF18" s="2688"/>
      <c r="QNG18" s="2688"/>
      <c r="QNH18" s="2688"/>
      <c r="QNI18" s="2688"/>
      <c r="QNJ18" s="2688"/>
      <c r="QNK18" s="2688"/>
      <c r="QNL18" s="2688"/>
      <c r="QNM18" s="2688"/>
      <c r="QNN18" s="2688"/>
      <c r="QNO18" s="2688"/>
      <c r="QNP18" s="2688"/>
      <c r="QNQ18" s="2688"/>
      <c r="QNR18" s="2688"/>
      <c r="QNS18" s="2688"/>
      <c r="QNT18" s="2688"/>
      <c r="QNU18" s="2688"/>
      <c r="QNV18" s="2688"/>
      <c r="QNW18" s="2688"/>
      <c r="QNX18" s="2688"/>
      <c r="QNY18" s="2688"/>
      <c r="QNZ18" s="2688"/>
      <c r="QOA18" s="2688"/>
      <c r="QOB18" s="2688"/>
      <c r="QOC18" s="2688"/>
      <c r="QOD18" s="2688"/>
      <c r="QOE18" s="2688"/>
      <c r="QOF18" s="2688"/>
      <c r="QOG18" s="2688"/>
      <c r="QOH18" s="2688"/>
      <c r="QOI18" s="2688"/>
      <c r="QOJ18" s="2688"/>
      <c r="QOK18" s="2688"/>
      <c r="QOL18" s="2688"/>
      <c r="QOM18" s="2688"/>
      <c r="QON18" s="2688"/>
      <c r="QOO18" s="2688"/>
      <c r="QOP18" s="2688"/>
      <c r="QOQ18" s="2688"/>
      <c r="QOR18" s="2688"/>
      <c r="QOS18" s="2688"/>
      <c r="QOT18" s="2688"/>
      <c r="QOU18" s="2688"/>
      <c r="QOV18" s="2688"/>
      <c r="QOW18" s="2688"/>
      <c r="QOX18" s="2688"/>
      <c r="QOY18" s="2688"/>
      <c r="QOZ18" s="2688"/>
      <c r="QPA18" s="2688"/>
      <c r="QPB18" s="2688"/>
      <c r="QPC18" s="2688"/>
      <c r="QPD18" s="2688"/>
      <c r="QPE18" s="2688"/>
      <c r="QPF18" s="2688"/>
      <c r="QPG18" s="2688"/>
      <c r="QPH18" s="2688"/>
      <c r="QPI18" s="2688"/>
      <c r="QPJ18" s="2688"/>
      <c r="QPK18" s="2688"/>
      <c r="QPL18" s="2688"/>
      <c r="QPM18" s="2688"/>
      <c r="QPN18" s="2688"/>
      <c r="QPO18" s="2688"/>
      <c r="QPP18" s="2688"/>
      <c r="QPQ18" s="2688"/>
      <c r="QPR18" s="2688"/>
      <c r="QPS18" s="2688"/>
      <c r="QPT18" s="2688"/>
      <c r="QPU18" s="2688"/>
      <c r="QPV18" s="2688"/>
      <c r="QPW18" s="2688"/>
      <c r="QPX18" s="2688"/>
      <c r="QPY18" s="2688"/>
      <c r="QPZ18" s="2688"/>
      <c r="QQA18" s="2688"/>
      <c r="QQB18" s="2688"/>
      <c r="QQC18" s="2688"/>
      <c r="QQD18" s="2688"/>
      <c r="QQE18" s="2688"/>
      <c r="QQF18" s="2688"/>
      <c r="QQG18" s="2688"/>
      <c r="QQH18" s="2688"/>
      <c r="QQI18" s="2688"/>
      <c r="QQJ18" s="2688"/>
      <c r="QQK18" s="2688"/>
      <c r="QQL18" s="2688"/>
      <c r="QQM18" s="2688"/>
      <c r="QQN18" s="2688"/>
      <c r="QQO18" s="2688"/>
      <c r="QQP18" s="2688"/>
      <c r="QQQ18" s="2688"/>
      <c r="QQR18" s="2688"/>
      <c r="QQS18" s="2688"/>
      <c r="QQT18" s="2688"/>
      <c r="QQU18" s="2688"/>
      <c r="QQV18" s="2688"/>
      <c r="QQW18" s="2688"/>
      <c r="QQX18" s="2688"/>
      <c r="QQY18" s="2688"/>
      <c r="QQZ18" s="2688"/>
      <c r="QRA18" s="2688"/>
      <c r="QRB18" s="2688"/>
      <c r="QRC18" s="2688"/>
      <c r="QRD18" s="2688"/>
      <c r="QRE18" s="2688"/>
      <c r="QRF18" s="2688"/>
      <c r="QRG18" s="2688"/>
      <c r="QRH18" s="2688"/>
      <c r="QRI18" s="2688"/>
      <c r="QRJ18" s="2688"/>
      <c r="QRK18" s="2688"/>
      <c r="QRL18" s="2688"/>
      <c r="QRM18" s="2688"/>
      <c r="QRN18" s="2688"/>
      <c r="QRO18" s="2688"/>
      <c r="QRP18" s="2688"/>
      <c r="QRQ18" s="2688"/>
      <c r="QRR18" s="2688"/>
      <c r="QRS18" s="2688"/>
      <c r="QRT18" s="2688"/>
      <c r="QRU18" s="2688"/>
      <c r="QRV18" s="2688"/>
      <c r="QRW18" s="2688"/>
      <c r="QRX18" s="2688"/>
      <c r="QRY18" s="2688"/>
      <c r="QRZ18" s="2688"/>
      <c r="QSA18" s="2688"/>
      <c r="QSB18" s="2688"/>
      <c r="QSC18" s="2688"/>
      <c r="QSD18" s="2688"/>
      <c r="QSE18" s="2688"/>
      <c r="QSF18" s="2688"/>
      <c r="QSG18" s="2688"/>
      <c r="QSH18" s="2688"/>
      <c r="QSI18" s="2688"/>
      <c r="QSJ18" s="2688"/>
      <c r="QSK18" s="2688"/>
      <c r="QSL18" s="2688"/>
      <c r="QSM18" s="2688"/>
      <c r="QSN18" s="2688"/>
      <c r="QSO18" s="2688"/>
      <c r="QSP18" s="2688"/>
      <c r="QSQ18" s="2688"/>
      <c r="QSR18" s="2688"/>
      <c r="QSS18" s="2688"/>
      <c r="QST18" s="2688"/>
      <c r="QSU18" s="2688"/>
      <c r="QSV18" s="2688"/>
      <c r="QSW18" s="2688"/>
      <c r="QSX18" s="2688"/>
      <c r="QSY18" s="2688"/>
      <c r="QSZ18" s="2688"/>
      <c r="QTA18" s="2688"/>
      <c r="QTB18" s="2688"/>
      <c r="QTC18" s="2688"/>
      <c r="QTD18" s="2688"/>
      <c r="QTE18" s="2688"/>
      <c r="QTF18" s="2688"/>
      <c r="QTG18" s="2688"/>
      <c r="QTH18" s="2688"/>
      <c r="QTI18" s="2688"/>
      <c r="QTJ18" s="2688"/>
      <c r="QTK18" s="2688"/>
      <c r="QTL18" s="2688"/>
      <c r="QTM18" s="2688"/>
      <c r="QTN18" s="2688"/>
      <c r="QTO18" s="2688"/>
      <c r="QTP18" s="2688"/>
      <c r="QTQ18" s="2688"/>
      <c r="QTR18" s="2688"/>
      <c r="QTS18" s="2688"/>
      <c r="QTT18" s="2688"/>
      <c r="QTU18" s="2688"/>
      <c r="QTV18" s="2688"/>
      <c r="QTW18" s="2688"/>
      <c r="QTX18" s="2688"/>
      <c r="QTY18" s="2688"/>
      <c r="QTZ18" s="2688"/>
      <c r="QUA18" s="2688"/>
      <c r="QUB18" s="2688"/>
      <c r="QUC18" s="2688"/>
      <c r="QUD18" s="2688"/>
      <c r="QUE18" s="2688"/>
      <c r="QUF18" s="2688"/>
      <c r="QUG18" s="2688"/>
      <c r="QUH18" s="2688"/>
      <c r="QUI18" s="2688"/>
      <c r="QUJ18" s="2688"/>
      <c r="QUK18" s="2688"/>
      <c r="QUL18" s="2688"/>
      <c r="QUM18" s="2688"/>
      <c r="QUN18" s="2688"/>
      <c r="QUO18" s="2688"/>
      <c r="QUP18" s="2688"/>
      <c r="QUQ18" s="2688"/>
      <c r="QUR18" s="2688"/>
      <c r="QUS18" s="2688"/>
      <c r="QUT18" s="2688"/>
      <c r="QUU18" s="2688"/>
      <c r="QUV18" s="2688"/>
      <c r="QUW18" s="2688"/>
      <c r="QUX18" s="2688"/>
      <c r="QUY18" s="2688"/>
      <c r="QUZ18" s="2688"/>
      <c r="QVA18" s="2688"/>
      <c r="QVB18" s="2688"/>
      <c r="QVC18" s="2688"/>
      <c r="QVD18" s="2688"/>
      <c r="QVE18" s="2688"/>
      <c r="QVF18" s="2688"/>
      <c r="QVG18" s="2688"/>
      <c r="QVH18" s="2688"/>
      <c r="QVI18" s="2688"/>
      <c r="QVJ18" s="2688"/>
      <c r="QVK18" s="2688"/>
      <c r="QVL18" s="2688"/>
      <c r="QVM18" s="2688"/>
      <c r="QVN18" s="2688"/>
      <c r="QVO18" s="2688"/>
      <c r="QVP18" s="2688"/>
      <c r="QVQ18" s="2688"/>
      <c r="QVR18" s="2688"/>
      <c r="QVS18" s="2688"/>
      <c r="QVT18" s="2688"/>
      <c r="QVU18" s="2688"/>
      <c r="QVV18" s="2688"/>
      <c r="QVW18" s="2688"/>
      <c r="QVX18" s="2688"/>
      <c r="QVY18" s="2688"/>
      <c r="QVZ18" s="2688"/>
      <c r="QWA18" s="2688"/>
      <c r="QWB18" s="2688"/>
      <c r="QWC18" s="2688"/>
      <c r="QWD18" s="2688"/>
      <c r="QWE18" s="2688"/>
      <c r="QWF18" s="2688"/>
      <c r="QWG18" s="2688"/>
      <c r="QWH18" s="2688"/>
      <c r="QWI18" s="2688"/>
      <c r="QWJ18" s="2688"/>
      <c r="QWK18" s="2688"/>
      <c r="QWL18" s="2688"/>
      <c r="QWM18" s="2688"/>
      <c r="QWN18" s="2688"/>
      <c r="QWO18" s="2688"/>
      <c r="QWP18" s="2688"/>
      <c r="QWQ18" s="2688"/>
      <c r="QWR18" s="2688"/>
      <c r="QWS18" s="2688"/>
      <c r="QWT18" s="2688"/>
      <c r="QWU18" s="2688"/>
      <c r="QWV18" s="2688"/>
      <c r="QWW18" s="2688"/>
      <c r="QWX18" s="2688"/>
      <c r="QWY18" s="2688"/>
      <c r="QWZ18" s="2688"/>
      <c r="QXA18" s="2688"/>
      <c r="QXB18" s="2688"/>
      <c r="QXC18" s="2688"/>
      <c r="QXD18" s="2688"/>
      <c r="QXE18" s="2688"/>
      <c r="QXF18" s="2688"/>
      <c r="QXG18" s="2688"/>
      <c r="QXH18" s="2688"/>
      <c r="QXI18" s="2688"/>
      <c r="QXJ18" s="2688"/>
      <c r="QXK18" s="2688"/>
      <c r="QXL18" s="2688"/>
      <c r="QXM18" s="2688"/>
      <c r="QXN18" s="2688"/>
      <c r="QXO18" s="2688"/>
      <c r="QXP18" s="2688"/>
      <c r="QXQ18" s="2688"/>
      <c r="QXR18" s="2688"/>
      <c r="QXS18" s="2688"/>
      <c r="QXT18" s="2688"/>
      <c r="QXU18" s="2688"/>
      <c r="QXV18" s="2688"/>
      <c r="QXW18" s="2688"/>
      <c r="QXX18" s="2688"/>
      <c r="QXY18" s="2688"/>
      <c r="QXZ18" s="2688"/>
      <c r="QYA18" s="2688"/>
      <c r="QYB18" s="2688"/>
      <c r="QYC18" s="2688"/>
      <c r="QYD18" s="2688"/>
      <c r="QYE18" s="2688"/>
      <c r="QYF18" s="2688"/>
      <c r="QYG18" s="2688"/>
      <c r="QYH18" s="2688"/>
      <c r="QYI18" s="2688"/>
      <c r="QYJ18" s="2688"/>
      <c r="QYK18" s="2688"/>
      <c r="QYL18" s="2688"/>
      <c r="QYM18" s="2688"/>
      <c r="QYN18" s="2688"/>
      <c r="QYO18" s="2688"/>
      <c r="QYP18" s="2688"/>
      <c r="QYQ18" s="2688"/>
      <c r="QYR18" s="2688"/>
      <c r="QYS18" s="2688"/>
      <c r="QYT18" s="2688"/>
      <c r="QYU18" s="2688"/>
      <c r="QYV18" s="2688"/>
      <c r="QYW18" s="2688"/>
      <c r="QYX18" s="2688"/>
      <c r="QYY18" s="2688"/>
      <c r="QYZ18" s="2688"/>
      <c r="QZA18" s="2688"/>
      <c r="QZB18" s="2688"/>
      <c r="QZC18" s="2688"/>
      <c r="QZD18" s="2688"/>
      <c r="QZE18" s="2688"/>
      <c r="QZF18" s="2688"/>
      <c r="QZG18" s="2688"/>
      <c r="QZH18" s="2688"/>
      <c r="QZI18" s="2688"/>
      <c r="QZJ18" s="2688"/>
      <c r="QZK18" s="2688"/>
      <c r="QZL18" s="2688"/>
      <c r="QZM18" s="2688"/>
      <c r="QZN18" s="2688"/>
      <c r="QZO18" s="2688"/>
      <c r="QZP18" s="2688"/>
      <c r="QZQ18" s="2688"/>
      <c r="QZR18" s="2688"/>
      <c r="QZS18" s="2688"/>
      <c r="QZT18" s="2688"/>
      <c r="QZU18" s="2688"/>
      <c r="QZV18" s="2688"/>
      <c r="QZW18" s="2688"/>
      <c r="QZX18" s="2688"/>
      <c r="QZY18" s="2688"/>
      <c r="QZZ18" s="2688"/>
      <c r="RAA18" s="2688"/>
      <c r="RAB18" s="2688"/>
      <c r="RAC18" s="2688"/>
      <c r="RAD18" s="2688"/>
      <c r="RAE18" s="2688"/>
      <c r="RAF18" s="2688"/>
      <c r="RAG18" s="2688"/>
      <c r="RAH18" s="2688"/>
      <c r="RAI18" s="2688"/>
      <c r="RAJ18" s="2688"/>
      <c r="RAK18" s="2688"/>
      <c r="RAL18" s="2688"/>
      <c r="RAM18" s="2688"/>
      <c r="RAN18" s="2688"/>
      <c r="RAO18" s="2688"/>
      <c r="RAP18" s="2688"/>
      <c r="RAQ18" s="2688"/>
      <c r="RAR18" s="2688"/>
      <c r="RAS18" s="2688"/>
      <c r="RAT18" s="2688"/>
      <c r="RAU18" s="2688"/>
      <c r="RAV18" s="2688"/>
      <c r="RAW18" s="2688"/>
      <c r="RAX18" s="2688"/>
      <c r="RAY18" s="2688"/>
      <c r="RAZ18" s="2688"/>
      <c r="RBA18" s="2688"/>
      <c r="RBB18" s="2688"/>
      <c r="RBC18" s="2688"/>
      <c r="RBD18" s="2688"/>
      <c r="RBE18" s="2688"/>
      <c r="RBF18" s="2688"/>
      <c r="RBG18" s="2688"/>
      <c r="RBH18" s="2688"/>
      <c r="RBI18" s="2688"/>
      <c r="RBJ18" s="2688"/>
      <c r="RBK18" s="2688"/>
      <c r="RBL18" s="2688"/>
      <c r="RBM18" s="2688"/>
      <c r="RBN18" s="2688"/>
      <c r="RBO18" s="2688"/>
      <c r="RBP18" s="2688"/>
      <c r="RBQ18" s="2688"/>
      <c r="RBR18" s="2688"/>
      <c r="RBS18" s="2688"/>
      <c r="RBT18" s="2688"/>
      <c r="RBU18" s="2688"/>
      <c r="RBV18" s="2688"/>
      <c r="RBW18" s="2688"/>
      <c r="RBX18" s="2688"/>
      <c r="RBY18" s="2688"/>
      <c r="RBZ18" s="2688"/>
      <c r="RCA18" s="2688"/>
      <c r="RCB18" s="2688"/>
      <c r="RCC18" s="2688"/>
      <c r="RCD18" s="2688"/>
      <c r="RCE18" s="2688"/>
      <c r="RCF18" s="2688"/>
      <c r="RCG18" s="2688"/>
      <c r="RCH18" s="2688"/>
      <c r="RCI18" s="2688"/>
      <c r="RCJ18" s="2688"/>
      <c r="RCK18" s="2688"/>
      <c r="RCL18" s="2688"/>
      <c r="RCM18" s="2688"/>
      <c r="RCN18" s="2688"/>
      <c r="RCO18" s="2688"/>
      <c r="RCP18" s="2688"/>
      <c r="RCQ18" s="2688"/>
      <c r="RCR18" s="2688"/>
      <c r="RCS18" s="2688"/>
      <c r="RCT18" s="2688"/>
      <c r="RCU18" s="2688"/>
      <c r="RCV18" s="2688"/>
      <c r="RCW18" s="2688"/>
      <c r="RCX18" s="2688"/>
      <c r="RCY18" s="2688"/>
      <c r="RCZ18" s="2688"/>
      <c r="RDA18" s="2688"/>
      <c r="RDB18" s="2688"/>
      <c r="RDC18" s="2688"/>
      <c r="RDD18" s="2688"/>
      <c r="RDE18" s="2688"/>
      <c r="RDF18" s="2688"/>
      <c r="RDG18" s="2688"/>
      <c r="RDH18" s="2688"/>
      <c r="RDI18" s="2688"/>
      <c r="RDJ18" s="2688"/>
      <c r="RDK18" s="2688"/>
      <c r="RDL18" s="2688"/>
      <c r="RDM18" s="2688"/>
      <c r="RDN18" s="2688"/>
      <c r="RDO18" s="2688"/>
      <c r="RDP18" s="2688"/>
      <c r="RDQ18" s="2688"/>
      <c r="RDR18" s="2688"/>
      <c r="RDS18" s="2688"/>
      <c r="RDT18" s="2688"/>
      <c r="RDU18" s="2688"/>
      <c r="RDV18" s="2688"/>
      <c r="RDW18" s="2688"/>
      <c r="RDX18" s="2688"/>
      <c r="RDY18" s="2688"/>
      <c r="RDZ18" s="2688"/>
      <c r="REA18" s="2688"/>
      <c r="REB18" s="2688"/>
      <c r="REC18" s="2688"/>
      <c r="RED18" s="2688"/>
      <c r="REE18" s="2688"/>
      <c r="REF18" s="2688"/>
      <c r="REG18" s="2688"/>
      <c r="REH18" s="2688"/>
      <c r="REI18" s="2688"/>
      <c r="REJ18" s="2688"/>
      <c r="REK18" s="2688"/>
      <c r="REL18" s="2688"/>
      <c r="REM18" s="2688"/>
      <c r="REN18" s="2688"/>
      <c r="REO18" s="2688"/>
      <c r="REP18" s="2688"/>
      <c r="REQ18" s="2688"/>
      <c r="RER18" s="2688"/>
      <c r="RES18" s="2688"/>
      <c r="RET18" s="2688"/>
      <c r="REU18" s="2688"/>
      <c r="REV18" s="2688"/>
      <c r="REW18" s="2688"/>
      <c r="REX18" s="2688"/>
      <c r="REY18" s="2688"/>
      <c r="REZ18" s="2688"/>
      <c r="RFA18" s="2688"/>
      <c r="RFB18" s="2688"/>
      <c r="RFC18" s="2688"/>
      <c r="RFD18" s="2688"/>
      <c r="RFE18" s="2688"/>
      <c r="RFF18" s="2688"/>
      <c r="RFG18" s="2688"/>
      <c r="RFH18" s="2688"/>
      <c r="RFI18" s="2688"/>
      <c r="RFJ18" s="2688"/>
      <c r="RFK18" s="2688"/>
      <c r="RFL18" s="2688"/>
      <c r="RFM18" s="2688"/>
      <c r="RFN18" s="2688"/>
      <c r="RFO18" s="2688"/>
      <c r="RFP18" s="2688"/>
      <c r="RFQ18" s="2688"/>
      <c r="RFR18" s="2688"/>
      <c r="RFS18" s="2688"/>
      <c r="RFT18" s="2688"/>
      <c r="RFU18" s="2688"/>
      <c r="RFV18" s="2688"/>
      <c r="RFW18" s="2688"/>
      <c r="RFX18" s="2688"/>
      <c r="RFY18" s="2688"/>
      <c r="RFZ18" s="2688"/>
      <c r="RGA18" s="2688"/>
      <c r="RGB18" s="2688"/>
      <c r="RGC18" s="2688"/>
      <c r="RGD18" s="2688"/>
      <c r="RGE18" s="2688"/>
      <c r="RGF18" s="2688"/>
      <c r="RGG18" s="2688"/>
      <c r="RGH18" s="2688"/>
      <c r="RGI18" s="2688"/>
      <c r="RGJ18" s="2688"/>
      <c r="RGK18" s="2688"/>
      <c r="RGL18" s="2688"/>
      <c r="RGM18" s="2688"/>
      <c r="RGN18" s="2688"/>
      <c r="RGO18" s="2688"/>
      <c r="RGP18" s="2688"/>
      <c r="RGQ18" s="2688"/>
      <c r="RGR18" s="2688"/>
      <c r="RGS18" s="2688"/>
      <c r="RGT18" s="2688"/>
      <c r="RGU18" s="2688"/>
      <c r="RGV18" s="2688"/>
      <c r="RGW18" s="2688"/>
      <c r="RGX18" s="2688"/>
      <c r="RGY18" s="2688"/>
      <c r="RGZ18" s="2688"/>
      <c r="RHA18" s="2688"/>
      <c r="RHB18" s="2688"/>
      <c r="RHC18" s="2688"/>
      <c r="RHD18" s="2688"/>
      <c r="RHE18" s="2688"/>
      <c r="RHF18" s="2688"/>
      <c r="RHG18" s="2688"/>
      <c r="RHH18" s="2688"/>
      <c r="RHI18" s="2688"/>
      <c r="RHJ18" s="2688"/>
      <c r="RHK18" s="2688"/>
      <c r="RHL18" s="2688"/>
      <c r="RHM18" s="2688"/>
      <c r="RHN18" s="2688"/>
      <c r="RHO18" s="2688"/>
      <c r="RHP18" s="2688"/>
      <c r="RHQ18" s="2688"/>
      <c r="RHR18" s="2688"/>
      <c r="RHS18" s="2688"/>
      <c r="RHT18" s="2688"/>
      <c r="RHU18" s="2688"/>
      <c r="RHV18" s="2688"/>
      <c r="RHW18" s="2688"/>
      <c r="RHX18" s="2688"/>
      <c r="RHY18" s="2688"/>
      <c r="RHZ18" s="2688"/>
      <c r="RIA18" s="2688"/>
      <c r="RIB18" s="2688"/>
      <c r="RIC18" s="2688"/>
      <c r="RID18" s="2688"/>
      <c r="RIE18" s="2688"/>
      <c r="RIF18" s="2688"/>
      <c r="RIG18" s="2688"/>
      <c r="RIH18" s="2688"/>
      <c r="RII18" s="2688"/>
      <c r="RIJ18" s="2688"/>
      <c r="RIK18" s="2688"/>
      <c r="RIL18" s="2688"/>
      <c r="RIM18" s="2688"/>
      <c r="RIN18" s="2688"/>
      <c r="RIO18" s="2688"/>
      <c r="RIP18" s="2688"/>
      <c r="RIQ18" s="2688"/>
      <c r="RIR18" s="2688"/>
      <c r="RIS18" s="2688"/>
      <c r="RIT18" s="2688"/>
      <c r="RIU18" s="2688"/>
      <c r="RIV18" s="2688"/>
      <c r="RIW18" s="2688"/>
      <c r="RIX18" s="2688"/>
      <c r="RIY18" s="2688"/>
      <c r="RIZ18" s="2688"/>
      <c r="RJA18" s="2688"/>
      <c r="RJB18" s="2688"/>
      <c r="RJC18" s="2688"/>
      <c r="RJD18" s="2688"/>
      <c r="RJE18" s="2688"/>
      <c r="RJF18" s="2688"/>
      <c r="RJG18" s="2688"/>
      <c r="RJH18" s="2688"/>
      <c r="RJI18" s="2688"/>
      <c r="RJJ18" s="2688"/>
      <c r="RJK18" s="2688"/>
      <c r="RJL18" s="2688"/>
      <c r="RJM18" s="2688"/>
      <c r="RJN18" s="2688"/>
      <c r="RJO18" s="2688"/>
      <c r="RJP18" s="2688"/>
      <c r="RJQ18" s="2688"/>
      <c r="RJR18" s="2688"/>
      <c r="RJS18" s="2688"/>
      <c r="RJT18" s="2688"/>
      <c r="RJU18" s="2688"/>
      <c r="RJV18" s="2688"/>
      <c r="RJW18" s="2688"/>
      <c r="RJX18" s="2688"/>
      <c r="RJY18" s="2688"/>
      <c r="RJZ18" s="2688"/>
      <c r="RKA18" s="2688"/>
      <c r="RKB18" s="2688"/>
      <c r="RKC18" s="2688"/>
      <c r="RKD18" s="2688"/>
      <c r="RKE18" s="2688"/>
      <c r="RKF18" s="2688"/>
      <c r="RKG18" s="2688"/>
      <c r="RKH18" s="2688"/>
      <c r="RKI18" s="2688"/>
      <c r="RKJ18" s="2688"/>
      <c r="RKK18" s="2688"/>
      <c r="RKL18" s="2688"/>
      <c r="RKM18" s="2688"/>
      <c r="RKN18" s="2688"/>
      <c r="RKO18" s="2688"/>
      <c r="RKP18" s="2688"/>
      <c r="RKQ18" s="2688"/>
      <c r="RKR18" s="2688"/>
      <c r="RKS18" s="2688"/>
      <c r="RKT18" s="2688"/>
      <c r="RKU18" s="2688"/>
      <c r="RKV18" s="2688"/>
      <c r="RKW18" s="2688"/>
      <c r="RKX18" s="2688"/>
      <c r="RKY18" s="2688"/>
      <c r="RKZ18" s="2688"/>
      <c r="RLA18" s="2688"/>
      <c r="RLB18" s="2688"/>
      <c r="RLC18" s="2688"/>
      <c r="RLD18" s="2688"/>
      <c r="RLE18" s="2688"/>
      <c r="RLF18" s="2688"/>
      <c r="RLG18" s="2688"/>
      <c r="RLH18" s="2688"/>
      <c r="RLI18" s="2688"/>
      <c r="RLJ18" s="2688"/>
      <c r="RLK18" s="2688"/>
      <c r="RLL18" s="2688"/>
      <c r="RLM18" s="2688"/>
      <c r="RLN18" s="2688"/>
      <c r="RLO18" s="2688"/>
      <c r="RLP18" s="2688"/>
      <c r="RLQ18" s="2688"/>
      <c r="RLR18" s="2688"/>
      <c r="RLS18" s="2688"/>
      <c r="RLT18" s="2688"/>
      <c r="RLU18" s="2688"/>
      <c r="RLV18" s="2688"/>
      <c r="RLW18" s="2688"/>
      <c r="RLX18" s="2688"/>
      <c r="RLY18" s="2688"/>
      <c r="RLZ18" s="2688"/>
      <c r="RMA18" s="2688"/>
      <c r="RMB18" s="2688"/>
      <c r="RMC18" s="2688"/>
      <c r="RMD18" s="2688"/>
      <c r="RME18" s="2688"/>
      <c r="RMF18" s="2688"/>
      <c r="RMG18" s="2688"/>
      <c r="RMH18" s="2688"/>
      <c r="RMI18" s="2688"/>
      <c r="RMJ18" s="2688"/>
      <c r="RMK18" s="2688"/>
      <c r="RML18" s="2688"/>
      <c r="RMM18" s="2688"/>
      <c r="RMN18" s="2688"/>
      <c r="RMO18" s="2688"/>
      <c r="RMP18" s="2688"/>
      <c r="RMQ18" s="2688"/>
      <c r="RMR18" s="2688"/>
      <c r="RMS18" s="2688"/>
      <c r="RMT18" s="2688"/>
      <c r="RMU18" s="2688"/>
      <c r="RMV18" s="2688"/>
      <c r="RMW18" s="2688"/>
      <c r="RMX18" s="2688"/>
      <c r="RMY18" s="2688"/>
      <c r="RMZ18" s="2688"/>
      <c r="RNA18" s="2688"/>
      <c r="RNB18" s="2688"/>
      <c r="RNC18" s="2688"/>
      <c r="RND18" s="2688"/>
      <c r="RNE18" s="2688"/>
      <c r="RNF18" s="2688"/>
      <c r="RNG18" s="2688"/>
      <c r="RNH18" s="2688"/>
      <c r="RNI18" s="2688"/>
      <c r="RNJ18" s="2688"/>
      <c r="RNK18" s="2688"/>
      <c r="RNL18" s="2688"/>
      <c r="RNM18" s="2688"/>
      <c r="RNN18" s="2688"/>
      <c r="RNO18" s="2688"/>
      <c r="RNP18" s="2688"/>
      <c r="RNQ18" s="2688"/>
      <c r="RNR18" s="2688"/>
      <c r="RNS18" s="2688"/>
      <c r="RNT18" s="2688"/>
      <c r="RNU18" s="2688"/>
      <c r="RNV18" s="2688"/>
      <c r="RNW18" s="2688"/>
      <c r="RNX18" s="2688"/>
      <c r="RNY18" s="2688"/>
      <c r="RNZ18" s="2688"/>
      <c r="ROA18" s="2688"/>
      <c r="ROB18" s="2688"/>
      <c r="ROC18" s="2688"/>
      <c r="ROD18" s="2688"/>
      <c r="ROE18" s="2688"/>
      <c r="ROF18" s="2688"/>
      <c r="ROG18" s="2688"/>
      <c r="ROH18" s="2688"/>
      <c r="ROI18" s="2688"/>
      <c r="ROJ18" s="2688"/>
      <c r="ROK18" s="2688"/>
      <c r="ROL18" s="2688"/>
      <c r="ROM18" s="2688"/>
      <c r="RON18" s="2688"/>
      <c r="ROO18" s="2688"/>
      <c r="ROP18" s="2688"/>
      <c r="ROQ18" s="2688"/>
      <c r="ROR18" s="2688"/>
      <c r="ROS18" s="2688"/>
      <c r="ROT18" s="2688"/>
      <c r="ROU18" s="2688"/>
      <c r="ROV18" s="2688"/>
      <c r="ROW18" s="2688"/>
      <c r="ROX18" s="2688"/>
      <c r="ROY18" s="2688"/>
      <c r="ROZ18" s="2688"/>
      <c r="RPA18" s="2688"/>
      <c r="RPB18" s="2688"/>
      <c r="RPC18" s="2688"/>
      <c r="RPD18" s="2688"/>
      <c r="RPE18" s="2688"/>
      <c r="RPF18" s="2688"/>
      <c r="RPG18" s="2688"/>
      <c r="RPH18" s="2688"/>
      <c r="RPI18" s="2688"/>
      <c r="RPJ18" s="2688"/>
      <c r="RPK18" s="2688"/>
      <c r="RPL18" s="2688"/>
      <c r="RPM18" s="2688"/>
      <c r="RPN18" s="2688"/>
      <c r="RPO18" s="2688"/>
      <c r="RPP18" s="2688"/>
      <c r="RPQ18" s="2688"/>
      <c r="RPR18" s="2688"/>
      <c r="RPS18" s="2688"/>
      <c r="RPT18" s="2688"/>
      <c r="RPU18" s="2688"/>
      <c r="RPV18" s="2688"/>
      <c r="RPW18" s="2688"/>
      <c r="RPX18" s="2688"/>
      <c r="RPY18" s="2688"/>
      <c r="RPZ18" s="2688"/>
      <c r="RQA18" s="2688"/>
      <c r="RQB18" s="2688"/>
      <c r="RQC18" s="2688"/>
      <c r="RQD18" s="2688"/>
      <c r="RQE18" s="2688"/>
      <c r="RQF18" s="2688"/>
      <c r="RQG18" s="2688"/>
      <c r="RQH18" s="2688"/>
      <c r="RQI18" s="2688"/>
      <c r="RQJ18" s="2688"/>
      <c r="RQK18" s="2688"/>
      <c r="RQL18" s="2688"/>
      <c r="RQM18" s="2688"/>
      <c r="RQN18" s="2688"/>
      <c r="RQO18" s="2688"/>
      <c r="RQP18" s="2688"/>
      <c r="RQQ18" s="2688"/>
      <c r="RQR18" s="2688"/>
      <c r="RQS18" s="2688"/>
      <c r="RQT18" s="2688"/>
      <c r="RQU18" s="2688"/>
      <c r="RQV18" s="2688"/>
      <c r="RQW18" s="2688"/>
      <c r="RQX18" s="2688"/>
      <c r="RQY18" s="2688"/>
      <c r="RQZ18" s="2688"/>
      <c r="RRA18" s="2688"/>
      <c r="RRB18" s="2688"/>
      <c r="RRC18" s="2688"/>
      <c r="RRD18" s="2688"/>
      <c r="RRE18" s="2688"/>
      <c r="RRF18" s="2688"/>
      <c r="RRG18" s="2688"/>
      <c r="RRH18" s="2688"/>
      <c r="RRI18" s="2688"/>
      <c r="RRJ18" s="2688"/>
      <c r="RRK18" s="2688"/>
      <c r="RRL18" s="2688"/>
      <c r="RRM18" s="2688"/>
      <c r="RRN18" s="2688"/>
      <c r="RRO18" s="2688"/>
      <c r="RRP18" s="2688"/>
      <c r="RRQ18" s="2688"/>
      <c r="RRR18" s="2688"/>
      <c r="RRS18" s="2688"/>
      <c r="RRT18" s="2688"/>
      <c r="RRU18" s="2688"/>
      <c r="RRV18" s="2688"/>
      <c r="RRW18" s="2688"/>
      <c r="RRX18" s="2688"/>
      <c r="RRY18" s="2688"/>
      <c r="RRZ18" s="2688"/>
      <c r="RSA18" s="2688"/>
      <c r="RSB18" s="2688"/>
      <c r="RSC18" s="2688"/>
      <c r="RSD18" s="2688"/>
      <c r="RSE18" s="2688"/>
      <c r="RSF18" s="2688"/>
      <c r="RSG18" s="2688"/>
      <c r="RSH18" s="2688"/>
      <c r="RSI18" s="2688"/>
      <c r="RSJ18" s="2688"/>
      <c r="RSK18" s="2688"/>
      <c r="RSL18" s="2688"/>
      <c r="RSM18" s="2688"/>
      <c r="RSN18" s="2688"/>
      <c r="RSO18" s="2688"/>
      <c r="RSP18" s="2688"/>
      <c r="RSQ18" s="2688"/>
      <c r="RSR18" s="2688"/>
      <c r="RSS18" s="2688"/>
      <c r="RST18" s="2688"/>
      <c r="RSU18" s="2688"/>
      <c r="RSV18" s="2688"/>
      <c r="RSW18" s="2688"/>
      <c r="RSX18" s="2688"/>
      <c r="RSY18" s="2688"/>
      <c r="RSZ18" s="2688"/>
      <c r="RTA18" s="2688"/>
      <c r="RTB18" s="2688"/>
      <c r="RTC18" s="2688"/>
      <c r="RTD18" s="2688"/>
      <c r="RTE18" s="2688"/>
      <c r="RTF18" s="2688"/>
      <c r="RTG18" s="2688"/>
      <c r="RTH18" s="2688"/>
      <c r="RTI18" s="2688"/>
      <c r="RTJ18" s="2688"/>
      <c r="RTK18" s="2688"/>
      <c r="RTL18" s="2688"/>
      <c r="RTM18" s="2688"/>
      <c r="RTN18" s="2688"/>
      <c r="RTO18" s="2688"/>
      <c r="RTP18" s="2688"/>
      <c r="RTQ18" s="2688"/>
      <c r="RTR18" s="2688"/>
      <c r="RTS18" s="2688"/>
      <c r="RTT18" s="2688"/>
      <c r="RTU18" s="2688"/>
      <c r="RTV18" s="2688"/>
      <c r="RTW18" s="2688"/>
      <c r="RTX18" s="2688"/>
      <c r="RTY18" s="2688"/>
      <c r="RTZ18" s="2688"/>
      <c r="RUA18" s="2688"/>
      <c r="RUB18" s="2688"/>
      <c r="RUC18" s="2688"/>
      <c r="RUD18" s="2688"/>
      <c r="RUE18" s="2688"/>
      <c r="RUF18" s="2688"/>
      <c r="RUG18" s="2688"/>
      <c r="RUH18" s="2688"/>
      <c r="RUI18" s="2688"/>
      <c r="RUJ18" s="2688"/>
      <c r="RUK18" s="2688"/>
      <c r="RUL18" s="2688"/>
      <c r="RUM18" s="2688"/>
      <c r="RUN18" s="2688"/>
      <c r="RUO18" s="2688"/>
      <c r="RUP18" s="2688"/>
      <c r="RUQ18" s="2688"/>
      <c r="RUR18" s="2688"/>
      <c r="RUS18" s="2688"/>
      <c r="RUT18" s="2688"/>
      <c r="RUU18" s="2688"/>
      <c r="RUV18" s="2688"/>
      <c r="RUW18" s="2688"/>
      <c r="RUX18" s="2688"/>
      <c r="RUY18" s="2688"/>
      <c r="RUZ18" s="2688"/>
      <c r="RVA18" s="2688"/>
      <c r="RVB18" s="2688"/>
      <c r="RVC18" s="2688"/>
      <c r="RVD18" s="2688"/>
      <c r="RVE18" s="2688"/>
      <c r="RVF18" s="2688"/>
      <c r="RVG18" s="2688"/>
      <c r="RVH18" s="2688"/>
      <c r="RVI18" s="2688"/>
      <c r="RVJ18" s="2688"/>
      <c r="RVK18" s="2688"/>
      <c r="RVL18" s="2688"/>
      <c r="RVM18" s="2688"/>
      <c r="RVN18" s="2688"/>
      <c r="RVO18" s="2688"/>
      <c r="RVP18" s="2688"/>
      <c r="RVQ18" s="2688"/>
      <c r="RVR18" s="2688"/>
      <c r="RVS18" s="2688"/>
      <c r="RVT18" s="2688"/>
      <c r="RVU18" s="2688"/>
      <c r="RVV18" s="2688"/>
      <c r="RVW18" s="2688"/>
      <c r="RVX18" s="2688"/>
      <c r="RVY18" s="2688"/>
      <c r="RVZ18" s="2688"/>
      <c r="RWA18" s="2688"/>
      <c r="RWB18" s="2688"/>
      <c r="RWC18" s="2688"/>
      <c r="RWD18" s="2688"/>
      <c r="RWE18" s="2688"/>
      <c r="RWF18" s="2688"/>
      <c r="RWG18" s="2688"/>
      <c r="RWH18" s="2688"/>
      <c r="RWI18" s="2688"/>
      <c r="RWJ18" s="2688"/>
      <c r="RWK18" s="2688"/>
      <c r="RWL18" s="2688"/>
      <c r="RWM18" s="2688"/>
      <c r="RWN18" s="2688"/>
      <c r="RWO18" s="2688"/>
      <c r="RWP18" s="2688"/>
      <c r="RWQ18" s="2688"/>
      <c r="RWR18" s="2688"/>
      <c r="RWS18" s="2688"/>
      <c r="RWT18" s="2688"/>
      <c r="RWU18" s="2688"/>
      <c r="RWV18" s="2688"/>
      <c r="RWW18" s="2688"/>
      <c r="RWX18" s="2688"/>
      <c r="RWY18" s="2688"/>
      <c r="RWZ18" s="2688"/>
      <c r="RXA18" s="2688"/>
      <c r="RXB18" s="2688"/>
      <c r="RXC18" s="2688"/>
      <c r="RXD18" s="2688"/>
      <c r="RXE18" s="2688"/>
      <c r="RXF18" s="2688"/>
      <c r="RXG18" s="2688"/>
      <c r="RXH18" s="2688"/>
      <c r="RXI18" s="2688"/>
      <c r="RXJ18" s="2688"/>
      <c r="RXK18" s="2688"/>
      <c r="RXL18" s="2688"/>
      <c r="RXM18" s="2688"/>
      <c r="RXN18" s="2688"/>
      <c r="RXO18" s="2688"/>
      <c r="RXP18" s="2688"/>
      <c r="RXQ18" s="2688"/>
      <c r="RXR18" s="2688"/>
      <c r="RXS18" s="2688"/>
      <c r="RXT18" s="2688"/>
      <c r="RXU18" s="2688"/>
      <c r="RXV18" s="2688"/>
      <c r="RXW18" s="2688"/>
      <c r="RXX18" s="2688"/>
      <c r="RXY18" s="2688"/>
      <c r="RXZ18" s="2688"/>
      <c r="RYA18" s="2688"/>
      <c r="RYB18" s="2688"/>
      <c r="RYC18" s="2688"/>
      <c r="RYD18" s="2688"/>
      <c r="RYE18" s="2688"/>
      <c r="RYF18" s="2688"/>
      <c r="RYG18" s="2688"/>
      <c r="RYH18" s="2688"/>
      <c r="RYI18" s="2688"/>
      <c r="RYJ18" s="2688"/>
      <c r="RYK18" s="2688"/>
      <c r="RYL18" s="2688"/>
      <c r="RYM18" s="2688"/>
      <c r="RYN18" s="2688"/>
      <c r="RYO18" s="2688"/>
      <c r="RYP18" s="2688"/>
      <c r="RYQ18" s="2688"/>
      <c r="RYR18" s="2688"/>
      <c r="RYS18" s="2688"/>
      <c r="RYT18" s="2688"/>
      <c r="RYU18" s="2688"/>
      <c r="RYV18" s="2688"/>
      <c r="RYW18" s="2688"/>
      <c r="RYX18" s="2688"/>
      <c r="RYY18" s="2688"/>
      <c r="RYZ18" s="2688"/>
      <c r="RZA18" s="2688"/>
      <c r="RZB18" s="2688"/>
      <c r="RZC18" s="2688"/>
      <c r="RZD18" s="2688"/>
      <c r="RZE18" s="2688"/>
      <c r="RZF18" s="2688"/>
      <c r="RZG18" s="2688"/>
      <c r="RZH18" s="2688"/>
      <c r="RZI18" s="2688"/>
      <c r="RZJ18" s="2688"/>
      <c r="RZK18" s="2688"/>
      <c r="RZL18" s="2688"/>
      <c r="RZM18" s="2688"/>
      <c r="RZN18" s="2688"/>
      <c r="RZO18" s="2688"/>
      <c r="RZP18" s="2688"/>
      <c r="RZQ18" s="2688"/>
      <c r="RZR18" s="2688"/>
      <c r="RZS18" s="2688"/>
      <c r="RZT18" s="2688"/>
      <c r="RZU18" s="2688"/>
      <c r="RZV18" s="2688"/>
      <c r="RZW18" s="2688"/>
      <c r="RZX18" s="2688"/>
      <c r="RZY18" s="2688"/>
      <c r="RZZ18" s="2688"/>
      <c r="SAA18" s="2688"/>
      <c r="SAB18" s="2688"/>
      <c r="SAC18" s="2688"/>
      <c r="SAD18" s="2688"/>
      <c r="SAE18" s="2688"/>
      <c r="SAF18" s="2688"/>
      <c r="SAG18" s="2688"/>
      <c r="SAH18" s="2688"/>
      <c r="SAI18" s="2688"/>
      <c r="SAJ18" s="2688"/>
      <c r="SAK18" s="2688"/>
      <c r="SAL18" s="2688"/>
      <c r="SAM18" s="2688"/>
      <c r="SAN18" s="2688"/>
      <c r="SAO18" s="2688"/>
      <c r="SAP18" s="2688"/>
      <c r="SAQ18" s="2688"/>
      <c r="SAR18" s="2688"/>
      <c r="SAS18" s="2688"/>
      <c r="SAT18" s="2688"/>
      <c r="SAU18" s="2688"/>
      <c r="SAV18" s="2688"/>
      <c r="SAW18" s="2688"/>
      <c r="SAX18" s="2688"/>
      <c r="SAY18" s="2688"/>
      <c r="SAZ18" s="2688"/>
      <c r="SBA18" s="2688"/>
      <c r="SBB18" s="2688"/>
      <c r="SBC18" s="2688"/>
      <c r="SBD18" s="2688"/>
      <c r="SBE18" s="2688"/>
      <c r="SBF18" s="2688"/>
      <c r="SBG18" s="2688"/>
      <c r="SBH18" s="2688"/>
      <c r="SBI18" s="2688"/>
      <c r="SBJ18" s="2688"/>
      <c r="SBK18" s="2688"/>
      <c r="SBL18" s="2688"/>
      <c r="SBM18" s="2688"/>
      <c r="SBN18" s="2688"/>
      <c r="SBO18" s="2688"/>
      <c r="SBP18" s="2688"/>
      <c r="SBQ18" s="2688"/>
      <c r="SBR18" s="2688"/>
      <c r="SBS18" s="2688"/>
      <c r="SBT18" s="2688"/>
      <c r="SBU18" s="2688"/>
      <c r="SBV18" s="2688"/>
      <c r="SBW18" s="2688"/>
      <c r="SBX18" s="2688"/>
      <c r="SBY18" s="2688"/>
      <c r="SBZ18" s="2688"/>
      <c r="SCA18" s="2688"/>
      <c r="SCB18" s="2688"/>
      <c r="SCC18" s="2688"/>
      <c r="SCD18" s="2688"/>
      <c r="SCE18" s="2688"/>
      <c r="SCF18" s="2688"/>
      <c r="SCG18" s="2688"/>
      <c r="SCH18" s="2688"/>
      <c r="SCI18" s="2688"/>
      <c r="SCJ18" s="2688"/>
      <c r="SCK18" s="2688"/>
      <c r="SCL18" s="2688"/>
      <c r="SCM18" s="2688"/>
      <c r="SCN18" s="2688"/>
      <c r="SCO18" s="2688"/>
      <c r="SCP18" s="2688"/>
      <c r="SCQ18" s="2688"/>
      <c r="SCR18" s="2688"/>
      <c r="SCS18" s="2688"/>
      <c r="SCT18" s="2688"/>
      <c r="SCU18" s="2688"/>
      <c r="SCV18" s="2688"/>
      <c r="SCW18" s="2688"/>
      <c r="SCX18" s="2688"/>
      <c r="SCY18" s="2688"/>
      <c r="SCZ18" s="2688"/>
      <c r="SDA18" s="2688"/>
      <c r="SDB18" s="2688"/>
      <c r="SDC18" s="2688"/>
      <c r="SDD18" s="2688"/>
      <c r="SDE18" s="2688"/>
      <c r="SDF18" s="2688"/>
      <c r="SDG18" s="2688"/>
      <c r="SDH18" s="2688"/>
      <c r="SDI18" s="2688"/>
      <c r="SDJ18" s="2688"/>
      <c r="SDK18" s="2688"/>
      <c r="SDL18" s="2688"/>
      <c r="SDM18" s="2688"/>
      <c r="SDN18" s="2688"/>
      <c r="SDO18" s="2688"/>
      <c r="SDP18" s="2688"/>
      <c r="SDQ18" s="2688"/>
      <c r="SDR18" s="2688"/>
      <c r="SDS18" s="2688"/>
      <c r="SDT18" s="2688"/>
      <c r="SDU18" s="2688"/>
      <c r="SDV18" s="2688"/>
      <c r="SDW18" s="2688"/>
      <c r="SDX18" s="2688"/>
      <c r="SDY18" s="2688"/>
      <c r="SDZ18" s="2688"/>
      <c r="SEA18" s="2688"/>
      <c r="SEB18" s="2688"/>
      <c r="SEC18" s="2688"/>
      <c r="SED18" s="2688"/>
      <c r="SEE18" s="2688"/>
      <c r="SEF18" s="2688"/>
      <c r="SEG18" s="2688"/>
      <c r="SEH18" s="2688"/>
      <c r="SEI18" s="2688"/>
      <c r="SEJ18" s="2688"/>
      <c r="SEK18" s="2688"/>
      <c r="SEL18" s="2688"/>
      <c r="SEM18" s="2688"/>
      <c r="SEN18" s="2688"/>
      <c r="SEO18" s="2688"/>
      <c r="SEP18" s="2688"/>
      <c r="SEQ18" s="2688"/>
      <c r="SER18" s="2688"/>
      <c r="SES18" s="2688"/>
      <c r="SET18" s="2688"/>
      <c r="SEU18" s="2688"/>
      <c r="SEV18" s="2688"/>
      <c r="SEW18" s="2688"/>
      <c r="SEX18" s="2688"/>
      <c r="SEY18" s="2688"/>
      <c r="SEZ18" s="2688"/>
      <c r="SFA18" s="2688"/>
      <c r="SFB18" s="2688"/>
      <c r="SFC18" s="2688"/>
      <c r="SFD18" s="2688"/>
      <c r="SFE18" s="2688"/>
      <c r="SFF18" s="2688"/>
      <c r="SFG18" s="2688"/>
      <c r="SFH18" s="2688"/>
      <c r="SFI18" s="2688"/>
      <c r="SFJ18" s="2688"/>
      <c r="SFK18" s="2688"/>
      <c r="SFL18" s="2688"/>
      <c r="SFM18" s="2688"/>
      <c r="SFN18" s="2688"/>
      <c r="SFO18" s="2688"/>
      <c r="SFP18" s="2688"/>
      <c r="SFQ18" s="2688"/>
      <c r="SFR18" s="2688"/>
      <c r="SFS18" s="2688"/>
      <c r="SFT18" s="2688"/>
      <c r="SFU18" s="2688"/>
      <c r="SFV18" s="2688"/>
      <c r="SFW18" s="2688"/>
      <c r="SFX18" s="2688"/>
      <c r="SFY18" s="2688"/>
      <c r="SFZ18" s="2688"/>
      <c r="SGA18" s="2688"/>
      <c r="SGB18" s="2688"/>
      <c r="SGC18" s="2688"/>
      <c r="SGD18" s="2688"/>
      <c r="SGE18" s="2688"/>
      <c r="SGF18" s="2688"/>
      <c r="SGG18" s="2688"/>
      <c r="SGH18" s="2688"/>
      <c r="SGI18" s="2688"/>
      <c r="SGJ18" s="2688"/>
      <c r="SGK18" s="2688"/>
      <c r="SGL18" s="2688"/>
      <c r="SGM18" s="2688"/>
      <c r="SGN18" s="2688"/>
      <c r="SGO18" s="2688"/>
      <c r="SGP18" s="2688"/>
      <c r="SGQ18" s="2688"/>
      <c r="SGR18" s="2688"/>
      <c r="SGS18" s="2688"/>
      <c r="SGT18" s="2688"/>
      <c r="SGU18" s="2688"/>
      <c r="SGV18" s="2688"/>
      <c r="SGW18" s="2688"/>
      <c r="SGX18" s="2688"/>
      <c r="SGY18" s="2688"/>
      <c r="SGZ18" s="2688"/>
      <c r="SHA18" s="2688"/>
      <c r="SHB18" s="2688"/>
      <c r="SHC18" s="2688"/>
      <c r="SHD18" s="2688"/>
      <c r="SHE18" s="2688"/>
      <c r="SHF18" s="2688"/>
      <c r="SHG18" s="2688"/>
      <c r="SHH18" s="2688"/>
      <c r="SHI18" s="2688"/>
      <c r="SHJ18" s="2688"/>
      <c r="SHK18" s="2688"/>
      <c r="SHL18" s="2688"/>
      <c r="SHM18" s="2688"/>
      <c r="SHN18" s="2688"/>
      <c r="SHO18" s="2688"/>
      <c r="SHP18" s="2688"/>
      <c r="SHQ18" s="2688"/>
      <c r="SHR18" s="2688"/>
      <c r="SHS18" s="2688"/>
      <c r="SHT18" s="2688"/>
      <c r="SHU18" s="2688"/>
      <c r="SHV18" s="2688"/>
      <c r="SHW18" s="2688"/>
      <c r="SHX18" s="2688"/>
      <c r="SHY18" s="2688"/>
      <c r="SHZ18" s="2688"/>
      <c r="SIA18" s="2688"/>
      <c r="SIB18" s="2688"/>
      <c r="SIC18" s="2688"/>
      <c r="SID18" s="2688"/>
      <c r="SIE18" s="2688"/>
      <c r="SIF18" s="2688"/>
      <c r="SIG18" s="2688"/>
      <c r="SIH18" s="2688"/>
      <c r="SII18" s="2688"/>
      <c r="SIJ18" s="2688"/>
      <c r="SIK18" s="2688"/>
      <c r="SIL18" s="2688"/>
      <c r="SIM18" s="2688"/>
      <c r="SIN18" s="2688"/>
      <c r="SIO18" s="2688"/>
      <c r="SIP18" s="2688"/>
      <c r="SIQ18" s="2688"/>
      <c r="SIR18" s="2688"/>
      <c r="SIS18" s="2688"/>
      <c r="SIT18" s="2688"/>
      <c r="SIU18" s="2688"/>
      <c r="SIV18" s="2688"/>
      <c r="SIW18" s="2688"/>
      <c r="SIX18" s="2688"/>
      <c r="SIY18" s="2688"/>
      <c r="SIZ18" s="2688"/>
      <c r="SJA18" s="2688"/>
      <c r="SJB18" s="2688"/>
      <c r="SJC18" s="2688"/>
      <c r="SJD18" s="2688"/>
      <c r="SJE18" s="2688"/>
      <c r="SJF18" s="2688"/>
      <c r="SJG18" s="2688"/>
      <c r="SJH18" s="2688"/>
      <c r="SJI18" s="2688"/>
      <c r="SJJ18" s="2688"/>
      <c r="SJK18" s="2688"/>
      <c r="SJL18" s="2688"/>
      <c r="SJM18" s="2688"/>
      <c r="SJN18" s="2688"/>
      <c r="SJO18" s="2688"/>
      <c r="SJP18" s="2688"/>
      <c r="SJQ18" s="2688"/>
      <c r="SJR18" s="2688"/>
      <c r="SJS18" s="2688"/>
      <c r="SJT18" s="2688"/>
      <c r="SJU18" s="2688"/>
      <c r="SJV18" s="2688"/>
      <c r="SJW18" s="2688"/>
      <c r="SJX18" s="2688"/>
      <c r="SJY18" s="2688"/>
      <c r="SJZ18" s="2688"/>
      <c r="SKA18" s="2688"/>
      <c r="SKB18" s="2688"/>
      <c r="SKC18" s="2688"/>
      <c r="SKD18" s="2688"/>
      <c r="SKE18" s="2688"/>
      <c r="SKF18" s="2688"/>
      <c r="SKG18" s="2688"/>
      <c r="SKH18" s="2688"/>
      <c r="SKI18" s="2688"/>
      <c r="SKJ18" s="2688"/>
      <c r="SKK18" s="2688"/>
      <c r="SKL18" s="2688"/>
      <c r="SKM18" s="2688"/>
      <c r="SKN18" s="2688"/>
      <c r="SKO18" s="2688"/>
      <c r="SKP18" s="2688"/>
      <c r="SKQ18" s="2688"/>
      <c r="SKR18" s="2688"/>
      <c r="SKS18" s="2688"/>
      <c r="SKT18" s="2688"/>
      <c r="SKU18" s="2688"/>
      <c r="SKV18" s="2688"/>
      <c r="SKW18" s="2688"/>
      <c r="SKX18" s="2688"/>
      <c r="SKY18" s="2688"/>
      <c r="SKZ18" s="2688"/>
      <c r="SLA18" s="2688"/>
      <c r="SLB18" s="2688"/>
      <c r="SLC18" s="2688"/>
      <c r="SLD18" s="2688"/>
      <c r="SLE18" s="2688"/>
      <c r="SLF18" s="2688"/>
      <c r="SLG18" s="2688"/>
      <c r="SLH18" s="2688"/>
      <c r="SLI18" s="2688"/>
      <c r="SLJ18" s="2688"/>
      <c r="SLK18" s="2688"/>
      <c r="SLL18" s="2688"/>
      <c r="SLM18" s="2688"/>
      <c r="SLN18" s="2688"/>
      <c r="SLO18" s="2688"/>
      <c r="SLP18" s="2688"/>
      <c r="SLQ18" s="2688"/>
      <c r="SLR18" s="2688"/>
      <c r="SLS18" s="2688"/>
      <c r="SLT18" s="2688"/>
      <c r="SLU18" s="2688"/>
      <c r="SLV18" s="2688"/>
      <c r="SLW18" s="2688"/>
      <c r="SLX18" s="2688"/>
      <c r="SLY18" s="2688"/>
      <c r="SLZ18" s="2688"/>
      <c r="SMA18" s="2688"/>
      <c r="SMB18" s="2688"/>
      <c r="SMC18" s="2688"/>
      <c r="SMD18" s="2688"/>
      <c r="SME18" s="2688"/>
      <c r="SMF18" s="2688"/>
      <c r="SMG18" s="2688"/>
      <c r="SMH18" s="2688"/>
      <c r="SMI18" s="2688"/>
      <c r="SMJ18" s="2688"/>
      <c r="SMK18" s="2688"/>
      <c r="SML18" s="2688"/>
      <c r="SMM18" s="2688"/>
      <c r="SMN18" s="2688"/>
      <c r="SMO18" s="2688"/>
      <c r="SMP18" s="2688"/>
      <c r="SMQ18" s="2688"/>
      <c r="SMR18" s="2688"/>
      <c r="SMS18" s="2688"/>
      <c r="SMT18" s="2688"/>
      <c r="SMU18" s="2688"/>
      <c r="SMV18" s="2688"/>
      <c r="SMW18" s="2688"/>
      <c r="SMX18" s="2688"/>
      <c r="SMY18" s="2688"/>
      <c r="SMZ18" s="2688"/>
      <c r="SNA18" s="2688"/>
      <c r="SNB18" s="2688"/>
      <c r="SNC18" s="2688"/>
      <c r="SND18" s="2688"/>
      <c r="SNE18" s="2688"/>
      <c r="SNF18" s="2688"/>
      <c r="SNG18" s="2688"/>
      <c r="SNH18" s="2688"/>
      <c r="SNI18" s="2688"/>
      <c r="SNJ18" s="2688"/>
      <c r="SNK18" s="2688"/>
      <c r="SNL18" s="2688"/>
      <c r="SNM18" s="2688"/>
      <c r="SNN18" s="2688"/>
      <c r="SNO18" s="2688"/>
      <c r="SNP18" s="2688"/>
      <c r="SNQ18" s="2688"/>
      <c r="SNR18" s="2688"/>
      <c r="SNS18" s="2688"/>
      <c r="SNT18" s="2688"/>
      <c r="SNU18" s="2688"/>
      <c r="SNV18" s="2688"/>
      <c r="SNW18" s="2688"/>
      <c r="SNX18" s="2688"/>
      <c r="SNY18" s="2688"/>
      <c r="SNZ18" s="2688"/>
      <c r="SOA18" s="2688"/>
      <c r="SOB18" s="2688"/>
      <c r="SOC18" s="2688"/>
      <c r="SOD18" s="2688"/>
      <c r="SOE18" s="2688"/>
      <c r="SOF18" s="2688"/>
      <c r="SOG18" s="2688"/>
      <c r="SOH18" s="2688"/>
      <c r="SOI18" s="2688"/>
      <c r="SOJ18" s="2688"/>
      <c r="SOK18" s="2688"/>
      <c r="SOL18" s="2688"/>
      <c r="SOM18" s="2688"/>
      <c r="SON18" s="2688"/>
      <c r="SOO18" s="2688"/>
      <c r="SOP18" s="2688"/>
      <c r="SOQ18" s="2688"/>
      <c r="SOR18" s="2688"/>
      <c r="SOS18" s="2688"/>
      <c r="SOT18" s="2688"/>
      <c r="SOU18" s="2688"/>
      <c r="SOV18" s="2688"/>
      <c r="SOW18" s="2688"/>
      <c r="SOX18" s="2688"/>
      <c r="SOY18" s="2688"/>
      <c r="SOZ18" s="2688"/>
      <c r="SPA18" s="2688"/>
      <c r="SPB18" s="2688"/>
      <c r="SPC18" s="2688"/>
      <c r="SPD18" s="2688"/>
      <c r="SPE18" s="2688"/>
      <c r="SPF18" s="2688"/>
      <c r="SPG18" s="2688"/>
      <c r="SPH18" s="2688"/>
      <c r="SPI18" s="2688"/>
      <c r="SPJ18" s="2688"/>
      <c r="SPK18" s="2688"/>
      <c r="SPL18" s="2688"/>
      <c r="SPM18" s="2688"/>
      <c r="SPN18" s="2688"/>
      <c r="SPO18" s="2688"/>
      <c r="SPP18" s="2688"/>
      <c r="SPQ18" s="2688"/>
      <c r="SPR18" s="2688"/>
      <c r="SPS18" s="2688"/>
      <c r="SPT18" s="2688"/>
      <c r="SPU18" s="2688"/>
      <c r="SPV18" s="2688"/>
      <c r="SPW18" s="2688"/>
      <c r="SPX18" s="2688"/>
      <c r="SPY18" s="2688"/>
      <c r="SPZ18" s="2688"/>
      <c r="SQA18" s="2688"/>
      <c r="SQB18" s="2688"/>
      <c r="SQC18" s="2688"/>
      <c r="SQD18" s="2688"/>
      <c r="SQE18" s="2688"/>
      <c r="SQF18" s="2688"/>
      <c r="SQG18" s="2688"/>
      <c r="SQH18" s="2688"/>
      <c r="SQI18" s="2688"/>
      <c r="SQJ18" s="2688"/>
      <c r="SQK18" s="2688"/>
      <c r="SQL18" s="2688"/>
      <c r="SQM18" s="2688"/>
      <c r="SQN18" s="2688"/>
      <c r="SQO18" s="2688"/>
      <c r="SQP18" s="2688"/>
      <c r="SQQ18" s="2688"/>
      <c r="SQR18" s="2688"/>
      <c r="SQS18" s="2688"/>
      <c r="SQT18" s="2688"/>
      <c r="SQU18" s="2688"/>
      <c r="SQV18" s="2688"/>
      <c r="SQW18" s="2688"/>
      <c r="SQX18" s="2688"/>
      <c r="SQY18" s="2688"/>
      <c r="SQZ18" s="2688"/>
      <c r="SRA18" s="2688"/>
      <c r="SRB18" s="2688"/>
      <c r="SRC18" s="2688"/>
      <c r="SRD18" s="2688"/>
      <c r="SRE18" s="2688"/>
      <c r="SRF18" s="2688"/>
      <c r="SRG18" s="2688"/>
      <c r="SRH18" s="2688"/>
      <c r="SRI18" s="2688"/>
      <c r="SRJ18" s="2688"/>
      <c r="SRK18" s="2688"/>
      <c r="SRL18" s="2688"/>
      <c r="SRM18" s="2688"/>
      <c r="SRN18" s="2688"/>
      <c r="SRO18" s="2688"/>
      <c r="SRP18" s="2688"/>
      <c r="SRQ18" s="2688"/>
      <c r="SRR18" s="2688"/>
      <c r="SRS18" s="2688"/>
      <c r="SRT18" s="2688"/>
      <c r="SRU18" s="2688"/>
      <c r="SRV18" s="2688"/>
      <c r="SRW18" s="2688"/>
      <c r="SRX18" s="2688"/>
      <c r="SRY18" s="2688"/>
      <c r="SRZ18" s="2688"/>
      <c r="SSA18" s="2688"/>
      <c r="SSB18" s="2688"/>
      <c r="SSC18" s="2688"/>
      <c r="SSD18" s="2688"/>
      <c r="SSE18" s="2688"/>
      <c r="SSF18" s="2688"/>
      <c r="SSG18" s="2688"/>
      <c r="SSH18" s="2688"/>
      <c r="SSI18" s="2688"/>
      <c r="SSJ18" s="2688"/>
      <c r="SSK18" s="2688"/>
      <c r="SSL18" s="2688"/>
      <c r="SSM18" s="2688"/>
      <c r="SSN18" s="2688"/>
      <c r="SSO18" s="2688"/>
      <c r="SSP18" s="2688"/>
      <c r="SSQ18" s="2688"/>
      <c r="SSR18" s="2688"/>
      <c r="SSS18" s="2688"/>
      <c r="SST18" s="2688"/>
      <c r="SSU18" s="2688"/>
      <c r="SSV18" s="2688"/>
      <c r="SSW18" s="2688"/>
      <c r="SSX18" s="2688"/>
      <c r="SSY18" s="2688"/>
      <c r="SSZ18" s="2688"/>
      <c r="STA18" s="2688"/>
      <c r="STB18" s="2688"/>
      <c r="STC18" s="2688"/>
      <c r="STD18" s="2688"/>
      <c r="STE18" s="2688"/>
      <c r="STF18" s="2688"/>
      <c r="STG18" s="2688"/>
      <c r="STH18" s="2688"/>
      <c r="STI18" s="2688"/>
      <c r="STJ18" s="2688"/>
      <c r="STK18" s="2688"/>
      <c r="STL18" s="2688"/>
      <c r="STM18" s="2688"/>
      <c r="STN18" s="2688"/>
      <c r="STO18" s="2688"/>
      <c r="STP18" s="2688"/>
      <c r="STQ18" s="2688"/>
      <c r="STR18" s="2688"/>
      <c r="STS18" s="2688"/>
      <c r="STT18" s="2688"/>
      <c r="STU18" s="2688"/>
      <c r="STV18" s="2688"/>
      <c r="STW18" s="2688"/>
      <c r="STX18" s="2688"/>
      <c r="STY18" s="2688"/>
      <c r="STZ18" s="2688"/>
      <c r="SUA18" s="2688"/>
      <c r="SUB18" s="2688"/>
      <c r="SUC18" s="2688"/>
      <c r="SUD18" s="2688"/>
      <c r="SUE18" s="2688"/>
      <c r="SUF18" s="2688"/>
      <c r="SUG18" s="2688"/>
      <c r="SUH18" s="2688"/>
      <c r="SUI18" s="2688"/>
      <c r="SUJ18" s="2688"/>
      <c r="SUK18" s="2688"/>
      <c r="SUL18" s="2688"/>
      <c r="SUM18" s="2688"/>
      <c r="SUN18" s="2688"/>
      <c r="SUO18" s="2688"/>
      <c r="SUP18" s="2688"/>
      <c r="SUQ18" s="2688"/>
      <c r="SUR18" s="2688"/>
      <c r="SUS18" s="2688"/>
      <c r="SUT18" s="2688"/>
      <c r="SUU18" s="2688"/>
      <c r="SUV18" s="2688"/>
      <c r="SUW18" s="2688"/>
      <c r="SUX18" s="2688"/>
      <c r="SUY18" s="2688"/>
      <c r="SUZ18" s="2688"/>
      <c r="SVA18" s="2688"/>
      <c r="SVB18" s="2688"/>
      <c r="SVC18" s="2688"/>
      <c r="SVD18" s="2688"/>
      <c r="SVE18" s="2688"/>
      <c r="SVF18" s="2688"/>
      <c r="SVG18" s="2688"/>
      <c r="SVH18" s="2688"/>
      <c r="SVI18" s="2688"/>
      <c r="SVJ18" s="2688"/>
      <c r="SVK18" s="2688"/>
      <c r="SVL18" s="2688"/>
      <c r="SVM18" s="2688"/>
      <c r="SVN18" s="2688"/>
      <c r="SVO18" s="2688"/>
      <c r="SVP18" s="2688"/>
      <c r="SVQ18" s="2688"/>
      <c r="SVR18" s="2688"/>
      <c r="SVS18" s="2688"/>
      <c r="SVT18" s="2688"/>
      <c r="SVU18" s="2688"/>
      <c r="SVV18" s="2688"/>
      <c r="SVW18" s="2688"/>
      <c r="SVX18" s="2688"/>
      <c r="SVY18" s="2688"/>
      <c r="SVZ18" s="2688"/>
      <c r="SWA18" s="2688"/>
      <c r="SWB18" s="2688"/>
      <c r="SWC18" s="2688"/>
      <c r="SWD18" s="2688"/>
      <c r="SWE18" s="2688"/>
      <c r="SWF18" s="2688"/>
      <c r="SWG18" s="2688"/>
      <c r="SWH18" s="2688"/>
      <c r="SWI18" s="2688"/>
      <c r="SWJ18" s="2688"/>
      <c r="SWK18" s="2688"/>
      <c r="SWL18" s="2688"/>
      <c r="SWM18" s="2688"/>
      <c r="SWN18" s="2688"/>
      <c r="SWO18" s="2688"/>
      <c r="SWP18" s="2688"/>
      <c r="SWQ18" s="2688"/>
      <c r="SWR18" s="2688"/>
      <c r="SWS18" s="2688"/>
      <c r="SWT18" s="2688"/>
      <c r="SWU18" s="2688"/>
      <c r="SWV18" s="2688"/>
      <c r="SWW18" s="2688"/>
      <c r="SWX18" s="2688"/>
      <c r="SWY18" s="2688"/>
      <c r="SWZ18" s="2688"/>
      <c r="SXA18" s="2688"/>
      <c r="SXB18" s="2688"/>
      <c r="SXC18" s="2688"/>
      <c r="SXD18" s="2688"/>
      <c r="SXE18" s="2688"/>
      <c r="SXF18" s="2688"/>
      <c r="SXG18" s="2688"/>
      <c r="SXH18" s="2688"/>
      <c r="SXI18" s="2688"/>
      <c r="SXJ18" s="2688"/>
      <c r="SXK18" s="2688"/>
      <c r="SXL18" s="2688"/>
      <c r="SXM18" s="2688"/>
      <c r="SXN18" s="2688"/>
      <c r="SXO18" s="2688"/>
      <c r="SXP18" s="2688"/>
      <c r="SXQ18" s="2688"/>
      <c r="SXR18" s="2688"/>
      <c r="SXS18" s="2688"/>
      <c r="SXT18" s="2688"/>
      <c r="SXU18" s="2688"/>
      <c r="SXV18" s="2688"/>
      <c r="SXW18" s="2688"/>
      <c r="SXX18" s="2688"/>
      <c r="SXY18" s="2688"/>
      <c r="SXZ18" s="2688"/>
      <c r="SYA18" s="2688"/>
      <c r="SYB18" s="2688"/>
      <c r="SYC18" s="2688"/>
      <c r="SYD18" s="2688"/>
      <c r="SYE18" s="2688"/>
      <c r="SYF18" s="2688"/>
      <c r="SYG18" s="2688"/>
      <c r="SYH18" s="2688"/>
      <c r="SYI18" s="2688"/>
      <c r="SYJ18" s="2688"/>
      <c r="SYK18" s="2688"/>
      <c r="SYL18" s="2688"/>
      <c r="SYM18" s="2688"/>
      <c r="SYN18" s="2688"/>
      <c r="SYO18" s="2688"/>
      <c r="SYP18" s="2688"/>
      <c r="SYQ18" s="2688"/>
      <c r="SYR18" s="2688"/>
      <c r="SYS18" s="2688"/>
      <c r="SYT18" s="2688"/>
      <c r="SYU18" s="2688"/>
      <c r="SYV18" s="2688"/>
      <c r="SYW18" s="2688"/>
      <c r="SYX18" s="2688"/>
      <c r="SYY18" s="2688"/>
      <c r="SYZ18" s="2688"/>
      <c r="SZA18" s="2688"/>
      <c r="SZB18" s="2688"/>
      <c r="SZC18" s="2688"/>
      <c r="SZD18" s="2688"/>
      <c r="SZE18" s="2688"/>
      <c r="SZF18" s="2688"/>
      <c r="SZG18" s="2688"/>
      <c r="SZH18" s="2688"/>
      <c r="SZI18" s="2688"/>
      <c r="SZJ18" s="2688"/>
      <c r="SZK18" s="2688"/>
      <c r="SZL18" s="2688"/>
      <c r="SZM18" s="2688"/>
      <c r="SZN18" s="2688"/>
      <c r="SZO18" s="2688"/>
      <c r="SZP18" s="2688"/>
      <c r="SZQ18" s="2688"/>
      <c r="SZR18" s="2688"/>
      <c r="SZS18" s="2688"/>
      <c r="SZT18" s="2688"/>
      <c r="SZU18" s="2688"/>
      <c r="SZV18" s="2688"/>
      <c r="SZW18" s="2688"/>
      <c r="SZX18" s="2688"/>
      <c r="SZY18" s="2688"/>
      <c r="SZZ18" s="2688"/>
      <c r="TAA18" s="2688"/>
      <c r="TAB18" s="2688"/>
      <c r="TAC18" s="2688"/>
      <c r="TAD18" s="2688"/>
      <c r="TAE18" s="2688"/>
      <c r="TAF18" s="2688"/>
      <c r="TAG18" s="2688"/>
      <c r="TAH18" s="2688"/>
      <c r="TAI18" s="2688"/>
      <c r="TAJ18" s="2688"/>
      <c r="TAK18" s="2688"/>
      <c r="TAL18" s="2688"/>
      <c r="TAM18" s="2688"/>
      <c r="TAN18" s="2688"/>
      <c r="TAO18" s="2688"/>
      <c r="TAP18" s="2688"/>
      <c r="TAQ18" s="2688"/>
      <c r="TAR18" s="2688"/>
      <c r="TAS18" s="2688"/>
      <c r="TAT18" s="2688"/>
      <c r="TAU18" s="2688"/>
      <c r="TAV18" s="2688"/>
      <c r="TAW18" s="2688"/>
      <c r="TAX18" s="2688"/>
      <c r="TAY18" s="2688"/>
      <c r="TAZ18" s="2688"/>
      <c r="TBA18" s="2688"/>
      <c r="TBB18" s="2688"/>
      <c r="TBC18" s="2688"/>
      <c r="TBD18" s="2688"/>
      <c r="TBE18" s="2688"/>
      <c r="TBF18" s="2688"/>
      <c r="TBG18" s="2688"/>
      <c r="TBH18" s="2688"/>
      <c r="TBI18" s="2688"/>
      <c r="TBJ18" s="2688"/>
      <c r="TBK18" s="2688"/>
      <c r="TBL18" s="2688"/>
      <c r="TBM18" s="2688"/>
      <c r="TBN18" s="2688"/>
      <c r="TBO18" s="2688"/>
      <c r="TBP18" s="2688"/>
      <c r="TBQ18" s="2688"/>
      <c r="TBR18" s="2688"/>
      <c r="TBS18" s="2688"/>
      <c r="TBT18" s="2688"/>
      <c r="TBU18" s="2688"/>
      <c r="TBV18" s="2688"/>
      <c r="TBW18" s="2688"/>
      <c r="TBX18" s="2688"/>
      <c r="TBY18" s="2688"/>
      <c r="TBZ18" s="2688"/>
      <c r="TCA18" s="2688"/>
      <c r="TCB18" s="2688"/>
      <c r="TCC18" s="2688"/>
      <c r="TCD18" s="2688"/>
      <c r="TCE18" s="2688"/>
      <c r="TCF18" s="2688"/>
      <c r="TCG18" s="2688"/>
      <c r="TCH18" s="2688"/>
      <c r="TCI18" s="2688"/>
      <c r="TCJ18" s="2688"/>
      <c r="TCK18" s="2688"/>
      <c r="TCL18" s="2688"/>
      <c r="TCM18" s="2688"/>
      <c r="TCN18" s="2688"/>
      <c r="TCO18" s="2688"/>
      <c r="TCP18" s="2688"/>
      <c r="TCQ18" s="2688"/>
      <c r="TCR18" s="2688"/>
      <c r="TCS18" s="2688"/>
      <c r="TCT18" s="2688"/>
      <c r="TCU18" s="2688"/>
      <c r="TCV18" s="2688"/>
      <c r="TCW18" s="2688"/>
      <c r="TCX18" s="2688"/>
      <c r="TCY18" s="2688"/>
      <c r="TCZ18" s="2688"/>
      <c r="TDA18" s="2688"/>
      <c r="TDB18" s="2688"/>
      <c r="TDC18" s="2688"/>
      <c r="TDD18" s="2688"/>
      <c r="TDE18" s="2688"/>
      <c r="TDF18" s="2688"/>
      <c r="TDG18" s="2688"/>
      <c r="TDH18" s="2688"/>
      <c r="TDI18" s="2688"/>
      <c r="TDJ18" s="2688"/>
      <c r="TDK18" s="2688"/>
      <c r="TDL18" s="2688"/>
      <c r="TDM18" s="2688"/>
      <c r="TDN18" s="2688"/>
      <c r="TDO18" s="2688"/>
      <c r="TDP18" s="2688"/>
      <c r="TDQ18" s="2688"/>
      <c r="TDR18" s="2688"/>
      <c r="TDS18" s="2688"/>
      <c r="TDT18" s="2688"/>
      <c r="TDU18" s="2688"/>
      <c r="TDV18" s="2688"/>
      <c r="TDW18" s="2688"/>
      <c r="TDX18" s="2688"/>
      <c r="TDY18" s="2688"/>
      <c r="TDZ18" s="2688"/>
      <c r="TEA18" s="2688"/>
      <c r="TEB18" s="2688"/>
      <c r="TEC18" s="2688"/>
      <c r="TED18" s="2688"/>
      <c r="TEE18" s="2688"/>
      <c r="TEF18" s="2688"/>
      <c r="TEG18" s="2688"/>
      <c r="TEH18" s="2688"/>
      <c r="TEI18" s="2688"/>
      <c r="TEJ18" s="2688"/>
      <c r="TEK18" s="2688"/>
      <c r="TEL18" s="2688"/>
      <c r="TEM18" s="2688"/>
      <c r="TEN18" s="2688"/>
      <c r="TEO18" s="2688"/>
      <c r="TEP18" s="2688"/>
      <c r="TEQ18" s="2688"/>
      <c r="TER18" s="2688"/>
      <c r="TES18" s="2688"/>
      <c r="TET18" s="2688"/>
      <c r="TEU18" s="2688"/>
      <c r="TEV18" s="2688"/>
      <c r="TEW18" s="2688"/>
      <c r="TEX18" s="2688"/>
      <c r="TEY18" s="2688"/>
      <c r="TEZ18" s="2688"/>
      <c r="TFA18" s="2688"/>
      <c r="TFB18" s="2688"/>
      <c r="TFC18" s="2688"/>
      <c r="TFD18" s="2688"/>
      <c r="TFE18" s="2688"/>
      <c r="TFF18" s="2688"/>
      <c r="TFG18" s="2688"/>
      <c r="TFH18" s="2688"/>
      <c r="TFI18" s="2688"/>
      <c r="TFJ18" s="2688"/>
      <c r="TFK18" s="2688"/>
      <c r="TFL18" s="2688"/>
      <c r="TFM18" s="2688"/>
      <c r="TFN18" s="2688"/>
      <c r="TFO18" s="2688"/>
      <c r="TFP18" s="2688"/>
      <c r="TFQ18" s="2688"/>
      <c r="TFR18" s="2688"/>
      <c r="TFS18" s="2688"/>
      <c r="TFT18" s="2688"/>
      <c r="TFU18" s="2688"/>
      <c r="TFV18" s="2688"/>
      <c r="TFW18" s="2688"/>
      <c r="TFX18" s="2688"/>
      <c r="TFY18" s="2688"/>
      <c r="TFZ18" s="2688"/>
      <c r="TGA18" s="2688"/>
      <c r="TGB18" s="2688"/>
      <c r="TGC18" s="2688"/>
      <c r="TGD18" s="2688"/>
      <c r="TGE18" s="2688"/>
      <c r="TGF18" s="2688"/>
      <c r="TGG18" s="2688"/>
      <c r="TGH18" s="2688"/>
      <c r="TGI18" s="2688"/>
      <c r="TGJ18" s="2688"/>
      <c r="TGK18" s="2688"/>
      <c r="TGL18" s="2688"/>
      <c r="TGM18" s="2688"/>
      <c r="TGN18" s="2688"/>
      <c r="TGO18" s="2688"/>
      <c r="TGP18" s="2688"/>
      <c r="TGQ18" s="2688"/>
      <c r="TGR18" s="2688"/>
      <c r="TGS18" s="2688"/>
      <c r="TGT18" s="2688"/>
      <c r="TGU18" s="2688"/>
      <c r="TGV18" s="2688"/>
      <c r="TGW18" s="2688"/>
      <c r="TGX18" s="2688"/>
      <c r="TGY18" s="2688"/>
      <c r="TGZ18" s="2688"/>
      <c r="THA18" s="2688"/>
      <c r="THB18" s="2688"/>
      <c r="THC18" s="2688"/>
      <c r="THD18" s="2688"/>
      <c r="THE18" s="2688"/>
      <c r="THF18" s="2688"/>
      <c r="THG18" s="2688"/>
      <c r="THH18" s="2688"/>
      <c r="THI18" s="2688"/>
      <c r="THJ18" s="2688"/>
      <c r="THK18" s="2688"/>
      <c r="THL18" s="2688"/>
      <c r="THM18" s="2688"/>
      <c r="THN18" s="2688"/>
      <c r="THO18" s="2688"/>
      <c r="THP18" s="2688"/>
      <c r="THQ18" s="2688"/>
      <c r="THR18" s="2688"/>
      <c r="THS18" s="2688"/>
      <c r="THT18" s="2688"/>
      <c r="THU18" s="2688"/>
      <c r="THV18" s="2688"/>
      <c r="THW18" s="2688"/>
      <c r="THX18" s="2688"/>
      <c r="THY18" s="2688"/>
      <c r="THZ18" s="2688"/>
      <c r="TIA18" s="2688"/>
      <c r="TIB18" s="2688"/>
      <c r="TIC18" s="2688"/>
      <c r="TID18" s="2688"/>
      <c r="TIE18" s="2688"/>
      <c r="TIF18" s="2688"/>
      <c r="TIG18" s="2688"/>
      <c r="TIH18" s="2688"/>
      <c r="TII18" s="2688"/>
      <c r="TIJ18" s="2688"/>
      <c r="TIK18" s="2688"/>
      <c r="TIL18" s="2688"/>
      <c r="TIM18" s="2688"/>
      <c r="TIN18" s="2688"/>
      <c r="TIO18" s="2688"/>
      <c r="TIP18" s="2688"/>
      <c r="TIQ18" s="2688"/>
      <c r="TIR18" s="2688"/>
      <c r="TIS18" s="2688"/>
      <c r="TIT18" s="2688"/>
      <c r="TIU18" s="2688"/>
      <c r="TIV18" s="2688"/>
      <c r="TIW18" s="2688"/>
      <c r="TIX18" s="2688"/>
      <c r="TIY18" s="2688"/>
      <c r="TIZ18" s="2688"/>
      <c r="TJA18" s="2688"/>
      <c r="TJB18" s="2688"/>
      <c r="TJC18" s="2688"/>
      <c r="TJD18" s="2688"/>
      <c r="TJE18" s="2688"/>
      <c r="TJF18" s="2688"/>
      <c r="TJG18" s="2688"/>
      <c r="TJH18" s="2688"/>
      <c r="TJI18" s="2688"/>
      <c r="TJJ18" s="2688"/>
      <c r="TJK18" s="2688"/>
      <c r="TJL18" s="2688"/>
      <c r="TJM18" s="2688"/>
      <c r="TJN18" s="2688"/>
      <c r="TJO18" s="2688"/>
      <c r="TJP18" s="2688"/>
      <c r="TJQ18" s="2688"/>
      <c r="TJR18" s="2688"/>
      <c r="TJS18" s="2688"/>
      <c r="TJT18" s="2688"/>
      <c r="TJU18" s="2688"/>
      <c r="TJV18" s="2688"/>
      <c r="TJW18" s="2688"/>
      <c r="TJX18" s="2688"/>
      <c r="TJY18" s="2688"/>
      <c r="TJZ18" s="2688"/>
      <c r="TKA18" s="2688"/>
      <c r="TKB18" s="2688"/>
      <c r="TKC18" s="2688"/>
      <c r="TKD18" s="2688"/>
      <c r="TKE18" s="2688"/>
      <c r="TKF18" s="2688"/>
      <c r="TKG18" s="2688"/>
      <c r="TKH18" s="2688"/>
      <c r="TKI18" s="2688"/>
      <c r="TKJ18" s="2688"/>
      <c r="TKK18" s="2688"/>
      <c r="TKL18" s="2688"/>
      <c r="TKM18" s="2688"/>
      <c r="TKN18" s="2688"/>
      <c r="TKO18" s="2688"/>
      <c r="TKP18" s="2688"/>
      <c r="TKQ18" s="2688"/>
      <c r="TKR18" s="2688"/>
      <c r="TKS18" s="2688"/>
      <c r="TKT18" s="2688"/>
      <c r="TKU18" s="2688"/>
      <c r="TKV18" s="2688"/>
      <c r="TKW18" s="2688"/>
      <c r="TKX18" s="2688"/>
      <c r="TKY18" s="2688"/>
      <c r="TKZ18" s="2688"/>
      <c r="TLA18" s="2688"/>
      <c r="TLB18" s="2688"/>
      <c r="TLC18" s="2688"/>
      <c r="TLD18" s="2688"/>
      <c r="TLE18" s="2688"/>
      <c r="TLF18" s="2688"/>
      <c r="TLG18" s="2688"/>
      <c r="TLH18" s="2688"/>
      <c r="TLI18" s="2688"/>
      <c r="TLJ18" s="2688"/>
      <c r="TLK18" s="2688"/>
      <c r="TLL18" s="2688"/>
      <c r="TLM18" s="2688"/>
      <c r="TLN18" s="2688"/>
      <c r="TLO18" s="2688"/>
      <c r="TLP18" s="2688"/>
      <c r="TLQ18" s="2688"/>
      <c r="TLR18" s="2688"/>
      <c r="TLS18" s="2688"/>
      <c r="TLT18" s="2688"/>
      <c r="TLU18" s="2688"/>
      <c r="TLV18" s="2688"/>
      <c r="TLW18" s="2688"/>
      <c r="TLX18" s="2688"/>
      <c r="TLY18" s="2688"/>
      <c r="TLZ18" s="2688"/>
      <c r="TMA18" s="2688"/>
      <c r="TMB18" s="2688"/>
      <c r="TMC18" s="2688"/>
      <c r="TMD18" s="2688"/>
      <c r="TME18" s="2688"/>
      <c r="TMF18" s="2688"/>
      <c r="TMG18" s="2688"/>
      <c r="TMH18" s="2688"/>
      <c r="TMI18" s="2688"/>
      <c r="TMJ18" s="2688"/>
      <c r="TMK18" s="2688"/>
      <c r="TML18" s="2688"/>
      <c r="TMM18" s="2688"/>
      <c r="TMN18" s="2688"/>
      <c r="TMO18" s="2688"/>
      <c r="TMP18" s="2688"/>
      <c r="TMQ18" s="2688"/>
      <c r="TMR18" s="2688"/>
      <c r="TMS18" s="2688"/>
      <c r="TMT18" s="2688"/>
      <c r="TMU18" s="2688"/>
      <c r="TMV18" s="2688"/>
      <c r="TMW18" s="2688"/>
      <c r="TMX18" s="2688"/>
      <c r="TMY18" s="2688"/>
      <c r="TMZ18" s="2688"/>
      <c r="TNA18" s="2688"/>
      <c r="TNB18" s="2688"/>
      <c r="TNC18" s="2688"/>
      <c r="TND18" s="2688"/>
      <c r="TNE18" s="2688"/>
      <c r="TNF18" s="2688"/>
      <c r="TNG18" s="2688"/>
      <c r="TNH18" s="2688"/>
      <c r="TNI18" s="2688"/>
      <c r="TNJ18" s="2688"/>
      <c r="TNK18" s="2688"/>
      <c r="TNL18" s="2688"/>
      <c r="TNM18" s="2688"/>
      <c r="TNN18" s="2688"/>
      <c r="TNO18" s="2688"/>
      <c r="TNP18" s="2688"/>
      <c r="TNQ18" s="2688"/>
      <c r="TNR18" s="2688"/>
      <c r="TNS18" s="2688"/>
      <c r="TNT18" s="2688"/>
      <c r="TNU18" s="2688"/>
      <c r="TNV18" s="2688"/>
      <c r="TNW18" s="2688"/>
      <c r="TNX18" s="2688"/>
      <c r="TNY18" s="2688"/>
      <c r="TNZ18" s="2688"/>
      <c r="TOA18" s="2688"/>
      <c r="TOB18" s="2688"/>
      <c r="TOC18" s="2688"/>
      <c r="TOD18" s="2688"/>
      <c r="TOE18" s="2688"/>
      <c r="TOF18" s="2688"/>
      <c r="TOG18" s="2688"/>
      <c r="TOH18" s="2688"/>
      <c r="TOI18" s="2688"/>
      <c r="TOJ18" s="2688"/>
      <c r="TOK18" s="2688"/>
      <c r="TOL18" s="2688"/>
      <c r="TOM18" s="2688"/>
      <c r="TON18" s="2688"/>
      <c r="TOO18" s="2688"/>
      <c r="TOP18" s="2688"/>
      <c r="TOQ18" s="2688"/>
      <c r="TOR18" s="2688"/>
      <c r="TOS18" s="2688"/>
      <c r="TOT18" s="2688"/>
      <c r="TOU18" s="2688"/>
      <c r="TOV18" s="2688"/>
      <c r="TOW18" s="2688"/>
      <c r="TOX18" s="2688"/>
      <c r="TOY18" s="2688"/>
      <c r="TOZ18" s="2688"/>
      <c r="TPA18" s="2688"/>
      <c r="TPB18" s="2688"/>
      <c r="TPC18" s="2688"/>
      <c r="TPD18" s="2688"/>
      <c r="TPE18" s="2688"/>
      <c r="TPF18" s="2688"/>
      <c r="TPG18" s="2688"/>
      <c r="TPH18" s="2688"/>
      <c r="TPI18" s="2688"/>
      <c r="TPJ18" s="2688"/>
      <c r="TPK18" s="2688"/>
      <c r="TPL18" s="2688"/>
      <c r="TPM18" s="2688"/>
      <c r="TPN18" s="2688"/>
      <c r="TPO18" s="2688"/>
      <c r="TPP18" s="2688"/>
      <c r="TPQ18" s="2688"/>
      <c r="TPR18" s="2688"/>
      <c r="TPS18" s="2688"/>
      <c r="TPT18" s="2688"/>
      <c r="TPU18" s="2688"/>
      <c r="TPV18" s="2688"/>
      <c r="TPW18" s="2688"/>
      <c r="TPX18" s="2688"/>
      <c r="TPY18" s="2688"/>
      <c r="TPZ18" s="2688"/>
      <c r="TQA18" s="2688"/>
      <c r="TQB18" s="2688"/>
      <c r="TQC18" s="2688"/>
      <c r="TQD18" s="2688"/>
      <c r="TQE18" s="2688"/>
      <c r="TQF18" s="2688"/>
      <c r="TQG18" s="2688"/>
      <c r="TQH18" s="2688"/>
      <c r="TQI18" s="2688"/>
      <c r="TQJ18" s="2688"/>
      <c r="TQK18" s="2688"/>
      <c r="TQL18" s="2688"/>
      <c r="TQM18" s="2688"/>
      <c r="TQN18" s="2688"/>
      <c r="TQO18" s="2688"/>
      <c r="TQP18" s="2688"/>
      <c r="TQQ18" s="2688"/>
      <c r="TQR18" s="2688"/>
      <c r="TQS18" s="2688"/>
      <c r="TQT18" s="2688"/>
      <c r="TQU18" s="2688"/>
      <c r="TQV18" s="2688"/>
      <c r="TQW18" s="2688"/>
      <c r="TQX18" s="2688"/>
      <c r="TQY18" s="2688"/>
      <c r="TQZ18" s="2688"/>
      <c r="TRA18" s="2688"/>
      <c r="TRB18" s="2688"/>
      <c r="TRC18" s="2688"/>
      <c r="TRD18" s="2688"/>
      <c r="TRE18" s="2688"/>
      <c r="TRF18" s="2688"/>
      <c r="TRG18" s="2688"/>
      <c r="TRH18" s="2688"/>
      <c r="TRI18" s="2688"/>
      <c r="TRJ18" s="2688"/>
      <c r="TRK18" s="2688"/>
      <c r="TRL18" s="2688"/>
      <c r="TRM18" s="2688"/>
      <c r="TRN18" s="2688"/>
      <c r="TRO18" s="2688"/>
      <c r="TRP18" s="2688"/>
      <c r="TRQ18" s="2688"/>
      <c r="TRR18" s="2688"/>
      <c r="TRS18" s="2688"/>
      <c r="TRT18" s="2688"/>
      <c r="TRU18" s="2688"/>
      <c r="TRV18" s="2688"/>
      <c r="TRW18" s="2688"/>
      <c r="TRX18" s="2688"/>
      <c r="TRY18" s="2688"/>
      <c r="TRZ18" s="2688"/>
      <c r="TSA18" s="2688"/>
      <c r="TSB18" s="2688"/>
      <c r="TSC18" s="2688"/>
      <c r="TSD18" s="2688"/>
      <c r="TSE18" s="2688"/>
      <c r="TSF18" s="2688"/>
      <c r="TSG18" s="2688"/>
      <c r="TSH18" s="2688"/>
      <c r="TSI18" s="2688"/>
      <c r="TSJ18" s="2688"/>
      <c r="TSK18" s="2688"/>
      <c r="TSL18" s="2688"/>
      <c r="TSM18" s="2688"/>
      <c r="TSN18" s="2688"/>
      <c r="TSO18" s="2688"/>
      <c r="TSP18" s="2688"/>
      <c r="TSQ18" s="2688"/>
      <c r="TSR18" s="2688"/>
      <c r="TSS18" s="2688"/>
      <c r="TST18" s="2688"/>
      <c r="TSU18" s="2688"/>
      <c r="TSV18" s="2688"/>
      <c r="TSW18" s="2688"/>
      <c r="TSX18" s="2688"/>
      <c r="TSY18" s="2688"/>
      <c r="TSZ18" s="2688"/>
      <c r="TTA18" s="2688"/>
      <c r="TTB18" s="2688"/>
      <c r="TTC18" s="2688"/>
      <c r="TTD18" s="2688"/>
      <c r="TTE18" s="2688"/>
      <c r="TTF18" s="2688"/>
      <c r="TTG18" s="2688"/>
      <c r="TTH18" s="2688"/>
      <c r="TTI18" s="2688"/>
      <c r="TTJ18" s="2688"/>
      <c r="TTK18" s="2688"/>
      <c r="TTL18" s="2688"/>
      <c r="TTM18" s="2688"/>
      <c r="TTN18" s="2688"/>
      <c r="TTO18" s="2688"/>
      <c r="TTP18" s="2688"/>
      <c r="TTQ18" s="2688"/>
      <c r="TTR18" s="2688"/>
      <c r="TTS18" s="2688"/>
      <c r="TTT18" s="2688"/>
      <c r="TTU18" s="2688"/>
      <c r="TTV18" s="2688"/>
      <c r="TTW18" s="2688"/>
      <c r="TTX18" s="2688"/>
      <c r="TTY18" s="2688"/>
      <c r="TTZ18" s="2688"/>
      <c r="TUA18" s="2688"/>
      <c r="TUB18" s="2688"/>
      <c r="TUC18" s="2688"/>
      <c r="TUD18" s="2688"/>
      <c r="TUE18" s="2688"/>
      <c r="TUF18" s="2688"/>
      <c r="TUG18" s="2688"/>
      <c r="TUH18" s="2688"/>
      <c r="TUI18" s="2688"/>
      <c r="TUJ18" s="2688"/>
      <c r="TUK18" s="2688"/>
      <c r="TUL18" s="2688"/>
      <c r="TUM18" s="2688"/>
      <c r="TUN18" s="2688"/>
      <c r="TUO18" s="2688"/>
      <c r="TUP18" s="2688"/>
      <c r="TUQ18" s="2688"/>
      <c r="TUR18" s="2688"/>
      <c r="TUS18" s="2688"/>
      <c r="TUT18" s="2688"/>
      <c r="TUU18" s="2688"/>
      <c r="TUV18" s="2688"/>
      <c r="TUW18" s="2688"/>
      <c r="TUX18" s="2688"/>
      <c r="TUY18" s="2688"/>
      <c r="TUZ18" s="2688"/>
      <c r="TVA18" s="2688"/>
      <c r="TVB18" s="2688"/>
      <c r="TVC18" s="2688"/>
      <c r="TVD18" s="2688"/>
      <c r="TVE18" s="2688"/>
      <c r="TVF18" s="2688"/>
      <c r="TVG18" s="2688"/>
      <c r="TVH18" s="2688"/>
      <c r="TVI18" s="2688"/>
      <c r="TVJ18" s="2688"/>
      <c r="TVK18" s="2688"/>
      <c r="TVL18" s="2688"/>
      <c r="TVM18" s="2688"/>
      <c r="TVN18" s="2688"/>
      <c r="TVO18" s="2688"/>
      <c r="TVP18" s="2688"/>
      <c r="TVQ18" s="2688"/>
      <c r="TVR18" s="2688"/>
      <c r="TVS18" s="2688"/>
      <c r="TVT18" s="2688"/>
      <c r="TVU18" s="2688"/>
      <c r="TVV18" s="2688"/>
      <c r="TVW18" s="2688"/>
      <c r="TVX18" s="2688"/>
      <c r="TVY18" s="2688"/>
      <c r="TVZ18" s="2688"/>
      <c r="TWA18" s="2688"/>
      <c r="TWB18" s="2688"/>
      <c r="TWC18" s="2688"/>
      <c r="TWD18" s="2688"/>
      <c r="TWE18" s="2688"/>
      <c r="TWF18" s="2688"/>
      <c r="TWG18" s="2688"/>
      <c r="TWH18" s="2688"/>
      <c r="TWI18" s="2688"/>
      <c r="TWJ18" s="2688"/>
      <c r="TWK18" s="2688"/>
      <c r="TWL18" s="2688"/>
      <c r="TWM18" s="2688"/>
      <c r="TWN18" s="2688"/>
      <c r="TWO18" s="2688"/>
      <c r="TWP18" s="2688"/>
      <c r="TWQ18" s="2688"/>
      <c r="TWR18" s="2688"/>
      <c r="TWS18" s="2688"/>
      <c r="TWT18" s="2688"/>
      <c r="TWU18" s="2688"/>
      <c r="TWV18" s="2688"/>
      <c r="TWW18" s="2688"/>
      <c r="TWX18" s="2688"/>
      <c r="TWY18" s="2688"/>
      <c r="TWZ18" s="2688"/>
      <c r="TXA18" s="2688"/>
      <c r="TXB18" s="2688"/>
      <c r="TXC18" s="2688"/>
      <c r="TXD18" s="2688"/>
      <c r="TXE18" s="2688"/>
      <c r="TXF18" s="2688"/>
      <c r="TXG18" s="2688"/>
      <c r="TXH18" s="2688"/>
      <c r="TXI18" s="2688"/>
      <c r="TXJ18" s="2688"/>
      <c r="TXK18" s="2688"/>
      <c r="TXL18" s="2688"/>
      <c r="TXM18" s="2688"/>
      <c r="TXN18" s="2688"/>
      <c r="TXO18" s="2688"/>
      <c r="TXP18" s="2688"/>
      <c r="TXQ18" s="2688"/>
      <c r="TXR18" s="2688"/>
      <c r="TXS18" s="2688"/>
      <c r="TXT18" s="2688"/>
      <c r="TXU18" s="2688"/>
      <c r="TXV18" s="2688"/>
      <c r="TXW18" s="2688"/>
      <c r="TXX18" s="2688"/>
      <c r="TXY18" s="2688"/>
      <c r="TXZ18" s="2688"/>
      <c r="TYA18" s="2688"/>
      <c r="TYB18" s="2688"/>
      <c r="TYC18" s="2688"/>
      <c r="TYD18" s="2688"/>
      <c r="TYE18" s="2688"/>
      <c r="TYF18" s="2688"/>
      <c r="TYG18" s="2688"/>
      <c r="TYH18" s="2688"/>
      <c r="TYI18" s="2688"/>
      <c r="TYJ18" s="2688"/>
      <c r="TYK18" s="2688"/>
      <c r="TYL18" s="2688"/>
      <c r="TYM18" s="2688"/>
      <c r="TYN18" s="2688"/>
      <c r="TYO18" s="2688"/>
      <c r="TYP18" s="2688"/>
      <c r="TYQ18" s="2688"/>
      <c r="TYR18" s="2688"/>
      <c r="TYS18" s="2688"/>
      <c r="TYT18" s="2688"/>
      <c r="TYU18" s="2688"/>
      <c r="TYV18" s="2688"/>
      <c r="TYW18" s="2688"/>
      <c r="TYX18" s="2688"/>
      <c r="TYY18" s="2688"/>
      <c r="TYZ18" s="2688"/>
      <c r="TZA18" s="2688"/>
      <c r="TZB18" s="2688"/>
      <c r="TZC18" s="2688"/>
      <c r="TZD18" s="2688"/>
      <c r="TZE18" s="2688"/>
      <c r="TZF18" s="2688"/>
      <c r="TZG18" s="2688"/>
      <c r="TZH18" s="2688"/>
      <c r="TZI18" s="2688"/>
      <c r="TZJ18" s="2688"/>
      <c r="TZK18" s="2688"/>
      <c r="TZL18" s="2688"/>
      <c r="TZM18" s="2688"/>
      <c r="TZN18" s="2688"/>
      <c r="TZO18" s="2688"/>
      <c r="TZP18" s="2688"/>
      <c r="TZQ18" s="2688"/>
      <c r="TZR18" s="2688"/>
      <c r="TZS18" s="2688"/>
      <c r="TZT18" s="2688"/>
      <c r="TZU18" s="2688"/>
      <c r="TZV18" s="2688"/>
      <c r="TZW18" s="2688"/>
      <c r="TZX18" s="2688"/>
      <c r="TZY18" s="2688"/>
      <c r="TZZ18" s="2688"/>
      <c r="UAA18" s="2688"/>
      <c r="UAB18" s="2688"/>
      <c r="UAC18" s="2688"/>
      <c r="UAD18" s="2688"/>
      <c r="UAE18" s="2688"/>
      <c r="UAF18" s="2688"/>
      <c r="UAG18" s="2688"/>
      <c r="UAH18" s="2688"/>
      <c r="UAI18" s="2688"/>
      <c r="UAJ18" s="2688"/>
      <c r="UAK18" s="2688"/>
      <c r="UAL18" s="2688"/>
      <c r="UAM18" s="2688"/>
      <c r="UAN18" s="2688"/>
      <c r="UAO18" s="2688"/>
      <c r="UAP18" s="2688"/>
      <c r="UAQ18" s="2688"/>
      <c r="UAR18" s="2688"/>
      <c r="UAS18" s="2688"/>
      <c r="UAT18" s="2688"/>
      <c r="UAU18" s="2688"/>
      <c r="UAV18" s="2688"/>
      <c r="UAW18" s="2688"/>
      <c r="UAX18" s="2688"/>
      <c r="UAY18" s="2688"/>
      <c r="UAZ18" s="2688"/>
      <c r="UBA18" s="2688"/>
      <c r="UBB18" s="2688"/>
      <c r="UBC18" s="2688"/>
      <c r="UBD18" s="2688"/>
      <c r="UBE18" s="2688"/>
      <c r="UBF18" s="2688"/>
      <c r="UBG18" s="2688"/>
      <c r="UBH18" s="2688"/>
      <c r="UBI18" s="2688"/>
      <c r="UBJ18" s="2688"/>
      <c r="UBK18" s="2688"/>
      <c r="UBL18" s="2688"/>
      <c r="UBM18" s="2688"/>
      <c r="UBN18" s="2688"/>
      <c r="UBO18" s="2688"/>
      <c r="UBP18" s="2688"/>
      <c r="UBQ18" s="2688"/>
      <c r="UBR18" s="2688"/>
      <c r="UBS18" s="2688"/>
      <c r="UBT18" s="2688"/>
      <c r="UBU18" s="2688"/>
      <c r="UBV18" s="2688"/>
      <c r="UBW18" s="2688"/>
      <c r="UBX18" s="2688"/>
      <c r="UBY18" s="2688"/>
      <c r="UBZ18" s="2688"/>
      <c r="UCA18" s="2688"/>
      <c r="UCB18" s="2688"/>
      <c r="UCC18" s="2688"/>
      <c r="UCD18" s="2688"/>
      <c r="UCE18" s="2688"/>
      <c r="UCF18" s="2688"/>
      <c r="UCG18" s="2688"/>
      <c r="UCH18" s="2688"/>
      <c r="UCI18" s="2688"/>
      <c r="UCJ18" s="2688"/>
      <c r="UCK18" s="2688"/>
      <c r="UCL18" s="2688"/>
      <c r="UCM18" s="2688"/>
      <c r="UCN18" s="2688"/>
      <c r="UCO18" s="2688"/>
      <c r="UCP18" s="2688"/>
      <c r="UCQ18" s="2688"/>
      <c r="UCR18" s="2688"/>
      <c r="UCS18" s="2688"/>
      <c r="UCT18" s="2688"/>
      <c r="UCU18" s="2688"/>
      <c r="UCV18" s="2688"/>
      <c r="UCW18" s="2688"/>
      <c r="UCX18" s="2688"/>
      <c r="UCY18" s="2688"/>
      <c r="UCZ18" s="2688"/>
      <c r="UDA18" s="2688"/>
      <c r="UDB18" s="2688"/>
      <c r="UDC18" s="2688"/>
      <c r="UDD18" s="2688"/>
      <c r="UDE18" s="2688"/>
      <c r="UDF18" s="2688"/>
      <c r="UDG18" s="2688"/>
      <c r="UDH18" s="2688"/>
      <c r="UDI18" s="2688"/>
      <c r="UDJ18" s="2688"/>
      <c r="UDK18" s="2688"/>
      <c r="UDL18" s="2688"/>
      <c r="UDM18" s="2688"/>
      <c r="UDN18" s="2688"/>
      <c r="UDO18" s="2688"/>
      <c r="UDP18" s="2688"/>
      <c r="UDQ18" s="2688"/>
      <c r="UDR18" s="2688"/>
      <c r="UDS18" s="2688"/>
      <c r="UDT18" s="2688"/>
      <c r="UDU18" s="2688"/>
      <c r="UDV18" s="2688"/>
      <c r="UDW18" s="2688"/>
      <c r="UDX18" s="2688"/>
      <c r="UDY18" s="2688"/>
      <c r="UDZ18" s="2688"/>
      <c r="UEA18" s="2688"/>
      <c r="UEB18" s="2688"/>
      <c r="UEC18" s="2688"/>
      <c r="UED18" s="2688"/>
      <c r="UEE18" s="2688"/>
      <c r="UEF18" s="2688"/>
      <c r="UEG18" s="2688"/>
      <c r="UEH18" s="2688"/>
      <c r="UEI18" s="2688"/>
      <c r="UEJ18" s="2688"/>
      <c r="UEK18" s="2688"/>
      <c r="UEL18" s="2688"/>
      <c r="UEM18" s="2688"/>
      <c r="UEN18" s="2688"/>
      <c r="UEO18" s="2688"/>
      <c r="UEP18" s="2688"/>
      <c r="UEQ18" s="2688"/>
      <c r="UER18" s="2688"/>
      <c r="UES18" s="2688"/>
      <c r="UET18" s="2688"/>
      <c r="UEU18" s="2688"/>
      <c r="UEV18" s="2688"/>
      <c r="UEW18" s="2688"/>
      <c r="UEX18" s="2688"/>
      <c r="UEY18" s="2688"/>
      <c r="UEZ18" s="2688"/>
      <c r="UFA18" s="2688"/>
      <c r="UFB18" s="2688"/>
      <c r="UFC18" s="2688"/>
      <c r="UFD18" s="2688"/>
      <c r="UFE18" s="2688"/>
      <c r="UFF18" s="2688"/>
      <c r="UFG18" s="2688"/>
      <c r="UFH18" s="2688"/>
      <c r="UFI18" s="2688"/>
      <c r="UFJ18" s="2688"/>
      <c r="UFK18" s="2688"/>
      <c r="UFL18" s="2688"/>
      <c r="UFM18" s="2688"/>
      <c r="UFN18" s="2688"/>
      <c r="UFO18" s="2688"/>
      <c r="UFP18" s="2688"/>
      <c r="UFQ18" s="2688"/>
      <c r="UFR18" s="2688"/>
      <c r="UFS18" s="2688"/>
      <c r="UFT18" s="2688"/>
      <c r="UFU18" s="2688"/>
      <c r="UFV18" s="2688"/>
      <c r="UFW18" s="2688"/>
      <c r="UFX18" s="2688"/>
      <c r="UFY18" s="2688"/>
      <c r="UFZ18" s="2688"/>
      <c r="UGA18" s="2688"/>
      <c r="UGB18" s="2688"/>
      <c r="UGC18" s="2688"/>
      <c r="UGD18" s="2688"/>
      <c r="UGE18" s="2688"/>
      <c r="UGF18" s="2688"/>
      <c r="UGG18" s="2688"/>
      <c r="UGH18" s="2688"/>
      <c r="UGI18" s="2688"/>
      <c r="UGJ18" s="2688"/>
      <c r="UGK18" s="2688"/>
      <c r="UGL18" s="2688"/>
      <c r="UGM18" s="2688"/>
      <c r="UGN18" s="2688"/>
      <c r="UGO18" s="2688"/>
      <c r="UGP18" s="2688"/>
      <c r="UGQ18" s="2688"/>
      <c r="UGR18" s="2688"/>
      <c r="UGS18" s="2688"/>
      <c r="UGT18" s="2688"/>
      <c r="UGU18" s="2688"/>
      <c r="UGV18" s="2688"/>
      <c r="UGW18" s="2688"/>
      <c r="UGX18" s="2688"/>
      <c r="UGY18" s="2688"/>
      <c r="UGZ18" s="2688"/>
      <c r="UHA18" s="2688"/>
      <c r="UHB18" s="2688"/>
      <c r="UHC18" s="2688"/>
      <c r="UHD18" s="2688"/>
      <c r="UHE18" s="2688"/>
      <c r="UHF18" s="2688"/>
      <c r="UHG18" s="2688"/>
      <c r="UHH18" s="2688"/>
      <c r="UHI18" s="2688"/>
      <c r="UHJ18" s="2688"/>
      <c r="UHK18" s="2688"/>
      <c r="UHL18" s="2688"/>
      <c r="UHM18" s="2688"/>
      <c r="UHN18" s="2688"/>
      <c r="UHO18" s="2688"/>
      <c r="UHP18" s="2688"/>
      <c r="UHQ18" s="2688"/>
      <c r="UHR18" s="2688"/>
      <c r="UHS18" s="2688"/>
      <c r="UHT18" s="2688"/>
      <c r="UHU18" s="2688"/>
      <c r="UHV18" s="2688"/>
      <c r="UHW18" s="2688"/>
      <c r="UHX18" s="2688"/>
      <c r="UHY18" s="2688"/>
      <c r="UHZ18" s="2688"/>
      <c r="UIA18" s="2688"/>
      <c r="UIB18" s="2688"/>
      <c r="UIC18" s="2688"/>
      <c r="UID18" s="2688"/>
      <c r="UIE18" s="2688"/>
      <c r="UIF18" s="2688"/>
      <c r="UIG18" s="2688"/>
      <c r="UIH18" s="2688"/>
      <c r="UII18" s="2688"/>
      <c r="UIJ18" s="2688"/>
      <c r="UIK18" s="2688"/>
      <c r="UIL18" s="2688"/>
      <c r="UIM18" s="2688"/>
      <c r="UIN18" s="2688"/>
      <c r="UIO18" s="2688"/>
      <c r="UIP18" s="2688"/>
      <c r="UIQ18" s="2688"/>
      <c r="UIR18" s="2688"/>
      <c r="UIS18" s="2688"/>
      <c r="UIT18" s="2688"/>
      <c r="UIU18" s="2688"/>
      <c r="UIV18" s="2688"/>
      <c r="UIW18" s="2688"/>
      <c r="UIX18" s="2688"/>
      <c r="UIY18" s="2688"/>
      <c r="UIZ18" s="2688"/>
      <c r="UJA18" s="2688"/>
      <c r="UJB18" s="2688"/>
      <c r="UJC18" s="2688"/>
      <c r="UJD18" s="2688"/>
      <c r="UJE18" s="2688"/>
      <c r="UJF18" s="2688"/>
      <c r="UJG18" s="2688"/>
      <c r="UJH18" s="2688"/>
      <c r="UJI18" s="2688"/>
      <c r="UJJ18" s="2688"/>
      <c r="UJK18" s="2688"/>
      <c r="UJL18" s="2688"/>
      <c r="UJM18" s="2688"/>
      <c r="UJN18" s="2688"/>
      <c r="UJO18" s="2688"/>
      <c r="UJP18" s="2688"/>
      <c r="UJQ18" s="2688"/>
      <c r="UJR18" s="2688"/>
      <c r="UJS18" s="2688"/>
      <c r="UJT18" s="2688"/>
      <c r="UJU18" s="2688"/>
      <c r="UJV18" s="2688"/>
      <c r="UJW18" s="2688"/>
      <c r="UJX18" s="2688"/>
      <c r="UJY18" s="2688"/>
      <c r="UJZ18" s="2688"/>
      <c r="UKA18" s="2688"/>
      <c r="UKB18" s="2688"/>
      <c r="UKC18" s="2688"/>
      <c r="UKD18" s="2688"/>
      <c r="UKE18" s="2688"/>
      <c r="UKF18" s="2688"/>
      <c r="UKG18" s="2688"/>
      <c r="UKH18" s="2688"/>
      <c r="UKI18" s="2688"/>
      <c r="UKJ18" s="2688"/>
      <c r="UKK18" s="2688"/>
      <c r="UKL18" s="2688"/>
      <c r="UKM18" s="2688"/>
      <c r="UKN18" s="2688"/>
      <c r="UKO18" s="2688"/>
      <c r="UKP18" s="2688"/>
      <c r="UKQ18" s="2688"/>
      <c r="UKR18" s="2688"/>
      <c r="UKS18" s="2688"/>
      <c r="UKT18" s="2688"/>
      <c r="UKU18" s="2688"/>
      <c r="UKV18" s="2688"/>
      <c r="UKW18" s="2688"/>
      <c r="UKX18" s="2688"/>
      <c r="UKY18" s="2688"/>
      <c r="UKZ18" s="2688"/>
      <c r="ULA18" s="2688"/>
      <c r="ULB18" s="2688"/>
      <c r="ULC18" s="2688"/>
      <c r="ULD18" s="2688"/>
      <c r="ULE18" s="2688"/>
      <c r="ULF18" s="2688"/>
      <c r="ULG18" s="2688"/>
      <c r="ULH18" s="2688"/>
      <c r="ULI18" s="2688"/>
      <c r="ULJ18" s="2688"/>
      <c r="ULK18" s="2688"/>
      <c r="ULL18" s="2688"/>
      <c r="ULM18" s="2688"/>
      <c r="ULN18" s="2688"/>
      <c r="ULO18" s="2688"/>
      <c r="ULP18" s="2688"/>
      <c r="ULQ18" s="2688"/>
      <c r="ULR18" s="2688"/>
      <c r="ULS18" s="2688"/>
      <c r="ULT18" s="2688"/>
      <c r="ULU18" s="2688"/>
      <c r="ULV18" s="2688"/>
      <c r="ULW18" s="2688"/>
      <c r="ULX18" s="2688"/>
      <c r="ULY18" s="2688"/>
      <c r="ULZ18" s="2688"/>
      <c r="UMA18" s="2688"/>
      <c r="UMB18" s="2688"/>
      <c r="UMC18" s="2688"/>
      <c r="UMD18" s="2688"/>
      <c r="UME18" s="2688"/>
      <c r="UMF18" s="2688"/>
      <c r="UMG18" s="2688"/>
      <c r="UMH18" s="2688"/>
      <c r="UMI18" s="2688"/>
      <c r="UMJ18" s="2688"/>
      <c r="UMK18" s="2688"/>
      <c r="UML18" s="2688"/>
      <c r="UMM18" s="2688"/>
      <c r="UMN18" s="2688"/>
      <c r="UMO18" s="2688"/>
      <c r="UMP18" s="2688"/>
      <c r="UMQ18" s="2688"/>
      <c r="UMR18" s="2688"/>
      <c r="UMS18" s="2688"/>
      <c r="UMT18" s="2688"/>
      <c r="UMU18" s="2688"/>
      <c r="UMV18" s="2688"/>
      <c r="UMW18" s="2688"/>
      <c r="UMX18" s="2688"/>
      <c r="UMY18" s="2688"/>
      <c r="UMZ18" s="2688"/>
      <c r="UNA18" s="2688"/>
      <c r="UNB18" s="2688"/>
      <c r="UNC18" s="2688"/>
      <c r="UND18" s="2688"/>
      <c r="UNE18" s="2688"/>
      <c r="UNF18" s="2688"/>
      <c r="UNG18" s="2688"/>
      <c r="UNH18" s="2688"/>
      <c r="UNI18" s="2688"/>
      <c r="UNJ18" s="2688"/>
      <c r="UNK18" s="2688"/>
      <c r="UNL18" s="2688"/>
      <c r="UNM18" s="2688"/>
      <c r="UNN18" s="2688"/>
      <c r="UNO18" s="2688"/>
      <c r="UNP18" s="2688"/>
      <c r="UNQ18" s="2688"/>
      <c r="UNR18" s="2688"/>
      <c r="UNS18" s="2688"/>
      <c r="UNT18" s="2688"/>
      <c r="UNU18" s="2688"/>
      <c r="UNV18" s="2688"/>
      <c r="UNW18" s="2688"/>
      <c r="UNX18" s="2688"/>
      <c r="UNY18" s="2688"/>
      <c r="UNZ18" s="2688"/>
      <c r="UOA18" s="2688"/>
      <c r="UOB18" s="2688"/>
      <c r="UOC18" s="2688"/>
      <c r="UOD18" s="2688"/>
      <c r="UOE18" s="2688"/>
      <c r="UOF18" s="2688"/>
      <c r="UOG18" s="2688"/>
      <c r="UOH18" s="2688"/>
      <c r="UOI18" s="2688"/>
      <c r="UOJ18" s="2688"/>
      <c r="UOK18" s="2688"/>
      <c r="UOL18" s="2688"/>
      <c r="UOM18" s="2688"/>
      <c r="UON18" s="2688"/>
      <c r="UOO18" s="2688"/>
      <c r="UOP18" s="2688"/>
      <c r="UOQ18" s="2688"/>
      <c r="UOR18" s="2688"/>
      <c r="UOS18" s="2688"/>
      <c r="UOT18" s="2688"/>
      <c r="UOU18" s="2688"/>
      <c r="UOV18" s="2688"/>
      <c r="UOW18" s="2688"/>
      <c r="UOX18" s="2688"/>
      <c r="UOY18" s="2688"/>
      <c r="UOZ18" s="2688"/>
      <c r="UPA18" s="2688"/>
      <c r="UPB18" s="2688"/>
      <c r="UPC18" s="2688"/>
      <c r="UPD18" s="2688"/>
      <c r="UPE18" s="2688"/>
      <c r="UPF18" s="2688"/>
      <c r="UPG18" s="2688"/>
      <c r="UPH18" s="2688"/>
      <c r="UPI18" s="2688"/>
      <c r="UPJ18" s="2688"/>
      <c r="UPK18" s="2688"/>
      <c r="UPL18" s="2688"/>
      <c r="UPM18" s="2688"/>
      <c r="UPN18" s="2688"/>
      <c r="UPO18" s="2688"/>
      <c r="UPP18" s="2688"/>
      <c r="UPQ18" s="2688"/>
      <c r="UPR18" s="2688"/>
      <c r="UPS18" s="2688"/>
      <c r="UPT18" s="2688"/>
      <c r="UPU18" s="2688"/>
      <c r="UPV18" s="2688"/>
      <c r="UPW18" s="2688"/>
      <c r="UPX18" s="2688"/>
      <c r="UPY18" s="2688"/>
      <c r="UPZ18" s="2688"/>
      <c r="UQA18" s="2688"/>
      <c r="UQB18" s="2688"/>
      <c r="UQC18" s="2688"/>
      <c r="UQD18" s="2688"/>
      <c r="UQE18" s="2688"/>
      <c r="UQF18" s="2688"/>
      <c r="UQG18" s="2688"/>
      <c r="UQH18" s="2688"/>
      <c r="UQI18" s="2688"/>
      <c r="UQJ18" s="2688"/>
      <c r="UQK18" s="2688"/>
      <c r="UQL18" s="2688"/>
      <c r="UQM18" s="2688"/>
      <c r="UQN18" s="2688"/>
      <c r="UQO18" s="2688"/>
      <c r="UQP18" s="2688"/>
      <c r="UQQ18" s="2688"/>
      <c r="UQR18" s="2688"/>
      <c r="UQS18" s="2688"/>
      <c r="UQT18" s="2688"/>
      <c r="UQU18" s="2688"/>
      <c r="UQV18" s="2688"/>
      <c r="UQW18" s="2688"/>
      <c r="UQX18" s="2688"/>
      <c r="UQY18" s="2688"/>
      <c r="UQZ18" s="2688"/>
      <c r="URA18" s="2688"/>
      <c r="URB18" s="2688"/>
      <c r="URC18" s="2688"/>
      <c r="URD18" s="2688"/>
      <c r="URE18" s="2688"/>
      <c r="URF18" s="2688"/>
      <c r="URG18" s="2688"/>
      <c r="URH18" s="2688"/>
      <c r="URI18" s="2688"/>
      <c r="URJ18" s="2688"/>
      <c r="URK18" s="2688"/>
      <c r="URL18" s="2688"/>
      <c r="URM18" s="2688"/>
      <c r="URN18" s="2688"/>
      <c r="URO18" s="2688"/>
      <c r="URP18" s="2688"/>
      <c r="URQ18" s="2688"/>
      <c r="URR18" s="2688"/>
      <c r="URS18" s="2688"/>
      <c r="URT18" s="2688"/>
      <c r="URU18" s="2688"/>
      <c r="URV18" s="2688"/>
      <c r="URW18" s="2688"/>
      <c r="URX18" s="2688"/>
      <c r="URY18" s="2688"/>
      <c r="URZ18" s="2688"/>
      <c r="USA18" s="2688"/>
      <c r="USB18" s="2688"/>
      <c r="USC18" s="2688"/>
      <c r="USD18" s="2688"/>
      <c r="USE18" s="2688"/>
      <c r="USF18" s="2688"/>
      <c r="USG18" s="2688"/>
      <c r="USH18" s="2688"/>
      <c r="USI18" s="2688"/>
      <c r="USJ18" s="2688"/>
      <c r="USK18" s="2688"/>
      <c r="USL18" s="2688"/>
      <c r="USM18" s="2688"/>
      <c r="USN18" s="2688"/>
      <c r="USO18" s="2688"/>
      <c r="USP18" s="2688"/>
      <c r="USQ18" s="2688"/>
      <c r="USR18" s="2688"/>
      <c r="USS18" s="2688"/>
      <c r="UST18" s="2688"/>
      <c r="USU18" s="2688"/>
      <c r="USV18" s="2688"/>
      <c r="USW18" s="2688"/>
      <c r="USX18" s="2688"/>
      <c r="USY18" s="2688"/>
      <c r="USZ18" s="2688"/>
      <c r="UTA18" s="2688"/>
      <c r="UTB18" s="2688"/>
      <c r="UTC18" s="2688"/>
      <c r="UTD18" s="2688"/>
      <c r="UTE18" s="2688"/>
      <c r="UTF18" s="2688"/>
      <c r="UTG18" s="2688"/>
      <c r="UTH18" s="2688"/>
      <c r="UTI18" s="2688"/>
      <c r="UTJ18" s="2688"/>
      <c r="UTK18" s="2688"/>
      <c r="UTL18" s="2688"/>
      <c r="UTM18" s="2688"/>
      <c r="UTN18" s="2688"/>
      <c r="UTO18" s="2688"/>
      <c r="UTP18" s="2688"/>
      <c r="UTQ18" s="2688"/>
      <c r="UTR18" s="2688"/>
      <c r="UTS18" s="2688"/>
      <c r="UTT18" s="2688"/>
      <c r="UTU18" s="2688"/>
      <c r="UTV18" s="2688"/>
      <c r="UTW18" s="2688"/>
      <c r="UTX18" s="2688"/>
      <c r="UTY18" s="2688"/>
      <c r="UTZ18" s="2688"/>
      <c r="UUA18" s="2688"/>
      <c r="UUB18" s="2688"/>
      <c r="UUC18" s="2688"/>
      <c r="UUD18" s="2688"/>
      <c r="UUE18" s="2688"/>
      <c r="UUF18" s="2688"/>
      <c r="UUG18" s="2688"/>
      <c r="UUH18" s="2688"/>
      <c r="UUI18" s="2688"/>
      <c r="UUJ18" s="2688"/>
      <c r="UUK18" s="2688"/>
      <c r="UUL18" s="2688"/>
      <c r="UUM18" s="2688"/>
      <c r="UUN18" s="2688"/>
      <c r="UUO18" s="2688"/>
      <c r="UUP18" s="2688"/>
      <c r="UUQ18" s="2688"/>
      <c r="UUR18" s="2688"/>
      <c r="UUS18" s="2688"/>
      <c r="UUT18" s="2688"/>
      <c r="UUU18" s="2688"/>
      <c r="UUV18" s="2688"/>
      <c r="UUW18" s="2688"/>
      <c r="UUX18" s="2688"/>
      <c r="UUY18" s="2688"/>
      <c r="UUZ18" s="2688"/>
      <c r="UVA18" s="2688"/>
      <c r="UVB18" s="2688"/>
      <c r="UVC18" s="2688"/>
      <c r="UVD18" s="2688"/>
      <c r="UVE18" s="2688"/>
      <c r="UVF18" s="2688"/>
      <c r="UVG18" s="2688"/>
      <c r="UVH18" s="2688"/>
      <c r="UVI18" s="2688"/>
      <c r="UVJ18" s="2688"/>
      <c r="UVK18" s="2688"/>
      <c r="UVL18" s="2688"/>
      <c r="UVM18" s="2688"/>
      <c r="UVN18" s="2688"/>
      <c r="UVO18" s="2688"/>
      <c r="UVP18" s="2688"/>
      <c r="UVQ18" s="2688"/>
      <c r="UVR18" s="2688"/>
      <c r="UVS18" s="2688"/>
      <c r="UVT18" s="2688"/>
      <c r="UVU18" s="2688"/>
      <c r="UVV18" s="2688"/>
      <c r="UVW18" s="2688"/>
      <c r="UVX18" s="2688"/>
      <c r="UVY18" s="2688"/>
      <c r="UVZ18" s="2688"/>
      <c r="UWA18" s="2688"/>
      <c r="UWB18" s="2688"/>
      <c r="UWC18" s="2688"/>
      <c r="UWD18" s="2688"/>
      <c r="UWE18" s="2688"/>
      <c r="UWF18" s="2688"/>
      <c r="UWG18" s="2688"/>
      <c r="UWH18" s="2688"/>
      <c r="UWI18" s="2688"/>
      <c r="UWJ18" s="2688"/>
      <c r="UWK18" s="2688"/>
      <c r="UWL18" s="2688"/>
      <c r="UWM18" s="2688"/>
      <c r="UWN18" s="2688"/>
      <c r="UWO18" s="2688"/>
      <c r="UWP18" s="2688"/>
      <c r="UWQ18" s="2688"/>
      <c r="UWR18" s="2688"/>
      <c r="UWS18" s="2688"/>
      <c r="UWT18" s="2688"/>
      <c r="UWU18" s="2688"/>
      <c r="UWV18" s="2688"/>
      <c r="UWW18" s="2688"/>
      <c r="UWX18" s="2688"/>
      <c r="UWY18" s="2688"/>
      <c r="UWZ18" s="2688"/>
      <c r="UXA18" s="2688"/>
      <c r="UXB18" s="2688"/>
      <c r="UXC18" s="2688"/>
      <c r="UXD18" s="2688"/>
      <c r="UXE18" s="2688"/>
      <c r="UXF18" s="2688"/>
      <c r="UXG18" s="2688"/>
      <c r="UXH18" s="2688"/>
      <c r="UXI18" s="2688"/>
      <c r="UXJ18" s="2688"/>
      <c r="UXK18" s="2688"/>
      <c r="UXL18" s="2688"/>
      <c r="UXM18" s="2688"/>
      <c r="UXN18" s="2688"/>
      <c r="UXO18" s="2688"/>
      <c r="UXP18" s="2688"/>
      <c r="UXQ18" s="2688"/>
      <c r="UXR18" s="2688"/>
      <c r="UXS18" s="2688"/>
      <c r="UXT18" s="2688"/>
      <c r="UXU18" s="2688"/>
      <c r="UXV18" s="2688"/>
      <c r="UXW18" s="2688"/>
      <c r="UXX18" s="2688"/>
      <c r="UXY18" s="2688"/>
      <c r="UXZ18" s="2688"/>
      <c r="UYA18" s="2688"/>
      <c r="UYB18" s="2688"/>
      <c r="UYC18" s="2688"/>
      <c r="UYD18" s="2688"/>
      <c r="UYE18" s="2688"/>
      <c r="UYF18" s="2688"/>
      <c r="UYG18" s="2688"/>
      <c r="UYH18" s="2688"/>
      <c r="UYI18" s="2688"/>
      <c r="UYJ18" s="2688"/>
      <c r="UYK18" s="2688"/>
      <c r="UYL18" s="2688"/>
      <c r="UYM18" s="2688"/>
      <c r="UYN18" s="2688"/>
      <c r="UYO18" s="2688"/>
      <c r="UYP18" s="2688"/>
      <c r="UYQ18" s="2688"/>
      <c r="UYR18" s="2688"/>
      <c r="UYS18" s="2688"/>
      <c r="UYT18" s="2688"/>
      <c r="UYU18" s="2688"/>
      <c r="UYV18" s="2688"/>
      <c r="UYW18" s="2688"/>
      <c r="UYX18" s="2688"/>
      <c r="UYY18" s="2688"/>
      <c r="UYZ18" s="2688"/>
      <c r="UZA18" s="2688"/>
      <c r="UZB18" s="2688"/>
      <c r="UZC18" s="2688"/>
      <c r="UZD18" s="2688"/>
      <c r="UZE18" s="2688"/>
      <c r="UZF18" s="2688"/>
      <c r="UZG18" s="2688"/>
      <c r="UZH18" s="2688"/>
      <c r="UZI18" s="2688"/>
      <c r="UZJ18" s="2688"/>
      <c r="UZK18" s="2688"/>
      <c r="UZL18" s="2688"/>
      <c r="UZM18" s="2688"/>
      <c r="UZN18" s="2688"/>
      <c r="UZO18" s="2688"/>
      <c r="UZP18" s="2688"/>
      <c r="UZQ18" s="2688"/>
      <c r="UZR18" s="2688"/>
      <c r="UZS18" s="2688"/>
      <c r="UZT18" s="2688"/>
      <c r="UZU18" s="2688"/>
      <c r="UZV18" s="2688"/>
      <c r="UZW18" s="2688"/>
      <c r="UZX18" s="2688"/>
      <c r="UZY18" s="2688"/>
      <c r="UZZ18" s="2688"/>
      <c r="VAA18" s="2688"/>
      <c r="VAB18" s="2688"/>
      <c r="VAC18" s="2688"/>
      <c r="VAD18" s="2688"/>
      <c r="VAE18" s="2688"/>
      <c r="VAF18" s="2688"/>
      <c r="VAG18" s="2688"/>
      <c r="VAH18" s="2688"/>
      <c r="VAI18" s="2688"/>
      <c r="VAJ18" s="2688"/>
      <c r="VAK18" s="2688"/>
      <c r="VAL18" s="2688"/>
      <c r="VAM18" s="2688"/>
      <c r="VAN18" s="2688"/>
      <c r="VAO18" s="2688"/>
      <c r="VAP18" s="2688"/>
      <c r="VAQ18" s="2688"/>
      <c r="VAR18" s="2688"/>
      <c r="VAS18" s="2688"/>
      <c r="VAT18" s="2688"/>
      <c r="VAU18" s="2688"/>
      <c r="VAV18" s="2688"/>
      <c r="VAW18" s="2688"/>
      <c r="VAX18" s="2688"/>
      <c r="VAY18" s="2688"/>
      <c r="VAZ18" s="2688"/>
      <c r="VBA18" s="2688"/>
      <c r="VBB18" s="2688"/>
      <c r="VBC18" s="2688"/>
      <c r="VBD18" s="2688"/>
      <c r="VBE18" s="2688"/>
      <c r="VBF18" s="2688"/>
      <c r="VBG18" s="2688"/>
      <c r="VBH18" s="2688"/>
      <c r="VBI18" s="2688"/>
      <c r="VBJ18" s="2688"/>
      <c r="VBK18" s="2688"/>
      <c r="VBL18" s="2688"/>
      <c r="VBM18" s="2688"/>
      <c r="VBN18" s="2688"/>
      <c r="VBO18" s="2688"/>
      <c r="VBP18" s="2688"/>
      <c r="VBQ18" s="2688"/>
      <c r="VBR18" s="2688"/>
      <c r="VBS18" s="2688"/>
      <c r="VBT18" s="2688"/>
      <c r="VBU18" s="2688"/>
      <c r="VBV18" s="2688"/>
      <c r="VBW18" s="2688"/>
      <c r="VBX18" s="2688"/>
      <c r="VBY18" s="2688"/>
      <c r="VBZ18" s="2688"/>
      <c r="VCA18" s="2688"/>
      <c r="VCB18" s="2688"/>
      <c r="VCC18" s="2688"/>
      <c r="VCD18" s="2688"/>
      <c r="VCE18" s="2688"/>
      <c r="VCF18" s="2688"/>
      <c r="VCG18" s="2688"/>
      <c r="VCH18" s="2688"/>
      <c r="VCI18" s="2688"/>
      <c r="VCJ18" s="2688"/>
      <c r="VCK18" s="2688"/>
      <c r="VCL18" s="2688"/>
      <c r="VCM18" s="2688"/>
      <c r="VCN18" s="2688"/>
      <c r="VCO18" s="2688"/>
      <c r="VCP18" s="2688"/>
      <c r="VCQ18" s="2688"/>
      <c r="VCR18" s="2688"/>
      <c r="VCS18" s="2688"/>
      <c r="VCT18" s="2688"/>
      <c r="VCU18" s="2688"/>
      <c r="VCV18" s="2688"/>
      <c r="VCW18" s="2688"/>
      <c r="VCX18" s="2688"/>
      <c r="VCY18" s="2688"/>
      <c r="VCZ18" s="2688"/>
      <c r="VDA18" s="2688"/>
      <c r="VDB18" s="2688"/>
      <c r="VDC18" s="2688"/>
      <c r="VDD18" s="2688"/>
      <c r="VDE18" s="2688"/>
      <c r="VDF18" s="2688"/>
      <c r="VDG18" s="2688"/>
      <c r="VDH18" s="2688"/>
      <c r="VDI18" s="2688"/>
      <c r="VDJ18" s="2688"/>
      <c r="VDK18" s="2688"/>
      <c r="VDL18" s="2688"/>
      <c r="VDM18" s="2688"/>
      <c r="VDN18" s="2688"/>
      <c r="VDO18" s="2688"/>
      <c r="VDP18" s="2688"/>
      <c r="VDQ18" s="2688"/>
      <c r="VDR18" s="2688"/>
      <c r="VDS18" s="2688"/>
      <c r="VDT18" s="2688"/>
      <c r="VDU18" s="2688"/>
      <c r="VDV18" s="2688"/>
      <c r="VDW18" s="2688"/>
      <c r="VDX18" s="2688"/>
      <c r="VDY18" s="2688"/>
      <c r="VDZ18" s="2688"/>
      <c r="VEA18" s="2688"/>
      <c r="VEB18" s="2688"/>
      <c r="VEC18" s="2688"/>
      <c r="VED18" s="2688"/>
      <c r="VEE18" s="2688"/>
      <c r="VEF18" s="2688"/>
      <c r="VEG18" s="2688"/>
      <c r="VEH18" s="2688"/>
      <c r="VEI18" s="2688"/>
      <c r="VEJ18" s="2688"/>
      <c r="VEK18" s="2688"/>
      <c r="VEL18" s="2688"/>
      <c r="VEM18" s="2688"/>
      <c r="VEN18" s="2688"/>
      <c r="VEO18" s="2688"/>
      <c r="VEP18" s="2688"/>
      <c r="VEQ18" s="2688"/>
      <c r="VER18" s="2688"/>
      <c r="VES18" s="2688"/>
      <c r="VET18" s="2688"/>
      <c r="VEU18" s="2688"/>
      <c r="VEV18" s="2688"/>
      <c r="VEW18" s="2688"/>
      <c r="VEX18" s="2688"/>
      <c r="VEY18" s="2688"/>
      <c r="VEZ18" s="2688"/>
      <c r="VFA18" s="2688"/>
      <c r="VFB18" s="2688"/>
      <c r="VFC18" s="2688"/>
      <c r="VFD18" s="2688"/>
      <c r="VFE18" s="2688"/>
      <c r="VFF18" s="2688"/>
      <c r="VFG18" s="2688"/>
      <c r="VFH18" s="2688"/>
      <c r="VFI18" s="2688"/>
      <c r="VFJ18" s="2688"/>
      <c r="VFK18" s="2688"/>
      <c r="VFL18" s="2688"/>
      <c r="VFM18" s="2688"/>
      <c r="VFN18" s="2688"/>
      <c r="VFO18" s="2688"/>
      <c r="VFP18" s="2688"/>
      <c r="VFQ18" s="2688"/>
      <c r="VFR18" s="2688"/>
      <c r="VFS18" s="2688"/>
      <c r="VFT18" s="2688"/>
      <c r="VFU18" s="2688"/>
      <c r="VFV18" s="2688"/>
      <c r="VFW18" s="2688"/>
      <c r="VFX18" s="2688"/>
      <c r="VFY18" s="2688"/>
      <c r="VFZ18" s="2688"/>
      <c r="VGA18" s="2688"/>
      <c r="VGB18" s="2688"/>
      <c r="VGC18" s="2688"/>
      <c r="VGD18" s="2688"/>
      <c r="VGE18" s="2688"/>
      <c r="VGF18" s="2688"/>
      <c r="VGG18" s="2688"/>
      <c r="VGH18" s="2688"/>
      <c r="VGI18" s="2688"/>
      <c r="VGJ18" s="2688"/>
      <c r="VGK18" s="2688"/>
      <c r="VGL18" s="2688"/>
      <c r="VGM18" s="2688"/>
      <c r="VGN18" s="2688"/>
      <c r="VGO18" s="2688"/>
      <c r="VGP18" s="2688"/>
      <c r="VGQ18" s="2688"/>
      <c r="VGR18" s="2688"/>
      <c r="VGS18" s="2688"/>
      <c r="VGT18" s="2688"/>
      <c r="VGU18" s="2688"/>
      <c r="VGV18" s="2688"/>
      <c r="VGW18" s="2688"/>
      <c r="VGX18" s="2688"/>
      <c r="VGY18" s="2688"/>
      <c r="VGZ18" s="2688"/>
      <c r="VHA18" s="2688"/>
      <c r="VHB18" s="2688"/>
      <c r="VHC18" s="2688"/>
      <c r="VHD18" s="2688"/>
      <c r="VHE18" s="2688"/>
      <c r="VHF18" s="2688"/>
      <c r="VHG18" s="2688"/>
      <c r="VHH18" s="2688"/>
      <c r="VHI18" s="2688"/>
      <c r="VHJ18" s="2688"/>
      <c r="VHK18" s="2688"/>
      <c r="VHL18" s="2688"/>
      <c r="VHM18" s="2688"/>
      <c r="VHN18" s="2688"/>
      <c r="VHO18" s="2688"/>
      <c r="VHP18" s="2688"/>
      <c r="VHQ18" s="2688"/>
      <c r="VHR18" s="2688"/>
      <c r="VHS18" s="2688"/>
      <c r="VHT18" s="2688"/>
      <c r="VHU18" s="2688"/>
      <c r="VHV18" s="2688"/>
      <c r="VHW18" s="2688"/>
      <c r="VHX18" s="2688"/>
      <c r="VHY18" s="2688"/>
      <c r="VHZ18" s="2688"/>
      <c r="VIA18" s="2688"/>
      <c r="VIB18" s="2688"/>
      <c r="VIC18" s="2688"/>
      <c r="VID18" s="2688"/>
      <c r="VIE18" s="2688"/>
      <c r="VIF18" s="2688"/>
      <c r="VIG18" s="2688"/>
      <c r="VIH18" s="2688"/>
      <c r="VII18" s="2688"/>
      <c r="VIJ18" s="2688"/>
      <c r="VIK18" s="2688"/>
      <c r="VIL18" s="2688"/>
      <c r="VIM18" s="2688"/>
      <c r="VIN18" s="2688"/>
      <c r="VIO18" s="2688"/>
      <c r="VIP18" s="2688"/>
      <c r="VIQ18" s="2688"/>
      <c r="VIR18" s="2688"/>
      <c r="VIS18" s="2688"/>
      <c r="VIT18" s="2688"/>
      <c r="VIU18" s="2688"/>
      <c r="VIV18" s="2688"/>
      <c r="VIW18" s="2688"/>
      <c r="VIX18" s="2688"/>
      <c r="VIY18" s="2688"/>
      <c r="VIZ18" s="2688"/>
      <c r="VJA18" s="2688"/>
      <c r="VJB18" s="2688"/>
      <c r="VJC18" s="2688"/>
      <c r="VJD18" s="2688"/>
      <c r="VJE18" s="2688"/>
      <c r="VJF18" s="2688"/>
      <c r="VJG18" s="2688"/>
      <c r="VJH18" s="2688"/>
      <c r="VJI18" s="2688"/>
      <c r="VJJ18" s="2688"/>
      <c r="VJK18" s="2688"/>
      <c r="VJL18" s="2688"/>
      <c r="VJM18" s="2688"/>
      <c r="VJN18" s="2688"/>
      <c r="VJO18" s="2688"/>
      <c r="VJP18" s="2688"/>
      <c r="VJQ18" s="2688"/>
      <c r="VJR18" s="2688"/>
      <c r="VJS18" s="2688"/>
      <c r="VJT18" s="2688"/>
      <c r="VJU18" s="2688"/>
      <c r="VJV18" s="2688"/>
      <c r="VJW18" s="2688"/>
      <c r="VJX18" s="2688"/>
      <c r="VJY18" s="2688"/>
      <c r="VJZ18" s="2688"/>
      <c r="VKA18" s="2688"/>
      <c r="VKB18" s="2688"/>
      <c r="VKC18" s="2688"/>
      <c r="VKD18" s="2688"/>
      <c r="VKE18" s="2688"/>
      <c r="VKF18" s="2688"/>
      <c r="VKG18" s="2688"/>
      <c r="VKH18" s="2688"/>
      <c r="VKI18" s="2688"/>
      <c r="VKJ18" s="2688"/>
      <c r="VKK18" s="2688"/>
      <c r="VKL18" s="2688"/>
      <c r="VKM18" s="2688"/>
      <c r="VKN18" s="2688"/>
      <c r="VKO18" s="2688"/>
      <c r="VKP18" s="2688"/>
      <c r="VKQ18" s="2688"/>
      <c r="VKR18" s="2688"/>
      <c r="VKS18" s="2688"/>
      <c r="VKT18" s="2688"/>
      <c r="VKU18" s="2688"/>
      <c r="VKV18" s="2688"/>
      <c r="VKW18" s="2688"/>
      <c r="VKX18" s="2688"/>
      <c r="VKY18" s="2688"/>
      <c r="VKZ18" s="2688"/>
      <c r="VLA18" s="2688"/>
      <c r="VLB18" s="2688"/>
      <c r="VLC18" s="2688"/>
      <c r="VLD18" s="2688"/>
      <c r="VLE18" s="2688"/>
      <c r="VLF18" s="2688"/>
      <c r="VLG18" s="2688"/>
      <c r="VLH18" s="2688"/>
      <c r="VLI18" s="2688"/>
      <c r="VLJ18" s="2688"/>
      <c r="VLK18" s="2688"/>
      <c r="VLL18" s="2688"/>
      <c r="VLM18" s="2688"/>
      <c r="VLN18" s="2688"/>
      <c r="VLO18" s="2688"/>
      <c r="VLP18" s="2688"/>
      <c r="VLQ18" s="2688"/>
      <c r="VLR18" s="2688"/>
      <c r="VLS18" s="2688"/>
      <c r="VLT18" s="2688"/>
      <c r="VLU18" s="2688"/>
      <c r="VLV18" s="2688"/>
      <c r="VLW18" s="2688"/>
      <c r="VLX18" s="2688"/>
      <c r="VLY18" s="2688"/>
      <c r="VLZ18" s="2688"/>
      <c r="VMA18" s="2688"/>
      <c r="VMB18" s="2688"/>
      <c r="VMC18" s="2688"/>
      <c r="VMD18" s="2688"/>
      <c r="VME18" s="2688"/>
      <c r="VMF18" s="2688"/>
      <c r="VMG18" s="2688"/>
      <c r="VMH18" s="2688"/>
      <c r="VMI18" s="2688"/>
      <c r="VMJ18" s="2688"/>
      <c r="VMK18" s="2688"/>
      <c r="VML18" s="2688"/>
      <c r="VMM18" s="2688"/>
      <c r="VMN18" s="2688"/>
      <c r="VMO18" s="2688"/>
      <c r="VMP18" s="2688"/>
      <c r="VMQ18" s="2688"/>
      <c r="VMR18" s="2688"/>
      <c r="VMS18" s="2688"/>
      <c r="VMT18" s="2688"/>
      <c r="VMU18" s="2688"/>
      <c r="VMV18" s="2688"/>
      <c r="VMW18" s="2688"/>
      <c r="VMX18" s="2688"/>
      <c r="VMY18" s="2688"/>
      <c r="VMZ18" s="2688"/>
      <c r="VNA18" s="2688"/>
      <c r="VNB18" s="2688"/>
      <c r="VNC18" s="2688"/>
      <c r="VND18" s="2688"/>
      <c r="VNE18" s="2688"/>
      <c r="VNF18" s="2688"/>
      <c r="VNG18" s="2688"/>
      <c r="VNH18" s="2688"/>
      <c r="VNI18" s="2688"/>
      <c r="VNJ18" s="2688"/>
      <c r="VNK18" s="2688"/>
      <c r="VNL18" s="2688"/>
      <c r="VNM18" s="2688"/>
      <c r="VNN18" s="2688"/>
      <c r="VNO18" s="2688"/>
      <c r="VNP18" s="2688"/>
      <c r="VNQ18" s="2688"/>
      <c r="VNR18" s="2688"/>
      <c r="VNS18" s="2688"/>
      <c r="VNT18" s="2688"/>
      <c r="VNU18" s="2688"/>
      <c r="VNV18" s="2688"/>
      <c r="VNW18" s="2688"/>
      <c r="VNX18" s="2688"/>
      <c r="VNY18" s="2688"/>
      <c r="VNZ18" s="2688"/>
      <c r="VOA18" s="2688"/>
      <c r="VOB18" s="2688"/>
      <c r="VOC18" s="2688"/>
      <c r="VOD18" s="2688"/>
      <c r="VOE18" s="2688"/>
      <c r="VOF18" s="2688"/>
      <c r="VOG18" s="2688"/>
      <c r="VOH18" s="2688"/>
      <c r="VOI18" s="2688"/>
      <c r="VOJ18" s="2688"/>
      <c r="VOK18" s="2688"/>
      <c r="VOL18" s="2688"/>
      <c r="VOM18" s="2688"/>
      <c r="VON18" s="2688"/>
      <c r="VOO18" s="2688"/>
      <c r="VOP18" s="2688"/>
      <c r="VOQ18" s="2688"/>
      <c r="VOR18" s="2688"/>
      <c r="VOS18" s="2688"/>
      <c r="VOT18" s="2688"/>
      <c r="VOU18" s="2688"/>
      <c r="VOV18" s="2688"/>
      <c r="VOW18" s="2688"/>
      <c r="VOX18" s="2688"/>
      <c r="VOY18" s="2688"/>
      <c r="VOZ18" s="2688"/>
      <c r="VPA18" s="2688"/>
      <c r="VPB18" s="2688"/>
      <c r="VPC18" s="2688"/>
      <c r="VPD18" s="2688"/>
      <c r="VPE18" s="2688"/>
      <c r="VPF18" s="2688"/>
      <c r="VPG18" s="2688"/>
      <c r="VPH18" s="2688"/>
      <c r="VPI18" s="2688"/>
      <c r="VPJ18" s="2688"/>
      <c r="VPK18" s="2688"/>
      <c r="VPL18" s="2688"/>
      <c r="VPM18" s="2688"/>
      <c r="VPN18" s="2688"/>
      <c r="VPO18" s="2688"/>
      <c r="VPP18" s="2688"/>
      <c r="VPQ18" s="2688"/>
      <c r="VPR18" s="2688"/>
      <c r="VPS18" s="2688"/>
      <c r="VPT18" s="2688"/>
      <c r="VPU18" s="2688"/>
      <c r="VPV18" s="2688"/>
      <c r="VPW18" s="2688"/>
      <c r="VPX18" s="2688"/>
      <c r="VPY18" s="2688"/>
      <c r="VPZ18" s="2688"/>
      <c r="VQA18" s="2688"/>
      <c r="VQB18" s="2688"/>
      <c r="VQC18" s="2688"/>
      <c r="VQD18" s="2688"/>
      <c r="VQE18" s="2688"/>
      <c r="VQF18" s="2688"/>
      <c r="VQG18" s="2688"/>
      <c r="VQH18" s="2688"/>
      <c r="VQI18" s="2688"/>
      <c r="VQJ18" s="2688"/>
      <c r="VQK18" s="2688"/>
      <c r="VQL18" s="2688"/>
      <c r="VQM18" s="2688"/>
      <c r="VQN18" s="2688"/>
      <c r="VQO18" s="2688"/>
      <c r="VQP18" s="2688"/>
      <c r="VQQ18" s="2688"/>
      <c r="VQR18" s="2688"/>
      <c r="VQS18" s="2688"/>
      <c r="VQT18" s="2688"/>
      <c r="VQU18" s="2688"/>
      <c r="VQV18" s="2688"/>
      <c r="VQW18" s="2688"/>
      <c r="VQX18" s="2688"/>
      <c r="VQY18" s="2688"/>
      <c r="VQZ18" s="2688"/>
      <c r="VRA18" s="2688"/>
      <c r="VRB18" s="2688"/>
      <c r="VRC18" s="2688"/>
      <c r="VRD18" s="2688"/>
      <c r="VRE18" s="2688"/>
      <c r="VRF18" s="2688"/>
      <c r="VRG18" s="2688"/>
      <c r="VRH18" s="2688"/>
      <c r="VRI18" s="2688"/>
      <c r="VRJ18" s="2688"/>
      <c r="VRK18" s="2688"/>
      <c r="VRL18" s="2688"/>
      <c r="VRM18" s="2688"/>
      <c r="VRN18" s="2688"/>
      <c r="VRO18" s="2688"/>
      <c r="VRP18" s="2688"/>
      <c r="VRQ18" s="2688"/>
      <c r="VRR18" s="2688"/>
      <c r="VRS18" s="2688"/>
      <c r="VRT18" s="2688"/>
      <c r="VRU18" s="2688"/>
      <c r="VRV18" s="2688"/>
      <c r="VRW18" s="2688"/>
      <c r="VRX18" s="2688"/>
      <c r="VRY18" s="2688"/>
      <c r="VRZ18" s="2688"/>
      <c r="VSA18" s="2688"/>
      <c r="VSB18" s="2688"/>
      <c r="VSC18" s="2688"/>
      <c r="VSD18" s="2688"/>
      <c r="VSE18" s="2688"/>
      <c r="VSF18" s="2688"/>
      <c r="VSG18" s="2688"/>
      <c r="VSH18" s="2688"/>
      <c r="VSI18" s="2688"/>
      <c r="VSJ18" s="2688"/>
      <c r="VSK18" s="2688"/>
      <c r="VSL18" s="2688"/>
      <c r="VSM18" s="2688"/>
      <c r="VSN18" s="2688"/>
      <c r="VSO18" s="2688"/>
      <c r="VSP18" s="2688"/>
      <c r="VSQ18" s="2688"/>
      <c r="VSR18" s="2688"/>
      <c r="VSS18" s="2688"/>
      <c r="VST18" s="2688"/>
      <c r="VSU18" s="2688"/>
      <c r="VSV18" s="2688"/>
      <c r="VSW18" s="2688"/>
      <c r="VSX18" s="2688"/>
      <c r="VSY18" s="2688"/>
      <c r="VSZ18" s="2688"/>
      <c r="VTA18" s="2688"/>
      <c r="VTB18" s="2688"/>
      <c r="VTC18" s="2688"/>
      <c r="VTD18" s="2688"/>
      <c r="VTE18" s="2688"/>
      <c r="VTF18" s="2688"/>
      <c r="VTG18" s="2688"/>
      <c r="VTH18" s="2688"/>
      <c r="VTI18" s="2688"/>
      <c r="VTJ18" s="2688"/>
      <c r="VTK18" s="2688"/>
      <c r="VTL18" s="2688"/>
      <c r="VTM18" s="2688"/>
      <c r="VTN18" s="2688"/>
      <c r="VTO18" s="2688"/>
      <c r="VTP18" s="2688"/>
      <c r="VTQ18" s="2688"/>
      <c r="VTR18" s="2688"/>
      <c r="VTS18" s="2688"/>
      <c r="VTT18" s="2688"/>
      <c r="VTU18" s="2688"/>
      <c r="VTV18" s="2688"/>
      <c r="VTW18" s="2688"/>
      <c r="VTX18" s="2688"/>
      <c r="VTY18" s="2688"/>
      <c r="VTZ18" s="2688"/>
      <c r="VUA18" s="2688"/>
      <c r="VUB18" s="2688"/>
      <c r="VUC18" s="2688"/>
      <c r="VUD18" s="2688"/>
      <c r="VUE18" s="2688"/>
      <c r="VUF18" s="2688"/>
      <c r="VUG18" s="2688"/>
      <c r="VUH18" s="2688"/>
      <c r="VUI18" s="2688"/>
      <c r="VUJ18" s="2688"/>
      <c r="VUK18" s="2688"/>
      <c r="VUL18" s="2688"/>
      <c r="VUM18" s="2688"/>
      <c r="VUN18" s="2688"/>
      <c r="VUO18" s="2688"/>
      <c r="VUP18" s="2688"/>
      <c r="VUQ18" s="2688"/>
      <c r="VUR18" s="2688"/>
      <c r="VUS18" s="2688"/>
      <c r="VUT18" s="2688"/>
      <c r="VUU18" s="2688"/>
      <c r="VUV18" s="2688"/>
      <c r="VUW18" s="2688"/>
      <c r="VUX18" s="2688"/>
      <c r="VUY18" s="2688"/>
      <c r="VUZ18" s="2688"/>
      <c r="VVA18" s="2688"/>
      <c r="VVB18" s="2688"/>
      <c r="VVC18" s="2688"/>
      <c r="VVD18" s="2688"/>
      <c r="VVE18" s="2688"/>
      <c r="VVF18" s="2688"/>
      <c r="VVG18" s="2688"/>
      <c r="VVH18" s="2688"/>
      <c r="VVI18" s="2688"/>
      <c r="VVJ18" s="2688"/>
      <c r="VVK18" s="2688"/>
      <c r="VVL18" s="2688"/>
      <c r="VVM18" s="2688"/>
      <c r="VVN18" s="2688"/>
      <c r="VVO18" s="2688"/>
      <c r="VVP18" s="2688"/>
      <c r="VVQ18" s="2688"/>
      <c r="VVR18" s="2688"/>
      <c r="VVS18" s="2688"/>
      <c r="VVT18" s="2688"/>
      <c r="VVU18" s="2688"/>
      <c r="VVV18" s="2688"/>
      <c r="VVW18" s="2688"/>
      <c r="VVX18" s="2688"/>
      <c r="VVY18" s="2688"/>
      <c r="VVZ18" s="2688"/>
      <c r="VWA18" s="2688"/>
      <c r="VWB18" s="2688"/>
      <c r="VWC18" s="2688"/>
      <c r="VWD18" s="2688"/>
      <c r="VWE18" s="2688"/>
      <c r="VWF18" s="2688"/>
      <c r="VWG18" s="2688"/>
      <c r="VWH18" s="2688"/>
      <c r="VWI18" s="2688"/>
      <c r="VWJ18" s="2688"/>
      <c r="VWK18" s="2688"/>
      <c r="VWL18" s="2688"/>
      <c r="VWM18" s="2688"/>
      <c r="VWN18" s="2688"/>
      <c r="VWO18" s="2688"/>
      <c r="VWP18" s="2688"/>
      <c r="VWQ18" s="2688"/>
      <c r="VWR18" s="2688"/>
      <c r="VWS18" s="2688"/>
      <c r="VWT18" s="2688"/>
      <c r="VWU18" s="2688"/>
      <c r="VWV18" s="2688"/>
      <c r="VWW18" s="2688"/>
      <c r="VWX18" s="2688"/>
      <c r="VWY18" s="2688"/>
      <c r="VWZ18" s="2688"/>
      <c r="VXA18" s="2688"/>
      <c r="VXB18" s="2688"/>
      <c r="VXC18" s="2688"/>
      <c r="VXD18" s="2688"/>
      <c r="VXE18" s="2688"/>
      <c r="VXF18" s="2688"/>
      <c r="VXG18" s="2688"/>
      <c r="VXH18" s="2688"/>
      <c r="VXI18" s="2688"/>
      <c r="VXJ18" s="2688"/>
      <c r="VXK18" s="2688"/>
      <c r="VXL18" s="2688"/>
      <c r="VXM18" s="2688"/>
      <c r="VXN18" s="2688"/>
      <c r="VXO18" s="2688"/>
      <c r="VXP18" s="2688"/>
      <c r="VXQ18" s="2688"/>
      <c r="VXR18" s="2688"/>
      <c r="VXS18" s="2688"/>
      <c r="VXT18" s="2688"/>
      <c r="VXU18" s="2688"/>
      <c r="VXV18" s="2688"/>
      <c r="VXW18" s="2688"/>
      <c r="VXX18" s="2688"/>
      <c r="VXY18" s="2688"/>
      <c r="VXZ18" s="2688"/>
      <c r="VYA18" s="2688"/>
      <c r="VYB18" s="2688"/>
      <c r="VYC18" s="2688"/>
      <c r="VYD18" s="2688"/>
      <c r="VYE18" s="2688"/>
      <c r="VYF18" s="2688"/>
      <c r="VYG18" s="2688"/>
      <c r="VYH18" s="2688"/>
      <c r="VYI18" s="2688"/>
      <c r="VYJ18" s="2688"/>
      <c r="VYK18" s="2688"/>
      <c r="VYL18" s="2688"/>
      <c r="VYM18" s="2688"/>
      <c r="VYN18" s="2688"/>
      <c r="VYO18" s="2688"/>
      <c r="VYP18" s="2688"/>
      <c r="VYQ18" s="2688"/>
      <c r="VYR18" s="2688"/>
      <c r="VYS18" s="2688"/>
      <c r="VYT18" s="2688"/>
      <c r="VYU18" s="2688"/>
      <c r="VYV18" s="2688"/>
      <c r="VYW18" s="2688"/>
      <c r="VYX18" s="2688"/>
      <c r="VYY18" s="2688"/>
      <c r="VYZ18" s="2688"/>
      <c r="VZA18" s="2688"/>
      <c r="VZB18" s="2688"/>
      <c r="VZC18" s="2688"/>
      <c r="VZD18" s="2688"/>
      <c r="VZE18" s="2688"/>
      <c r="VZF18" s="2688"/>
      <c r="VZG18" s="2688"/>
      <c r="VZH18" s="2688"/>
      <c r="VZI18" s="2688"/>
      <c r="VZJ18" s="2688"/>
      <c r="VZK18" s="2688"/>
      <c r="VZL18" s="2688"/>
      <c r="VZM18" s="2688"/>
      <c r="VZN18" s="2688"/>
      <c r="VZO18" s="2688"/>
      <c r="VZP18" s="2688"/>
      <c r="VZQ18" s="2688"/>
      <c r="VZR18" s="2688"/>
      <c r="VZS18" s="2688"/>
      <c r="VZT18" s="2688"/>
      <c r="VZU18" s="2688"/>
      <c r="VZV18" s="2688"/>
      <c r="VZW18" s="2688"/>
      <c r="VZX18" s="2688"/>
      <c r="VZY18" s="2688"/>
      <c r="VZZ18" s="2688"/>
      <c r="WAA18" s="2688"/>
      <c r="WAB18" s="2688"/>
      <c r="WAC18" s="2688"/>
      <c r="WAD18" s="2688"/>
      <c r="WAE18" s="2688"/>
      <c r="WAF18" s="2688"/>
      <c r="WAG18" s="2688"/>
      <c r="WAH18" s="2688"/>
      <c r="WAI18" s="2688"/>
      <c r="WAJ18" s="2688"/>
      <c r="WAK18" s="2688"/>
      <c r="WAL18" s="2688"/>
      <c r="WAM18" s="2688"/>
      <c r="WAN18" s="2688"/>
      <c r="WAO18" s="2688"/>
      <c r="WAP18" s="2688"/>
      <c r="WAQ18" s="2688"/>
      <c r="WAR18" s="2688"/>
      <c r="WAS18" s="2688"/>
      <c r="WAT18" s="2688"/>
      <c r="WAU18" s="2688"/>
      <c r="WAV18" s="2688"/>
      <c r="WAW18" s="2688"/>
      <c r="WAX18" s="2688"/>
      <c r="WAY18" s="2688"/>
      <c r="WAZ18" s="2688"/>
      <c r="WBA18" s="2688"/>
      <c r="WBB18" s="2688"/>
      <c r="WBC18" s="2688"/>
      <c r="WBD18" s="2688"/>
      <c r="WBE18" s="2688"/>
      <c r="WBF18" s="2688"/>
      <c r="WBG18" s="2688"/>
      <c r="WBH18" s="2688"/>
      <c r="WBI18" s="2688"/>
      <c r="WBJ18" s="2688"/>
      <c r="WBK18" s="2688"/>
      <c r="WBL18" s="2688"/>
      <c r="WBM18" s="2688"/>
      <c r="WBN18" s="2688"/>
      <c r="WBO18" s="2688"/>
      <c r="WBP18" s="2688"/>
      <c r="WBQ18" s="2688"/>
      <c r="WBR18" s="2688"/>
      <c r="WBS18" s="2688"/>
      <c r="WBT18" s="2688"/>
      <c r="WBU18" s="2688"/>
      <c r="WBV18" s="2688"/>
      <c r="WBW18" s="2688"/>
      <c r="WBX18" s="2688"/>
      <c r="WBY18" s="2688"/>
      <c r="WBZ18" s="2688"/>
      <c r="WCA18" s="2688"/>
      <c r="WCB18" s="2688"/>
      <c r="WCC18" s="2688"/>
      <c r="WCD18" s="2688"/>
      <c r="WCE18" s="2688"/>
      <c r="WCF18" s="2688"/>
      <c r="WCG18" s="2688"/>
      <c r="WCH18" s="2688"/>
      <c r="WCI18" s="2688"/>
      <c r="WCJ18" s="2688"/>
      <c r="WCK18" s="2688"/>
      <c r="WCL18" s="2688"/>
      <c r="WCM18" s="2688"/>
      <c r="WCN18" s="2688"/>
      <c r="WCO18" s="2688"/>
      <c r="WCP18" s="2688"/>
      <c r="WCQ18" s="2688"/>
      <c r="WCR18" s="2688"/>
      <c r="WCS18" s="2688"/>
      <c r="WCT18" s="2688"/>
      <c r="WCU18" s="2688"/>
      <c r="WCV18" s="2688"/>
      <c r="WCW18" s="2688"/>
      <c r="WCX18" s="2688"/>
      <c r="WCY18" s="2688"/>
      <c r="WCZ18" s="2688"/>
      <c r="WDA18" s="2688"/>
      <c r="WDB18" s="2688"/>
      <c r="WDC18" s="2688"/>
      <c r="WDD18" s="2688"/>
      <c r="WDE18" s="2688"/>
      <c r="WDF18" s="2688"/>
      <c r="WDG18" s="2688"/>
      <c r="WDH18" s="2688"/>
      <c r="WDI18" s="2688"/>
      <c r="WDJ18" s="2688"/>
      <c r="WDK18" s="2688"/>
      <c r="WDL18" s="2688"/>
      <c r="WDM18" s="2688"/>
      <c r="WDN18" s="2688"/>
      <c r="WDO18" s="2688"/>
      <c r="WDP18" s="2688"/>
      <c r="WDQ18" s="2688"/>
      <c r="WDR18" s="2688"/>
      <c r="WDS18" s="2688"/>
      <c r="WDT18" s="2688"/>
      <c r="WDU18" s="2688"/>
      <c r="WDV18" s="2688"/>
      <c r="WDW18" s="2688"/>
      <c r="WDX18" s="2688"/>
      <c r="WDY18" s="2688"/>
      <c r="WDZ18" s="2688"/>
      <c r="WEA18" s="2688"/>
      <c r="WEB18" s="2688"/>
      <c r="WEC18" s="2688"/>
      <c r="WED18" s="2688"/>
      <c r="WEE18" s="2688"/>
      <c r="WEF18" s="2688"/>
      <c r="WEG18" s="2688"/>
      <c r="WEH18" s="2688"/>
      <c r="WEI18" s="2688"/>
      <c r="WEJ18" s="2688"/>
      <c r="WEK18" s="2688"/>
      <c r="WEL18" s="2688"/>
      <c r="WEM18" s="2688"/>
      <c r="WEN18" s="2688"/>
      <c r="WEO18" s="2688"/>
      <c r="WEP18" s="2688"/>
      <c r="WEQ18" s="2688"/>
      <c r="WER18" s="2688"/>
      <c r="WES18" s="2688"/>
      <c r="WET18" s="2688"/>
      <c r="WEU18" s="2688"/>
      <c r="WEV18" s="2688"/>
      <c r="WEW18" s="2688"/>
      <c r="WEX18" s="2688"/>
      <c r="WEY18" s="2688"/>
      <c r="WEZ18" s="2688"/>
      <c r="WFA18" s="2688"/>
      <c r="WFB18" s="2688"/>
      <c r="WFC18" s="2688"/>
      <c r="WFD18" s="2688"/>
      <c r="WFE18" s="2688"/>
      <c r="WFF18" s="2688"/>
      <c r="WFG18" s="2688"/>
      <c r="WFH18" s="2688"/>
      <c r="WFI18" s="2688"/>
      <c r="WFJ18" s="2688"/>
      <c r="WFK18" s="2688"/>
      <c r="WFL18" s="2688"/>
      <c r="WFM18" s="2688"/>
      <c r="WFN18" s="2688"/>
      <c r="WFO18" s="2688"/>
      <c r="WFP18" s="2688"/>
      <c r="WFQ18" s="2688"/>
      <c r="WFR18" s="2688"/>
      <c r="WFS18" s="2688"/>
      <c r="WFT18" s="2688"/>
      <c r="WFU18" s="2688"/>
      <c r="WFV18" s="2688"/>
      <c r="WFW18" s="2688"/>
      <c r="WFX18" s="2688"/>
      <c r="WFY18" s="2688"/>
      <c r="WFZ18" s="2688"/>
      <c r="WGA18" s="2688"/>
      <c r="WGB18" s="2688"/>
      <c r="WGC18" s="2688"/>
      <c r="WGD18" s="2688"/>
      <c r="WGE18" s="2688"/>
      <c r="WGF18" s="2688"/>
      <c r="WGG18" s="2688"/>
      <c r="WGH18" s="2688"/>
      <c r="WGI18" s="2688"/>
      <c r="WGJ18" s="2688"/>
      <c r="WGK18" s="2688"/>
      <c r="WGL18" s="2688"/>
      <c r="WGM18" s="2688"/>
      <c r="WGN18" s="2688"/>
      <c r="WGO18" s="2688"/>
      <c r="WGP18" s="2688"/>
      <c r="WGQ18" s="2688"/>
      <c r="WGR18" s="2688"/>
      <c r="WGS18" s="2688"/>
      <c r="WGT18" s="2688"/>
      <c r="WGU18" s="2688"/>
      <c r="WGV18" s="2688"/>
      <c r="WGW18" s="2688"/>
      <c r="WGX18" s="2688"/>
      <c r="WGY18" s="2688"/>
      <c r="WGZ18" s="2688"/>
      <c r="WHA18" s="2688"/>
      <c r="WHB18" s="2688"/>
      <c r="WHC18" s="2688"/>
      <c r="WHD18" s="2688"/>
      <c r="WHE18" s="2688"/>
      <c r="WHF18" s="2688"/>
      <c r="WHG18" s="2688"/>
      <c r="WHH18" s="2688"/>
      <c r="WHI18" s="2688"/>
      <c r="WHJ18" s="2688"/>
      <c r="WHK18" s="2688"/>
      <c r="WHL18" s="2688"/>
      <c r="WHM18" s="2688"/>
      <c r="WHN18" s="2688"/>
      <c r="WHO18" s="2688"/>
      <c r="WHP18" s="2688"/>
      <c r="WHQ18" s="2688"/>
      <c r="WHR18" s="2688"/>
      <c r="WHS18" s="2688"/>
      <c r="WHT18" s="2688"/>
      <c r="WHU18" s="2688"/>
      <c r="WHV18" s="2688"/>
      <c r="WHW18" s="2688"/>
      <c r="WHX18" s="2688"/>
      <c r="WHY18" s="2688"/>
      <c r="WHZ18" s="2688"/>
      <c r="WIA18" s="2688"/>
      <c r="WIB18" s="2688"/>
      <c r="WIC18" s="2688"/>
      <c r="WID18" s="2688"/>
      <c r="WIE18" s="2688"/>
      <c r="WIF18" s="2688"/>
      <c r="WIG18" s="2688"/>
      <c r="WIH18" s="2688"/>
      <c r="WII18" s="2688"/>
      <c r="WIJ18" s="2688"/>
      <c r="WIK18" s="2688"/>
      <c r="WIL18" s="2688"/>
      <c r="WIM18" s="2688"/>
      <c r="WIN18" s="2688"/>
      <c r="WIO18" s="2688"/>
      <c r="WIP18" s="2688"/>
      <c r="WIQ18" s="2688"/>
      <c r="WIR18" s="2688"/>
      <c r="WIS18" s="2688"/>
      <c r="WIT18" s="2688"/>
      <c r="WIU18" s="2688"/>
      <c r="WIV18" s="2688"/>
      <c r="WIW18" s="2688"/>
      <c r="WIX18" s="2688"/>
      <c r="WIY18" s="2688"/>
      <c r="WIZ18" s="2688"/>
      <c r="WJA18" s="2688"/>
      <c r="WJB18" s="2688"/>
      <c r="WJC18" s="2688"/>
      <c r="WJD18" s="2688"/>
      <c r="WJE18" s="2688"/>
      <c r="WJF18" s="2688"/>
      <c r="WJG18" s="2688"/>
      <c r="WJH18" s="2688"/>
      <c r="WJI18" s="2688"/>
      <c r="WJJ18" s="2688"/>
      <c r="WJK18" s="2688"/>
      <c r="WJL18" s="2688"/>
      <c r="WJM18" s="2688"/>
      <c r="WJN18" s="2688"/>
      <c r="WJO18" s="2688"/>
      <c r="WJP18" s="2688"/>
      <c r="WJQ18" s="2688"/>
      <c r="WJR18" s="2688"/>
      <c r="WJS18" s="2688"/>
      <c r="WJT18" s="2688"/>
      <c r="WJU18" s="2688"/>
      <c r="WJV18" s="2688"/>
      <c r="WJW18" s="2688"/>
      <c r="WJX18" s="2688"/>
      <c r="WJY18" s="2688"/>
      <c r="WJZ18" s="2688"/>
      <c r="WKA18" s="2688"/>
      <c r="WKB18" s="2688"/>
      <c r="WKC18" s="2688"/>
      <c r="WKD18" s="2688"/>
      <c r="WKE18" s="2688"/>
      <c r="WKF18" s="2688"/>
      <c r="WKG18" s="2688"/>
      <c r="WKH18" s="2688"/>
      <c r="WKI18" s="2688"/>
      <c r="WKJ18" s="2688"/>
      <c r="WKK18" s="2688"/>
      <c r="WKL18" s="2688"/>
      <c r="WKM18" s="2688"/>
      <c r="WKN18" s="2688"/>
      <c r="WKO18" s="2688"/>
      <c r="WKP18" s="2688"/>
      <c r="WKQ18" s="2688"/>
      <c r="WKR18" s="2688"/>
      <c r="WKS18" s="2688"/>
      <c r="WKT18" s="2688"/>
      <c r="WKU18" s="2688"/>
      <c r="WKV18" s="2688"/>
      <c r="WKW18" s="2688"/>
      <c r="WKX18" s="2688"/>
      <c r="WKY18" s="2688"/>
      <c r="WKZ18" s="2688"/>
      <c r="WLA18" s="2688"/>
      <c r="WLB18" s="2688"/>
      <c r="WLC18" s="2688"/>
      <c r="WLD18" s="2688"/>
      <c r="WLE18" s="2688"/>
      <c r="WLF18" s="2688"/>
      <c r="WLG18" s="2688"/>
      <c r="WLH18" s="2688"/>
      <c r="WLI18" s="2688"/>
      <c r="WLJ18" s="2688"/>
      <c r="WLK18" s="2688"/>
      <c r="WLL18" s="2688"/>
      <c r="WLM18" s="2688"/>
      <c r="WLN18" s="2688"/>
      <c r="WLO18" s="2688"/>
      <c r="WLP18" s="2688"/>
      <c r="WLQ18" s="2688"/>
      <c r="WLR18" s="2688"/>
      <c r="WLS18" s="2688"/>
      <c r="WLT18" s="2688"/>
      <c r="WLU18" s="2688"/>
      <c r="WLV18" s="2688"/>
      <c r="WLW18" s="2688"/>
      <c r="WLX18" s="2688"/>
      <c r="WLY18" s="2688"/>
      <c r="WLZ18" s="2688"/>
      <c r="WMA18" s="2688"/>
      <c r="WMB18" s="2688"/>
      <c r="WMC18" s="2688"/>
      <c r="WMD18" s="2688"/>
      <c r="WME18" s="2688"/>
      <c r="WMF18" s="2688"/>
      <c r="WMG18" s="2688"/>
      <c r="WMH18" s="2688"/>
      <c r="WMI18" s="2688"/>
      <c r="WMJ18" s="2688"/>
      <c r="WMK18" s="2688"/>
      <c r="WML18" s="2688"/>
      <c r="WMM18" s="2688"/>
      <c r="WMN18" s="2688"/>
      <c r="WMO18" s="2688"/>
      <c r="WMP18" s="2688"/>
      <c r="WMQ18" s="2688"/>
      <c r="WMR18" s="2688"/>
      <c r="WMS18" s="2688"/>
      <c r="WMT18" s="2688"/>
      <c r="WMU18" s="2688"/>
      <c r="WMV18" s="2688"/>
      <c r="WMW18" s="2688"/>
      <c r="WMX18" s="2688"/>
      <c r="WMY18" s="2688"/>
      <c r="WMZ18" s="2688"/>
      <c r="WNA18" s="2688"/>
      <c r="WNB18" s="2688"/>
      <c r="WNC18" s="2688"/>
      <c r="WND18" s="2688"/>
      <c r="WNE18" s="2688"/>
      <c r="WNF18" s="2688"/>
      <c r="WNG18" s="2688"/>
      <c r="WNH18" s="2688"/>
      <c r="WNI18" s="2688"/>
      <c r="WNJ18" s="2688"/>
      <c r="WNK18" s="2688"/>
      <c r="WNL18" s="2688"/>
      <c r="WNM18" s="2688"/>
      <c r="WNN18" s="2688"/>
      <c r="WNO18" s="2688"/>
      <c r="WNP18" s="2688"/>
      <c r="WNQ18" s="2688"/>
      <c r="WNR18" s="2688"/>
      <c r="WNS18" s="2688"/>
      <c r="WNT18" s="2688"/>
      <c r="WNU18" s="2688"/>
      <c r="WNV18" s="2688"/>
      <c r="WNW18" s="2688"/>
      <c r="WNX18" s="2688"/>
      <c r="WNY18" s="2688"/>
      <c r="WNZ18" s="2688"/>
      <c r="WOA18" s="2688"/>
      <c r="WOB18" s="2688"/>
      <c r="WOC18" s="2688"/>
      <c r="WOD18" s="2688"/>
      <c r="WOE18" s="2688"/>
      <c r="WOF18" s="2688"/>
      <c r="WOG18" s="2688"/>
      <c r="WOH18" s="2688"/>
      <c r="WOI18" s="2688"/>
      <c r="WOJ18" s="2688"/>
      <c r="WOK18" s="2688"/>
      <c r="WOL18" s="2688"/>
      <c r="WOM18" s="2688"/>
      <c r="WON18" s="2688"/>
      <c r="WOO18" s="2688"/>
      <c r="WOP18" s="2688"/>
      <c r="WOQ18" s="2688"/>
      <c r="WOR18" s="2688"/>
      <c r="WOS18" s="2688"/>
      <c r="WOT18" s="2688"/>
      <c r="WOU18" s="2688"/>
      <c r="WOV18" s="2688"/>
      <c r="WOW18" s="2688"/>
      <c r="WOX18" s="2688"/>
      <c r="WOY18" s="2688"/>
      <c r="WOZ18" s="2688"/>
      <c r="WPA18" s="2688"/>
      <c r="WPB18" s="2688"/>
      <c r="WPC18" s="2688"/>
      <c r="WPD18" s="2688"/>
      <c r="WPE18" s="2688"/>
      <c r="WPF18" s="2688"/>
      <c r="WPG18" s="2688"/>
      <c r="WPH18" s="2688"/>
      <c r="WPI18" s="2688"/>
      <c r="WPJ18" s="2688"/>
      <c r="WPK18" s="2688"/>
      <c r="WPL18" s="2688"/>
      <c r="WPM18" s="2688"/>
      <c r="WPN18" s="2688"/>
      <c r="WPO18" s="2688"/>
      <c r="WPP18" s="2688"/>
      <c r="WPQ18" s="2688"/>
      <c r="WPR18" s="2688"/>
      <c r="WPS18" s="2688"/>
      <c r="WPT18" s="2688"/>
      <c r="WPU18" s="2688"/>
      <c r="WPV18" s="2688"/>
      <c r="WPW18" s="2688"/>
      <c r="WPX18" s="2688"/>
      <c r="WPY18" s="2688"/>
      <c r="WPZ18" s="2688"/>
      <c r="WQA18" s="2688"/>
      <c r="WQB18" s="2688"/>
      <c r="WQC18" s="2688"/>
      <c r="WQD18" s="2688"/>
      <c r="WQE18" s="2688"/>
      <c r="WQF18" s="2688"/>
      <c r="WQG18" s="2688"/>
      <c r="WQH18" s="2688"/>
      <c r="WQI18" s="2688"/>
      <c r="WQJ18" s="2688"/>
      <c r="WQK18" s="2688"/>
      <c r="WQL18" s="2688"/>
      <c r="WQM18" s="2688"/>
      <c r="WQN18" s="2688"/>
      <c r="WQO18" s="2688"/>
      <c r="WQP18" s="2688"/>
      <c r="WQQ18" s="2688"/>
      <c r="WQR18" s="2688"/>
      <c r="WQS18" s="2688"/>
      <c r="WQT18" s="2688"/>
      <c r="WQU18" s="2688"/>
      <c r="WQV18" s="2688"/>
      <c r="WQW18" s="2688"/>
      <c r="WQX18" s="2688"/>
      <c r="WQY18" s="2688"/>
      <c r="WQZ18" s="2688"/>
      <c r="WRA18" s="2688"/>
      <c r="WRB18" s="2688"/>
      <c r="WRC18" s="2688"/>
      <c r="WRD18" s="2688"/>
      <c r="WRE18" s="2688"/>
      <c r="WRF18" s="2688"/>
      <c r="WRG18" s="2688"/>
      <c r="WRH18" s="2688"/>
      <c r="WRI18" s="2688"/>
      <c r="WRJ18" s="2688"/>
      <c r="WRK18" s="2688"/>
      <c r="WRL18" s="2688"/>
      <c r="WRM18" s="2688"/>
      <c r="WRN18" s="2688"/>
      <c r="WRO18" s="2688"/>
      <c r="WRP18" s="2688"/>
      <c r="WRQ18" s="2688"/>
      <c r="WRR18" s="2688"/>
      <c r="WRS18" s="2688"/>
      <c r="WRT18" s="2688"/>
      <c r="WRU18" s="2688"/>
      <c r="WRV18" s="2688"/>
      <c r="WRW18" s="2688"/>
      <c r="WRX18" s="2688"/>
      <c r="WRY18" s="2688"/>
      <c r="WRZ18" s="2688"/>
      <c r="WSA18" s="2688"/>
      <c r="WSB18" s="2688"/>
      <c r="WSC18" s="2688"/>
      <c r="WSD18" s="2688"/>
      <c r="WSE18" s="2688"/>
      <c r="WSF18" s="2688"/>
      <c r="WSG18" s="2688"/>
      <c r="WSH18" s="2688"/>
      <c r="WSI18" s="2688"/>
      <c r="WSJ18" s="2688"/>
      <c r="WSK18" s="2688"/>
      <c r="WSL18" s="2688"/>
      <c r="WSM18" s="2688"/>
      <c r="WSN18" s="2688"/>
      <c r="WSO18" s="2688"/>
      <c r="WSP18" s="2688"/>
      <c r="WSQ18" s="2688"/>
      <c r="WSR18" s="2688"/>
      <c r="WSS18" s="2688"/>
      <c r="WST18" s="2688"/>
      <c r="WSU18" s="2688"/>
      <c r="WSV18" s="2688"/>
      <c r="WSW18" s="2688"/>
      <c r="WSX18" s="2688"/>
      <c r="WSY18" s="2688"/>
      <c r="WSZ18" s="2688"/>
      <c r="WTA18" s="2688"/>
      <c r="WTB18" s="2688"/>
      <c r="WTC18" s="2688"/>
      <c r="WTD18" s="2688"/>
      <c r="WTE18" s="2688"/>
      <c r="WTF18" s="2688"/>
      <c r="WTG18" s="2688"/>
      <c r="WTH18" s="2688"/>
      <c r="WTI18" s="2688"/>
      <c r="WTJ18" s="2688"/>
      <c r="WTK18" s="2688"/>
      <c r="WTL18" s="2688"/>
      <c r="WTM18" s="2688"/>
      <c r="WTN18" s="2688"/>
      <c r="WTO18" s="2688"/>
      <c r="WTP18" s="2688"/>
      <c r="WTQ18" s="2688"/>
      <c r="WTR18" s="2688"/>
      <c r="WTS18" s="2688"/>
      <c r="WTT18" s="2688"/>
      <c r="WTU18" s="2688"/>
      <c r="WTV18" s="2688"/>
      <c r="WTW18" s="2688"/>
      <c r="WTX18" s="2688"/>
      <c r="WTY18" s="2688"/>
      <c r="WTZ18" s="2688"/>
      <c r="WUA18" s="2688"/>
      <c r="WUB18" s="2688"/>
      <c r="WUC18" s="2688"/>
      <c r="WUD18" s="2688"/>
      <c r="WUE18" s="2688"/>
      <c r="WUF18" s="2688"/>
      <c r="WUG18" s="2688"/>
      <c r="WUH18" s="2688"/>
      <c r="WUI18" s="2688"/>
      <c r="WUJ18" s="2688"/>
      <c r="WUK18" s="2688"/>
      <c r="WUL18" s="2688"/>
      <c r="WUM18" s="2688"/>
      <c r="WUN18" s="2688"/>
      <c r="WUO18" s="2688"/>
      <c r="WUP18" s="2688"/>
      <c r="WUQ18" s="2688"/>
      <c r="WUR18" s="2688"/>
      <c r="WUS18" s="2688"/>
      <c r="WUT18" s="2688"/>
      <c r="WUU18" s="2688"/>
      <c r="WUV18" s="2688"/>
      <c r="WUW18" s="2688"/>
      <c r="WUX18" s="2688"/>
      <c r="WUY18" s="2688"/>
      <c r="WUZ18" s="2688"/>
      <c r="WVA18" s="2688"/>
      <c r="WVB18" s="2688"/>
      <c r="WVC18" s="2688"/>
      <c r="WVD18" s="2688"/>
      <c r="WVE18" s="2688"/>
      <c r="WVF18" s="2688"/>
      <c r="WVG18" s="2688"/>
      <c r="WVH18" s="2688"/>
      <c r="WVI18" s="2688"/>
      <c r="WVJ18" s="2688"/>
      <c r="WVK18" s="2688"/>
      <c r="WVL18" s="2688"/>
      <c r="WVM18" s="2688"/>
      <c r="WVN18" s="2688"/>
      <c r="WVO18" s="2688"/>
      <c r="WVP18" s="2688"/>
      <c r="WVQ18" s="2688"/>
      <c r="WVR18" s="2688"/>
      <c r="WVS18" s="2688"/>
      <c r="WVT18" s="2688"/>
      <c r="WVU18" s="2688"/>
      <c r="WVV18" s="2688"/>
      <c r="WVW18" s="2688"/>
      <c r="WVX18" s="2688"/>
      <c r="WVY18" s="2688"/>
      <c r="WVZ18" s="2688"/>
      <c r="WWA18" s="2688"/>
      <c r="WWB18" s="2688"/>
      <c r="WWC18" s="2688"/>
      <c r="WWD18" s="2688"/>
      <c r="WWE18" s="2688"/>
      <c r="WWF18" s="2688"/>
      <c r="WWG18" s="2688"/>
      <c r="WWH18" s="2688"/>
      <c r="WWI18" s="2688"/>
      <c r="WWJ18" s="2688"/>
      <c r="WWK18" s="2688"/>
      <c r="WWL18" s="2688"/>
      <c r="WWM18" s="2688"/>
      <c r="WWN18" s="2688"/>
      <c r="WWO18" s="2688"/>
      <c r="WWP18" s="2688"/>
      <c r="WWQ18" s="2688"/>
      <c r="WWR18" s="2688"/>
      <c r="WWS18" s="2688"/>
      <c r="WWT18" s="2688"/>
      <c r="WWU18" s="2688"/>
      <c r="WWV18" s="2688"/>
      <c r="WWW18" s="2688"/>
      <c r="WWX18" s="2688"/>
      <c r="WWY18" s="2688"/>
      <c r="WWZ18" s="2688"/>
      <c r="WXA18" s="2688"/>
      <c r="WXB18" s="2688"/>
      <c r="WXC18" s="2688"/>
      <c r="WXD18" s="2688"/>
      <c r="WXE18" s="2688"/>
      <c r="WXF18" s="2688"/>
      <c r="WXG18" s="2688"/>
      <c r="WXH18" s="2688"/>
      <c r="WXI18" s="2688"/>
      <c r="WXJ18" s="2688"/>
      <c r="WXK18" s="2688"/>
      <c r="WXL18" s="2688"/>
      <c r="WXM18" s="2688"/>
      <c r="WXN18" s="2688"/>
      <c r="WXO18" s="2688"/>
      <c r="WXP18" s="2688"/>
      <c r="WXQ18" s="2688"/>
      <c r="WXR18" s="2688"/>
      <c r="WXS18" s="2688"/>
      <c r="WXT18" s="2688"/>
      <c r="WXU18" s="2688"/>
      <c r="WXV18" s="2688"/>
      <c r="WXW18" s="2688"/>
      <c r="WXX18" s="2688"/>
      <c r="WXY18" s="2688"/>
      <c r="WXZ18" s="2688"/>
      <c r="WYA18" s="2688"/>
      <c r="WYB18" s="2688"/>
      <c r="WYC18" s="2688"/>
      <c r="WYD18" s="2688"/>
      <c r="WYE18" s="2688"/>
      <c r="WYF18" s="2688"/>
      <c r="WYG18" s="2688"/>
      <c r="WYH18" s="2688"/>
      <c r="WYI18" s="2688"/>
      <c r="WYJ18" s="2688"/>
      <c r="WYK18" s="2688"/>
      <c r="WYL18" s="2688"/>
      <c r="WYM18" s="2688"/>
      <c r="WYN18" s="2688"/>
      <c r="WYO18" s="2688"/>
      <c r="WYP18" s="2688"/>
      <c r="WYQ18" s="2688"/>
      <c r="WYR18" s="2688"/>
      <c r="WYS18" s="2688"/>
      <c r="WYT18" s="2688"/>
      <c r="WYU18" s="2688"/>
      <c r="WYV18" s="2688"/>
      <c r="WYW18" s="2688"/>
      <c r="WYX18" s="2688"/>
      <c r="WYY18" s="2688"/>
      <c r="WYZ18" s="2688"/>
      <c r="WZA18" s="2688"/>
      <c r="WZB18" s="2688"/>
      <c r="WZC18" s="2688"/>
      <c r="WZD18" s="2688"/>
      <c r="WZE18" s="2688"/>
      <c r="WZF18" s="2688"/>
      <c r="WZG18" s="2688"/>
      <c r="WZH18" s="2688"/>
      <c r="WZI18" s="2688"/>
      <c r="WZJ18" s="2688"/>
      <c r="WZK18" s="2688"/>
      <c r="WZL18" s="2688"/>
      <c r="WZM18" s="2688"/>
      <c r="WZN18" s="2688"/>
      <c r="WZO18" s="2688"/>
      <c r="WZP18" s="2688"/>
      <c r="WZQ18" s="2688"/>
      <c r="WZR18" s="2688"/>
      <c r="WZS18" s="2688"/>
      <c r="WZT18" s="2688"/>
      <c r="WZU18" s="2688"/>
      <c r="WZV18" s="2688"/>
      <c r="WZW18" s="2688"/>
      <c r="WZX18" s="2688"/>
      <c r="WZY18" s="2688"/>
      <c r="WZZ18" s="2688"/>
      <c r="XAA18" s="2688"/>
      <c r="XAB18" s="2688"/>
      <c r="XAC18" s="2688"/>
      <c r="XAD18" s="2688"/>
      <c r="XAE18" s="2688"/>
      <c r="XAF18" s="2688"/>
      <c r="XAG18" s="2688"/>
      <c r="XAH18" s="2688"/>
      <c r="XAI18" s="2688"/>
      <c r="XAJ18" s="2688"/>
      <c r="XAK18" s="2688"/>
      <c r="XAL18" s="2688"/>
      <c r="XAM18" s="2688"/>
      <c r="XAN18" s="2688"/>
      <c r="XAO18" s="2688"/>
      <c r="XAP18" s="2688"/>
      <c r="XAQ18" s="2688"/>
      <c r="XAR18" s="2688"/>
      <c r="XAS18" s="2688"/>
      <c r="XAT18" s="2688"/>
      <c r="XAU18" s="2688"/>
      <c r="XAV18" s="2688"/>
      <c r="XAW18" s="2688"/>
      <c r="XAX18" s="2688"/>
      <c r="XAY18" s="2688"/>
      <c r="XAZ18" s="2688"/>
      <c r="XBA18" s="2688"/>
      <c r="XBB18" s="2688"/>
      <c r="XBC18" s="2688"/>
      <c r="XBD18" s="2688"/>
      <c r="XBE18" s="2688"/>
      <c r="XBF18" s="2688"/>
      <c r="XBG18" s="2688"/>
      <c r="XBH18" s="2688"/>
      <c r="XBI18" s="2688"/>
      <c r="XBJ18" s="2688"/>
      <c r="XBK18" s="2688"/>
      <c r="XBL18" s="2688"/>
      <c r="XBM18" s="2688"/>
      <c r="XBN18" s="2688"/>
      <c r="XBO18" s="2688"/>
      <c r="XBP18" s="2688"/>
      <c r="XBQ18" s="2688"/>
      <c r="XBR18" s="2688"/>
      <c r="XBS18" s="2688"/>
      <c r="XBT18" s="2688"/>
      <c r="XBU18" s="2688"/>
      <c r="XBV18" s="2688"/>
      <c r="XBW18" s="2688"/>
      <c r="XBX18" s="2688"/>
      <c r="XBY18" s="2688"/>
      <c r="XBZ18" s="2688"/>
      <c r="XCA18" s="2688"/>
      <c r="XCB18" s="2688"/>
      <c r="XCC18" s="2688"/>
      <c r="XCD18" s="2688"/>
      <c r="XCE18" s="2688"/>
      <c r="XCF18" s="2688"/>
      <c r="XCG18" s="2688"/>
      <c r="XCH18" s="2688"/>
      <c r="XCI18" s="2688"/>
      <c r="XCJ18" s="2688"/>
      <c r="XCK18" s="2688"/>
      <c r="XCL18" s="2688"/>
      <c r="XCM18" s="2688"/>
      <c r="XCN18" s="2688"/>
      <c r="XCO18" s="2688"/>
      <c r="XCP18" s="2688"/>
      <c r="XCQ18" s="2688"/>
      <c r="XCR18" s="2688"/>
      <c r="XCS18" s="2688"/>
      <c r="XCT18" s="2688"/>
      <c r="XCU18" s="2688"/>
      <c r="XCV18" s="2688"/>
      <c r="XCW18" s="2688"/>
      <c r="XCX18" s="2688"/>
      <c r="XCY18" s="2688"/>
      <c r="XCZ18" s="2688"/>
      <c r="XDA18" s="2688"/>
      <c r="XDB18" s="2688"/>
      <c r="XDC18" s="2688"/>
      <c r="XDD18" s="2688"/>
      <c r="XDE18" s="2688"/>
      <c r="XDF18" s="2688"/>
      <c r="XDG18" s="2688"/>
      <c r="XDH18" s="2688"/>
      <c r="XDI18" s="2688"/>
      <c r="XDJ18" s="2688"/>
      <c r="XDK18" s="2688"/>
      <c r="XDL18" s="2688"/>
      <c r="XDM18" s="2688"/>
      <c r="XDN18" s="2688"/>
      <c r="XDO18" s="2688"/>
      <c r="XDP18" s="2688"/>
      <c r="XDQ18" s="2688"/>
      <c r="XDR18" s="2688"/>
      <c r="XDS18" s="2688"/>
      <c r="XDT18" s="2688"/>
      <c r="XDU18" s="2688"/>
      <c r="XDV18" s="2688"/>
      <c r="XDW18" s="2688"/>
      <c r="XDX18" s="2688"/>
      <c r="XDY18" s="2688"/>
      <c r="XDZ18" s="2688"/>
      <c r="XEA18" s="2688"/>
      <c r="XEB18" s="2688"/>
      <c r="XEC18" s="2688"/>
      <c r="XED18" s="2688"/>
      <c r="XEE18" s="2688"/>
      <c r="XEF18" s="2688"/>
      <c r="XEG18" s="2688"/>
      <c r="XEH18" s="2688"/>
      <c r="XEI18" s="2688"/>
      <c r="XEJ18" s="2688"/>
      <c r="XEK18" s="2688"/>
      <c r="XEL18" s="2688"/>
      <c r="XEM18" s="2688"/>
      <c r="XEN18" s="2688"/>
      <c r="XEO18" s="2688"/>
      <c r="XEP18" s="2688"/>
      <c r="XEQ18" s="2688"/>
      <c r="XER18" s="2688"/>
      <c r="XES18" s="2688"/>
      <c r="XET18" s="2688"/>
      <c r="XEU18" s="2688"/>
      <c r="XEV18" s="2688"/>
      <c r="XEW18" s="2688"/>
      <c r="XEX18" s="2688"/>
      <c r="XEY18" s="2688"/>
      <c r="XEZ18" s="2688"/>
      <c r="XFA18" s="2688"/>
      <c r="XFB18" s="2688"/>
      <c r="XFC18" s="2688"/>
      <c r="XFD18" s="2688"/>
    </row>
    <row r="19" spans="1:16384" s="7" customFormat="1" ht="15.5">
      <c r="A19" s="2617" t="s">
        <v>540</v>
      </c>
      <c r="B19" s="2617"/>
      <c r="C19" s="2617"/>
      <c r="D19" s="2617"/>
      <c r="E19" s="2617"/>
      <c r="F19" s="2617"/>
      <c r="G19" s="2617"/>
      <c r="H19" s="2617"/>
      <c r="I19" s="2617"/>
      <c r="J19" s="52"/>
      <c r="K19" s="65"/>
      <c r="L19" s="65"/>
      <c r="M19" s="65"/>
      <c r="N19" s="65"/>
      <c r="O19" s="65"/>
      <c r="P19" s="65"/>
      <c r="Q19" s="65"/>
      <c r="R19" s="65"/>
      <c r="S19" s="65"/>
      <c r="T19" s="65"/>
      <c r="U19" s="2688"/>
      <c r="V19" s="2688"/>
      <c r="W19" s="2688"/>
      <c r="X19" s="2688"/>
      <c r="Y19" s="2688"/>
      <c r="Z19" s="2688"/>
      <c r="AA19" s="2688"/>
      <c r="AB19" s="2688"/>
      <c r="AC19" s="2688"/>
      <c r="AD19" s="2688"/>
      <c r="AE19" s="2688"/>
      <c r="AF19" s="2688"/>
      <c r="AG19" s="2688"/>
      <c r="AH19" s="2688"/>
      <c r="AI19" s="2688"/>
      <c r="AJ19" s="2688"/>
      <c r="AK19" s="2688"/>
      <c r="AL19" s="2688"/>
      <c r="AM19" s="2688"/>
      <c r="AN19" s="2688"/>
      <c r="AO19" s="2688"/>
      <c r="AP19" s="2688"/>
      <c r="AQ19" s="2688"/>
      <c r="AR19" s="2688"/>
      <c r="AS19" s="2688"/>
      <c r="AT19" s="2688"/>
      <c r="AU19" s="2688"/>
      <c r="AV19" s="2688"/>
      <c r="AW19" s="2688"/>
      <c r="AX19" s="2688"/>
      <c r="AY19" s="2688"/>
      <c r="AZ19" s="2688"/>
      <c r="BA19" s="2688"/>
      <c r="BB19" s="2688"/>
      <c r="BC19" s="2688"/>
      <c r="BD19" s="2688"/>
      <c r="BE19" s="2688"/>
      <c r="BF19" s="2688"/>
      <c r="BG19" s="2688"/>
      <c r="BH19" s="2688"/>
      <c r="BI19" s="2688"/>
      <c r="BJ19" s="2688"/>
      <c r="BK19" s="2688"/>
      <c r="BL19" s="2688"/>
      <c r="BM19" s="2688"/>
      <c r="BN19" s="2688"/>
      <c r="BO19" s="2688"/>
      <c r="BP19" s="2688"/>
      <c r="BQ19" s="2688"/>
      <c r="BR19" s="2688"/>
      <c r="BS19" s="2688"/>
      <c r="BT19" s="2688"/>
      <c r="BU19" s="2688"/>
      <c r="BV19" s="2688"/>
      <c r="BW19" s="2688"/>
      <c r="BX19" s="2688"/>
      <c r="BY19" s="2688"/>
      <c r="BZ19" s="2688"/>
      <c r="CA19" s="2688"/>
      <c r="CB19" s="2688"/>
      <c r="CC19" s="2688"/>
      <c r="CD19" s="2688"/>
      <c r="CE19" s="2688"/>
      <c r="CF19" s="2688"/>
      <c r="CG19" s="2688"/>
      <c r="CH19" s="2688"/>
      <c r="CI19" s="2688"/>
      <c r="CJ19" s="2688"/>
      <c r="CK19" s="2688"/>
      <c r="CL19" s="2688"/>
      <c r="CM19" s="2688"/>
      <c r="CN19" s="2688"/>
      <c r="CO19" s="2688"/>
      <c r="CP19" s="2688"/>
      <c r="CQ19" s="2688"/>
      <c r="CR19" s="2688"/>
      <c r="CS19" s="2688"/>
      <c r="CT19" s="2688"/>
      <c r="CU19" s="2688"/>
      <c r="CV19" s="2688"/>
      <c r="CW19" s="2688"/>
      <c r="CX19" s="2688"/>
      <c r="CY19" s="2688"/>
      <c r="CZ19" s="2688"/>
      <c r="DA19" s="2688"/>
      <c r="DB19" s="2688"/>
      <c r="DC19" s="2688"/>
      <c r="DD19" s="2688"/>
      <c r="DE19" s="2688"/>
      <c r="DF19" s="2688"/>
      <c r="DG19" s="2688"/>
      <c r="DH19" s="2688"/>
      <c r="DI19" s="2688"/>
      <c r="DJ19" s="2688"/>
      <c r="DK19" s="2688"/>
      <c r="DL19" s="2688"/>
      <c r="DM19" s="2688"/>
      <c r="DN19" s="2688"/>
      <c r="DO19" s="2688"/>
      <c r="DP19" s="2688"/>
      <c r="DQ19" s="2688"/>
      <c r="DR19" s="2688"/>
      <c r="DS19" s="2688"/>
      <c r="DT19" s="2688"/>
      <c r="DU19" s="2688"/>
      <c r="DV19" s="2688"/>
      <c r="DW19" s="2688"/>
      <c r="DX19" s="2688"/>
      <c r="DY19" s="2688"/>
      <c r="DZ19" s="2688"/>
      <c r="EA19" s="2688"/>
      <c r="EB19" s="2688"/>
      <c r="EC19" s="2688"/>
      <c r="ED19" s="2688"/>
      <c r="EE19" s="2688"/>
      <c r="EF19" s="2688"/>
      <c r="EG19" s="2688"/>
      <c r="EH19" s="2688"/>
      <c r="EI19" s="2688"/>
      <c r="EJ19" s="2688"/>
      <c r="EK19" s="2688"/>
      <c r="EL19" s="2688"/>
      <c r="EM19" s="2688"/>
      <c r="EN19" s="2688"/>
      <c r="EO19" s="2688"/>
      <c r="EP19" s="2688"/>
      <c r="EQ19" s="2688"/>
      <c r="ER19" s="2688"/>
      <c r="ES19" s="2688"/>
      <c r="ET19" s="2688"/>
      <c r="EU19" s="2688"/>
      <c r="EV19" s="2688"/>
      <c r="EW19" s="2688"/>
      <c r="EX19" s="2688"/>
      <c r="EY19" s="2688"/>
      <c r="EZ19" s="2688"/>
      <c r="FA19" s="2688"/>
      <c r="FB19" s="2688"/>
      <c r="FC19" s="2688"/>
      <c r="FD19" s="2688"/>
      <c r="FE19" s="2688"/>
      <c r="FF19" s="2688"/>
      <c r="FG19" s="2688"/>
      <c r="FH19" s="2688"/>
      <c r="FI19" s="2688"/>
      <c r="FJ19" s="2688"/>
      <c r="FK19" s="2688"/>
      <c r="FL19" s="2688"/>
      <c r="FM19" s="2688"/>
      <c r="FN19" s="2688"/>
      <c r="FO19" s="2688"/>
      <c r="FP19" s="2688"/>
      <c r="FQ19" s="2688"/>
      <c r="FR19" s="2688"/>
      <c r="FS19" s="2688"/>
      <c r="FT19" s="2688"/>
      <c r="FU19" s="2688"/>
      <c r="FV19" s="2688"/>
      <c r="FW19" s="2688"/>
      <c r="FX19" s="2688"/>
      <c r="FY19" s="2688"/>
      <c r="FZ19" s="2688"/>
      <c r="GA19" s="2688"/>
      <c r="GB19" s="2688"/>
      <c r="GC19" s="2688"/>
      <c r="GD19" s="2688"/>
      <c r="GE19" s="2688"/>
      <c r="GF19" s="2688"/>
      <c r="GG19" s="2688"/>
      <c r="GH19" s="2688"/>
      <c r="GI19" s="2688"/>
      <c r="GJ19" s="2688"/>
      <c r="GK19" s="2688"/>
      <c r="GL19" s="2688"/>
      <c r="GM19" s="2688"/>
      <c r="GN19" s="2688"/>
      <c r="GO19" s="2688"/>
      <c r="GP19" s="2688"/>
      <c r="GQ19" s="2688"/>
      <c r="GR19" s="2688"/>
      <c r="GS19" s="2688"/>
      <c r="GT19" s="2688"/>
      <c r="GU19" s="2688"/>
      <c r="GV19" s="2688"/>
      <c r="GW19" s="2688"/>
      <c r="GX19" s="2688"/>
      <c r="GY19" s="2688"/>
      <c r="GZ19" s="2688"/>
      <c r="HA19" s="2688"/>
      <c r="HB19" s="2688"/>
      <c r="HC19" s="2688"/>
      <c r="HD19" s="2688"/>
      <c r="HE19" s="2688"/>
      <c r="HF19" s="2688"/>
      <c r="HG19" s="2688"/>
      <c r="HH19" s="2688"/>
      <c r="HI19" s="2688"/>
      <c r="HJ19" s="2688"/>
      <c r="HK19" s="2688"/>
      <c r="HL19" s="2688"/>
      <c r="HM19" s="2688"/>
      <c r="HN19" s="2688"/>
      <c r="HO19" s="2688"/>
      <c r="HP19" s="2688"/>
      <c r="HQ19" s="2688"/>
      <c r="HR19" s="2688"/>
      <c r="HS19" s="2688"/>
      <c r="HT19" s="2688"/>
      <c r="HU19" s="2688"/>
      <c r="HV19" s="2688"/>
      <c r="HW19" s="2688"/>
      <c r="HX19" s="2688"/>
      <c r="HY19" s="2688"/>
      <c r="HZ19" s="2688"/>
      <c r="IA19" s="2688"/>
      <c r="IB19" s="2688"/>
      <c r="IC19" s="2688"/>
      <c r="ID19" s="2688"/>
      <c r="IE19" s="2688"/>
      <c r="IF19" s="2688"/>
      <c r="IG19" s="2688"/>
      <c r="IH19" s="2688"/>
      <c r="II19" s="2688"/>
      <c r="IJ19" s="2688"/>
      <c r="IK19" s="2688"/>
      <c r="IL19" s="2688"/>
      <c r="IM19" s="2688"/>
      <c r="IN19" s="2688"/>
      <c r="IO19" s="2688"/>
      <c r="IP19" s="2688"/>
      <c r="IQ19" s="2688"/>
      <c r="IR19" s="2688"/>
      <c r="IS19" s="2688"/>
      <c r="IT19" s="2688"/>
      <c r="IU19" s="2688"/>
      <c r="IV19" s="2688"/>
      <c r="IW19" s="2688"/>
      <c r="IX19" s="2688"/>
      <c r="IY19" s="2688"/>
      <c r="IZ19" s="2688"/>
      <c r="JA19" s="2688"/>
      <c r="JB19" s="2688"/>
      <c r="JC19" s="2688"/>
      <c r="JD19" s="2688"/>
      <c r="JE19" s="2688"/>
      <c r="JF19" s="2688"/>
      <c r="JG19" s="2688"/>
      <c r="JH19" s="2688"/>
      <c r="JI19" s="2688"/>
      <c r="JJ19" s="2688"/>
      <c r="JK19" s="2688"/>
      <c r="JL19" s="2688"/>
      <c r="JM19" s="2688"/>
      <c r="JN19" s="2688"/>
      <c r="JO19" s="2688"/>
      <c r="JP19" s="2688"/>
      <c r="JQ19" s="2688"/>
      <c r="JR19" s="2688"/>
      <c r="JS19" s="2688"/>
      <c r="JT19" s="2688"/>
      <c r="JU19" s="2688"/>
      <c r="JV19" s="2688"/>
      <c r="JW19" s="2688"/>
      <c r="JX19" s="2688"/>
      <c r="JY19" s="2688"/>
      <c r="JZ19" s="2688"/>
      <c r="KA19" s="2688"/>
      <c r="KB19" s="2688"/>
      <c r="KC19" s="2688"/>
      <c r="KD19" s="2688"/>
      <c r="KE19" s="2688"/>
      <c r="KF19" s="2688"/>
      <c r="KG19" s="2688"/>
      <c r="KH19" s="2688"/>
      <c r="KI19" s="2688"/>
      <c r="KJ19" s="2688"/>
      <c r="KK19" s="2688"/>
      <c r="KL19" s="2688"/>
      <c r="KM19" s="2688"/>
      <c r="KN19" s="2688"/>
      <c r="KO19" s="2688"/>
      <c r="KP19" s="2688"/>
      <c r="KQ19" s="2688"/>
      <c r="KR19" s="2688"/>
      <c r="KS19" s="2688"/>
      <c r="KT19" s="2688"/>
      <c r="KU19" s="2688"/>
      <c r="KV19" s="2688"/>
      <c r="KW19" s="2688"/>
      <c r="KX19" s="2688"/>
      <c r="KY19" s="2688"/>
      <c r="KZ19" s="2688"/>
      <c r="LA19" s="2688"/>
      <c r="LB19" s="2688"/>
      <c r="LC19" s="2688"/>
      <c r="LD19" s="2688"/>
      <c r="LE19" s="2688"/>
      <c r="LF19" s="2688"/>
      <c r="LG19" s="2688"/>
      <c r="LH19" s="2688"/>
      <c r="LI19" s="2688"/>
      <c r="LJ19" s="2688"/>
      <c r="LK19" s="2688"/>
      <c r="LL19" s="2688"/>
      <c r="LM19" s="2688"/>
      <c r="LN19" s="2688"/>
      <c r="LO19" s="2688"/>
      <c r="LP19" s="2688"/>
      <c r="LQ19" s="2688"/>
      <c r="LR19" s="2688"/>
      <c r="LS19" s="2688"/>
      <c r="LT19" s="2688"/>
      <c r="LU19" s="2688"/>
      <c r="LV19" s="2688"/>
      <c r="LW19" s="2688"/>
      <c r="LX19" s="2688"/>
      <c r="LY19" s="2688"/>
      <c r="LZ19" s="2688"/>
      <c r="MA19" s="2688"/>
      <c r="MB19" s="2688"/>
      <c r="MC19" s="2688"/>
      <c r="MD19" s="2688"/>
      <c r="ME19" s="2688"/>
      <c r="MF19" s="2688"/>
      <c r="MG19" s="2688"/>
      <c r="MH19" s="2688"/>
      <c r="MI19" s="2688"/>
      <c r="MJ19" s="2688"/>
      <c r="MK19" s="2688"/>
      <c r="ML19" s="2688"/>
      <c r="MM19" s="2688"/>
      <c r="MN19" s="2688"/>
      <c r="MO19" s="2688"/>
      <c r="MP19" s="2688"/>
      <c r="MQ19" s="2688"/>
      <c r="MR19" s="2688"/>
      <c r="MS19" s="2688"/>
      <c r="MT19" s="2688"/>
      <c r="MU19" s="2688"/>
      <c r="MV19" s="2688"/>
      <c r="MW19" s="2688"/>
      <c r="MX19" s="2688"/>
      <c r="MY19" s="2688"/>
      <c r="MZ19" s="2688"/>
      <c r="NA19" s="2688"/>
      <c r="NB19" s="2688"/>
      <c r="NC19" s="2688"/>
      <c r="ND19" s="2688"/>
      <c r="NE19" s="2688"/>
      <c r="NF19" s="2688"/>
      <c r="NG19" s="2688"/>
      <c r="NH19" s="2688"/>
      <c r="NI19" s="2688"/>
      <c r="NJ19" s="2688"/>
      <c r="NK19" s="2688"/>
      <c r="NL19" s="2688"/>
      <c r="NM19" s="2688"/>
      <c r="NN19" s="2688"/>
      <c r="NO19" s="2688"/>
      <c r="NP19" s="2688"/>
      <c r="NQ19" s="2688"/>
      <c r="NR19" s="2688"/>
      <c r="NS19" s="2688"/>
      <c r="NT19" s="2688"/>
      <c r="NU19" s="2688"/>
      <c r="NV19" s="2688"/>
      <c r="NW19" s="2688"/>
      <c r="NX19" s="2688"/>
      <c r="NY19" s="2688"/>
      <c r="NZ19" s="2688"/>
      <c r="OA19" s="2688"/>
      <c r="OB19" s="2688"/>
      <c r="OC19" s="2688"/>
      <c r="OD19" s="2688"/>
      <c r="OE19" s="2688"/>
      <c r="OF19" s="2688"/>
      <c r="OG19" s="2688"/>
      <c r="OH19" s="2688"/>
      <c r="OI19" s="2688"/>
      <c r="OJ19" s="2688"/>
      <c r="OK19" s="2688"/>
      <c r="OL19" s="2688"/>
      <c r="OM19" s="2688"/>
      <c r="ON19" s="2688"/>
      <c r="OO19" s="2688"/>
      <c r="OP19" s="2688"/>
      <c r="OQ19" s="2688"/>
      <c r="OR19" s="2688"/>
      <c r="OS19" s="2688"/>
      <c r="OT19" s="2688"/>
      <c r="OU19" s="2688"/>
      <c r="OV19" s="2688"/>
      <c r="OW19" s="2688"/>
      <c r="OX19" s="2688"/>
      <c r="OY19" s="2688"/>
      <c r="OZ19" s="2688"/>
      <c r="PA19" s="2688"/>
      <c r="PB19" s="2688"/>
      <c r="PC19" s="2688"/>
      <c r="PD19" s="2688"/>
      <c r="PE19" s="2688"/>
      <c r="PF19" s="2688"/>
      <c r="PG19" s="2688"/>
      <c r="PH19" s="2688"/>
      <c r="PI19" s="2688"/>
      <c r="PJ19" s="2688"/>
      <c r="PK19" s="2688"/>
      <c r="PL19" s="2688"/>
      <c r="PM19" s="2688"/>
      <c r="PN19" s="2688"/>
      <c r="PO19" s="2688"/>
      <c r="PP19" s="2688"/>
      <c r="PQ19" s="2688"/>
      <c r="PR19" s="2688"/>
      <c r="PS19" s="2688"/>
      <c r="PT19" s="2688"/>
      <c r="PU19" s="2688"/>
      <c r="PV19" s="2688"/>
      <c r="PW19" s="2688"/>
      <c r="PX19" s="2688"/>
      <c r="PY19" s="2688"/>
      <c r="PZ19" s="2688"/>
      <c r="QA19" s="2688"/>
      <c r="QB19" s="2688"/>
      <c r="QC19" s="2688"/>
      <c r="QD19" s="2688"/>
      <c r="QE19" s="2688"/>
      <c r="QF19" s="2688"/>
      <c r="QG19" s="2688"/>
      <c r="QH19" s="2688"/>
      <c r="QI19" s="2688"/>
      <c r="QJ19" s="2688"/>
      <c r="QK19" s="2688"/>
      <c r="QL19" s="2688"/>
      <c r="QM19" s="2688"/>
      <c r="QN19" s="2688"/>
      <c r="QO19" s="2688"/>
      <c r="QP19" s="2688"/>
      <c r="QQ19" s="2688"/>
      <c r="QR19" s="2688"/>
      <c r="QS19" s="2688"/>
      <c r="QT19" s="2688"/>
      <c r="QU19" s="2688"/>
      <c r="QV19" s="2688"/>
      <c r="QW19" s="2688"/>
      <c r="QX19" s="2688"/>
      <c r="QY19" s="2688"/>
      <c r="QZ19" s="2688"/>
      <c r="RA19" s="2688"/>
      <c r="RB19" s="2688"/>
      <c r="RC19" s="2688"/>
      <c r="RD19" s="2688"/>
      <c r="RE19" s="2688"/>
      <c r="RF19" s="2688"/>
      <c r="RG19" s="2688"/>
      <c r="RH19" s="2688"/>
      <c r="RI19" s="2688"/>
      <c r="RJ19" s="2688"/>
      <c r="RK19" s="2688"/>
      <c r="RL19" s="2688"/>
      <c r="RM19" s="2688"/>
      <c r="RN19" s="2688"/>
      <c r="RO19" s="2688"/>
      <c r="RP19" s="2688"/>
      <c r="RQ19" s="2688"/>
      <c r="RR19" s="2688"/>
      <c r="RS19" s="2688"/>
      <c r="RT19" s="2688"/>
      <c r="RU19" s="2688"/>
      <c r="RV19" s="2688"/>
      <c r="RW19" s="2688"/>
      <c r="RX19" s="2688"/>
      <c r="RY19" s="2688"/>
      <c r="RZ19" s="2688"/>
      <c r="SA19" s="2688"/>
      <c r="SB19" s="2688"/>
      <c r="SC19" s="2688"/>
      <c r="SD19" s="2688"/>
      <c r="SE19" s="2688"/>
      <c r="SF19" s="2688"/>
      <c r="SG19" s="2688"/>
      <c r="SH19" s="2688"/>
      <c r="SI19" s="2688"/>
      <c r="SJ19" s="2688"/>
      <c r="SK19" s="2688"/>
      <c r="SL19" s="2688"/>
      <c r="SM19" s="2688"/>
      <c r="SN19" s="2688"/>
      <c r="SO19" s="2688"/>
      <c r="SP19" s="2688"/>
      <c r="SQ19" s="2688"/>
      <c r="SR19" s="2688"/>
      <c r="SS19" s="2688"/>
      <c r="ST19" s="2688"/>
      <c r="SU19" s="2688"/>
      <c r="SV19" s="2688"/>
      <c r="SW19" s="2688"/>
      <c r="SX19" s="2688"/>
      <c r="SY19" s="2688"/>
      <c r="SZ19" s="2688"/>
      <c r="TA19" s="2688"/>
      <c r="TB19" s="2688"/>
      <c r="TC19" s="2688"/>
      <c r="TD19" s="2688"/>
      <c r="TE19" s="2688"/>
      <c r="TF19" s="2688"/>
      <c r="TG19" s="2688"/>
      <c r="TH19" s="2688"/>
      <c r="TI19" s="2688"/>
      <c r="TJ19" s="2688"/>
      <c r="TK19" s="2688"/>
      <c r="TL19" s="2688"/>
      <c r="TM19" s="2688"/>
      <c r="TN19" s="2688"/>
      <c r="TO19" s="2688"/>
      <c r="TP19" s="2688"/>
      <c r="TQ19" s="2688"/>
      <c r="TR19" s="2688"/>
      <c r="TS19" s="2688"/>
      <c r="TT19" s="2688"/>
      <c r="TU19" s="2688"/>
      <c r="TV19" s="2688"/>
      <c r="TW19" s="2688"/>
      <c r="TX19" s="2688"/>
      <c r="TY19" s="2688"/>
      <c r="TZ19" s="2688"/>
      <c r="UA19" s="2688"/>
      <c r="UB19" s="2688"/>
      <c r="UC19" s="2688"/>
      <c r="UD19" s="2688"/>
      <c r="UE19" s="2688"/>
      <c r="UF19" s="2688"/>
      <c r="UG19" s="2688"/>
      <c r="UH19" s="2688"/>
      <c r="UI19" s="2688"/>
      <c r="UJ19" s="2688"/>
      <c r="UK19" s="2688"/>
      <c r="UL19" s="2688"/>
      <c r="UM19" s="2688"/>
      <c r="UN19" s="2688"/>
      <c r="UO19" s="2688"/>
      <c r="UP19" s="2688"/>
      <c r="UQ19" s="2688"/>
      <c r="UR19" s="2688"/>
      <c r="US19" s="2688"/>
      <c r="UT19" s="2688"/>
      <c r="UU19" s="2688"/>
      <c r="UV19" s="2688"/>
      <c r="UW19" s="2688"/>
      <c r="UX19" s="2688"/>
      <c r="UY19" s="2688"/>
      <c r="UZ19" s="2688"/>
      <c r="VA19" s="2688"/>
      <c r="VB19" s="2688"/>
      <c r="VC19" s="2688"/>
      <c r="VD19" s="2688"/>
      <c r="VE19" s="2688"/>
      <c r="VF19" s="2688"/>
      <c r="VG19" s="2688"/>
      <c r="VH19" s="2688"/>
      <c r="VI19" s="2688"/>
      <c r="VJ19" s="2688"/>
      <c r="VK19" s="2688"/>
      <c r="VL19" s="2688"/>
      <c r="VM19" s="2688"/>
      <c r="VN19" s="2688"/>
      <c r="VO19" s="2688"/>
      <c r="VP19" s="2688"/>
      <c r="VQ19" s="2688"/>
      <c r="VR19" s="2688"/>
      <c r="VS19" s="2688"/>
      <c r="VT19" s="2688"/>
      <c r="VU19" s="2688"/>
      <c r="VV19" s="2688"/>
      <c r="VW19" s="2688"/>
      <c r="VX19" s="2688"/>
      <c r="VY19" s="2688"/>
      <c r="VZ19" s="2688"/>
      <c r="WA19" s="2688"/>
      <c r="WB19" s="2688"/>
      <c r="WC19" s="2688"/>
      <c r="WD19" s="2688"/>
      <c r="WE19" s="2688"/>
      <c r="WF19" s="2688"/>
      <c r="WG19" s="2688"/>
      <c r="WH19" s="2688"/>
      <c r="WI19" s="2688"/>
      <c r="WJ19" s="2688"/>
      <c r="WK19" s="2688"/>
      <c r="WL19" s="2688"/>
      <c r="WM19" s="2688"/>
      <c r="WN19" s="2688"/>
      <c r="WO19" s="2688"/>
      <c r="WP19" s="2688"/>
      <c r="WQ19" s="2688"/>
      <c r="WR19" s="2688"/>
      <c r="WS19" s="2688"/>
      <c r="WT19" s="2688"/>
      <c r="WU19" s="2688"/>
      <c r="WV19" s="2688"/>
      <c r="WW19" s="2688"/>
      <c r="WX19" s="2688"/>
      <c r="WY19" s="2688"/>
      <c r="WZ19" s="2688"/>
      <c r="XA19" s="2688"/>
      <c r="XB19" s="2688"/>
      <c r="XC19" s="2688"/>
      <c r="XD19" s="2688"/>
      <c r="XE19" s="2688"/>
      <c r="XF19" s="2688"/>
      <c r="XG19" s="2688"/>
      <c r="XH19" s="2688"/>
      <c r="XI19" s="2688"/>
      <c r="XJ19" s="2688"/>
      <c r="XK19" s="2688"/>
      <c r="XL19" s="2688"/>
      <c r="XM19" s="2688"/>
      <c r="XN19" s="2688"/>
      <c r="XO19" s="2688"/>
      <c r="XP19" s="2688"/>
      <c r="XQ19" s="2688"/>
      <c r="XR19" s="2688"/>
      <c r="XS19" s="2688"/>
      <c r="XT19" s="2688"/>
      <c r="XU19" s="2688"/>
      <c r="XV19" s="2688"/>
      <c r="XW19" s="2688"/>
      <c r="XX19" s="2688"/>
      <c r="XY19" s="2688"/>
      <c r="XZ19" s="2688"/>
      <c r="YA19" s="2688"/>
      <c r="YB19" s="2688"/>
      <c r="YC19" s="2688"/>
      <c r="YD19" s="2688"/>
      <c r="YE19" s="2688"/>
      <c r="YF19" s="2688"/>
      <c r="YG19" s="2688"/>
      <c r="YH19" s="2688"/>
      <c r="YI19" s="2688"/>
      <c r="YJ19" s="2688"/>
      <c r="YK19" s="2688"/>
      <c r="YL19" s="2688"/>
      <c r="YM19" s="2688"/>
      <c r="YN19" s="2688"/>
      <c r="YO19" s="2688"/>
      <c r="YP19" s="2688"/>
      <c r="YQ19" s="2688"/>
      <c r="YR19" s="2688"/>
      <c r="YS19" s="2688"/>
      <c r="YT19" s="2688"/>
      <c r="YU19" s="2688"/>
      <c r="YV19" s="2688"/>
      <c r="YW19" s="2688"/>
      <c r="YX19" s="2688"/>
      <c r="YY19" s="2688"/>
      <c r="YZ19" s="2688"/>
      <c r="ZA19" s="2688"/>
      <c r="ZB19" s="2688"/>
      <c r="ZC19" s="2688"/>
      <c r="ZD19" s="2688"/>
      <c r="ZE19" s="2688"/>
      <c r="ZF19" s="2688"/>
      <c r="ZG19" s="2688"/>
      <c r="ZH19" s="2688"/>
      <c r="ZI19" s="2688"/>
      <c r="ZJ19" s="2688"/>
      <c r="ZK19" s="2688"/>
      <c r="ZL19" s="2688"/>
      <c r="ZM19" s="2688"/>
      <c r="ZN19" s="2688"/>
      <c r="ZO19" s="2688"/>
      <c r="ZP19" s="2688"/>
      <c r="ZQ19" s="2688"/>
      <c r="ZR19" s="2688"/>
      <c r="ZS19" s="2688"/>
      <c r="ZT19" s="2688"/>
      <c r="ZU19" s="2688"/>
      <c r="ZV19" s="2688"/>
      <c r="ZW19" s="2688"/>
      <c r="ZX19" s="2688"/>
      <c r="ZY19" s="2688"/>
      <c r="ZZ19" s="2688"/>
      <c r="AAA19" s="2688"/>
      <c r="AAB19" s="2688"/>
      <c r="AAC19" s="2688"/>
      <c r="AAD19" s="2688"/>
      <c r="AAE19" s="2688"/>
      <c r="AAF19" s="2688"/>
      <c r="AAG19" s="2688"/>
      <c r="AAH19" s="2688"/>
      <c r="AAI19" s="2688"/>
      <c r="AAJ19" s="2688"/>
      <c r="AAK19" s="2688"/>
      <c r="AAL19" s="2688"/>
      <c r="AAM19" s="2688"/>
      <c r="AAN19" s="2688"/>
      <c r="AAO19" s="2688"/>
      <c r="AAP19" s="2688"/>
      <c r="AAQ19" s="2688"/>
      <c r="AAR19" s="2688"/>
      <c r="AAS19" s="2688"/>
      <c r="AAT19" s="2688"/>
      <c r="AAU19" s="2688"/>
      <c r="AAV19" s="2688"/>
      <c r="AAW19" s="2688"/>
      <c r="AAX19" s="2688"/>
      <c r="AAY19" s="2688"/>
      <c r="AAZ19" s="2688"/>
      <c r="ABA19" s="2688"/>
      <c r="ABB19" s="2688"/>
      <c r="ABC19" s="2688"/>
      <c r="ABD19" s="2688"/>
      <c r="ABE19" s="2688"/>
      <c r="ABF19" s="2688"/>
      <c r="ABG19" s="2688"/>
      <c r="ABH19" s="2688"/>
      <c r="ABI19" s="2688"/>
      <c r="ABJ19" s="2688"/>
      <c r="ABK19" s="2688"/>
      <c r="ABL19" s="2688"/>
      <c r="ABM19" s="2688"/>
      <c r="ABN19" s="2688"/>
      <c r="ABO19" s="2688"/>
      <c r="ABP19" s="2688"/>
      <c r="ABQ19" s="2688"/>
      <c r="ABR19" s="2688"/>
      <c r="ABS19" s="2688"/>
      <c r="ABT19" s="2688"/>
      <c r="ABU19" s="2688"/>
      <c r="ABV19" s="2688"/>
      <c r="ABW19" s="2688"/>
      <c r="ABX19" s="2688"/>
      <c r="ABY19" s="2688"/>
      <c r="ABZ19" s="2688"/>
      <c r="ACA19" s="2688"/>
      <c r="ACB19" s="2688"/>
      <c r="ACC19" s="2688"/>
      <c r="ACD19" s="2688"/>
      <c r="ACE19" s="2688"/>
      <c r="ACF19" s="2688"/>
      <c r="ACG19" s="2688"/>
      <c r="ACH19" s="2688"/>
      <c r="ACI19" s="2688"/>
      <c r="ACJ19" s="2688"/>
      <c r="ACK19" s="2688"/>
      <c r="ACL19" s="2688"/>
      <c r="ACM19" s="2688"/>
      <c r="ACN19" s="2688"/>
      <c r="ACO19" s="2688"/>
      <c r="ACP19" s="2688"/>
      <c r="ACQ19" s="2688"/>
      <c r="ACR19" s="2688"/>
      <c r="ACS19" s="2688"/>
      <c r="ACT19" s="2688"/>
      <c r="ACU19" s="2688"/>
      <c r="ACV19" s="2688"/>
      <c r="ACW19" s="2688"/>
      <c r="ACX19" s="2688"/>
      <c r="ACY19" s="2688"/>
      <c r="ACZ19" s="2688"/>
      <c r="ADA19" s="2688"/>
      <c r="ADB19" s="2688"/>
      <c r="ADC19" s="2688"/>
      <c r="ADD19" s="2688"/>
      <c r="ADE19" s="2688"/>
      <c r="ADF19" s="2688"/>
      <c r="ADG19" s="2688"/>
      <c r="ADH19" s="2688"/>
      <c r="ADI19" s="2688"/>
      <c r="ADJ19" s="2688"/>
      <c r="ADK19" s="2688"/>
      <c r="ADL19" s="2688"/>
      <c r="ADM19" s="2688"/>
      <c r="ADN19" s="2688"/>
      <c r="ADO19" s="2688"/>
      <c r="ADP19" s="2688"/>
      <c r="ADQ19" s="2688"/>
      <c r="ADR19" s="2688"/>
      <c r="ADS19" s="2688"/>
      <c r="ADT19" s="2688"/>
      <c r="ADU19" s="2688"/>
      <c r="ADV19" s="2688"/>
      <c r="ADW19" s="2688"/>
      <c r="ADX19" s="2688"/>
      <c r="ADY19" s="2688"/>
      <c r="ADZ19" s="2688"/>
      <c r="AEA19" s="2688"/>
      <c r="AEB19" s="2688"/>
      <c r="AEC19" s="2688"/>
      <c r="AED19" s="2688"/>
      <c r="AEE19" s="2688"/>
      <c r="AEF19" s="2688"/>
      <c r="AEG19" s="2688"/>
      <c r="AEH19" s="2688"/>
      <c r="AEI19" s="2688"/>
      <c r="AEJ19" s="2688"/>
      <c r="AEK19" s="2688"/>
      <c r="AEL19" s="2688"/>
      <c r="AEM19" s="2688"/>
      <c r="AEN19" s="2688"/>
      <c r="AEO19" s="2688"/>
      <c r="AEP19" s="2688"/>
      <c r="AEQ19" s="2688"/>
      <c r="AER19" s="2688"/>
      <c r="AES19" s="2688"/>
      <c r="AET19" s="2688"/>
      <c r="AEU19" s="2688"/>
      <c r="AEV19" s="2688"/>
      <c r="AEW19" s="2688"/>
      <c r="AEX19" s="2688"/>
      <c r="AEY19" s="2688"/>
      <c r="AEZ19" s="2688"/>
      <c r="AFA19" s="2688"/>
      <c r="AFB19" s="2688"/>
      <c r="AFC19" s="2688"/>
      <c r="AFD19" s="2688"/>
      <c r="AFE19" s="2688"/>
      <c r="AFF19" s="2688"/>
      <c r="AFG19" s="2688"/>
      <c r="AFH19" s="2688"/>
      <c r="AFI19" s="2688"/>
      <c r="AFJ19" s="2688"/>
      <c r="AFK19" s="2688"/>
      <c r="AFL19" s="2688"/>
      <c r="AFM19" s="2688"/>
      <c r="AFN19" s="2688"/>
      <c r="AFO19" s="2688"/>
      <c r="AFP19" s="2688"/>
      <c r="AFQ19" s="2688"/>
      <c r="AFR19" s="2688"/>
      <c r="AFS19" s="2688"/>
      <c r="AFT19" s="2688"/>
      <c r="AFU19" s="2688"/>
      <c r="AFV19" s="2688"/>
      <c r="AFW19" s="2688"/>
      <c r="AFX19" s="2688"/>
      <c r="AFY19" s="2688"/>
      <c r="AFZ19" s="2688"/>
      <c r="AGA19" s="2688"/>
      <c r="AGB19" s="2688"/>
      <c r="AGC19" s="2688"/>
      <c r="AGD19" s="2688"/>
      <c r="AGE19" s="2688"/>
      <c r="AGF19" s="2688"/>
      <c r="AGG19" s="2688"/>
      <c r="AGH19" s="2688"/>
      <c r="AGI19" s="2688"/>
      <c r="AGJ19" s="2688"/>
      <c r="AGK19" s="2688"/>
      <c r="AGL19" s="2688"/>
      <c r="AGM19" s="2688"/>
      <c r="AGN19" s="2688"/>
      <c r="AGO19" s="2688"/>
      <c r="AGP19" s="2688"/>
      <c r="AGQ19" s="2688"/>
      <c r="AGR19" s="2688"/>
      <c r="AGS19" s="2688"/>
      <c r="AGT19" s="2688"/>
      <c r="AGU19" s="2688"/>
      <c r="AGV19" s="2688"/>
      <c r="AGW19" s="2688"/>
      <c r="AGX19" s="2688"/>
      <c r="AGY19" s="2688"/>
      <c r="AGZ19" s="2688"/>
      <c r="AHA19" s="2688"/>
      <c r="AHB19" s="2688"/>
      <c r="AHC19" s="2688"/>
      <c r="AHD19" s="2688"/>
      <c r="AHE19" s="2688"/>
      <c r="AHF19" s="2688"/>
      <c r="AHG19" s="2688"/>
      <c r="AHH19" s="2688"/>
      <c r="AHI19" s="2688"/>
      <c r="AHJ19" s="2688"/>
      <c r="AHK19" s="2688"/>
      <c r="AHL19" s="2688"/>
      <c r="AHM19" s="2688"/>
      <c r="AHN19" s="2688"/>
      <c r="AHO19" s="2688"/>
      <c r="AHP19" s="2688"/>
      <c r="AHQ19" s="2688"/>
      <c r="AHR19" s="2688"/>
      <c r="AHS19" s="2688"/>
      <c r="AHT19" s="2688"/>
      <c r="AHU19" s="2688"/>
      <c r="AHV19" s="2688"/>
      <c r="AHW19" s="2688"/>
      <c r="AHX19" s="2688"/>
      <c r="AHY19" s="2688"/>
      <c r="AHZ19" s="2688"/>
      <c r="AIA19" s="2688"/>
      <c r="AIB19" s="2688"/>
      <c r="AIC19" s="2688"/>
      <c r="AID19" s="2688"/>
      <c r="AIE19" s="2688"/>
      <c r="AIF19" s="2688"/>
      <c r="AIG19" s="2688"/>
      <c r="AIH19" s="2688"/>
      <c r="AII19" s="2688"/>
      <c r="AIJ19" s="2688"/>
      <c r="AIK19" s="2688"/>
      <c r="AIL19" s="2688"/>
      <c r="AIM19" s="2688"/>
      <c r="AIN19" s="2688"/>
      <c r="AIO19" s="2688"/>
      <c r="AIP19" s="2688"/>
      <c r="AIQ19" s="2688"/>
      <c r="AIR19" s="2688"/>
      <c r="AIS19" s="2688"/>
      <c r="AIT19" s="2688"/>
      <c r="AIU19" s="2688"/>
      <c r="AIV19" s="2688"/>
      <c r="AIW19" s="2688"/>
      <c r="AIX19" s="2688"/>
      <c r="AIY19" s="2688"/>
      <c r="AIZ19" s="2688"/>
      <c r="AJA19" s="2688"/>
      <c r="AJB19" s="2688"/>
      <c r="AJC19" s="2688"/>
      <c r="AJD19" s="2688"/>
      <c r="AJE19" s="2688"/>
      <c r="AJF19" s="2688"/>
      <c r="AJG19" s="2688"/>
      <c r="AJH19" s="2688"/>
      <c r="AJI19" s="2688"/>
      <c r="AJJ19" s="2688"/>
      <c r="AJK19" s="2688"/>
      <c r="AJL19" s="2688"/>
      <c r="AJM19" s="2688"/>
      <c r="AJN19" s="2688"/>
      <c r="AJO19" s="2688"/>
      <c r="AJP19" s="2688"/>
      <c r="AJQ19" s="2688"/>
      <c r="AJR19" s="2688"/>
      <c r="AJS19" s="2688"/>
      <c r="AJT19" s="2688"/>
      <c r="AJU19" s="2688"/>
      <c r="AJV19" s="2688"/>
      <c r="AJW19" s="2688"/>
      <c r="AJX19" s="2688"/>
      <c r="AJY19" s="2688"/>
      <c r="AJZ19" s="2688"/>
      <c r="AKA19" s="2688"/>
      <c r="AKB19" s="2688"/>
      <c r="AKC19" s="2688"/>
      <c r="AKD19" s="2688"/>
      <c r="AKE19" s="2688"/>
      <c r="AKF19" s="2688"/>
      <c r="AKG19" s="2688"/>
      <c r="AKH19" s="2688"/>
      <c r="AKI19" s="2688"/>
      <c r="AKJ19" s="2688"/>
      <c r="AKK19" s="2688"/>
      <c r="AKL19" s="2688"/>
      <c r="AKM19" s="2688"/>
      <c r="AKN19" s="2688"/>
      <c r="AKO19" s="2688"/>
      <c r="AKP19" s="2688"/>
      <c r="AKQ19" s="2688"/>
      <c r="AKR19" s="2688"/>
      <c r="AKS19" s="2688"/>
      <c r="AKT19" s="2688"/>
      <c r="AKU19" s="2688"/>
      <c r="AKV19" s="2688"/>
      <c r="AKW19" s="2688"/>
      <c r="AKX19" s="2688"/>
      <c r="AKY19" s="2688"/>
      <c r="AKZ19" s="2688"/>
      <c r="ALA19" s="2688"/>
      <c r="ALB19" s="2688"/>
      <c r="ALC19" s="2688"/>
      <c r="ALD19" s="2688"/>
      <c r="ALE19" s="2688"/>
      <c r="ALF19" s="2688"/>
      <c r="ALG19" s="2688"/>
      <c r="ALH19" s="2688"/>
      <c r="ALI19" s="2688"/>
      <c r="ALJ19" s="2688"/>
      <c r="ALK19" s="2688"/>
      <c r="ALL19" s="2688"/>
      <c r="ALM19" s="2688"/>
      <c r="ALN19" s="2688"/>
      <c r="ALO19" s="2688"/>
      <c r="ALP19" s="2688"/>
      <c r="ALQ19" s="2688"/>
      <c r="ALR19" s="2688"/>
      <c r="ALS19" s="2688"/>
      <c r="ALT19" s="2688"/>
      <c r="ALU19" s="2688"/>
      <c r="ALV19" s="2688"/>
      <c r="ALW19" s="2688"/>
      <c r="ALX19" s="2688"/>
      <c r="ALY19" s="2688"/>
      <c r="ALZ19" s="2688"/>
      <c r="AMA19" s="2688"/>
      <c r="AMB19" s="2688"/>
      <c r="AMC19" s="2688"/>
      <c r="AMD19" s="2688"/>
      <c r="AME19" s="2688"/>
      <c r="AMF19" s="2688"/>
      <c r="AMG19" s="2688"/>
      <c r="AMH19" s="2688"/>
      <c r="AMI19" s="2688"/>
      <c r="AMJ19" s="2688"/>
      <c r="AMK19" s="2688"/>
      <c r="AML19" s="2688"/>
      <c r="AMM19" s="2688"/>
      <c r="AMN19" s="2688"/>
      <c r="AMO19" s="2688"/>
      <c r="AMP19" s="2688"/>
      <c r="AMQ19" s="2688"/>
      <c r="AMR19" s="2688"/>
      <c r="AMS19" s="2688"/>
      <c r="AMT19" s="2688"/>
      <c r="AMU19" s="2688"/>
      <c r="AMV19" s="2688"/>
      <c r="AMW19" s="2688"/>
      <c r="AMX19" s="2688"/>
      <c r="AMY19" s="2688"/>
      <c r="AMZ19" s="2688"/>
      <c r="ANA19" s="2688"/>
      <c r="ANB19" s="2688"/>
      <c r="ANC19" s="2688"/>
      <c r="AND19" s="2688"/>
      <c r="ANE19" s="2688"/>
      <c r="ANF19" s="2688"/>
      <c r="ANG19" s="2688"/>
      <c r="ANH19" s="2688"/>
      <c r="ANI19" s="2688"/>
      <c r="ANJ19" s="2688"/>
      <c r="ANK19" s="2688"/>
      <c r="ANL19" s="2688"/>
      <c r="ANM19" s="2688"/>
      <c r="ANN19" s="2688"/>
      <c r="ANO19" s="2688"/>
      <c r="ANP19" s="2688"/>
      <c r="ANQ19" s="2688"/>
      <c r="ANR19" s="2688"/>
      <c r="ANS19" s="2688"/>
      <c r="ANT19" s="2688"/>
      <c r="ANU19" s="2688"/>
      <c r="ANV19" s="2688"/>
      <c r="ANW19" s="2688"/>
      <c r="ANX19" s="2688"/>
      <c r="ANY19" s="2688"/>
      <c r="ANZ19" s="2688"/>
      <c r="AOA19" s="2688"/>
      <c r="AOB19" s="2688"/>
      <c r="AOC19" s="2688"/>
      <c r="AOD19" s="2688"/>
      <c r="AOE19" s="2688"/>
      <c r="AOF19" s="2688"/>
      <c r="AOG19" s="2688"/>
      <c r="AOH19" s="2688"/>
      <c r="AOI19" s="2688"/>
      <c r="AOJ19" s="2688"/>
      <c r="AOK19" s="2688"/>
      <c r="AOL19" s="2688"/>
      <c r="AOM19" s="2688"/>
      <c r="AON19" s="2688"/>
      <c r="AOO19" s="2688"/>
      <c r="AOP19" s="2688"/>
      <c r="AOQ19" s="2688"/>
      <c r="AOR19" s="2688"/>
      <c r="AOS19" s="2688"/>
      <c r="AOT19" s="2688"/>
      <c r="AOU19" s="2688"/>
      <c r="AOV19" s="2688"/>
      <c r="AOW19" s="2688"/>
      <c r="AOX19" s="2688"/>
      <c r="AOY19" s="2688"/>
      <c r="AOZ19" s="2688"/>
      <c r="APA19" s="2688"/>
      <c r="APB19" s="2688"/>
      <c r="APC19" s="2688"/>
      <c r="APD19" s="2688"/>
      <c r="APE19" s="2688"/>
      <c r="APF19" s="2688"/>
      <c r="APG19" s="2688"/>
      <c r="APH19" s="2688"/>
      <c r="API19" s="2688"/>
      <c r="APJ19" s="2688"/>
      <c r="APK19" s="2688"/>
      <c r="APL19" s="2688"/>
      <c r="APM19" s="2688"/>
      <c r="APN19" s="2688"/>
      <c r="APO19" s="2688"/>
      <c r="APP19" s="2688"/>
      <c r="APQ19" s="2688"/>
      <c r="APR19" s="2688"/>
      <c r="APS19" s="2688"/>
      <c r="APT19" s="2688"/>
      <c r="APU19" s="2688"/>
      <c r="APV19" s="2688"/>
      <c r="APW19" s="2688"/>
      <c r="APX19" s="2688"/>
      <c r="APY19" s="2688"/>
      <c r="APZ19" s="2688"/>
      <c r="AQA19" s="2688"/>
      <c r="AQB19" s="2688"/>
      <c r="AQC19" s="2688"/>
      <c r="AQD19" s="2688"/>
      <c r="AQE19" s="2688"/>
      <c r="AQF19" s="2688"/>
      <c r="AQG19" s="2688"/>
      <c r="AQH19" s="2688"/>
      <c r="AQI19" s="2688"/>
      <c r="AQJ19" s="2688"/>
      <c r="AQK19" s="2688"/>
      <c r="AQL19" s="2688"/>
      <c r="AQM19" s="2688"/>
      <c r="AQN19" s="2688"/>
      <c r="AQO19" s="2688"/>
      <c r="AQP19" s="2688"/>
      <c r="AQQ19" s="2688"/>
      <c r="AQR19" s="2688"/>
      <c r="AQS19" s="2688"/>
      <c r="AQT19" s="2688"/>
      <c r="AQU19" s="2688"/>
      <c r="AQV19" s="2688"/>
      <c r="AQW19" s="2688"/>
      <c r="AQX19" s="2688"/>
      <c r="AQY19" s="2688"/>
      <c r="AQZ19" s="2688"/>
      <c r="ARA19" s="2688"/>
      <c r="ARB19" s="2688"/>
      <c r="ARC19" s="2688"/>
      <c r="ARD19" s="2688"/>
      <c r="ARE19" s="2688"/>
      <c r="ARF19" s="2688"/>
      <c r="ARG19" s="2688"/>
      <c r="ARH19" s="2688"/>
      <c r="ARI19" s="2688"/>
      <c r="ARJ19" s="2688"/>
      <c r="ARK19" s="2688"/>
      <c r="ARL19" s="2688"/>
      <c r="ARM19" s="2688"/>
      <c r="ARN19" s="2688"/>
      <c r="ARO19" s="2688"/>
      <c r="ARP19" s="2688"/>
      <c r="ARQ19" s="2688"/>
      <c r="ARR19" s="2688"/>
      <c r="ARS19" s="2688"/>
      <c r="ART19" s="2688"/>
      <c r="ARU19" s="2688"/>
      <c r="ARV19" s="2688"/>
      <c r="ARW19" s="2688"/>
      <c r="ARX19" s="2688"/>
      <c r="ARY19" s="2688"/>
      <c r="ARZ19" s="2688"/>
      <c r="ASA19" s="2688"/>
      <c r="ASB19" s="2688"/>
      <c r="ASC19" s="2688"/>
      <c r="ASD19" s="2688"/>
      <c r="ASE19" s="2688"/>
      <c r="ASF19" s="2688"/>
      <c r="ASG19" s="2688"/>
      <c r="ASH19" s="2688"/>
      <c r="ASI19" s="2688"/>
      <c r="ASJ19" s="2688"/>
      <c r="ASK19" s="2688"/>
      <c r="ASL19" s="2688"/>
      <c r="ASM19" s="2688"/>
      <c r="ASN19" s="2688"/>
      <c r="ASO19" s="2688"/>
      <c r="ASP19" s="2688"/>
      <c r="ASQ19" s="2688"/>
      <c r="ASR19" s="2688"/>
      <c r="ASS19" s="2688"/>
      <c r="AST19" s="2688"/>
      <c r="ASU19" s="2688"/>
      <c r="ASV19" s="2688"/>
      <c r="ASW19" s="2688"/>
      <c r="ASX19" s="2688"/>
      <c r="ASY19" s="2688"/>
      <c r="ASZ19" s="2688"/>
      <c r="ATA19" s="2688"/>
      <c r="ATB19" s="2688"/>
      <c r="ATC19" s="2688"/>
      <c r="ATD19" s="2688"/>
      <c r="ATE19" s="2688"/>
      <c r="ATF19" s="2688"/>
      <c r="ATG19" s="2688"/>
      <c r="ATH19" s="2688"/>
      <c r="ATI19" s="2688"/>
      <c r="ATJ19" s="2688"/>
      <c r="ATK19" s="2688"/>
      <c r="ATL19" s="2688"/>
      <c r="ATM19" s="2688"/>
      <c r="ATN19" s="2688"/>
      <c r="ATO19" s="2688"/>
      <c r="ATP19" s="2688"/>
      <c r="ATQ19" s="2688"/>
      <c r="ATR19" s="2688"/>
      <c r="ATS19" s="2688"/>
      <c r="ATT19" s="2688"/>
      <c r="ATU19" s="2688"/>
      <c r="ATV19" s="2688"/>
      <c r="ATW19" s="2688"/>
      <c r="ATX19" s="2688"/>
      <c r="ATY19" s="2688"/>
      <c r="ATZ19" s="2688"/>
      <c r="AUA19" s="2688"/>
      <c r="AUB19" s="2688"/>
      <c r="AUC19" s="2688"/>
      <c r="AUD19" s="2688"/>
      <c r="AUE19" s="2688"/>
      <c r="AUF19" s="2688"/>
      <c r="AUG19" s="2688"/>
      <c r="AUH19" s="2688"/>
      <c r="AUI19" s="2688"/>
      <c r="AUJ19" s="2688"/>
      <c r="AUK19" s="2688"/>
      <c r="AUL19" s="2688"/>
      <c r="AUM19" s="2688"/>
      <c r="AUN19" s="2688"/>
      <c r="AUO19" s="2688"/>
      <c r="AUP19" s="2688"/>
      <c r="AUQ19" s="2688"/>
      <c r="AUR19" s="2688"/>
      <c r="AUS19" s="2688"/>
      <c r="AUT19" s="2688"/>
      <c r="AUU19" s="2688"/>
      <c r="AUV19" s="2688"/>
      <c r="AUW19" s="2688"/>
      <c r="AUX19" s="2688"/>
      <c r="AUY19" s="2688"/>
      <c r="AUZ19" s="2688"/>
      <c r="AVA19" s="2688"/>
      <c r="AVB19" s="2688"/>
      <c r="AVC19" s="2688"/>
      <c r="AVD19" s="2688"/>
      <c r="AVE19" s="2688"/>
      <c r="AVF19" s="2688"/>
      <c r="AVG19" s="2688"/>
      <c r="AVH19" s="2688"/>
      <c r="AVI19" s="2688"/>
      <c r="AVJ19" s="2688"/>
      <c r="AVK19" s="2688"/>
      <c r="AVL19" s="2688"/>
      <c r="AVM19" s="2688"/>
      <c r="AVN19" s="2688"/>
      <c r="AVO19" s="2688"/>
      <c r="AVP19" s="2688"/>
      <c r="AVQ19" s="2688"/>
      <c r="AVR19" s="2688"/>
      <c r="AVS19" s="2688"/>
      <c r="AVT19" s="2688"/>
      <c r="AVU19" s="2688"/>
      <c r="AVV19" s="2688"/>
      <c r="AVW19" s="2688"/>
      <c r="AVX19" s="2688"/>
      <c r="AVY19" s="2688"/>
      <c r="AVZ19" s="2688"/>
      <c r="AWA19" s="2688"/>
      <c r="AWB19" s="2688"/>
      <c r="AWC19" s="2688"/>
      <c r="AWD19" s="2688"/>
      <c r="AWE19" s="2688"/>
      <c r="AWF19" s="2688"/>
      <c r="AWG19" s="2688"/>
      <c r="AWH19" s="2688"/>
      <c r="AWI19" s="2688"/>
      <c r="AWJ19" s="2688"/>
      <c r="AWK19" s="2688"/>
      <c r="AWL19" s="2688"/>
      <c r="AWM19" s="2688"/>
      <c r="AWN19" s="2688"/>
      <c r="AWO19" s="2688"/>
      <c r="AWP19" s="2688"/>
      <c r="AWQ19" s="2688"/>
      <c r="AWR19" s="2688"/>
      <c r="AWS19" s="2688"/>
      <c r="AWT19" s="2688"/>
      <c r="AWU19" s="2688"/>
      <c r="AWV19" s="2688"/>
      <c r="AWW19" s="2688"/>
      <c r="AWX19" s="2688"/>
      <c r="AWY19" s="2688"/>
      <c r="AWZ19" s="2688"/>
      <c r="AXA19" s="2688"/>
      <c r="AXB19" s="2688"/>
      <c r="AXC19" s="2688"/>
      <c r="AXD19" s="2688"/>
      <c r="AXE19" s="2688"/>
      <c r="AXF19" s="2688"/>
      <c r="AXG19" s="2688"/>
      <c r="AXH19" s="2688"/>
      <c r="AXI19" s="2688"/>
      <c r="AXJ19" s="2688"/>
      <c r="AXK19" s="2688"/>
      <c r="AXL19" s="2688"/>
      <c r="AXM19" s="2688"/>
      <c r="AXN19" s="2688"/>
      <c r="AXO19" s="2688"/>
      <c r="AXP19" s="2688"/>
      <c r="AXQ19" s="2688"/>
      <c r="AXR19" s="2688"/>
      <c r="AXS19" s="2688"/>
      <c r="AXT19" s="2688"/>
      <c r="AXU19" s="2688"/>
      <c r="AXV19" s="2688"/>
      <c r="AXW19" s="2688"/>
      <c r="AXX19" s="2688"/>
      <c r="AXY19" s="2688"/>
      <c r="AXZ19" s="2688"/>
      <c r="AYA19" s="2688"/>
      <c r="AYB19" s="2688"/>
      <c r="AYC19" s="2688"/>
      <c r="AYD19" s="2688"/>
      <c r="AYE19" s="2688"/>
      <c r="AYF19" s="2688"/>
      <c r="AYG19" s="2688"/>
      <c r="AYH19" s="2688"/>
      <c r="AYI19" s="2688"/>
      <c r="AYJ19" s="2688"/>
      <c r="AYK19" s="2688"/>
      <c r="AYL19" s="2688"/>
      <c r="AYM19" s="2688"/>
      <c r="AYN19" s="2688"/>
      <c r="AYO19" s="2688"/>
      <c r="AYP19" s="2688"/>
      <c r="AYQ19" s="2688"/>
      <c r="AYR19" s="2688"/>
      <c r="AYS19" s="2688"/>
      <c r="AYT19" s="2688"/>
      <c r="AYU19" s="2688"/>
      <c r="AYV19" s="2688"/>
      <c r="AYW19" s="2688"/>
      <c r="AYX19" s="2688"/>
      <c r="AYY19" s="2688"/>
      <c r="AYZ19" s="2688"/>
      <c r="AZA19" s="2688"/>
      <c r="AZB19" s="2688"/>
      <c r="AZC19" s="2688"/>
      <c r="AZD19" s="2688"/>
      <c r="AZE19" s="2688"/>
      <c r="AZF19" s="2688"/>
      <c r="AZG19" s="2688"/>
      <c r="AZH19" s="2688"/>
      <c r="AZI19" s="2688"/>
      <c r="AZJ19" s="2688"/>
      <c r="AZK19" s="2688"/>
      <c r="AZL19" s="2688"/>
      <c r="AZM19" s="2688"/>
      <c r="AZN19" s="2688"/>
      <c r="AZO19" s="2688"/>
      <c r="AZP19" s="2688"/>
      <c r="AZQ19" s="2688"/>
      <c r="AZR19" s="2688"/>
      <c r="AZS19" s="2688"/>
      <c r="AZT19" s="2688"/>
      <c r="AZU19" s="2688"/>
      <c r="AZV19" s="2688"/>
      <c r="AZW19" s="2688"/>
      <c r="AZX19" s="2688"/>
      <c r="AZY19" s="2688"/>
      <c r="AZZ19" s="2688"/>
      <c r="BAA19" s="2688"/>
      <c r="BAB19" s="2688"/>
      <c r="BAC19" s="2688"/>
      <c r="BAD19" s="2688"/>
      <c r="BAE19" s="2688"/>
      <c r="BAF19" s="2688"/>
      <c r="BAG19" s="2688"/>
      <c r="BAH19" s="2688"/>
      <c r="BAI19" s="2688"/>
      <c r="BAJ19" s="2688"/>
      <c r="BAK19" s="2688"/>
      <c r="BAL19" s="2688"/>
      <c r="BAM19" s="2688"/>
      <c r="BAN19" s="2688"/>
      <c r="BAO19" s="2688"/>
      <c r="BAP19" s="2688"/>
      <c r="BAQ19" s="2688"/>
      <c r="BAR19" s="2688"/>
      <c r="BAS19" s="2688"/>
      <c r="BAT19" s="2688"/>
      <c r="BAU19" s="2688"/>
      <c r="BAV19" s="2688"/>
      <c r="BAW19" s="2688"/>
      <c r="BAX19" s="2688"/>
      <c r="BAY19" s="2688"/>
      <c r="BAZ19" s="2688"/>
      <c r="BBA19" s="2688"/>
      <c r="BBB19" s="2688"/>
      <c r="BBC19" s="2688"/>
      <c r="BBD19" s="2688"/>
      <c r="BBE19" s="2688"/>
      <c r="BBF19" s="2688"/>
      <c r="BBG19" s="2688"/>
      <c r="BBH19" s="2688"/>
      <c r="BBI19" s="2688"/>
      <c r="BBJ19" s="2688"/>
      <c r="BBK19" s="2688"/>
      <c r="BBL19" s="2688"/>
      <c r="BBM19" s="2688"/>
      <c r="BBN19" s="2688"/>
      <c r="BBO19" s="2688"/>
      <c r="BBP19" s="2688"/>
      <c r="BBQ19" s="2688"/>
      <c r="BBR19" s="2688"/>
      <c r="BBS19" s="2688"/>
      <c r="BBT19" s="2688"/>
      <c r="BBU19" s="2688"/>
      <c r="BBV19" s="2688"/>
      <c r="BBW19" s="2688"/>
      <c r="BBX19" s="2688"/>
      <c r="BBY19" s="2688"/>
      <c r="BBZ19" s="2688"/>
      <c r="BCA19" s="2688"/>
      <c r="BCB19" s="2688"/>
      <c r="BCC19" s="2688"/>
      <c r="BCD19" s="2688"/>
      <c r="BCE19" s="2688"/>
      <c r="BCF19" s="2688"/>
      <c r="BCG19" s="2688"/>
      <c r="BCH19" s="2688"/>
      <c r="BCI19" s="2688"/>
      <c r="BCJ19" s="2688"/>
      <c r="BCK19" s="2688"/>
      <c r="BCL19" s="2688"/>
      <c r="BCM19" s="2688"/>
      <c r="BCN19" s="2688"/>
      <c r="BCO19" s="2688"/>
      <c r="BCP19" s="2688"/>
      <c r="BCQ19" s="2688"/>
      <c r="BCR19" s="2688"/>
      <c r="BCS19" s="2688"/>
      <c r="BCT19" s="2688"/>
      <c r="BCU19" s="2688"/>
      <c r="BCV19" s="2688"/>
      <c r="BCW19" s="2688"/>
      <c r="BCX19" s="2688"/>
      <c r="BCY19" s="2688"/>
      <c r="BCZ19" s="2688"/>
      <c r="BDA19" s="2688"/>
      <c r="BDB19" s="2688"/>
      <c r="BDC19" s="2688"/>
      <c r="BDD19" s="2688"/>
      <c r="BDE19" s="2688"/>
      <c r="BDF19" s="2688"/>
      <c r="BDG19" s="2688"/>
      <c r="BDH19" s="2688"/>
      <c r="BDI19" s="2688"/>
      <c r="BDJ19" s="2688"/>
      <c r="BDK19" s="2688"/>
      <c r="BDL19" s="2688"/>
      <c r="BDM19" s="2688"/>
      <c r="BDN19" s="2688"/>
      <c r="BDO19" s="2688"/>
      <c r="BDP19" s="2688"/>
      <c r="BDQ19" s="2688"/>
      <c r="BDR19" s="2688"/>
      <c r="BDS19" s="2688"/>
      <c r="BDT19" s="2688"/>
      <c r="BDU19" s="2688"/>
      <c r="BDV19" s="2688"/>
      <c r="BDW19" s="2688"/>
      <c r="BDX19" s="2688"/>
      <c r="BDY19" s="2688"/>
      <c r="BDZ19" s="2688"/>
      <c r="BEA19" s="2688"/>
      <c r="BEB19" s="2688"/>
      <c r="BEC19" s="2688"/>
      <c r="BED19" s="2688"/>
      <c r="BEE19" s="2688"/>
      <c r="BEF19" s="2688"/>
      <c r="BEG19" s="2688"/>
      <c r="BEH19" s="2688"/>
      <c r="BEI19" s="2688"/>
      <c r="BEJ19" s="2688"/>
      <c r="BEK19" s="2688"/>
      <c r="BEL19" s="2688"/>
      <c r="BEM19" s="2688"/>
      <c r="BEN19" s="2688"/>
      <c r="BEO19" s="2688"/>
      <c r="BEP19" s="2688"/>
      <c r="BEQ19" s="2688"/>
      <c r="BER19" s="2688"/>
      <c r="BES19" s="2688"/>
      <c r="BET19" s="2688"/>
      <c r="BEU19" s="2688"/>
      <c r="BEV19" s="2688"/>
      <c r="BEW19" s="2688"/>
      <c r="BEX19" s="2688"/>
      <c r="BEY19" s="2688"/>
      <c r="BEZ19" s="2688"/>
      <c r="BFA19" s="2688"/>
      <c r="BFB19" s="2688"/>
      <c r="BFC19" s="2688"/>
      <c r="BFD19" s="2688"/>
      <c r="BFE19" s="2688"/>
      <c r="BFF19" s="2688"/>
      <c r="BFG19" s="2688"/>
      <c r="BFH19" s="2688"/>
      <c r="BFI19" s="2688"/>
      <c r="BFJ19" s="2688"/>
      <c r="BFK19" s="2688"/>
      <c r="BFL19" s="2688"/>
      <c r="BFM19" s="2688"/>
      <c r="BFN19" s="2688"/>
      <c r="BFO19" s="2688"/>
      <c r="BFP19" s="2688"/>
      <c r="BFQ19" s="2688"/>
      <c r="BFR19" s="2688"/>
      <c r="BFS19" s="2688"/>
      <c r="BFT19" s="2688"/>
      <c r="BFU19" s="2688"/>
      <c r="BFV19" s="2688"/>
      <c r="BFW19" s="2688"/>
      <c r="BFX19" s="2688"/>
      <c r="BFY19" s="2688"/>
      <c r="BFZ19" s="2688"/>
      <c r="BGA19" s="2688"/>
      <c r="BGB19" s="2688"/>
      <c r="BGC19" s="2688"/>
      <c r="BGD19" s="2688"/>
      <c r="BGE19" s="2688"/>
      <c r="BGF19" s="2688"/>
      <c r="BGG19" s="2688"/>
      <c r="BGH19" s="2688"/>
      <c r="BGI19" s="2688"/>
      <c r="BGJ19" s="2688"/>
      <c r="BGK19" s="2688"/>
      <c r="BGL19" s="2688"/>
      <c r="BGM19" s="2688"/>
      <c r="BGN19" s="2688"/>
      <c r="BGO19" s="2688"/>
      <c r="BGP19" s="2688"/>
      <c r="BGQ19" s="2688"/>
      <c r="BGR19" s="2688"/>
      <c r="BGS19" s="2688"/>
      <c r="BGT19" s="2688"/>
      <c r="BGU19" s="2688"/>
      <c r="BGV19" s="2688"/>
      <c r="BGW19" s="2688"/>
      <c r="BGX19" s="2688"/>
      <c r="BGY19" s="2688"/>
      <c r="BGZ19" s="2688"/>
      <c r="BHA19" s="2688"/>
      <c r="BHB19" s="2688"/>
      <c r="BHC19" s="2688"/>
      <c r="BHD19" s="2688"/>
      <c r="BHE19" s="2688"/>
      <c r="BHF19" s="2688"/>
      <c r="BHG19" s="2688"/>
      <c r="BHH19" s="2688"/>
      <c r="BHI19" s="2688"/>
      <c r="BHJ19" s="2688"/>
      <c r="BHK19" s="2688"/>
      <c r="BHL19" s="2688"/>
      <c r="BHM19" s="2688"/>
      <c r="BHN19" s="2688"/>
      <c r="BHO19" s="2688"/>
      <c r="BHP19" s="2688"/>
      <c r="BHQ19" s="2688"/>
      <c r="BHR19" s="2688"/>
      <c r="BHS19" s="2688"/>
      <c r="BHT19" s="2688"/>
      <c r="BHU19" s="2688"/>
      <c r="BHV19" s="2688"/>
      <c r="BHW19" s="2688"/>
      <c r="BHX19" s="2688"/>
      <c r="BHY19" s="2688"/>
      <c r="BHZ19" s="2688"/>
      <c r="BIA19" s="2688"/>
      <c r="BIB19" s="2688"/>
      <c r="BIC19" s="2688"/>
      <c r="BID19" s="2688"/>
      <c r="BIE19" s="2688"/>
      <c r="BIF19" s="2688"/>
      <c r="BIG19" s="2688"/>
      <c r="BIH19" s="2688"/>
      <c r="BII19" s="2688"/>
      <c r="BIJ19" s="2688"/>
      <c r="BIK19" s="2688"/>
      <c r="BIL19" s="2688"/>
      <c r="BIM19" s="2688"/>
      <c r="BIN19" s="2688"/>
      <c r="BIO19" s="2688"/>
      <c r="BIP19" s="2688"/>
      <c r="BIQ19" s="2688"/>
      <c r="BIR19" s="2688"/>
      <c r="BIS19" s="2688"/>
      <c r="BIT19" s="2688"/>
      <c r="BIU19" s="2688"/>
      <c r="BIV19" s="2688"/>
      <c r="BIW19" s="2688"/>
      <c r="BIX19" s="2688"/>
      <c r="BIY19" s="2688"/>
      <c r="BIZ19" s="2688"/>
      <c r="BJA19" s="2688"/>
      <c r="BJB19" s="2688"/>
      <c r="BJC19" s="2688"/>
      <c r="BJD19" s="2688"/>
      <c r="BJE19" s="2688"/>
      <c r="BJF19" s="2688"/>
      <c r="BJG19" s="2688"/>
      <c r="BJH19" s="2688"/>
      <c r="BJI19" s="2688"/>
      <c r="BJJ19" s="2688"/>
      <c r="BJK19" s="2688"/>
      <c r="BJL19" s="2688"/>
      <c r="BJM19" s="2688"/>
      <c r="BJN19" s="2688"/>
      <c r="BJO19" s="2688"/>
      <c r="BJP19" s="2688"/>
      <c r="BJQ19" s="2688"/>
      <c r="BJR19" s="2688"/>
      <c r="BJS19" s="2688"/>
      <c r="BJT19" s="2688"/>
      <c r="BJU19" s="2688"/>
      <c r="BJV19" s="2688"/>
      <c r="BJW19" s="2688"/>
      <c r="BJX19" s="2688"/>
      <c r="BJY19" s="2688"/>
      <c r="BJZ19" s="2688"/>
      <c r="BKA19" s="2688"/>
      <c r="BKB19" s="2688"/>
      <c r="BKC19" s="2688"/>
      <c r="BKD19" s="2688"/>
      <c r="BKE19" s="2688"/>
      <c r="BKF19" s="2688"/>
      <c r="BKG19" s="2688"/>
      <c r="BKH19" s="2688"/>
      <c r="BKI19" s="2688"/>
      <c r="BKJ19" s="2688"/>
      <c r="BKK19" s="2688"/>
      <c r="BKL19" s="2688"/>
      <c r="BKM19" s="2688"/>
      <c r="BKN19" s="2688"/>
      <c r="BKO19" s="2688"/>
      <c r="BKP19" s="2688"/>
      <c r="BKQ19" s="2688"/>
      <c r="BKR19" s="2688"/>
      <c r="BKS19" s="2688"/>
      <c r="BKT19" s="2688"/>
      <c r="BKU19" s="2688"/>
      <c r="BKV19" s="2688"/>
      <c r="BKW19" s="2688"/>
      <c r="BKX19" s="2688"/>
      <c r="BKY19" s="2688"/>
      <c r="BKZ19" s="2688"/>
      <c r="BLA19" s="2688"/>
      <c r="BLB19" s="2688"/>
      <c r="BLC19" s="2688"/>
      <c r="BLD19" s="2688"/>
      <c r="BLE19" s="2688"/>
      <c r="BLF19" s="2688"/>
      <c r="BLG19" s="2688"/>
      <c r="BLH19" s="2688"/>
      <c r="BLI19" s="2688"/>
      <c r="BLJ19" s="2688"/>
      <c r="BLK19" s="2688"/>
      <c r="BLL19" s="2688"/>
      <c r="BLM19" s="2688"/>
      <c r="BLN19" s="2688"/>
      <c r="BLO19" s="2688"/>
      <c r="BLP19" s="2688"/>
      <c r="BLQ19" s="2688"/>
      <c r="BLR19" s="2688"/>
      <c r="BLS19" s="2688"/>
      <c r="BLT19" s="2688"/>
      <c r="BLU19" s="2688"/>
      <c r="BLV19" s="2688"/>
      <c r="BLW19" s="2688"/>
      <c r="BLX19" s="2688"/>
      <c r="BLY19" s="2688"/>
      <c r="BLZ19" s="2688"/>
      <c r="BMA19" s="2688"/>
      <c r="BMB19" s="2688"/>
      <c r="BMC19" s="2688"/>
      <c r="BMD19" s="2688"/>
      <c r="BME19" s="2688"/>
      <c r="BMF19" s="2688"/>
      <c r="BMG19" s="2688"/>
      <c r="BMH19" s="2688"/>
      <c r="BMI19" s="2688"/>
      <c r="BMJ19" s="2688"/>
      <c r="BMK19" s="2688"/>
      <c r="BML19" s="2688"/>
      <c r="BMM19" s="2688"/>
      <c r="BMN19" s="2688"/>
      <c r="BMO19" s="2688"/>
      <c r="BMP19" s="2688"/>
      <c r="BMQ19" s="2688"/>
      <c r="BMR19" s="2688"/>
      <c r="BMS19" s="2688"/>
      <c r="BMT19" s="2688"/>
      <c r="BMU19" s="2688"/>
      <c r="BMV19" s="2688"/>
      <c r="BMW19" s="2688"/>
      <c r="BMX19" s="2688"/>
      <c r="BMY19" s="2688"/>
      <c r="BMZ19" s="2688"/>
      <c r="BNA19" s="2688"/>
      <c r="BNB19" s="2688"/>
      <c r="BNC19" s="2688"/>
      <c r="BND19" s="2688"/>
      <c r="BNE19" s="2688"/>
      <c r="BNF19" s="2688"/>
      <c r="BNG19" s="2688"/>
      <c r="BNH19" s="2688"/>
      <c r="BNI19" s="2688"/>
      <c r="BNJ19" s="2688"/>
      <c r="BNK19" s="2688"/>
      <c r="BNL19" s="2688"/>
      <c r="BNM19" s="2688"/>
      <c r="BNN19" s="2688"/>
      <c r="BNO19" s="2688"/>
      <c r="BNP19" s="2688"/>
      <c r="BNQ19" s="2688"/>
      <c r="BNR19" s="2688"/>
      <c r="BNS19" s="2688"/>
      <c r="BNT19" s="2688"/>
      <c r="BNU19" s="2688"/>
      <c r="BNV19" s="2688"/>
      <c r="BNW19" s="2688"/>
      <c r="BNX19" s="2688"/>
      <c r="BNY19" s="2688"/>
      <c r="BNZ19" s="2688"/>
      <c r="BOA19" s="2688"/>
      <c r="BOB19" s="2688"/>
      <c r="BOC19" s="2688"/>
      <c r="BOD19" s="2688"/>
      <c r="BOE19" s="2688"/>
      <c r="BOF19" s="2688"/>
      <c r="BOG19" s="2688"/>
      <c r="BOH19" s="2688"/>
      <c r="BOI19" s="2688"/>
      <c r="BOJ19" s="2688"/>
      <c r="BOK19" s="2688"/>
      <c r="BOL19" s="2688"/>
      <c r="BOM19" s="2688"/>
      <c r="BON19" s="2688"/>
      <c r="BOO19" s="2688"/>
      <c r="BOP19" s="2688"/>
      <c r="BOQ19" s="2688"/>
      <c r="BOR19" s="2688"/>
      <c r="BOS19" s="2688"/>
      <c r="BOT19" s="2688"/>
      <c r="BOU19" s="2688"/>
      <c r="BOV19" s="2688"/>
      <c r="BOW19" s="2688"/>
      <c r="BOX19" s="2688"/>
      <c r="BOY19" s="2688"/>
      <c r="BOZ19" s="2688"/>
      <c r="BPA19" s="2688"/>
      <c r="BPB19" s="2688"/>
      <c r="BPC19" s="2688"/>
      <c r="BPD19" s="2688"/>
      <c r="BPE19" s="2688"/>
      <c r="BPF19" s="2688"/>
      <c r="BPG19" s="2688"/>
      <c r="BPH19" s="2688"/>
      <c r="BPI19" s="2688"/>
      <c r="BPJ19" s="2688"/>
      <c r="BPK19" s="2688"/>
      <c r="BPL19" s="2688"/>
      <c r="BPM19" s="2688"/>
      <c r="BPN19" s="2688"/>
      <c r="BPO19" s="2688"/>
      <c r="BPP19" s="2688"/>
      <c r="BPQ19" s="2688"/>
      <c r="BPR19" s="2688"/>
      <c r="BPS19" s="2688"/>
      <c r="BPT19" s="2688"/>
      <c r="BPU19" s="2688"/>
      <c r="BPV19" s="2688"/>
      <c r="BPW19" s="2688"/>
      <c r="BPX19" s="2688"/>
      <c r="BPY19" s="2688"/>
      <c r="BPZ19" s="2688"/>
      <c r="BQA19" s="2688"/>
      <c r="BQB19" s="2688"/>
      <c r="BQC19" s="2688"/>
      <c r="BQD19" s="2688"/>
      <c r="BQE19" s="2688"/>
      <c r="BQF19" s="2688"/>
      <c r="BQG19" s="2688"/>
      <c r="BQH19" s="2688"/>
      <c r="BQI19" s="2688"/>
      <c r="BQJ19" s="2688"/>
      <c r="BQK19" s="2688"/>
      <c r="BQL19" s="2688"/>
      <c r="BQM19" s="2688"/>
      <c r="BQN19" s="2688"/>
      <c r="BQO19" s="2688"/>
      <c r="BQP19" s="2688"/>
      <c r="BQQ19" s="2688"/>
      <c r="BQR19" s="2688"/>
      <c r="BQS19" s="2688"/>
      <c r="BQT19" s="2688"/>
      <c r="BQU19" s="2688"/>
      <c r="BQV19" s="2688"/>
      <c r="BQW19" s="2688"/>
      <c r="BQX19" s="2688"/>
      <c r="BQY19" s="2688"/>
      <c r="BQZ19" s="2688"/>
      <c r="BRA19" s="2688"/>
      <c r="BRB19" s="2688"/>
      <c r="BRC19" s="2688"/>
      <c r="BRD19" s="2688"/>
      <c r="BRE19" s="2688"/>
      <c r="BRF19" s="2688"/>
      <c r="BRG19" s="2688"/>
      <c r="BRH19" s="2688"/>
      <c r="BRI19" s="2688"/>
      <c r="BRJ19" s="2688"/>
      <c r="BRK19" s="2688"/>
      <c r="BRL19" s="2688"/>
      <c r="BRM19" s="2688"/>
      <c r="BRN19" s="2688"/>
      <c r="BRO19" s="2688"/>
      <c r="BRP19" s="2688"/>
      <c r="BRQ19" s="2688"/>
      <c r="BRR19" s="2688"/>
      <c r="BRS19" s="2688"/>
      <c r="BRT19" s="2688"/>
      <c r="BRU19" s="2688"/>
      <c r="BRV19" s="2688"/>
      <c r="BRW19" s="2688"/>
      <c r="BRX19" s="2688"/>
      <c r="BRY19" s="2688"/>
      <c r="BRZ19" s="2688"/>
      <c r="BSA19" s="2688"/>
      <c r="BSB19" s="2688"/>
      <c r="BSC19" s="2688"/>
      <c r="BSD19" s="2688"/>
      <c r="BSE19" s="2688"/>
      <c r="BSF19" s="2688"/>
      <c r="BSG19" s="2688"/>
      <c r="BSH19" s="2688"/>
      <c r="BSI19" s="2688"/>
      <c r="BSJ19" s="2688"/>
      <c r="BSK19" s="2688"/>
      <c r="BSL19" s="2688"/>
      <c r="BSM19" s="2688"/>
      <c r="BSN19" s="2688"/>
      <c r="BSO19" s="2688"/>
      <c r="BSP19" s="2688"/>
      <c r="BSQ19" s="2688"/>
      <c r="BSR19" s="2688"/>
      <c r="BSS19" s="2688"/>
      <c r="BST19" s="2688"/>
      <c r="BSU19" s="2688"/>
      <c r="BSV19" s="2688"/>
      <c r="BSW19" s="2688"/>
      <c r="BSX19" s="2688"/>
      <c r="BSY19" s="2688"/>
      <c r="BSZ19" s="2688"/>
      <c r="BTA19" s="2688"/>
      <c r="BTB19" s="2688"/>
      <c r="BTC19" s="2688"/>
      <c r="BTD19" s="2688"/>
      <c r="BTE19" s="2688"/>
      <c r="BTF19" s="2688"/>
      <c r="BTG19" s="2688"/>
      <c r="BTH19" s="2688"/>
      <c r="BTI19" s="2688"/>
      <c r="BTJ19" s="2688"/>
      <c r="BTK19" s="2688"/>
      <c r="BTL19" s="2688"/>
      <c r="BTM19" s="2688"/>
      <c r="BTN19" s="2688"/>
      <c r="BTO19" s="2688"/>
      <c r="BTP19" s="2688"/>
      <c r="BTQ19" s="2688"/>
      <c r="BTR19" s="2688"/>
      <c r="BTS19" s="2688"/>
      <c r="BTT19" s="2688"/>
      <c r="BTU19" s="2688"/>
      <c r="BTV19" s="2688"/>
      <c r="BTW19" s="2688"/>
      <c r="BTX19" s="2688"/>
      <c r="BTY19" s="2688"/>
      <c r="BTZ19" s="2688"/>
      <c r="BUA19" s="2688"/>
      <c r="BUB19" s="2688"/>
      <c r="BUC19" s="2688"/>
      <c r="BUD19" s="2688"/>
      <c r="BUE19" s="2688"/>
      <c r="BUF19" s="2688"/>
      <c r="BUG19" s="2688"/>
      <c r="BUH19" s="2688"/>
      <c r="BUI19" s="2688"/>
      <c r="BUJ19" s="2688"/>
      <c r="BUK19" s="2688"/>
      <c r="BUL19" s="2688"/>
      <c r="BUM19" s="2688"/>
      <c r="BUN19" s="2688"/>
      <c r="BUO19" s="2688"/>
      <c r="BUP19" s="2688"/>
      <c r="BUQ19" s="2688"/>
      <c r="BUR19" s="2688"/>
      <c r="BUS19" s="2688"/>
      <c r="BUT19" s="2688"/>
      <c r="BUU19" s="2688"/>
      <c r="BUV19" s="2688"/>
      <c r="BUW19" s="2688"/>
      <c r="BUX19" s="2688"/>
      <c r="BUY19" s="2688"/>
      <c r="BUZ19" s="2688"/>
      <c r="BVA19" s="2688"/>
      <c r="BVB19" s="2688"/>
      <c r="BVC19" s="2688"/>
      <c r="BVD19" s="2688"/>
      <c r="BVE19" s="2688"/>
      <c r="BVF19" s="2688"/>
      <c r="BVG19" s="2688"/>
      <c r="BVH19" s="2688"/>
      <c r="BVI19" s="2688"/>
      <c r="BVJ19" s="2688"/>
      <c r="BVK19" s="2688"/>
      <c r="BVL19" s="2688"/>
      <c r="BVM19" s="2688"/>
      <c r="BVN19" s="2688"/>
      <c r="BVO19" s="2688"/>
      <c r="BVP19" s="2688"/>
      <c r="BVQ19" s="2688"/>
      <c r="BVR19" s="2688"/>
      <c r="BVS19" s="2688"/>
      <c r="BVT19" s="2688"/>
      <c r="BVU19" s="2688"/>
      <c r="BVV19" s="2688"/>
      <c r="BVW19" s="2688"/>
      <c r="BVX19" s="2688"/>
      <c r="BVY19" s="2688"/>
      <c r="BVZ19" s="2688"/>
      <c r="BWA19" s="2688"/>
      <c r="BWB19" s="2688"/>
      <c r="BWC19" s="2688"/>
      <c r="BWD19" s="2688"/>
      <c r="BWE19" s="2688"/>
      <c r="BWF19" s="2688"/>
      <c r="BWG19" s="2688"/>
      <c r="BWH19" s="2688"/>
      <c r="BWI19" s="2688"/>
      <c r="BWJ19" s="2688"/>
      <c r="BWK19" s="2688"/>
      <c r="BWL19" s="2688"/>
      <c r="BWM19" s="2688"/>
      <c r="BWN19" s="2688"/>
      <c r="BWO19" s="2688"/>
      <c r="BWP19" s="2688"/>
      <c r="BWQ19" s="2688"/>
      <c r="BWR19" s="2688"/>
      <c r="BWS19" s="2688"/>
      <c r="BWT19" s="2688"/>
      <c r="BWU19" s="2688"/>
      <c r="BWV19" s="2688"/>
      <c r="BWW19" s="2688"/>
      <c r="BWX19" s="2688"/>
      <c r="BWY19" s="2688"/>
      <c r="BWZ19" s="2688"/>
      <c r="BXA19" s="2688"/>
      <c r="BXB19" s="2688"/>
      <c r="BXC19" s="2688"/>
      <c r="BXD19" s="2688"/>
      <c r="BXE19" s="2688"/>
      <c r="BXF19" s="2688"/>
      <c r="BXG19" s="2688"/>
      <c r="BXH19" s="2688"/>
      <c r="BXI19" s="2688"/>
      <c r="BXJ19" s="2688"/>
      <c r="BXK19" s="2688"/>
      <c r="BXL19" s="2688"/>
      <c r="BXM19" s="2688"/>
      <c r="BXN19" s="2688"/>
      <c r="BXO19" s="2688"/>
      <c r="BXP19" s="2688"/>
      <c r="BXQ19" s="2688"/>
      <c r="BXR19" s="2688"/>
      <c r="BXS19" s="2688"/>
      <c r="BXT19" s="2688"/>
      <c r="BXU19" s="2688"/>
      <c r="BXV19" s="2688"/>
      <c r="BXW19" s="2688"/>
      <c r="BXX19" s="2688"/>
      <c r="BXY19" s="2688"/>
      <c r="BXZ19" s="2688"/>
      <c r="BYA19" s="2688"/>
      <c r="BYB19" s="2688"/>
      <c r="BYC19" s="2688"/>
      <c r="BYD19" s="2688"/>
      <c r="BYE19" s="2688"/>
      <c r="BYF19" s="2688"/>
      <c r="BYG19" s="2688"/>
      <c r="BYH19" s="2688"/>
      <c r="BYI19" s="2688"/>
      <c r="BYJ19" s="2688"/>
      <c r="BYK19" s="2688"/>
      <c r="BYL19" s="2688"/>
      <c r="BYM19" s="2688"/>
      <c r="BYN19" s="2688"/>
      <c r="BYO19" s="2688"/>
      <c r="BYP19" s="2688"/>
      <c r="BYQ19" s="2688"/>
      <c r="BYR19" s="2688"/>
      <c r="BYS19" s="2688"/>
      <c r="BYT19" s="2688"/>
      <c r="BYU19" s="2688"/>
      <c r="BYV19" s="2688"/>
      <c r="BYW19" s="2688"/>
      <c r="BYX19" s="2688"/>
      <c r="BYY19" s="2688"/>
      <c r="BYZ19" s="2688"/>
      <c r="BZA19" s="2688"/>
      <c r="BZB19" s="2688"/>
      <c r="BZC19" s="2688"/>
      <c r="BZD19" s="2688"/>
      <c r="BZE19" s="2688"/>
      <c r="BZF19" s="2688"/>
      <c r="BZG19" s="2688"/>
      <c r="BZH19" s="2688"/>
      <c r="BZI19" s="2688"/>
      <c r="BZJ19" s="2688"/>
      <c r="BZK19" s="2688"/>
      <c r="BZL19" s="2688"/>
      <c r="BZM19" s="2688"/>
      <c r="BZN19" s="2688"/>
      <c r="BZO19" s="2688"/>
      <c r="BZP19" s="2688"/>
      <c r="BZQ19" s="2688"/>
      <c r="BZR19" s="2688"/>
      <c r="BZS19" s="2688"/>
      <c r="BZT19" s="2688"/>
      <c r="BZU19" s="2688"/>
      <c r="BZV19" s="2688"/>
      <c r="BZW19" s="2688"/>
      <c r="BZX19" s="2688"/>
      <c r="BZY19" s="2688"/>
      <c r="BZZ19" s="2688"/>
      <c r="CAA19" s="2688"/>
      <c r="CAB19" s="2688"/>
      <c r="CAC19" s="2688"/>
      <c r="CAD19" s="2688"/>
      <c r="CAE19" s="2688"/>
      <c r="CAF19" s="2688"/>
      <c r="CAG19" s="2688"/>
      <c r="CAH19" s="2688"/>
      <c r="CAI19" s="2688"/>
      <c r="CAJ19" s="2688"/>
      <c r="CAK19" s="2688"/>
      <c r="CAL19" s="2688"/>
      <c r="CAM19" s="2688"/>
      <c r="CAN19" s="2688"/>
      <c r="CAO19" s="2688"/>
      <c r="CAP19" s="2688"/>
      <c r="CAQ19" s="2688"/>
      <c r="CAR19" s="2688"/>
      <c r="CAS19" s="2688"/>
      <c r="CAT19" s="2688"/>
      <c r="CAU19" s="2688"/>
      <c r="CAV19" s="2688"/>
      <c r="CAW19" s="2688"/>
      <c r="CAX19" s="2688"/>
      <c r="CAY19" s="2688"/>
      <c r="CAZ19" s="2688"/>
      <c r="CBA19" s="2688"/>
      <c r="CBB19" s="2688"/>
      <c r="CBC19" s="2688"/>
      <c r="CBD19" s="2688"/>
      <c r="CBE19" s="2688"/>
      <c r="CBF19" s="2688"/>
      <c r="CBG19" s="2688"/>
      <c r="CBH19" s="2688"/>
      <c r="CBI19" s="2688"/>
      <c r="CBJ19" s="2688"/>
      <c r="CBK19" s="2688"/>
      <c r="CBL19" s="2688"/>
      <c r="CBM19" s="2688"/>
      <c r="CBN19" s="2688"/>
      <c r="CBO19" s="2688"/>
      <c r="CBP19" s="2688"/>
      <c r="CBQ19" s="2688"/>
      <c r="CBR19" s="2688"/>
      <c r="CBS19" s="2688"/>
      <c r="CBT19" s="2688"/>
      <c r="CBU19" s="2688"/>
      <c r="CBV19" s="2688"/>
      <c r="CBW19" s="2688"/>
      <c r="CBX19" s="2688"/>
      <c r="CBY19" s="2688"/>
      <c r="CBZ19" s="2688"/>
      <c r="CCA19" s="2688"/>
      <c r="CCB19" s="2688"/>
      <c r="CCC19" s="2688"/>
      <c r="CCD19" s="2688"/>
      <c r="CCE19" s="2688"/>
      <c r="CCF19" s="2688"/>
      <c r="CCG19" s="2688"/>
      <c r="CCH19" s="2688"/>
      <c r="CCI19" s="2688"/>
      <c r="CCJ19" s="2688"/>
      <c r="CCK19" s="2688"/>
      <c r="CCL19" s="2688"/>
      <c r="CCM19" s="2688"/>
      <c r="CCN19" s="2688"/>
      <c r="CCO19" s="2688"/>
      <c r="CCP19" s="2688"/>
      <c r="CCQ19" s="2688"/>
      <c r="CCR19" s="2688"/>
      <c r="CCS19" s="2688"/>
      <c r="CCT19" s="2688"/>
      <c r="CCU19" s="2688"/>
      <c r="CCV19" s="2688"/>
      <c r="CCW19" s="2688"/>
      <c r="CCX19" s="2688"/>
      <c r="CCY19" s="2688"/>
      <c r="CCZ19" s="2688"/>
      <c r="CDA19" s="2688"/>
      <c r="CDB19" s="2688"/>
      <c r="CDC19" s="2688"/>
      <c r="CDD19" s="2688"/>
      <c r="CDE19" s="2688"/>
      <c r="CDF19" s="2688"/>
      <c r="CDG19" s="2688"/>
      <c r="CDH19" s="2688"/>
      <c r="CDI19" s="2688"/>
      <c r="CDJ19" s="2688"/>
      <c r="CDK19" s="2688"/>
      <c r="CDL19" s="2688"/>
      <c r="CDM19" s="2688"/>
      <c r="CDN19" s="2688"/>
      <c r="CDO19" s="2688"/>
      <c r="CDP19" s="2688"/>
      <c r="CDQ19" s="2688"/>
      <c r="CDR19" s="2688"/>
      <c r="CDS19" s="2688"/>
      <c r="CDT19" s="2688"/>
      <c r="CDU19" s="2688"/>
      <c r="CDV19" s="2688"/>
      <c r="CDW19" s="2688"/>
      <c r="CDX19" s="2688"/>
      <c r="CDY19" s="2688"/>
      <c r="CDZ19" s="2688"/>
      <c r="CEA19" s="2688"/>
      <c r="CEB19" s="2688"/>
      <c r="CEC19" s="2688"/>
      <c r="CED19" s="2688"/>
      <c r="CEE19" s="2688"/>
      <c r="CEF19" s="2688"/>
      <c r="CEG19" s="2688"/>
      <c r="CEH19" s="2688"/>
      <c r="CEI19" s="2688"/>
      <c r="CEJ19" s="2688"/>
      <c r="CEK19" s="2688"/>
      <c r="CEL19" s="2688"/>
      <c r="CEM19" s="2688"/>
      <c r="CEN19" s="2688"/>
      <c r="CEO19" s="2688"/>
      <c r="CEP19" s="2688"/>
      <c r="CEQ19" s="2688"/>
      <c r="CER19" s="2688"/>
      <c r="CES19" s="2688"/>
      <c r="CET19" s="2688"/>
      <c r="CEU19" s="2688"/>
      <c r="CEV19" s="2688"/>
      <c r="CEW19" s="2688"/>
      <c r="CEX19" s="2688"/>
      <c r="CEY19" s="2688"/>
      <c r="CEZ19" s="2688"/>
      <c r="CFA19" s="2688"/>
      <c r="CFB19" s="2688"/>
      <c r="CFC19" s="2688"/>
      <c r="CFD19" s="2688"/>
      <c r="CFE19" s="2688"/>
      <c r="CFF19" s="2688"/>
      <c r="CFG19" s="2688"/>
      <c r="CFH19" s="2688"/>
      <c r="CFI19" s="2688"/>
      <c r="CFJ19" s="2688"/>
      <c r="CFK19" s="2688"/>
      <c r="CFL19" s="2688"/>
      <c r="CFM19" s="2688"/>
      <c r="CFN19" s="2688"/>
      <c r="CFO19" s="2688"/>
      <c r="CFP19" s="2688"/>
      <c r="CFQ19" s="2688"/>
      <c r="CFR19" s="2688"/>
      <c r="CFS19" s="2688"/>
      <c r="CFT19" s="2688"/>
      <c r="CFU19" s="2688"/>
      <c r="CFV19" s="2688"/>
      <c r="CFW19" s="2688"/>
      <c r="CFX19" s="2688"/>
      <c r="CFY19" s="2688"/>
      <c r="CFZ19" s="2688"/>
      <c r="CGA19" s="2688"/>
      <c r="CGB19" s="2688"/>
      <c r="CGC19" s="2688"/>
      <c r="CGD19" s="2688"/>
      <c r="CGE19" s="2688"/>
      <c r="CGF19" s="2688"/>
      <c r="CGG19" s="2688"/>
      <c r="CGH19" s="2688"/>
      <c r="CGI19" s="2688"/>
      <c r="CGJ19" s="2688"/>
      <c r="CGK19" s="2688"/>
      <c r="CGL19" s="2688"/>
      <c r="CGM19" s="2688"/>
      <c r="CGN19" s="2688"/>
      <c r="CGO19" s="2688"/>
      <c r="CGP19" s="2688"/>
      <c r="CGQ19" s="2688"/>
      <c r="CGR19" s="2688"/>
      <c r="CGS19" s="2688"/>
      <c r="CGT19" s="2688"/>
      <c r="CGU19" s="2688"/>
      <c r="CGV19" s="2688"/>
      <c r="CGW19" s="2688"/>
      <c r="CGX19" s="2688"/>
      <c r="CGY19" s="2688"/>
      <c r="CGZ19" s="2688"/>
      <c r="CHA19" s="2688"/>
      <c r="CHB19" s="2688"/>
      <c r="CHC19" s="2688"/>
      <c r="CHD19" s="2688"/>
      <c r="CHE19" s="2688"/>
      <c r="CHF19" s="2688"/>
      <c r="CHG19" s="2688"/>
      <c r="CHH19" s="2688"/>
      <c r="CHI19" s="2688"/>
      <c r="CHJ19" s="2688"/>
      <c r="CHK19" s="2688"/>
      <c r="CHL19" s="2688"/>
      <c r="CHM19" s="2688"/>
      <c r="CHN19" s="2688"/>
      <c r="CHO19" s="2688"/>
      <c r="CHP19" s="2688"/>
      <c r="CHQ19" s="2688"/>
      <c r="CHR19" s="2688"/>
      <c r="CHS19" s="2688"/>
      <c r="CHT19" s="2688"/>
      <c r="CHU19" s="2688"/>
      <c r="CHV19" s="2688"/>
      <c r="CHW19" s="2688"/>
      <c r="CHX19" s="2688"/>
      <c r="CHY19" s="2688"/>
      <c r="CHZ19" s="2688"/>
      <c r="CIA19" s="2688"/>
      <c r="CIB19" s="2688"/>
      <c r="CIC19" s="2688"/>
      <c r="CID19" s="2688"/>
      <c r="CIE19" s="2688"/>
      <c r="CIF19" s="2688"/>
      <c r="CIG19" s="2688"/>
      <c r="CIH19" s="2688"/>
      <c r="CII19" s="2688"/>
      <c r="CIJ19" s="2688"/>
      <c r="CIK19" s="2688"/>
      <c r="CIL19" s="2688"/>
      <c r="CIM19" s="2688"/>
      <c r="CIN19" s="2688"/>
      <c r="CIO19" s="2688"/>
      <c r="CIP19" s="2688"/>
      <c r="CIQ19" s="2688"/>
      <c r="CIR19" s="2688"/>
      <c r="CIS19" s="2688"/>
      <c r="CIT19" s="2688"/>
      <c r="CIU19" s="2688"/>
      <c r="CIV19" s="2688"/>
      <c r="CIW19" s="2688"/>
      <c r="CIX19" s="2688"/>
      <c r="CIY19" s="2688"/>
      <c r="CIZ19" s="2688"/>
      <c r="CJA19" s="2688"/>
      <c r="CJB19" s="2688"/>
      <c r="CJC19" s="2688"/>
      <c r="CJD19" s="2688"/>
      <c r="CJE19" s="2688"/>
      <c r="CJF19" s="2688"/>
      <c r="CJG19" s="2688"/>
      <c r="CJH19" s="2688"/>
      <c r="CJI19" s="2688"/>
      <c r="CJJ19" s="2688"/>
      <c r="CJK19" s="2688"/>
      <c r="CJL19" s="2688"/>
      <c r="CJM19" s="2688"/>
      <c r="CJN19" s="2688"/>
      <c r="CJO19" s="2688"/>
      <c r="CJP19" s="2688"/>
      <c r="CJQ19" s="2688"/>
      <c r="CJR19" s="2688"/>
      <c r="CJS19" s="2688"/>
      <c r="CJT19" s="2688"/>
      <c r="CJU19" s="2688"/>
      <c r="CJV19" s="2688"/>
      <c r="CJW19" s="2688"/>
      <c r="CJX19" s="2688"/>
      <c r="CJY19" s="2688"/>
      <c r="CJZ19" s="2688"/>
      <c r="CKA19" s="2688"/>
      <c r="CKB19" s="2688"/>
      <c r="CKC19" s="2688"/>
      <c r="CKD19" s="2688"/>
      <c r="CKE19" s="2688"/>
      <c r="CKF19" s="2688"/>
      <c r="CKG19" s="2688"/>
      <c r="CKH19" s="2688"/>
      <c r="CKI19" s="2688"/>
      <c r="CKJ19" s="2688"/>
      <c r="CKK19" s="2688"/>
      <c r="CKL19" s="2688"/>
      <c r="CKM19" s="2688"/>
      <c r="CKN19" s="2688"/>
      <c r="CKO19" s="2688"/>
      <c r="CKP19" s="2688"/>
      <c r="CKQ19" s="2688"/>
      <c r="CKR19" s="2688"/>
      <c r="CKS19" s="2688"/>
      <c r="CKT19" s="2688"/>
      <c r="CKU19" s="2688"/>
      <c r="CKV19" s="2688"/>
      <c r="CKW19" s="2688"/>
      <c r="CKX19" s="2688"/>
      <c r="CKY19" s="2688"/>
      <c r="CKZ19" s="2688"/>
      <c r="CLA19" s="2688"/>
      <c r="CLB19" s="2688"/>
      <c r="CLC19" s="2688"/>
      <c r="CLD19" s="2688"/>
      <c r="CLE19" s="2688"/>
      <c r="CLF19" s="2688"/>
      <c r="CLG19" s="2688"/>
      <c r="CLH19" s="2688"/>
      <c r="CLI19" s="2688"/>
      <c r="CLJ19" s="2688"/>
      <c r="CLK19" s="2688"/>
      <c r="CLL19" s="2688"/>
      <c r="CLM19" s="2688"/>
      <c r="CLN19" s="2688"/>
      <c r="CLO19" s="2688"/>
      <c r="CLP19" s="2688"/>
      <c r="CLQ19" s="2688"/>
      <c r="CLR19" s="2688"/>
      <c r="CLS19" s="2688"/>
      <c r="CLT19" s="2688"/>
      <c r="CLU19" s="2688"/>
      <c r="CLV19" s="2688"/>
      <c r="CLW19" s="2688"/>
      <c r="CLX19" s="2688"/>
      <c r="CLY19" s="2688"/>
      <c r="CLZ19" s="2688"/>
      <c r="CMA19" s="2688"/>
      <c r="CMB19" s="2688"/>
      <c r="CMC19" s="2688"/>
      <c r="CMD19" s="2688"/>
      <c r="CME19" s="2688"/>
      <c r="CMF19" s="2688"/>
      <c r="CMG19" s="2688"/>
      <c r="CMH19" s="2688"/>
      <c r="CMI19" s="2688"/>
      <c r="CMJ19" s="2688"/>
      <c r="CMK19" s="2688"/>
      <c r="CML19" s="2688"/>
      <c r="CMM19" s="2688"/>
      <c r="CMN19" s="2688"/>
      <c r="CMO19" s="2688"/>
      <c r="CMP19" s="2688"/>
      <c r="CMQ19" s="2688"/>
      <c r="CMR19" s="2688"/>
      <c r="CMS19" s="2688"/>
      <c r="CMT19" s="2688"/>
      <c r="CMU19" s="2688"/>
      <c r="CMV19" s="2688"/>
      <c r="CMW19" s="2688"/>
      <c r="CMX19" s="2688"/>
      <c r="CMY19" s="2688"/>
      <c r="CMZ19" s="2688"/>
      <c r="CNA19" s="2688"/>
      <c r="CNB19" s="2688"/>
      <c r="CNC19" s="2688"/>
      <c r="CND19" s="2688"/>
      <c r="CNE19" s="2688"/>
      <c r="CNF19" s="2688"/>
      <c r="CNG19" s="2688"/>
      <c r="CNH19" s="2688"/>
      <c r="CNI19" s="2688"/>
      <c r="CNJ19" s="2688"/>
      <c r="CNK19" s="2688"/>
      <c r="CNL19" s="2688"/>
      <c r="CNM19" s="2688"/>
      <c r="CNN19" s="2688"/>
      <c r="CNO19" s="2688"/>
      <c r="CNP19" s="2688"/>
      <c r="CNQ19" s="2688"/>
      <c r="CNR19" s="2688"/>
      <c r="CNS19" s="2688"/>
      <c r="CNT19" s="2688"/>
      <c r="CNU19" s="2688"/>
      <c r="CNV19" s="2688"/>
      <c r="CNW19" s="2688"/>
      <c r="CNX19" s="2688"/>
      <c r="CNY19" s="2688"/>
      <c r="CNZ19" s="2688"/>
      <c r="COA19" s="2688"/>
      <c r="COB19" s="2688"/>
      <c r="COC19" s="2688"/>
      <c r="COD19" s="2688"/>
      <c r="COE19" s="2688"/>
      <c r="COF19" s="2688"/>
      <c r="COG19" s="2688"/>
      <c r="COH19" s="2688"/>
      <c r="COI19" s="2688"/>
      <c r="COJ19" s="2688"/>
      <c r="COK19" s="2688"/>
      <c r="COL19" s="2688"/>
      <c r="COM19" s="2688"/>
      <c r="CON19" s="2688"/>
      <c r="COO19" s="2688"/>
      <c r="COP19" s="2688"/>
      <c r="COQ19" s="2688"/>
      <c r="COR19" s="2688"/>
      <c r="COS19" s="2688"/>
      <c r="COT19" s="2688"/>
      <c r="COU19" s="2688"/>
      <c r="COV19" s="2688"/>
      <c r="COW19" s="2688"/>
      <c r="COX19" s="2688"/>
      <c r="COY19" s="2688"/>
      <c r="COZ19" s="2688"/>
      <c r="CPA19" s="2688"/>
      <c r="CPB19" s="2688"/>
      <c r="CPC19" s="2688"/>
      <c r="CPD19" s="2688"/>
      <c r="CPE19" s="2688"/>
      <c r="CPF19" s="2688"/>
      <c r="CPG19" s="2688"/>
      <c r="CPH19" s="2688"/>
      <c r="CPI19" s="2688"/>
      <c r="CPJ19" s="2688"/>
      <c r="CPK19" s="2688"/>
      <c r="CPL19" s="2688"/>
      <c r="CPM19" s="2688"/>
      <c r="CPN19" s="2688"/>
      <c r="CPO19" s="2688"/>
      <c r="CPP19" s="2688"/>
      <c r="CPQ19" s="2688"/>
      <c r="CPR19" s="2688"/>
      <c r="CPS19" s="2688"/>
      <c r="CPT19" s="2688"/>
      <c r="CPU19" s="2688"/>
      <c r="CPV19" s="2688"/>
      <c r="CPW19" s="2688"/>
      <c r="CPX19" s="2688"/>
      <c r="CPY19" s="2688"/>
      <c r="CPZ19" s="2688"/>
      <c r="CQA19" s="2688"/>
      <c r="CQB19" s="2688"/>
      <c r="CQC19" s="2688"/>
      <c r="CQD19" s="2688"/>
      <c r="CQE19" s="2688"/>
      <c r="CQF19" s="2688"/>
      <c r="CQG19" s="2688"/>
      <c r="CQH19" s="2688"/>
      <c r="CQI19" s="2688"/>
      <c r="CQJ19" s="2688"/>
      <c r="CQK19" s="2688"/>
      <c r="CQL19" s="2688"/>
      <c r="CQM19" s="2688"/>
      <c r="CQN19" s="2688"/>
      <c r="CQO19" s="2688"/>
      <c r="CQP19" s="2688"/>
      <c r="CQQ19" s="2688"/>
      <c r="CQR19" s="2688"/>
      <c r="CQS19" s="2688"/>
      <c r="CQT19" s="2688"/>
      <c r="CQU19" s="2688"/>
      <c r="CQV19" s="2688"/>
      <c r="CQW19" s="2688"/>
      <c r="CQX19" s="2688"/>
      <c r="CQY19" s="2688"/>
      <c r="CQZ19" s="2688"/>
      <c r="CRA19" s="2688"/>
      <c r="CRB19" s="2688"/>
      <c r="CRC19" s="2688"/>
      <c r="CRD19" s="2688"/>
      <c r="CRE19" s="2688"/>
      <c r="CRF19" s="2688"/>
      <c r="CRG19" s="2688"/>
      <c r="CRH19" s="2688"/>
      <c r="CRI19" s="2688"/>
      <c r="CRJ19" s="2688"/>
      <c r="CRK19" s="2688"/>
      <c r="CRL19" s="2688"/>
      <c r="CRM19" s="2688"/>
      <c r="CRN19" s="2688"/>
      <c r="CRO19" s="2688"/>
      <c r="CRP19" s="2688"/>
      <c r="CRQ19" s="2688"/>
      <c r="CRR19" s="2688"/>
      <c r="CRS19" s="2688"/>
      <c r="CRT19" s="2688"/>
      <c r="CRU19" s="2688"/>
      <c r="CRV19" s="2688"/>
      <c r="CRW19" s="2688"/>
      <c r="CRX19" s="2688"/>
      <c r="CRY19" s="2688"/>
      <c r="CRZ19" s="2688"/>
      <c r="CSA19" s="2688"/>
      <c r="CSB19" s="2688"/>
      <c r="CSC19" s="2688"/>
      <c r="CSD19" s="2688"/>
      <c r="CSE19" s="2688"/>
      <c r="CSF19" s="2688"/>
      <c r="CSG19" s="2688"/>
      <c r="CSH19" s="2688"/>
      <c r="CSI19" s="2688"/>
      <c r="CSJ19" s="2688"/>
      <c r="CSK19" s="2688"/>
      <c r="CSL19" s="2688"/>
      <c r="CSM19" s="2688"/>
      <c r="CSN19" s="2688"/>
      <c r="CSO19" s="2688"/>
      <c r="CSP19" s="2688"/>
      <c r="CSQ19" s="2688"/>
      <c r="CSR19" s="2688"/>
      <c r="CSS19" s="2688"/>
      <c r="CST19" s="2688"/>
      <c r="CSU19" s="2688"/>
      <c r="CSV19" s="2688"/>
      <c r="CSW19" s="2688"/>
      <c r="CSX19" s="2688"/>
      <c r="CSY19" s="2688"/>
      <c r="CSZ19" s="2688"/>
      <c r="CTA19" s="2688"/>
      <c r="CTB19" s="2688"/>
      <c r="CTC19" s="2688"/>
      <c r="CTD19" s="2688"/>
      <c r="CTE19" s="2688"/>
      <c r="CTF19" s="2688"/>
      <c r="CTG19" s="2688"/>
      <c r="CTH19" s="2688"/>
      <c r="CTI19" s="2688"/>
      <c r="CTJ19" s="2688"/>
      <c r="CTK19" s="2688"/>
      <c r="CTL19" s="2688"/>
      <c r="CTM19" s="2688"/>
      <c r="CTN19" s="2688"/>
      <c r="CTO19" s="2688"/>
      <c r="CTP19" s="2688"/>
      <c r="CTQ19" s="2688"/>
      <c r="CTR19" s="2688"/>
      <c r="CTS19" s="2688"/>
      <c r="CTT19" s="2688"/>
      <c r="CTU19" s="2688"/>
      <c r="CTV19" s="2688"/>
      <c r="CTW19" s="2688"/>
      <c r="CTX19" s="2688"/>
      <c r="CTY19" s="2688"/>
      <c r="CTZ19" s="2688"/>
      <c r="CUA19" s="2688"/>
      <c r="CUB19" s="2688"/>
      <c r="CUC19" s="2688"/>
      <c r="CUD19" s="2688"/>
      <c r="CUE19" s="2688"/>
      <c r="CUF19" s="2688"/>
      <c r="CUG19" s="2688"/>
      <c r="CUH19" s="2688"/>
      <c r="CUI19" s="2688"/>
      <c r="CUJ19" s="2688"/>
      <c r="CUK19" s="2688"/>
      <c r="CUL19" s="2688"/>
      <c r="CUM19" s="2688"/>
      <c r="CUN19" s="2688"/>
      <c r="CUO19" s="2688"/>
      <c r="CUP19" s="2688"/>
      <c r="CUQ19" s="2688"/>
      <c r="CUR19" s="2688"/>
      <c r="CUS19" s="2688"/>
      <c r="CUT19" s="2688"/>
      <c r="CUU19" s="2688"/>
      <c r="CUV19" s="2688"/>
      <c r="CUW19" s="2688"/>
      <c r="CUX19" s="2688"/>
      <c r="CUY19" s="2688"/>
      <c r="CUZ19" s="2688"/>
      <c r="CVA19" s="2688"/>
      <c r="CVB19" s="2688"/>
      <c r="CVC19" s="2688"/>
      <c r="CVD19" s="2688"/>
      <c r="CVE19" s="2688"/>
      <c r="CVF19" s="2688"/>
      <c r="CVG19" s="2688"/>
      <c r="CVH19" s="2688"/>
      <c r="CVI19" s="2688"/>
      <c r="CVJ19" s="2688"/>
      <c r="CVK19" s="2688"/>
      <c r="CVL19" s="2688"/>
      <c r="CVM19" s="2688"/>
      <c r="CVN19" s="2688"/>
      <c r="CVO19" s="2688"/>
      <c r="CVP19" s="2688"/>
      <c r="CVQ19" s="2688"/>
      <c r="CVR19" s="2688"/>
      <c r="CVS19" s="2688"/>
      <c r="CVT19" s="2688"/>
      <c r="CVU19" s="2688"/>
      <c r="CVV19" s="2688"/>
      <c r="CVW19" s="2688"/>
      <c r="CVX19" s="2688"/>
      <c r="CVY19" s="2688"/>
      <c r="CVZ19" s="2688"/>
      <c r="CWA19" s="2688"/>
      <c r="CWB19" s="2688"/>
      <c r="CWC19" s="2688"/>
      <c r="CWD19" s="2688"/>
      <c r="CWE19" s="2688"/>
      <c r="CWF19" s="2688"/>
      <c r="CWG19" s="2688"/>
      <c r="CWH19" s="2688"/>
      <c r="CWI19" s="2688"/>
      <c r="CWJ19" s="2688"/>
      <c r="CWK19" s="2688"/>
      <c r="CWL19" s="2688"/>
      <c r="CWM19" s="2688"/>
      <c r="CWN19" s="2688"/>
      <c r="CWO19" s="2688"/>
      <c r="CWP19" s="2688"/>
      <c r="CWQ19" s="2688"/>
      <c r="CWR19" s="2688"/>
      <c r="CWS19" s="2688"/>
      <c r="CWT19" s="2688"/>
      <c r="CWU19" s="2688"/>
      <c r="CWV19" s="2688"/>
      <c r="CWW19" s="2688"/>
      <c r="CWX19" s="2688"/>
      <c r="CWY19" s="2688"/>
      <c r="CWZ19" s="2688"/>
      <c r="CXA19" s="2688"/>
      <c r="CXB19" s="2688"/>
      <c r="CXC19" s="2688"/>
      <c r="CXD19" s="2688"/>
      <c r="CXE19" s="2688"/>
      <c r="CXF19" s="2688"/>
      <c r="CXG19" s="2688"/>
      <c r="CXH19" s="2688"/>
      <c r="CXI19" s="2688"/>
      <c r="CXJ19" s="2688"/>
      <c r="CXK19" s="2688"/>
      <c r="CXL19" s="2688"/>
      <c r="CXM19" s="2688"/>
      <c r="CXN19" s="2688"/>
      <c r="CXO19" s="2688"/>
      <c r="CXP19" s="2688"/>
      <c r="CXQ19" s="2688"/>
      <c r="CXR19" s="2688"/>
      <c r="CXS19" s="2688"/>
      <c r="CXT19" s="2688"/>
      <c r="CXU19" s="2688"/>
      <c r="CXV19" s="2688"/>
      <c r="CXW19" s="2688"/>
      <c r="CXX19" s="2688"/>
      <c r="CXY19" s="2688"/>
      <c r="CXZ19" s="2688"/>
      <c r="CYA19" s="2688"/>
      <c r="CYB19" s="2688"/>
      <c r="CYC19" s="2688"/>
      <c r="CYD19" s="2688"/>
      <c r="CYE19" s="2688"/>
      <c r="CYF19" s="2688"/>
      <c r="CYG19" s="2688"/>
      <c r="CYH19" s="2688"/>
      <c r="CYI19" s="2688"/>
      <c r="CYJ19" s="2688"/>
      <c r="CYK19" s="2688"/>
      <c r="CYL19" s="2688"/>
      <c r="CYM19" s="2688"/>
      <c r="CYN19" s="2688"/>
      <c r="CYO19" s="2688"/>
      <c r="CYP19" s="2688"/>
      <c r="CYQ19" s="2688"/>
      <c r="CYR19" s="2688"/>
      <c r="CYS19" s="2688"/>
      <c r="CYT19" s="2688"/>
      <c r="CYU19" s="2688"/>
      <c r="CYV19" s="2688"/>
      <c r="CYW19" s="2688"/>
      <c r="CYX19" s="2688"/>
      <c r="CYY19" s="2688"/>
      <c r="CYZ19" s="2688"/>
      <c r="CZA19" s="2688"/>
      <c r="CZB19" s="2688"/>
      <c r="CZC19" s="2688"/>
      <c r="CZD19" s="2688"/>
      <c r="CZE19" s="2688"/>
      <c r="CZF19" s="2688"/>
      <c r="CZG19" s="2688"/>
      <c r="CZH19" s="2688"/>
      <c r="CZI19" s="2688"/>
      <c r="CZJ19" s="2688"/>
      <c r="CZK19" s="2688"/>
      <c r="CZL19" s="2688"/>
      <c r="CZM19" s="2688"/>
      <c r="CZN19" s="2688"/>
      <c r="CZO19" s="2688"/>
      <c r="CZP19" s="2688"/>
      <c r="CZQ19" s="2688"/>
      <c r="CZR19" s="2688"/>
      <c r="CZS19" s="2688"/>
      <c r="CZT19" s="2688"/>
      <c r="CZU19" s="2688"/>
      <c r="CZV19" s="2688"/>
      <c r="CZW19" s="2688"/>
      <c r="CZX19" s="2688"/>
      <c r="CZY19" s="2688"/>
      <c r="CZZ19" s="2688"/>
      <c r="DAA19" s="2688"/>
      <c r="DAB19" s="2688"/>
      <c r="DAC19" s="2688"/>
      <c r="DAD19" s="2688"/>
      <c r="DAE19" s="2688"/>
      <c r="DAF19" s="2688"/>
      <c r="DAG19" s="2688"/>
      <c r="DAH19" s="2688"/>
      <c r="DAI19" s="2688"/>
      <c r="DAJ19" s="2688"/>
      <c r="DAK19" s="2688"/>
      <c r="DAL19" s="2688"/>
      <c r="DAM19" s="2688"/>
      <c r="DAN19" s="2688"/>
      <c r="DAO19" s="2688"/>
      <c r="DAP19" s="2688"/>
      <c r="DAQ19" s="2688"/>
      <c r="DAR19" s="2688"/>
      <c r="DAS19" s="2688"/>
      <c r="DAT19" s="2688"/>
      <c r="DAU19" s="2688"/>
      <c r="DAV19" s="2688"/>
      <c r="DAW19" s="2688"/>
      <c r="DAX19" s="2688"/>
      <c r="DAY19" s="2688"/>
      <c r="DAZ19" s="2688"/>
      <c r="DBA19" s="2688"/>
      <c r="DBB19" s="2688"/>
      <c r="DBC19" s="2688"/>
      <c r="DBD19" s="2688"/>
      <c r="DBE19" s="2688"/>
      <c r="DBF19" s="2688"/>
      <c r="DBG19" s="2688"/>
      <c r="DBH19" s="2688"/>
      <c r="DBI19" s="2688"/>
      <c r="DBJ19" s="2688"/>
      <c r="DBK19" s="2688"/>
      <c r="DBL19" s="2688"/>
      <c r="DBM19" s="2688"/>
      <c r="DBN19" s="2688"/>
      <c r="DBO19" s="2688"/>
      <c r="DBP19" s="2688"/>
      <c r="DBQ19" s="2688"/>
      <c r="DBR19" s="2688"/>
      <c r="DBS19" s="2688"/>
      <c r="DBT19" s="2688"/>
      <c r="DBU19" s="2688"/>
      <c r="DBV19" s="2688"/>
      <c r="DBW19" s="2688"/>
      <c r="DBX19" s="2688"/>
      <c r="DBY19" s="2688"/>
      <c r="DBZ19" s="2688"/>
      <c r="DCA19" s="2688"/>
      <c r="DCB19" s="2688"/>
      <c r="DCC19" s="2688"/>
      <c r="DCD19" s="2688"/>
      <c r="DCE19" s="2688"/>
      <c r="DCF19" s="2688"/>
      <c r="DCG19" s="2688"/>
      <c r="DCH19" s="2688"/>
      <c r="DCI19" s="2688"/>
      <c r="DCJ19" s="2688"/>
      <c r="DCK19" s="2688"/>
      <c r="DCL19" s="2688"/>
      <c r="DCM19" s="2688"/>
      <c r="DCN19" s="2688"/>
      <c r="DCO19" s="2688"/>
      <c r="DCP19" s="2688"/>
      <c r="DCQ19" s="2688"/>
      <c r="DCR19" s="2688"/>
      <c r="DCS19" s="2688"/>
      <c r="DCT19" s="2688"/>
      <c r="DCU19" s="2688"/>
      <c r="DCV19" s="2688"/>
      <c r="DCW19" s="2688"/>
      <c r="DCX19" s="2688"/>
      <c r="DCY19" s="2688"/>
      <c r="DCZ19" s="2688"/>
      <c r="DDA19" s="2688"/>
      <c r="DDB19" s="2688"/>
      <c r="DDC19" s="2688"/>
      <c r="DDD19" s="2688"/>
      <c r="DDE19" s="2688"/>
      <c r="DDF19" s="2688"/>
      <c r="DDG19" s="2688"/>
      <c r="DDH19" s="2688"/>
      <c r="DDI19" s="2688"/>
      <c r="DDJ19" s="2688"/>
      <c r="DDK19" s="2688"/>
      <c r="DDL19" s="2688"/>
      <c r="DDM19" s="2688"/>
      <c r="DDN19" s="2688"/>
      <c r="DDO19" s="2688"/>
      <c r="DDP19" s="2688"/>
      <c r="DDQ19" s="2688"/>
      <c r="DDR19" s="2688"/>
      <c r="DDS19" s="2688"/>
      <c r="DDT19" s="2688"/>
      <c r="DDU19" s="2688"/>
      <c r="DDV19" s="2688"/>
      <c r="DDW19" s="2688"/>
      <c r="DDX19" s="2688"/>
      <c r="DDY19" s="2688"/>
      <c r="DDZ19" s="2688"/>
      <c r="DEA19" s="2688"/>
      <c r="DEB19" s="2688"/>
      <c r="DEC19" s="2688"/>
      <c r="DED19" s="2688"/>
      <c r="DEE19" s="2688"/>
      <c r="DEF19" s="2688"/>
      <c r="DEG19" s="2688"/>
      <c r="DEH19" s="2688"/>
      <c r="DEI19" s="2688"/>
      <c r="DEJ19" s="2688"/>
      <c r="DEK19" s="2688"/>
      <c r="DEL19" s="2688"/>
      <c r="DEM19" s="2688"/>
      <c r="DEN19" s="2688"/>
      <c r="DEO19" s="2688"/>
      <c r="DEP19" s="2688"/>
      <c r="DEQ19" s="2688"/>
      <c r="DER19" s="2688"/>
      <c r="DES19" s="2688"/>
      <c r="DET19" s="2688"/>
      <c r="DEU19" s="2688"/>
      <c r="DEV19" s="2688"/>
      <c r="DEW19" s="2688"/>
      <c r="DEX19" s="2688"/>
      <c r="DEY19" s="2688"/>
      <c r="DEZ19" s="2688"/>
      <c r="DFA19" s="2688"/>
      <c r="DFB19" s="2688"/>
      <c r="DFC19" s="2688"/>
      <c r="DFD19" s="2688"/>
      <c r="DFE19" s="2688"/>
      <c r="DFF19" s="2688"/>
      <c r="DFG19" s="2688"/>
      <c r="DFH19" s="2688"/>
      <c r="DFI19" s="2688"/>
      <c r="DFJ19" s="2688"/>
      <c r="DFK19" s="2688"/>
      <c r="DFL19" s="2688"/>
      <c r="DFM19" s="2688"/>
      <c r="DFN19" s="2688"/>
      <c r="DFO19" s="2688"/>
      <c r="DFP19" s="2688"/>
      <c r="DFQ19" s="2688"/>
      <c r="DFR19" s="2688"/>
      <c r="DFS19" s="2688"/>
      <c r="DFT19" s="2688"/>
      <c r="DFU19" s="2688"/>
      <c r="DFV19" s="2688"/>
      <c r="DFW19" s="2688"/>
      <c r="DFX19" s="2688"/>
      <c r="DFY19" s="2688"/>
      <c r="DFZ19" s="2688"/>
      <c r="DGA19" s="2688"/>
      <c r="DGB19" s="2688"/>
      <c r="DGC19" s="2688"/>
      <c r="DGD19" s="2688"/>
      <c r="DGE19" s="2688"/>
      <c r="DGF19" s="2688"/>
      <c r="DGG19" s="2688"/>
      <c r="DGH19" s="2688"/>
      <c r="DGI19" s="2688"/>
      <c r="DGJ19" s="2688"/>
      <c r="DGK19" s="2688"/>
      <c r="DGL19" s="2688"/>
      <c r="DGM19" s="2688"/>
      <c r="DGN19" s="2688"/>
      <c r="DGO19" s="2688"/>
      <c r="DGP19" s="2688"/>
      <c r="DGQ19" s="2688"/>
      <c r="DGR19" s="2688"/>
      <c r="DGS19" s="2688"/>
      <c r="DGT19" s="2688"/>
      <c r="DGU19" s="2688"/>
      <c r="DGV19" s="2688"/>
      <c r="DGW19" s="2688"/>
      <c r="DGX19" s="2688"/>
      <c r="DGY19" s="2688"/>
      <c r="DGZ19" s="2688"/>
      <c r="DHA19" s="2688"/>
      <c r="DHB19" s="2688"/>
      <c r="DHC19" s="2688"/>
      <c r="DHD19" s="2688"/>
      <c r="DHE19" s="2688"/>
      <c r="DHF19" s="2688"/>
      <c r="DHG19" s="2688"/>
      <c r="DHH19" s="2688"/>
      <c r="DHI19" s="2688"/>
      <c r="DHJ19" s="2688"/>
      <c r="DHK19" s="2688"/>
      <c r="DHL19" s="2688"/>
      <c r="DHM19" s="2688"/>
      <c r="DHN19" s="2688"/>
      <c r="DHO19" s="2688"/>
      <c r="DHP19" s="2688"/>
      <c r="DHQ19" s="2688"/>
      <c r="DHR19" s="2688"/>
      <c r="DHS19" s="2688"/>
      <c r="DHT19" s="2688"/>
      <c r="DHU19" s="2688"/>
      <c r="DHV19" s="2688"/>
      <c r="DHW19" s="2688"/>
      <c r="DHX19" s="2688"/>
      <c r="DHY19" s="2688"/>
      <c r="DHZ19" s="2688"/>
      <c r="DIA19" s="2688"/>
      <c r="DIB19" s="2688"/>
      <c r="DIC19" s="2688"/>
      <c r="DID19" s="2688"/>
      <c r="DIE19" s="2688"/>
      <c r="DIF19" s="2688"/>
      <c r="DIG19" s="2688"/>
      <c r="DIH19" s="2688"/>
      <c r="DII19" s="2688"/>
      <c r="DIJ19" s="2688"/>
      <c r="DIK19" s="2688"/>
      <c r="DIL19" s="2688"/>
      <c r="DIM19" s="2688"/>
      <c r="DIN19" s="2688"/>
      <c r="DIO19" s="2688"/>
      <c r="DIP19" s="2688"/>
      <c r="DIQ19" s="2688"/>
      <c r="DIR19" s="2688"/>
      <c r="DIS19" s="2688"/>
      <c r="DIT19" s="2688"/>
      <c r="DIU19" s="2688"/>
      <c r="DIV19" s="2688"/>
      <c r="DIW19" s="2688"/>
      <c r="DIX19" s="2688"/>
      <c r="DIY19" s="2688"/>
      <c r="DIZ19" s="2688"/>
      <c r="DJA19" s="2688"/>
      <c r="DJB19" s="2688"/>
      <c r="DJC19" s="2688"/>
      <c r="DJD19" s="2688"/>
      <c r="DJE19" s="2688"/>
      <c r="DJF19" s="2688"/>
      <c r="DJG19" s="2688"/>
      <c r="DJH19" s="2688"/>
      <c r="DJI19" s="2688"/>
      <c r="DJJ19" s="2688"/>
      <c r="DJK19" s="2688"/>
      <c r="DJL19" s="2688"/>
      <c r="DJM19" s="2688"/>
      <c r="DJN19" s="2688"/>
      <c r="DJO19" s="2688"/>
      <c r="DJP19" s="2688"/>
      <c r="DJQ19" s="2688"/>
      <c r="DJR19" s="2688"/>
      <c r="DJS19" s="2688"/>
      <c r="DJT19" s="2688"/>
      <c r="DJU19" s="2688"/>
      <c r="DJV19" s="2688"/>
      <c r="DJW19" s="2688"/>
      <c r="DJX19" s="2688"/>
      <c r="DJY19" s="2688"/>
      <c r="DJZ19" s="2688"/>
      <c r="DKA19" s="2688"/>
      <c r="DKB19" s="2688"/>
      <c r="DKC19" s="2688"/>
      <c r="DKD19" s="2688"/>
      <c r="DKE19" s="2688"/>
      <c r="DKF19" s="2688"/>
      <c r="DKG19" s="2688"/>
      <c r="DKH19" s="2688"/>
      <c r="DKI19" s="2688"/>
      <c r="DKJ19" s="2688"/>
      <c r="DKK19" s="2688"/>
      <c r="DKL19" s="2688"/>
      <c r="DKM19" s="2688"/>
      <c r="DKN19" s="2688"/>
      <c r="DKO19" s="2688"/>
      <c r="DKP19" s="2688"/>
      <c r="DKQ19" s="2688"/>
      <c r="DKR19" s="2688"/>
      <c r="DKS19" s="2688"/>
      <c r="DKT19" s="2688"/>
      <c r="DKU19" s="2688"/>
      <c r="DKV19" s="2688"/>
      <c r="DKW19" s="2688"/>
      <c r="DKX19" s="2688"/>
      <c r="DKY19" s="2688"/>
      <c r="DKZ19" s="2688"/>
      <c r="DLA19" s="2688"/>
      <c r="DLB19" s="2688"/>
      <c r="DLC19" s="2688"/>
      <c r="DLD19" s="2688"/>
      <c r="DLE19" s="2688"/>
      <c r="DLF19" s="2688"/>
      <c r="DLG19" s="2688"/>
      <c r="DLH19" s="2688"/>
      <c r="DLI19" s="2688"/>
      <c r="DLJ19" s="2688"/>
      <c r="DLK19" s="2688"/>
      <c r="DLL19" s="2688"/>
      <c r="DLM19" s="2688"/>
      <c r="DLN19" s="2688"/>
      <c r="DLO19" s="2688"/>
      <c r="DLP19" s="2688"/>
      <c r="DLQ19" s="2688"/>
      <c r="DLR19" s="2688"/>
      <c r="DLS19" s="2688"/>
      <c r="DLT19" s="2688"/>
      <c r="DLU19" s="2688"/>
      <c r="DLV19" s="2688"/>
      <c r="DLW19" s="2688"/>
      <c r="DLX19" s="2688"/>
      <c r="DLY19" s="2688"/>
      <c r="DLZ19" s="2688"/>
      <c r="DMA19" s="2688"/>
      <c r="DMB19" s="2688"/>
      <c r="DMC19" s="2688"/>
      <c r="DMD19" s="2688"/>
      <c r="DME19" s="2688"/>
      <c r="DMF19" s="2688"/>
      <c r="DMG19" s="2688"/>
      <c r="DMH19" s="2688"/>
      <c r="DMI19" s="2688"/>
      <c r="DMJ19" s="2688"/>
      <c r="DMK19" s="2688"/>
      <c r="DML19" s="2688"/>
      <c r="DMM19" s="2688"/>
      <c r="DMN19" s="2688"/>
      <c r="DMO19" s="2688"/>
      <c r="DMP19" s="2688"/>
      <c r="DMQ19" s="2688"/>
      <c r="DMR19" s="2688"/>
      <c r="DMS19" s="2688"/>
      <c r="DMT19" s="2688"/>
      <c r="DMU19" s="2688"/>
      <c r="DMV19" s="2688"/>
      <c r="DMW19" s="2688"/>
      <c r="DMX19" s="2688"/>
      <c r="DMY19" s="2688"/>
      <c r="DMZ19" s="2688"/>
      <c r="DNA19" s="2688"/>
      <c r="DNB19" s="2688"/>
      <c r="DNC19" s="2688"/>
      <c r="DND19" s="2688"/>
      <c r="DNE19" s="2688"/>
      <c r="DNF19" s="2688"/>
      <c r="DNG19" s="2688"/>
      <c r="DNH19" s="2688"/>
      <c r="DNI19" s="2688"/>
      <c r="DNJ19" s="2688"/>
      <c r="DNK19" s="2688"/>
      <c r="DNL19" s="2688"/>
      <c r="DNM19" s="2688"/>
      <c r="DNN19" s="2688"/>
      <c r="DNO19" s="2688"/>
      <c r="DNP19" s="2688"/>
      <c r="DNQ19" s="2688"/>
      <c r="DNR19" s="2688"/>
      <c r="DNS19" s="2688"/>
      <c r="DNT19" s="2688"/>
      <c r="DNU19" s="2688"/>
      <c r="DNV19" s="2688"/>
      <c r="DNW19" s="2688"/>
      <c r="DNX19" s="2688"/>
      <c r="DNY19" s="2688"/>
      <c r="DNZ19" s="2688"/>
      <c r="DOA19" s="2688"/>
      <c r="DOB19" s="2688"/>
      <c r="DOC19" s="2688"/>
      <c r="DOD19" s="2688"/>
      <c r="DOE19" s="2688"/>
      <c r="DOF19" s="2688"/>
      <c r="DOG19" s="2688"/>
      <c r="DOH19" s="2688"/>
      <c r="DOI19" s="2688"/>
      <c r="DOJ19" s="2688"/>
      <c r="DOK19" s="2688"/>
      <c r="DOL19" s="2688"/>
      <c r="DOM19" s="2688"/>
      <c r="DON19" s="2688"/>
      <c r="DOO19" s="2688"/>
      <c r="DOP19" s="2688"/>
      <c r="DOQ19" s="2688"/>
      <c r="DOR19" s="2688"/>
      <c r="DOS19" s="2688"/>
      <c r="DOT19" s="2688"/>
      <c r="DOU19" s="2688"/>
      <c r="DOV19" s="2688"/>
      <c r="DOW19" s="2688"/>
      <c r="DOX19" s="2688"/>
      <c r="DOY19" s="2688"/>
      <c r="DOZ19" s="2688"/>
      <c r="DPA19" s="2688"/>
      <c r="DPB19" s="2688"/>
      <c r="DPC19" s="2688"/>
      <c r="DPD19" s="2688"/>
      <c r="DPE19" s="2688"/>
      <c r="DPF19" s="2688"/>
      <c r="DPG19" s="2688"/>
      <c r="DPH19" s="2688"/>
      <c r="DPI19" s="2688"/>
      <c r="DPJ19" s="2688"/>
      <c r="DPK19" s="2688"/>
      <c r="DPL19" s="2688"/>
      <c r="DPM19" s="2688"/>
      <c r="DPN19" s="2688"/>
      <c r="DPO19" s="2688"/>
      <c r="DPP19" s="2688"/>
      <c r="DPQ19" s="2688"/>
      <c r="DPR19" s="2688"/>
      <c r="DPS19" s="2688"/>
      <c r="DPT19" s="2688"/>
      <c r="DPU19" s="2688"/>
      <c r="DPV19" s="2688"/>
      <c r="DPW19" s="2688"/>
      <c r="DPX19" s="2688"/>
      <c r="DPY19" s="2688"/>
      <c r="DPZ19" s="2688"/>
      <c r="DQA19" s="2688"/>
      <c r="DQB19" s="2688"/>
      <c r="DQC19" s="2688"/>
      <c r="DQD19" s="2688"/>
      <c r="DQE19" s="2688"/>
      <c r="DQF19" s="2688"/>
      <c r="DQG19" s="2688"/>
      <c r="DQH19" s="2688"/>
      <c r="DQI19" s="2688"/>
      <c r="DQJ19" s="2688"/>
      <c r="DQK19" s="2688"/>
      <c r="DQL19" s="2688"/>
      <c r="DQM19" s="2688"/>
      <c r="DQN19" s="2688"/>
      <c r="DQO19" s="2688"/>
      <c r="DQP19" s="2688"/>
      <c r="DQQ19" s="2688"/>
      <c r="DQR19" s="2688"/>
      <c r="DQS19" s="2688"/>
      <c r="DQT19" s="2688"/>
      <c r="DQU19" s="2688"/>
      <c r="DQV19" s="2688"/>
      <c r="DQW19" s="2688"/>
      <c r="DQX19" s="2688"/>
      <c r="DQY19" s="2688"/>
      <c r="DQZ19" s="2688"/>
      <c r="DRA19" s="2688"/>
      <c r="DRB19" s="2688"/>
      <c r="DRC19" s="2688"/>
      <c r="DRD19" s="2688"/>
      <c r="DRE19" s="2688"/>
      <c r="DRF19" s="2688"/>
      <c r="DRG19" s="2688"/>
      <c r="DRH19" s="2688"/>
      <c r="DRI19" s="2688"/>
      <c r="DRJ19" s="2688"/>
      <c r="DRK19" s="2688"/>
      <c r="DRL19" s="2688"/>
      <c r="DRM19" s="2688"/>
      <c r="DRN19" s="2688"/>
      <c r="DRO19" s="2688"/>
      <c r="DRP19" s="2688"/>
      <c r="DRQ19" s="2688"/>
      <c r="DRR19" s="2688"/>
      <c r="DRS19" s="2688"/>
      <c r="DRT19" s="2688"/>
      <c r="DRU19" s="2688"/>
      <c r="DRV19" s="2688"/>
      <c r="DRW19" s="2688"/>
      <c r="DRX19" s="2688"/>
      <c r="DRY19" s="2688"/>
      <c r="DRZ19" s="2688"/>
      <c r="DSA19" s="2688"/>
      <c r="DSB19" s="2688"/>
      <c r="DSC19" s="2688"/>
      <c r="DSD19" s="2688"/>
      <c r="DSE19" s="2688"/>
      <c r="DSF19" s="2688"/>
      <c r="DSG19" s="2688"/>
      <c r="DSH19" s="2688"/>
      <c r="DSI19" s="2688"/>
      <c r="DSJ19" s="2688"/>
      <c r="DSK19" s="2688"/>
      <c r="DSL19" s="2688"/>
      <c r="DSM19" s="2688"/>
      <c r="DSN19" s="2688"/>
      <c r="DSO19" s="2688"/>
      <c r="DSP19" s="2688"/>
      <c r="DSQ19" s="2688"/>
      <c r="DSR19" s="2688"/>
      <c r="DSS19" s="2688"/>
      <c r="DST19" s="2688"/>
      <c r="DSU19" s="2688"/>
      <c r="DSV19" s="2688"/>
      <c r="DSW19" s="2688"/>
      <c r="DSX19" s="2688"/>
      <c r="DSY19" s="2688"/>
      <c r="DSZ19" s="2688"/>
      <c r="DTA19" s="2688"/>
      <c r="DTB19" s="2688"/>
      <c r="DTC19" s="2688"/>
      <c r="DTD19" s="2688"/>
      <c r="DTE19" s="2688"/>
      <c r="DTF19" s="2688"/>
      <c r="DTG19" s="2688"/>
      <c r="DTH19" s="2688"/>
      <c r="DTI19" s="2688"/>
      <c r="DTJ19" s="2688"/>
      <c r="DTK19" s="2688"/>
      <c r="DTL19" s="2688"/>
      <c r="DTM19" s="2688"/>
      <c r="DTN19" s="2688"/>
      <c r="DTO19" s="2688"/>
      <c r="DTP19" s="2688"/>
      <c r="DTQ19" s="2688"/>
      <c r="DTR19" s="2688"/>
      <c r="DTS19" s="2688"/>
      <c r="DTT19" s="2688"/>
      <c r="DTU19" s="2688"/>
      <c r="DTV19" s="2688"/>
      <c r="DTW19" s="2688"/>
      <c r="DTX19" s="2688"/>
      <c r="DTY19" s="2688"/>
      <c r="DTZ19" s="2688"/>
      <c r="DUA19" s="2688"/>
      <c r="DUB19" s="2688"/>
      <c r="DUC19" s="2688"/>
      <c r="DUD19" s="2688"/>
      <c r="DUE19" s="2688"/>
      <c r="DUF19" s="2688"/>
      <c r="DUG19" s="2688"/>
      <c r="DUH19" s="2688"/>
      <c r="DUI19" s="2688"/>
      <c r="DUJ19" s="2688"/>
      <c r="DUK19" s="2688"/>
      <c r="DUL19" s="2688"/>
      <c r="DUM19" s="2688"/>
      <c r="DUN19" s="2688"/>
      <c r="DUO19" s="2688"/>
      <c r="DUP19" s="2688"/>
      <c r="DUQ19" s="2688"/>
      <c r="DUR19" s="2688"/>
      <c r="DUS19" s="2688"/>
      <c r="DUT19" s="2688"/>
      <c r="DUU19" s="2688"/>
      <c r="DUV19" s="2688"/>
      <c r="DUW19" s="2688"/>
      <c r="DUX19" s="2688"/>
      <c r="DUY19" s="2688"/>
      <c r="DUZ19" s="2688"/>
      <c r="DVA19" s="2688"/>
      <c r="DVB19" s="2688"/>
      <c r="DVC19" s="2688"/>
      <c r="DVD19" s="2688"/>
      <c r="DVE19" s="2688"/>
      <c r="DVF19" s="2688"/>
      <c r="DVG19" s="2688"/>
      <c r="DVH19" s="2688"/>
      <c r="DVI19" s="2688"/>
      <c r="DVJ19" s="2688"/>
      <c r="DVK19" s="2688"/>
      <c r="DVL19" s="2688"/>
      <c r="DVM19" s="2688"/>
      <c r="DVN19" s="2688"/>
      <c r="DVO19" s="2688"/>
      <c r="DVP19" s="2688"/>
      <c r="DVQ19" s="2688"/>
      <c r="DVR19" s="2688"/>
      <c r="DVS19" s="2688"/>
      <c r="DVT19" s="2688"/>
      <c r="DVU19" s="2688"/>
      <c r="DVV19" s="2688"/>
      <c r="DVW19" s="2688"/>
      <c r="DVX19" s="2688"/>
      <c r="DVY19" s="2688"/>
      <c r="DVZ19" s="2688"/>
      <c r="DWA19" s="2688"/>
      <c r="DWB19" s="2688"/>
      <c r="DWC19" s="2688"/>
      <c r="DWD19" s="2688"/>
      <c r="DWE19" s="2688"/>
      <c r="DWF19" s="2688"/>
      <c r="DWG19" s="2688"/>
      <c r="DWH19" s="2688"/>
      <c r="DWI19" s="2688"/>
      <c r="DWJ19" s="2688"/>
      <c r="DWK19" s="2688"/>
      <c r="DWL19" s="2688"/>
      <c r="DWM19" s="2688"/>
      <c r="DWN19" s="2688"/>
      <c r="DWO19" s="2688"/>
      <c r="DWP19" s="2688"/>
      <c r="DWQ19" s="2688"/>
      <c r="DWR19" s="2688"/>
      <c r="DWS19" s="2688"/>
      <c r="DWT19" s="2688"/>
      <c r="DWU19" s="2688"/>
      <c r="DWV19" s="2688"/>
      <c r="DWW19" s="2688"/>
      <c r="DWX19" s="2688"/>
      <c r="DWY19" s="2688"/>
      <c r="DWZ19" s="2688"/>
      <c r="DXA19" s="2688"/>
      <c r="DXB19" s="2688"/>
      <c r="DXC19" s="2688"/>
      <c r="DXD19" s="2688"/>
      <c r="DXE19" s="2688"/>
      <c r="DXF19" s="2688"/>
      <c r="DXG19" s="2688"/>
      <c r="DXH19" s="2688"/>
      <c r="DXI19" s="2688"/>
      <c r="DXJ19" s="2688"/>
      <c r="DXK19" s="2688"/>
      <c r="DXL19" s="2688"/>
      <c r="DXM19" s="2688"/>
      <c r="DXN19" s="2688"/>
      <c r="DXO19" s="2688"/>
      <c r="DXP19" s="2688"/>
      <c r="DXQ19" s="2688"/>
      <c r="DXR19" s="2688"/>
      <c r="DXS19" s="2688"/>
      <c r="DXT19" s="2688"/>
      <c r="DXU19" s="2688"/>
      <c r="DXV19" s="2688"/>
      <c r="DXW19" s="2688"/>
      <c r="DXX19" s="2688"/>
      <c r="DXY19" s="2688"/>
      <c r="DXZ19" s="2688"/>
      <c r="DYA19" s="2688"/>
      <c r="DYB19" s="2688"/>
      <c r="DYC19" s="2688"/>
      <c r="DYD19" s="2688"/>
      <c r="DYE19" s="2688"/>
      <c r="DYF19" s="2688"/>
      <c r="DYG19" s="2688"/>
      <c r="DYH19" s="2688"/>
      <c r="DYI19" s="2688"/>
      <c r="DYJ19" s="2688"/>
      <c r="DYK19" s="2688"/>
      <c r="DYL19" s="2688"/>
      <c r="DYM19" s="2688"/>
      <c r="DYN19" s="2688"/>
      <c r="DYO19" s="2688"/>
      <c r="DYP19" s="2688"/>
      <c r="DYQ19" s="2688"/>
      <c r="DYR19" s="2688"/>
      <c r="DYS19" s="2688"/>
      <c r="DYT19" s="2688"/>
      <c r="DYU19" s="2688"/>
      <c r="DYV19" s="2688"/>
      <c r="DYW19" s="2688"/>
      <c r="DYX19" s="2688"/>
      <c r="DYY19" s="2688"/>
      <c r="DYZ19" s="2688"/>
      <c r="DZA19" s="2688"/>
      <c r="DZB19" s="2688"/>
      <c r="DZC19" s="2688"/>
      <c r="DZD19" s="2688"/>
      <c r="DZE19" s="2688"/>
      <c r="DZF19" s="2688"/>
      <c r="DZG19" s="2688"/>
      <c r="DZH19" s="2688"/>
      <c r="DZI19" s="2688"/>
      <c r="DZJ19" s="2688"/>
      <c r="DZK19" s="2688"/>
      <c r="DZL19" s="2688"/>
      <c r="DZM19" s="2688"/>
      <c r="DZN19" s="2688"/>
      <c r="DZO19" s="2688"/>
      <c r="DZP19" s="2688"/>
      <c r="DZQ19" s="2688"/>
      <c r="DZR19" s="2688"/>
      <c r="DZS19" s="2688"/>
      <c r="DZT19" s="2688"/>
      <c r="DZU19" s="2688"/>
      <c r="DZV19" s="2688"/>
      <c r="DZW19" s="2688"/>
      <c r="DZX19" s="2688"/>
      <c r="DZY19" s="2688"/>
      <c r="DZZ19" s="2688"/>
      <c r="EAA19" s="2688"/>
      <c r="EAB19" s="2688"/>
      <c r="EAC19" s="2688"/>
      <c r="EAD19" s="2688"/>
      <c r="EAE19" s="2688"/>
      <c r="EAF19" s="2688"/>
      <c r="EAG19" s="2688"/>
      <c r="EAH19" s="2688"/>
      <c r="EAI19" s="2688"/>
      <c r="EAJ19" s="2688"/>
      <c r="EAK19" s="2688"/>
      <c r="EAL19" s="2688"/>
      <c r="EAM19" s="2688"/>
      <c r="EAN19" s="2688"/>
      <c r="EAO19" s="2688"/>
      <c r="EAP19" s="2688"/>
      <c r="EAQ19" s="2688"/>
      <c r="EAR19" s="2688"/>
      <c r="EAS19" s="2688"/>
      <c r="EAT19" s="2688"/>
      <c r="EAU19" s="2688"/>
      <c r="EAV19" s="2688"/>
      <c r="EAW19" s="2688"/>
      <c r="EAX19" s="2688"/>
      <c r="EAY19" s="2688"/>
      <c r="EAZ19" s="2688"/>
      <c r="EBA19" s="2688"/>
      <c r="EBB19" s="2688"/>
      <c r="EBC19" s="2688"/>
      <c r="EBD19" s="2688"/>
      <c r="EBE19" s="2688"/>
      <c r="EBF19" s="2688"/>
      <c r="EBG19" s="2688"/>
      <c r="EBH19" s="2688"/>
      <c r="EBI19" s="2688"/>
      <c r="EBJ19" s="2688"/>
      <c r="EBK19" s="2688"/>
      <c r="EBL19" s="2688"/>
      <c r="EBM19" s="2688"/>
      <c r="EBN19" s="2688"/>
      <c r="EBO19" s="2688"/>
      <c r="EBP19" s="2688"/>
      <c r="EBQ19" s="2688"/>
      <c r="EBR19" s="2688"/>
      <c r="EBS19" s="2688"/>
      <c r="EBT19" s="2688"/>
      <c r="EBU19" s="2688"/>
      <c r="EBV19" s="2688"/>
      <c r="EBW19" s="2688"/>
      <c r="EBX19" s="2688"/>
      <c r="EBY19" s="2688"/>
      <c r="EBZ19" s="2688"/>
      <c r="ECA19" s="2688"/>
      <c r="ECB19" s="2688"/>
      <c r="ECC19" s="2688"/>
      <c r="ECD19" s="2688"/>
      <c r="ECE19" s="2688"/>
      <c r="ECF19" s="2688"/>
      <c r="ECG19" s="2688"/>
      <c r="ECH19" s="2688"/>
      <c r="ECI19" s="2688"/>
      <c r="ECJ19" s="2688"/>
      <c r="ECK19" s="2688"/>
      <c r="ECL19" s="2688"/>
      <c r="ECM19" s="2688"/>
      <c r="ECN19" s="2688"/>
      <c r="ECO19" s="2688"/>
      <c r="ECP19" s="2688"/>
      <c r="ECQ19" s="2688"/>
      <c r="ECR19" s="2688"/>
      <c r="ECS19" s="2688"/>
      <c r="ECT19" s="2688"/>
      <c r="ECU19" s="2688"/>
      <c r="ECV19" s="2688"/>
      <c r="ECW19" s="2688"/>
      <c r="ECX19" s="2688"/>
      <c r="ECY19" s="2688"/>
      <c r="ECZ19" s="2688"/>
      <c r="EDA19" s="2688"/>
      <c r="EDB19" s="2688"/>
      <c r="EDC19" s="2688"/>
      <c r="EDD19" s="2688"/>
      <c r="EDE19" s="2688"/>
      <c r="EDF19" s="2688"/>
      <c r="EDG19" s="2688"/>
      <c r="EDH19" s="2688"/>
      <c r="EDI19" s="2688"/>
      <c r="EDJ19" s="2688"/>
      <c r="EDK19" s="2688"/>
      <c r="EDL19" s="2688"/>
      <c r="EDM19" s="2688"/>
      <c r="EDN19" s="2688"/>
      <c r="EDO19" s="2688"/>
      <c r="EDP19" s="2688"/>
      <c r="EDQ19" s="2688"/>
      <c r="EDR19" s="2688"/>
      <c r="EDS19" s="2688"/>
      <c r="EDT19" s="2688"/>
      <c r="EDU19" s="2688"/>
      <c r="EDV19" s="2688"/>
      <c r="EDW19" s="2688"/>
      <c r="EDX19" s="2688"/>
      <c r="EDY19" s="2688"/>
      <c r="EDZ19" s="2688"/>
      <c r="EEA19" s="2688"/>
      <c r="EEB19" s="2688"/>
      <c r="EEC19" s="2688"/>
      <c r="EED19" s="2688"/>
      <c r="EEE19" s="2688"/>
      <c r="EEF19" s="2688"/>
      <c r="EEG19" s="2688"/>
      <c r="EEH19" s="2688"/>
      <c r="EEI19" s="2688"/>
      <c r="EEJ19" s="2688"/>
      <c r="EEK19" s="2688"/>
      <c r="EEL19" s="2688"/>
      <c r="EEM19" s="2688"/>
      <c r="EEN19" s="2688"/>
      <c r="EEO19" s="2688"/>
      <c r="EEP19" s="2688"/>
      <c r="EEQ19" s="2688"/>
      <c r="EER19" s="2688"/>
      <c r="EES19" s="2688"/>
      <c r="EET19" s="2688"/>
      <c r="EEU19" s="2688"/>
      <c r="EEV19" s="2688"/>
      <c r="EEW19" s="2688"/>
      <c r="EEX19" s="2688"/>
      <c r="EEY19" s="2688"/>
      <c r="EEZ19" s="2688"/>
      <c r="EFA19" s="2688"/>
      <c r="EFB19" s="2688"/>
      <c r="EFC19" s="2688"/>
      <c r="EFD19" s="2688"/>
      <c r="EFE19" s="2688"/>
      <c r="EFF19" s="2688"/>
      <c r="EFG19" s="2688"/>
      <c r="EFH19" s="2688"/>
      <c r="EFI19" s="2688"/>
      <c r="EFJ19" s="2688"/>
      <c r="EFK19" s="2688"/>
      <c r="EFL19" s="2688"/>
      <c r="EFM19" s="2688"/>
      <c r="EFN19" s="2688"/>
      <c r="EFO19" s="2688"/>
      <c r="EFP19" s="2688"/>
      <c r="EFQ19" s="2688"/>
      <c r="EFR19" s="2688"/>
      <c r="EFS19" s="2688"/>
      <c r="EFT19" s="2688"/>
      <c r="EFU19" s="2688"/>
      <c r="EFV19" s="2688"/>
      <c r="EFW19" s="2688"/>
      <c r="EFX19" s="2688"/>
      <c r="EFY19" s="2688"/>
      <c r="EFZ19" s="2688"/>
      <c r="EGA19" s="2688"/>
      <c r="EGB19" s="2688"/>
      <c r="EGC19" s="2688"/>
      <c r="EGD19" s="2688"/>
      <c r="EGE19" s="2688"/>
      <c r="EGF19" s="2688"/>
      <c r="EGG19" s="2688"/>
      <c r="EGH19" s="2688"/>
      <c r="EGI19" s="2688"/>
      <c r="EGJ19" s="2688"/>
      <c r="EGK19" s="2688"/>
      <c r="EGL19" s="2688"/>
      <c r="EGM19" s="2688"/>
      <c r="EGN19" s="2688"/>
      <c r="EGO19" s="2688"/>
      <c r="EGP19" s="2688"/>
      <c r="EGQ19" s="2688"/>
      <c r="EGR19" s="2688"/>
      <c r="EGS19" s="2688"/>
      <c r="EGT19" s="2688"/>
      <c r="EGU19" s="2688"/>
      <c r="EGV19" s="2688"/>
      <c r="EGW19" s="2688"/>
      <c r="EGX19" s="2688"/>
      <c r="EGY19" s="2688"/>
      <c r="EGZ19" s="2688"/>
      <c r="EHA19" s="2688"/>
      <c r="EHB19" s="2688"/>
      <c r="EHC19" s="2688"/>
      <c r="EHD19" s="2688"/>
      <c r="EHE19" s="2688"/>
      <c r="EHF19" s="2688"/>
      <c r="EHG19" s="2688"/>
      <c r="EHH19" s="2688"/>
      <c r="EHI19" s="2688"/>
      <c r="EHJ19" s="2688"/>
      <c r="EHK19" s="2688"/>
      <c r="EHL19" s="2688"/>
      <c r="EHM19" s="2688"/>
      <c r="EHN19" s="2688"/>
      <c r="EHO19" s="2688"/>
      <c r="EHP19" s="2688"/>
      <c r="EHQ19" s="2688"/>
      <c r="EHR19" s="2688"/>
      <c r="EHS19" s="2688"/>
      <c r="EHT19" s="2688"/>
      <c r="EHU19" s="2688"/>
      <c r="EHV19" s="2688"/>
      <c r="EHW19" s="2688"/>
      <c r="EHX19" s="2688"/>
      <c r="EHY19" s="2688"/>
      <c r="EHZ19" s="2688"/>
      <c r="EIA19" s="2688"/>
      <c r="EIB19" s="2688"/>
      <c r="EIC19" s="2688"/>
      <c r="EID19" s="2688"/>
      <c r="EIE19" s="2688"/>
      <c r="EIF19" s="2688"/>
      <c r="EIG19" s="2688"/>
      <c r="EIH19" s="2688"/>
      <c r="EII19" s="2688"/>
      <c r="EIJ19" s="2688"/>
      <c r="EIK19" s="2688"/>
      <c r="EIL19" s="2688"/>
      <c r="EIM19" s="2688"/>
      <c r="EIN19" s="2688"/>
      <c r="EIO19" s="2688"/>
      <c r="EIP19" s="2688"/>
      <c r="EIQ19" s="2688"/>
      <c r="EIR19" s="2688"/>
      <c r="EIS19" s="2688"/>
      <c r="EIT19" s="2688"/>
      <c r="EIU19" s="2688"/>
      <c r="EIV19" s="2688"/>
      <c r="EIW19" s="2688"/>
      <c r="EIX19" s="2688"/>
      <c r="EIY19" s="2688"/>
      <c r="EIZ19" s="2688"/>
      <c r="EJA19" s="2688"/>
      <c r="EJB19" s="2688"/>
      <c r="EJC19" s="2688"/>
      <c r="EJD19" s="2688"/>
      <c r="EJE19" s="2688"/>
      <c r="EJF19" s="2688"/>
      <c r="EJG19" s="2688"/>
      <c r="EJH19" s="2688"/>
      <c r="EJI19" s="2688"/>
      <c r="EJJ19" s="2688"/>
      <c r="EJK19" s="2688"/>
      <c r="EJL19" s="2688"/>
      <c r="EJM19" s="2688"/>
      <c r="EJN19" s="2688"/>
      <c r="EJO19" s="2688"/>
      <c r="EJP19" s="2688"/>
      <c r="EJQ19" s="2688"/>
      <c r="EJR19" s="2688"/>
      <c r="EJS19" s="2688"/>
      <c r="EJT19" s="2688"/>
      <c r="EJU19" s="2688"/>
      <c r="EJV19" s="2688"/>
      <c r="EJW19" s="2688"/>
      <c r="EJX19" s="2688"/>
      <c r="EJY19" s="2688"/>
      <c r="EJZ19" s="2688"/>
      <c r="EKA19" s="2688"/>
      <c r="EKB19" s="2688"/>
      <c r="EKC19" s="2688"/>
      <c r="EKD19" s="2688"/>
      <c r="EKE19" s="2688"/>
      <c r="EKF19" s="2688"/>
      <c r="EKG19" s="2688"/>
      <c r="EKH19" s="2688"/>
      <c r="EKI19" s="2688"/>
      <c r="EKJ19" s="2688"/>
      <c r="EKK19" s="2688"/>
      <c r="EKL19" s="2688"/>
      <c r="EKM19" s="2688"/>
      <c r="EKN19" s="2688"/>
      <c r="EKO19" s="2688"/>
      <c r="EKP19" s="2688"/>
      <c r="EKQ19" s="2688"/>
      <c r="EKR19" s="2688"/>
      <c r="EKS19" s="2688"/>
      <c r="EKT19" s="2688"/>
      <c r="EKU19" s="2688"/>
      <c r="EKV19" s="2688"/>
      <c r="EKW19" s="2688"/>
      <c r="EKX19" s="2688"/>
      <c r="EKY19" s="2688"/>
      <c r="EKZ19" s="2688"/>
      <c r="ELA19" s="2688"/>
      <c r="ELB19" s="2688"/>
      <c r="ELC19" s="2688"/>
      <c r="ELD19" s="2688"/>
      <c r="ELE19" s="2688"/>
      <c r="ELF19" s="2688"/>
      <c r="ELG19" s="2688"/>
      <c r="ELH19" s="2688"/>
      <c r="ELI19" s="2688"/>
      <c r="ELJ19" s="2688"/>
      <c r="ELK19" s="2688"/>
      <c r="ELL19" s="2688"/>
      <c r="ELM19" s="2688"/>
      <c r="ELN19" s="2688"/>
      <c r="ELO19" s="2688"/>
      <c r="ELP19" s="2688"/>
      <c r="ELQ19" s="2688"/>
      <c r="ELR19" s="2688"/>
      <c r="ELS19" s="2688"/>
      <c r="ELT19" s="2688"/>
      <c r="ELU19" s="2688"/>
      <c r="ELV19" s="2688"/>
      <c r="ELW19" s="2688"/>
      <c r="ELX19" s="2688"/>
      <c r="ELY19" s="2688"/>
      <c r="ELZ19" s="2688"/>
      <c r="EMA19" s="2688"/>
      <c r="EMB19" s="2688"/>
      <c r="EMC19" s="2688"/>
      <c r="EMD19" s="2688"/>
      <c r="EME19" s="2688"/>
      <c r="EMF19" s="2688"/>
      <c r="EMG19" s="2688"/>
      <c r="EMH19" s="2688"/>
      <c r="EMI19" s="2688"/>
      <c r="EMJ19" s="2688"/>
      <c r="EMK19" s="2688"/>
      <c r="EML19" s="2688"/>
      <c r="EMM19" s="2688"/>
      <c r="EMN19" s="2688"/>
      <c r="EMO19" s="2688"/>
      <c r="EMP19" s="2688"/>
      <c r="EMQ19" s="2688"/>
      <c r="EMR19" s="2688"/>
      <c r="EMS19" s="2688"/>
      <c r="EMT19" s="2688"/>
      <c r="EMU19" s="2688"/>
      <c r="EMV19" s="2688"/>
      <c r="EMW19" s="2688"/>
      <c r="EMX19" s="2688"/>
      <c r="EMY19" s="2688"/>
      <c r="EMZ19" s="2688"/>
      <c r="ENA19" s="2688"/>
      <c r="ENB19" s="2688"/>
      <c r="ENC19" s="2688"/>
      <c r="END19" s="2688"/>
      <c r="ENE19" s="2688"/>
      <c r="ENF19" s="2688"/>
      <c r="ENG19" s="2688"/>
      <c r="ENH19" s="2688"/>
      <c r="ENI19" s="2688"/>
      <c r="ENJ19" s="2688"/>
      <c r="ENK19" s="2688"/>
      <c r="ENL19" s="2688"/>
      <c r="ENM19" s="2688"/>
      <c r="ENN19" s="2688"/>
      <c r="ENO19" s="2688"/>
      <c r="ENP19" s="2688"/>
      <c r="ENQ19" s="2688"/>
      <c r="ENR19" s="2688"/>
      <c r="ENS19" s="2688"/>
      <c r="ENT19" s="2688"/>
      <c r="ENU19" s="2688"/>
      <c r="ENV19" s="2688"/>
      <c r="ENW19" s="2688"/>
      <c r="ENX19" s="2688"/>
      <c r="ENY19" s="2688"/>
      <c r="ENZ19" s="2688"/>
      <c r="EOA19" s="2688"/>
      <c r="EOB19" s="2688"/>
      <c r="EOC19" s="2688"/>
      <c r="EOD19" s="2688"/>
      <c r="EOE19" s="2688"/>
      <c r="EOF19" s="2688"/>
      <c r="EOG19" s="2688"/>
      <c r="EOH19" s="2688"/>
      <c r="EOI19" s="2688"/>
      <c r="EOJ19" s="2688"/>
      <c r="EOK19" s="2688"/>
      <c r="EOL19" s="2688"/>
      <c r="EOM19" s="2688"/>
      <c r="EON19" s="2688"/>
      <c r="EOO19" s="2688"/>
      <c r="EOP19" s="2688"/>
      <c r="EOQ19" s="2688"/>
      <c r="EOR19" s="2688"/>
      <c r="EOS19" s="2688"/>
      <c r="EOT19" s="2688"/>
      <c r="EOU19" s="2688"/>
      <c r="EOV19" s="2688"/>
      <c r="EOW19" s="2688"/>
      <c r="EOX19" s="2688"/>
      <c r="EOY19" s="2688"/>
      <c r="EOZ19" s="2688"/>
      <c r="EPA19" s="2688"/>
      <c r="EPB19" s="2688"/>
      <c r="EPC19" s="2688"/>
      <c r="EPD19" s="2688"/>
      <c r="EPE19" s="2688"/>
      <c r="EPF19" s="2688"/>
      <c r="EPG19" s="2688"/>
      <c r="EPH19" s="2688"/>
      <c r="EPI19" s="2688"/>
      <c r="EPJ19" s="2688"/>
      <c r="EPK19" s="2688"/>
      <c r="EPL19" s="2688"/>
      <c r="EPM19" s="2688"/>
      <c r="EPN19" s="2688"/>
      <c r="EPO19" s="2688"/>
      <c r="EPP19" s="2688"/>
      <c r="EPQ19" s="2688"/>
      <c r="EPR19" s="2688"/>
      <c r="EPS19" s="2688"/>
      <c r="EPT19" s="2688"/>
      <c r="EPU19" s="2688"/>
      <c r="EPV19" s="2688"/>
      <c r="EPW19" s="2688"/>
      <c r="EPX19" s="2688"/>
      <c r="EPY19" s="2688"/>
      <c r="EPZ19" s="2688"/>
      <c r="EQA19" s="2688"/>
      <c r="EQB19" s="2688"/>
      <c r="EQC19" s="2688"/>
      <c r="EQD19" s="2688"/>
      <c r="EQE19" s="2688"/>
      <c r="EQF19" s="2688"/>
      <c r="EQG19" s="2688"/>
      <c r="EQH19" s="2688"/>
      <c r="EQI19" s="2688"/>
      <c r="EQJ19" s="2688"/>
      <c r="EQK19" s="2688"/>
      <c r="EQL19" s="2688"/>
      <c r="EQM19" s="2688"/>
      <c r="EQN19" s="2688"/>
      <c r="EQO19" s="2688"/>
      <c r="EQP19" s="2688"/>
      <c r="EQQ19" s="2688"/>
      <c r="EQR19" s="2688"/>
      <c r="EQS19" s="2688"/>
      <c r="EQT19" s="2688"/>
      <c r="EQU19" s="2688"/>
      <c r="EQV19" s="2688"/>
      <c r="EQW19" s="2688"/>
      <c r="EQX19" s="2688"/>
      <c r="EQY19" s="2688"/>
      <c r="EQZ19" s="2688"/>
      <c r="ERA19" s="2688"/>
      <c r="ERB19" s="2688"/>
      <c r="ERC19" s="2688"/>
      <c r="ERD19" s="2688"/>
      <c r="ERE19" s="2688"/>
      <c r="ERF19" s="2688"/>
      <c r="ERG19" s="2688"/>
      <c r="ERH19" s="2688"/>
      <c r="ERI19" s="2688"/>
      <c r="ERJ19" s="2688"/>
      <c r="ERK19" s="2688"/>
      <c r="ERL19" s="2688"/>
      <c r="ERM19" s="2688"/>
      <c r="ERN19" s="2688"/>
      <c r="ERO19" s="2688"/>
      <c r="ERP19" s="2688"/>
      <c r="ERQ19" s="2688"/>
      <c r="ERR19" s="2688"/>
      <c r="ERS19" s="2688"/>
      <c r="ERT19" s="2688"/>
      <c r="ERU19" s="2688"/>
      <c r="ERV19" s="2688"/>
      <c r="ERW19" s="2688"/>
      <c r="ERX19" s="2688"/>
      <c r="ERY19" s="2688"/>
      <c r="ERZ19" s="2688"/>
      <c r="ESA19" s="2688"/>
      <c r="ESB19" s="2688"/>
      <c r="ESC19" s="2688"/>
      <c r="ESD19" s="2688"/>
      <c r="ESE19" s="2688"/>
      <c r="ESF19" s="2688"/>
      <c r="ESG19" s="2688"/>
      <c r="ESH19" s="2688"/>
      <c r="ESI19" s="2688"/>
      <c r="ESJ19" s="2688"/>
      <c r="ESK19" s="2688"/>
      <c r="ESL19" s="2688"/>
      <c r="ESM19" s="2688"/>
      <c r="ESN19" s="2688"/>
      <c r="ESO19" s="2688"/>
      <c r="ESP19" s="2688"/>
      <c r="ESQ19" s="2688"/>
      <c r="ESR19" s="2688"/>
      <c r="ESS19" s="2688"/>
      <c r="EST19" s="2688"/>
      <c r="ESU19" s="2688"/>
      <c r="ESV19" s="2688"/>
      <c r="ESW19" s="2688"/>
      <c r="ESX19" s="2688"/>
      <c r="ESY19" s="2688"/>
      <c r="ESZ19" s="2688"/>
      <c r="ETA19" s="2688"/>
      <c r="ETB19" s="2688"/>
      <c r="ETC19" s="2688"/>
      <c r="ETD19" s="2688"/>
      <c r="ETE19" s="2688"/>
      <c r="ETF19" s="2688"/>
      <c r="ETG19" s="2688"/>
      <c r="ETH19" s="2688"/>
      <c r="ETI19" s="2688"/>
      <c r="ETJ19" s="2688"/>
      <c r="ETK19" s="2688"/>
      <c r="ETL19" s="2688"/>
      <c r="ETM19" s="2688"/>
      <c r="ETN19" s="2688"/>
      <c r="ETO19" s="2688"/>
      <c r="ETP19" s="2688"/>
      <c r="ETQ19" s="2688"/>
      <c r="ETR19" s="2688"/>
      <c r="ETS19" s="2688"/>
      <c r="ETT19" s="2688"/>
      <c r="ETU19" s="2688"/>
      <c r="ETV19" s="2688"/>
      <c r="ETW19" s="2688"/>
      <c r="ETX19" s="2688"/>
      <c r="ETY19" s="2688"/>
      <c r="ETZ19" s="2688"/>
      <c r="EUA19" s="2688"/>
      <c r="EUB19" s="2688"/>
      <c r="EUC19" s="2688"/>
      <c r="EUD19" s="2688"/>
      <c r="EUE19" s="2688"/>
      <c r="EUF19" s="2688"/>
      <c r="EUG19" s="2688"/>
      <c r="EUH19" s="2688"/>
      <c r="EUI19" s="2688"/>
      <c r="EUJ19" s="2688"/>
      <c r="EUK19" s="2688"/>
      <c r="EUL19" s="2688"/>
      <c r="EUM19" s="2688"/>
      <c r="EUN19" s="2688"/>
      <c r="EUO19" s="2688"/>
      <c r="EUP19" s="2688"/>
      <c r="EUQ19" s="2688"/>
      <c r="EUR19" s="2688"/>
      <c r="EUS19" s="2688"/>
      <c r="EUT19" s="2688"/>
      <c r="EUU19" s="2688"/>
      <c r="EUV19" s="2688"/>
      <c r="EUW19" s="2688"/>
      <c r="EUX19" s="2688"/>
      <c r="EUY19" s="2688"/>
      <c r="EUZ19" s="2688"/>
      <c r="EVA19" s="2688"/>
      <c r="EVB19" s="2688"/>
      <c r="EVC19" s="2688"/>
      <c r="EVD19" s="2688"/>
      <c r="EVE19" s="2688"/>
      <c r="EVF19" s="2688"/>
      <c r="EVG19" s="2688"/>
      <c r="EVH19" s="2688"/>
      <c r="EVI19" s="2688"/>
      <c r="EVJ19" s="2688"/>
      <c r="EVK19" s="2688"/>
      <c r="EVL19" s="2688"/>
      <c r="EVM19" s="2688"/>
      <c r="EVN19" s="2688"/>
      <c r="EVO19" s="2688"/>
      <c r="EVP19" s="2688"/>
      <c r="EVQ19" s="2688"/>
      <c r="EVR19" s="2688"/>
      <c r="EVS19" s="2688"/>
      <c r="EVT19" s="2688"/>
      <c r="EVU19" s="2688"/>
      <c r="EVV19" s="2688"/>
      <c r="EVW19" s="2688"/>
      <c r="EVX19" s="2688"/>
      <c r="EVY19" s="2688"/>
      <c r="EVZ19" s="2688"/>
      <c r="EWA19" s="2688"/>
      <c r="EWB19" s="2688"/>
      <c r="EWC19" s="2688"/>
      <c r="EWD19" s="2688"/>
      <c r="EWE19" s="2688"/>
      <c r="EWF19" s="2688"/>
      <c r="EWG19" s="2688"/>
      <c r="EWH19" s="2688"/>
      <c r="EWI19" s="2688"/>
      <c r="EWJ19" s="2688"/>
      <c r="EWK19" s="2688"/>
      <c r="EWL19" s="2688"/>
      <c r="EWM19" s="2688"/>
      <c r="EWN19" s="2688"/>
      <c r="EWO19" s="2688"/>
      <c r="EWP19" s="2688"/>
      <c r="EWQ19" s="2688"/>
      <c r="EWR19" s="2688"/>
      <c r="EWS19" s="2688"/>
      <c r="EWT19" s="2688"/>
      <c r="EWU19" s="2688"/>
      <c r="EWV19" s="2688"/>
      <c r="EWW19" s="2688"/>
      <c r="EWX19" s="2688"/>
      <c r="EWY19" s="2688"/>
      <c r="EWZ19" s="2688"/>
      <c r="EXA19" s="2688"/>
      <c r="EXB19" s="2688"/>
      <c r="EXC19" s="2688"/>
      <c r="EXD19" s="2688"/>
      <c r="EXE19" s="2688"/>
      <c r="EXF19" s="2688"/>
      <c r="EXG19" s="2688"/>
      <c r="EXH19" s="2688"/>
      <c r="EXI19" s="2688"/>
      <c r="EXJ19" s="2688"/>
      <c r="EXK19" s="2688"/>
      <c r="EXL19" s="2688"/>
      <c r="EXM19" s="2688"/>
      <c r="EXN19" s="2688"/>
      <c r="EXO19" s="2688"/>
      <c r="EXP19" s="2688"/>
      <c r="EXQ19" s="2688"/>
      <c r="EXR19" s="2688"/>
      <c r="EXS19" s="2688"/>
      <c r="EXT19" s="2688"/>
      <c r="EXU19" s="2688"/>
      <c r="EXV19" s="2688"/>
      <c r="EXW19" s="2688"/>
      <c r="EXX19" s="2688"/>
      <c r="EXY19" s="2688"/>
      <c r="EXZ19" s="2688"/>
      <c r="EYA19" s="2688"/>
      <c r="EYB19" s="2688"/>
      <c r="EYC19" s="2688"/>
      <c r="EYD19" s="2688"/>
      <c r="EYE19" s="2688"/>
      <c r="EYF19" s="2688"/>
      <c r="EYG19" s="2688"/>
      <c r="EYH19" s="2688"/>
      <c r="EYI19" s="2688"/>
      <c r="EYJ19" s="2688"/>
      <c r="EYK19" s="2688"/>
      <c r="EYL19" s="2688"/>
      <c r="EYM19" s="2688"/>
      <c r="EYN19" s="2688"/>
      <c r="EYO19" s="2688"/>
      <c r="EYP19" s="2688"/>
      <c r="EYQ19" s="2688"/>
      <c r="EYR19" s="2688"/>
      <c r="EYS19" s="2688"/>
      <c r="EYT19" s="2688"/>
      <c r="EYU19" s="2688"/>
      <c r="EYV19" s="2688"/>
      <c r="EYW19" s="2688"/>
      <c r="EYX19" s="2688"/>
      <c r="EYY19" s="2688"/>
      <c r="EYZ19" s="2688"/>
      <c r="EZA19" s="2688"/>
      <c r="EZB19" s="2688"/>
      <c r="EZC19" s="2688"/>
      <c r="EZD19" s="2688"/>
      <c r="EZE19" s="2688"/>
      <c r="EZF19" s="2688"/>
      <c r="EZG19" s="2688"/>
      <c r="EZH19" s="2688"/>
      <c r="EZI19" s="2688"/>
      <c r="EZJ19" s="2688"/>
      <c r="EZK19" s="2688"/>
      <c r="EZL19" s="2688"/>
      <c r="EZM19" s="2688"/>
      <c r="EZN19" s="2688"/>
      <c r="EZO19" s="2688"/>
      <c r="EZP19" s="2688"/>
      <c r="EZQ19" s="2688"/>
      <c r="EZR19" s="2688"/>
      <c r="EZS19" s="2688"/>
      <c r="EZT19" s="2688"/>
      <c r="EZU19" s="2688"/>
      <c r="EZV19" s="2688"/>
      <c r="EZW19" s="2688"/>
      <c r="EZX19" s="2688"/>
      <c r="EZY19" s="2688"/>
      <c r="EZZ19" s="2688"/>
      <c r="FAA19" s="2688"/>
      <c r="FAB19" s="2688"/>
      <c r="FAC19" s="2688"/>
      <c r="FAD19" s="2688"/>
      <c r="FAE19" s="2688"/>
      <c r="FAF19" s="2688"/>
      <c r="FAG19" s="2688"/>
      <c r="FAH19" s="2688"/>
      <c r="FAI19" s="2688"/>
      <c r="FAJ19" s="2688"/>
      <c r="FAK19" s="2688"/>
      <c r="FAL19" s="2688"/>
      <c r="FAM19" s="2688"/>
      <c r="FAN19" s="2688"/>
      <c r="FAO19" s="2688"/>
      <c r="FAP19" s="2688"/>
      <c r="FAQ19" s="2688"/>
      <c r="FAR19" s="2688"/>
      <c r="FAS19" s="2688"/>
      <c r="FAT19" s="2688"/>
      <c r="FAU19" s="2688"/>
      <c r="FAV19" s="2688"/>
      <c r="FAW19" s="2688"/>
      <c r="FAX19" s="2688"/>
      <c r="FAY19" s="2688"/>
      <c r="FAZ19" s="2688"/>
      <c r="FBA19" s="2688"/>
      <c r="FBB19" s="2688"/>
      <c r="FBC19" s="2688"/>
      <c r="FBD19" s="2688"/>
      <c r="FBE19" s="2688"/>
      <c r="FBF19" s="2688"/>
      <c r="FBG19" s="2688"/>
      <c r="FBH19" s="2688"/>
      <c r="FBI19" s="2688"/>
      <c r="FBJ19" s="2688"/>
      <c r="FBK19" s="2688"/>
      <c r="FBL19" s="2688"/>
      <c r="FBM19" s="2688"/>
      <c r="FBN19" s="2688"/>
      <c r="FBO19" s="2688"/>
      <c r="FBP19" s="2688"/>
      <c r="FBQ19" s="2688"/>
      <c r="FBR19" s="2688"/>
      <c r="FBS19" s="2688"/>
      <c r="FBT19" s="2688"/>
      <c r="FBU19" s="2688"/>
      <c r="FBV19" s="2688"/>
      <c r="FBW19" s="2688"/>
      <c r="FBX19" s="2688"/>
      <c r="FBY19" s="2688"/>
      <c r="FBZ19" s="2688"/>
      <c r="FCA19" s="2688"/>
      <c r="FCB19" s="2688"/>
      <c r="FCC19" s="2688"/>
      <c r="FCD19" s="2688"/>
      <c r="FCE19" s="2688"/>
      <c r="FCF19" s="2688"/>
      <c r="FCG19" s="2688"/>
      <c r="FCH19" s="2688"/>
      <c r="FCI19" s="2688"/>
      <c r="FCJ19" s="2688"/>
      <c r="FCK19" s="2688"/>
      <c r="FCL19" s="2688"/>
      <c r="FCM19" s="2688"/>
      <c r="FCN19" s="2688"/>
      <c r="FCO19" s="2688"/>
      <c r="FCP19" s="2688"/>
      <c r="FCQ19" s="2688"/>
      <c r="FCR19" s="2688"/>
      <c r="FCS19" s="2688"/>
      <c r="FCT19" s="2688"/>
      <c r="FCU19" s="2688"/>
      <c r="FCV19" s="2688"/>
      <c r="FCW19" s="2688"/>
      <c r="FCX19" s="2688"/>
      <c r="FCY19" s="2688"/>
      <c r="FCZ19" s="2688"/>
      <c r="FDA19" s="2688"/>
      <c r="FDB19" s="2688"/>
      <c r="FDC19" s="2688"/>
      <c r="FDD19" s="2688"/>
      <c r="FDE19" s="2688"/>
      <c r="FDF19" s="2688"/>
      <c r="FDG19" s="2688"/>
      <c r="FDH19" s="2688"/>
      <c r="FDI19" s="2688"/>
      <c r="FDJ19" s="2688"/>
      <c r="FDK19" s="2688"/>
      <c r="FDL19" s="2688"/>
      <c r="FDM19" s="2688"/>
      <c r="FDN19" s="2688"/>
      <c r="FDO19" s="2688"/>
      <c r="FDP19" s="2688"/>
      <c r="FDQ19" s="2688"/>
      <c r="FDR19" s="2688"/>
      <c r="FDS19" s="2688"/>
      <c r="FDT19" s="2688"/>
      <c r="FDU19" s="2688"/>
      <c r="FDV19" s="2688"/>
      <c r="FDW19" s="2688"/>
      <c r="FDX19" s="2688"/>
      <c r="FDY19" s="2688"/>
      <c r="FDZ19" s="2688"/>
      <c r="FEA19" s="2688"/>
      <c r="FEB19" s="2688"/>
      <c r="FEC19" s="2688"/>
      <c r="FED19" s="2688"/>
      <c r="FEE19" s="2688"/>
      <c r="FEF19" s="2688"/>
      <c r="FEG19" s="2688"/>
      <c r="FEH19" s="2688"/>
      <c r="FEI19" s="2688"/>
      <c r="FEJ19" s="2688"/>
      <c r="FEK19" s="2688"/>
      <c r="FEL19" s="2688"/>
      <c r="FEM19" s="2688"/>
      <c r="FEN19" s="2688"/>
      <c r="FEO19" s="2688"/>
      <c r="FEP19" s="2688"/>
      <c r="FEQ19" s="2688"/>
      <c r="FER19" s="2688"/>
      <c r="FES19" s="2688"/>
      <c r="FET19" s="2688"/>
      <c r="FEU19" s="2688"/>
      <c r="FEV19" s="2688"/>
      <c r="FEW19" s="2688"/>
      <c r="FEX19" s="2688"/>
      <c r="FEY19" s="2688"/>
      <c r="FEZ19" s="2688"/>
      <c r="FFA19" s="2688"/>
      <c r="FFB19" s="2688"/>
      <c r="FFC19" s="2688"/>
      <c r="FFD19" s="2688"/>
      <c r="FFE19" s="2688"/>
      <c r="FFF19" s="2688"/>
      <c r="FFG19" s="2688"/>
      <c r="FFH19" s="2688"/>
      <c r="FFI19" s="2688"/>
      <c r="FFJ19" s="2688"/>
      <c r="FFK19" s="2688"/>
      <c r="FFL19" s="2688"/>
      <c r="FFM19" s="2688"/>
      <c r="FFN19" s="2688"/>
      <c r="FFO19" s="2688"/>
      <c r="FFP19" s="2688"/>
      <c r="FFQ19" s="2688"/>
      <c r="FFR19" s="2688"/>
      <c r="FFS19" s="2688"/>
      <c r="FFT19" s="2688"/>
      <c r="FFU19" s="2688"/>
      <c r="FFV19" s="2688"/>
      <c r="FFW19" s="2688"/>
      <c r="FFX19" s="2688"/>
      <c r="FFY19" s="2688"/>
      <c r="FFZ19" s="2688"/>
      <c r="FGA19" s="2688"/>
      <c r="FGB19" s="2688"/>
      <c r="FGC19" s="2688"/>
      <c r="FGD19" s="2688"/>
      <c r="FGE19" s="2688"/>
      <c r="FGF19" s="2688"/>
      <c r="FGG19" s="2688"/>
      <c r="FGH19" s="2688"/>
      <c r="FGI19" s="2688"/>
      <c r="FGJ19" s="2688"/>
      <c r="FGK19" s="2688"/>
      <c r="FGL19" s="2688"/>
      <c r="FGM19" s="2688"/>
      <c r="FGN19" s="2688"/>
      <c r="FGO19" s="2688"/>
      <c r="FGP19" s="2688"/>
      <c r="FGQ19" s="2688"/>
      <c r="FGR19" s="2688"/>
      <c r="FGS19" s="2688"/>
      <c r="FGT19" s="2688"/>
      <c r="FGU19" s="2688"/>
      <c r="FGV19" s="2688"/>
      <c r="FGW19" s="2688"/>
      <c r="FGX19" s="2688"/>
      <c r="FGY19" s="2688"/>
      <c r="FGZ19" s="2688"/>
      <c r="FHA19" s="2688"/>
      <c r="FHB19" s="2688"/>
      <c r="FHC19" s="2688"/>
      <c r="FHD19" s="2688"/>
      <c r="FHE19" s="2688"/>
      <c r="FHF19" s="2688"/>
      <c r="FHG19" s="2688"/>
      <c r="FHH19" s="2688"/>
      <c r="FHI19" s="2688"/>
      <c r="FHJ19" s="2688"/>
      <c r="FHK19" s="2688"/>
      <c r="FHL19" s="2688"/>
      <c r="FHM19" s="2688"/>
      <c r="FHN19" s="2688"/>
      <c r="FHO19" s="2688"/>
      <c r="FHP19" s="2688"/>
      <c r="FHQ19" s="2688"/>
      <c r="FHR19" s="2688"/>
      <c r="FHS19" s="2688"/>
      <c r="FHT19" s="2688"/>
      <c r="FHU19" s="2688"/>
      <c r="FHV19" s="2688"/>
      <c r="FHW19" s="2688"/>
      <c r="FHX19" s="2688"/>
      <c r="FHY19" s="2688"/>
      <c r="FHZ19" s="2688"/>
      <c r="FIA19" s="2688"/>
      <c r="FIB19" s="2688"/>
      <c r="FIC19" s="2688"/>
      <c r="FID19" s="2688"/>
      <c r="FIE19" s="2688"/>
      <c r="FIF19" s="2688"/>
      <c r="FIG19" s="2688"/>
      <c r="FIH19" s="2688"/>
      <c r="FII19" s="2688"/>
      <c r="FIJ19" s="2688"/>
      <c r="FIK19" s="2688"/>
      <c r="FIL19" s="2688"/>
      <c r="FIM19" s="2688"/>
      <c r="FIN19" s="2688"/>
      <c r="FIO19" s="2688"/>
      <c r="FIP19" s="2688"/>
      <c r="FIQ19" s="2688"/>
      <c r="FIR19" s="2688"/>
      <c r="FIS19" s="2688"/>
      <c r="FIT19" s="2688"/>
      <c r="FIU19" s="2688"/>
      <c r="FIV19" s="2688"/>
      <c r="FIW19" s="2688"/>
      <c r="FIX19" s="2688"/>
      <c r="FIY19" s="2688"/>
      <c r="FIZ19" s="2688"/>
      <c r="FJA19" s="2688"/>
      <c r="FJB19" s="2688"/>
      <c r="FJC19" s="2688"/>
      <c r="FJD19" s="2688"/>
      <c r="FJE19" s="2688"/>
      <c r="FJF19" s="2688"/>
      <c r="FJG19" s="2688"/>
      <c r="FJH19" s="2688"/>
      <c r="FJI19" s="2688"/>
      <c r="FJJ19" s="2688"/>
      <c r="FJK19" s="2688"/>
      <c r="FJL19" s="2688"/>
      <c r="FJM19" s="2688"/>
      <c r="FJN19" s="2688"/>
      <c r="FJO19" s="2688"/>
      <c r="FJP19" s="2688"/>
      <c r="FJQ19" s="2688"/>
      <c r="FJR19" s="2688"/>
      <c r="FJS19" s="2688"/>
      <c r="FJT19" s="2688"/>
      <c r="FJU19" s="2688"/>
      <c r="FJV19" s="2688"/>
      <c r="FJW19" s="2688"/>
      <c r="FJX19" s="2688"/>
      <c r="FJY19" s="2688"/>
      <c r="FJZ19" s="2688"/>
      <c r="FKA19" s="2688"/>
      <c r="FKB19" s="2688"/>
      <c r="FKC19" s="2688"/>
      <c r="FKD19" s="2688"/>
      <c r="FKE19" s="2688"/>
      <c r="FKF19" s="2688"/>
      <c r="FKG19" s="2688"/>
      <c r="FKH19" s="2688"/>
      <c r="FKI19" s="2688"/>
      <c r="FKJ19" s="2688"/>
      <c r="FKK19" s="2688"/>
      <c r="FKL19" s="2688"/>
      <c r="FKM19" s="2688"/>
      <c r="FKN19" s="2688"/>
      <c r="FKO19" s="2688"/>
      <c r="FKP19" s="2688"/>
      <c r="FKQ19" s="2688"/>
      <c r="FKR19" s="2688"/>
      <c r="FKS19" s="2688"/>
      <c r="FKT19" s="2688"/>
      <c r="FKU19" s="2688"/>
      <c r="FKV19" s="2688"/>
      <c r="FKW19" s="2688"/>
      <c r="FKX19" s="2688"/>
      <c r="FKY19" s="2688"/>
      <c r="FKZ19" s="2688"/>
      <c r="FLA19" s="2688"/>
      <c r="FLB19" s="2688"/>
      <c r="FLC19" s="2688"/>
      <c r="FLD19" s="2688"/>
      <c r="FLE19" s="2688"/>
      <c r="FLF19" s="2688"/>
      <c r="FLG19" s="2688"/>
      <c r="FLH19" s="2688"/>
      <c r="FLI19" s="2688"/>
      <c r="FLJ19" s="2688"/>
      <c r="FLK19" s="2688"/>
      <c r="FLL19" s="2688"/>
      <c r="FLM19" s="2688"/>
      <c r="FLN19" s="2688"/>
      <c r="FLO19" s="2688"/>
      <c r="FLP19" s="2688"/>
      <c r="FLQ19" s="2688"/>
      <c r="FLR19" s="2688"/>
      <c r="FLS19" s="2688"/>
      <c r="FLT19" s="2688"/>
      <c r="FLU19" s="2688"/>
      <c r="FLV19" s="2688"/>
      <c r="FLW19" s="2688"/>
      <c r="FLX19" s="2688"/>
      <c r="FLY19" s="2688"/>
      <c r="FLZ19" s="2688"/>
      <c r="FMA19" s="2688"/>
      <c r="FMB19" s="2688"/>
      <c r="FMC19" s="2688"/>
      <c r="FMD19" s="2688"/>
      <c r="FME19" s="2688"/>
      <c r="FMF19" s="2688"/>
      <c r="FMG19" s="2688"/>
      <c r="FMH19" s="2688"/>
      <c r="FMI19" s="2688"/>
      <c r="FMJ19" s="2688"/>
      <c r="FMK19" s="2688"/>
      <c r="FML19" s="2688"/>
      <c r="FMM19" s="2688"/>
      <c r="FMN19" s="2688"/>
      <c r="FMO19" s="2688"/>
      <c r="FMP19" s="2688"/>
      <c r="FMQ19" s="2688"/>
      <c r="FMR19" s="2688"/>
      <c r="FMS19" s="2688"/>
      <c r="FMT19" s="2688"/>
      <c r="FMU19" s="2688"/>
      <c r="FMV19" s="2688"/>
      <c r="FMW19" s="2688"/>
      <c r="FMX19" s="2688"/>
      <c r="FMY19" s="2688"/>
      <c r="FMZ19" s="2688"/>
      <c r="FNA19" s="2688"/>
      <c r="FNB19" s="2688"/>
      <c r="FNC19" s="2688"/>
      <c r="FND19" s="2688"/>
      <c r="FNE19" s="2688"/>
      <c r="FNF19" s="2688"/>
      <c r="FNG19" s="2688"/>
      <c r="FNH19" s="2688"/>
      <c r="FNI19" s="2688"/>
      <c r="FNJ19" s="2688"/>
      <c r="FNK19" s="2688"/>
      <c r="FNL19" s="2688"/>
      <c r="FNM19" s="2688"/>
      <c r="FNN19" s="2688"/>
      <c r="FNO19" s="2688"/>
      <c r="FNP19" s="2688"/>
      <c r="FNQ19" s="2688"/>
      <c r="FNR19" s="2688"/>
      <c r="FNS19" s="2688"/>
      <c r="FNT19" s="2688"/>
      <c r="FNU19" s="2688"/>
      <c r="FNV19" s="2688"/>
      <c r="FNW19" s="2688"/>
      <c r="FNX19" s="2688"/>
      <c r="FNY19" s="2688"/>
      <c r="FNZ19" s="2688"/>
      <c r="FOA19" s="2688"/>
      <c r="FOB19" s="2688"/>
      <c r="FOC19" s="2688"/>
      <c r="FOD19" s="2688"/>
      <c r="FOE19" s="2688"/>
      <c r="FOF19" s="2688"/>
      <c r="FOG19" s="2688"/>
      <c r="FOH19" s="2688"/>
      <c r="FOI19" s="2688"/>
      <c r="FOJ19" s="2688"/>
      <c r="FOK19" s="2688"/>
      <c r="FOL19" s="2688"/>
      <c r="FOM19" s="2688"/>
      <c r="FON19" s="2688"/>
      <c r="FOO19" s="2688"/>
      <c r="FOP19" s="2688"/>
      <c r="FOQ19" s="2688"/>
      <c r="FOR19" s="2688"/>
      <c r="FOS19" s="2688"/>
      <c r="FOT19" s="2688"/>
      <c r="FOU19" s="2688"/>
      <c r="FOV19" s="2688"/>
      <c r="FOW19" s="2688"/>
      <c r="FOX19" s="2688"/>
      <c r="FOY19" s="2688"/>
      <c r="FOZ19" s="2688"/>
      <c r="FPA19" s="2688"/>
      <c r="FPB19" s="2688"/>
      <c r="FPC19" s="2688"/>
      <c r="FPD19" s="2688"/>
      <c r="FPE19" s="2688"/>
      <c r="FPF19" s="2688"/>
      <c r="FPG19" s="2688"/>
      <c r="FPH19" s="2688"/>
      <c r="FPI19" s="2688"/>
      <c r="FPJ19" s="2688"/>
      <c r="FPK19" s="2688"/>
      <c r="FPL19" s="2688"/>
      <c r="FPM19" s="2688"/>
      <c r="FPN19" s="2688"/>
      <c r="FPO19" s="2688"/>
      <c r="FPP19" s="2688"/>
      <c r="FPQ19" s="2688"/>
      <c r="FPR19" s="2688"/>
      <c r="FPS19" s="2688"/>
      <c r="FPT19" s="2688"/>
      <c r="FPU19" s="2688"/>
      <c r="FPV19" s="2688"/>
      <c r="FPW19" s="2688"/>
      <c r="FPX19" s="2688"/>
      <c r="FPY19" s="2688"/>
      <c r="FPZ19" s="2688"/>
      <c r="FQA19" s="2688"/>
      <c r="FQB19" s="2688"/>
      <c r="FQC19" s="2688"/>
      <c r="FQD19" s="2688"/>
      <c r="FQE19" s="2688"/>
      <c r="FQF19" s="2688"/>
      <c r="FQG19" s="2688"/>
      <c r="FQH19" s="2688"/>
      <c r="FQI19" s="2688"/>
      <c r="FQJ19" s="2688"/>
      <c r="FQK19" s="2688"/>
      <c r="FQL19" s="2688"/>
      <c r="FQM19" s="2688"/>
      <c r="FQN19" s="2688"/>
      <c r="FQO19" s="2688"/>
      <c r="FQP19" s="2688"/>
      <c r="FQQ19" s="2688"/>
      <c r="FQR19" s="2688"/>
      <c r="FQS19" s="2688"/>
      <c r="FQT19" s="2688"/>
      <c r="FQU19" s="2688"/>
      <c r="FQV19" s="2688"/>
      <c r="FQW19" s="2688"/>
      <c r="FQX19" s="2688"/>
      <c r="FQY19" s="2688"/>
      <c r="FQZ19" s="2688"/>
      <c r="FRA19" s="2688"/>
      <c r="FRB19" s="2688"/>
      <c r="FRC19" s="2688"/>
      <c r="FRD19" s="2688"/>
      <c r="FRE19" s="2688"/>
      <c r="FRF19" s="2688"/>
      <c r="FRG19" s="2688"/>
      <c r="FRH19" s="2688"/>
      <c r="FRI19" s="2688"/>
      <c r="FRJ19" s="2688"/>
      <c r="FRK19" s="2688"/>
      <c r="FRL19" s="2688"/>
      <c r="FRM19" s="2688"/>
      <c r="FRN19" s="2688"/>
      <c r="FRO19" s="2688"/>
      <c r="FRP19" s="2688"/>
      <c r="FRQ19" s="2688"/>
      <c r="FRR19" s="2688"/>
      <c r="FRS19" s="2688"/>
      <c r="FRT19" s="2688"/>
      <c r="FRU19" s="2688"/>
      <c r="FRV19" s="2688"/>
      <c r="FRW19" s="2688"/>
      <c r="FRX19" s="2688"/>
      <c r="FRY19" s="2688"/>
      <c r="FRZ19" s="2688"/>
      <c r="FSA19" s="2688"/>
      <c r="FSB19" s="2688"/>
      <c r="FSC19" s="2688"/>
      <c r="FSD19" s="2688"/>
      <c r="FSE19" s="2688"/>
      <c r="FSF19" s="2688"/>
      <c r="FSG19" s="2688"/>
      <c r="FSH19" s="2688"/>
      <c r="FSI19" s="2688"/>
      <c r="FSJ19" s="2688"/>
      <c r="FSK19" s="2688"/>
      <c r="FSL19" s="2688"/>
      <c r="FSM19" s="2688"/>
      <c r="FSN19" s="2688"/>
      <c r="FSO19" s="2688"/>
      <c r="FSP19" s="2688"/>
      <c r="FSQ19" s="2688"/>
      <c r="FSR19" s="2688"/>
      <c r="FSS19" s="2688"/>
      <c r="FST19" s="2688"/>
      <c r="FSU19" s="2688"/>
      <c r="FSV19" s="2688"/>
      <c r="FSW19" s="2688"/>
      <c r="FSX19" s="2688"/>
      <c r="FSY19" s="2688"/>
      <c r="FSZ19" s="2688"/>
      <c r="FTA19" s="2688"/>
      <c r="FTB19" s="2688"/>
      <c r="FTC19" s="2688"/>
      <c r="FTD19" s="2688"/>
      <c r="FTE19" s="2688"/>
      <c r="FTF19" s="2688"/>
      <c r="FTG19" s="2688"/>
      <c r="FTH19" s="2688"/>
      <c r="FTI19" s="2688"/>
      <c r="FTJ19" s="2688"/>
      <c r="FTK19" s="2688"/>
      <c r="FTL19" s="2688"/>
      <c r="FTM19" s="2688"/>
      <c r="FTN19" s="2688"/>
      <c r="FTO19" s="2688"/>
      <c r="FTP19" s="2688"/>
      <c r="FTQ19" s="2688"/>
      <c r="FTR19" s="2688"/>
      <c r="FTS19" s="2688"/>
      <c r="FTT19" s="2688"/>
      <c r="FTU19" s="2688"/>
      <c r="FTV19" s="2688"/>
      <c r="FTW19" s="2688"/>
      <c r="FTX19" s="2688"/>
      <c r="FTY19" s="2688"/>
      <c r="FTZ19" s="2688"/>
      <c r="FUA19" s="2688"/>
      <c r="FUB19" s="2688"/>
      <c r="FUC19" s="2688"/>
      <c r="FUD19" s="2688"/>
      <c r="FUE19" s="2688"/>
      <c r="FUF19" s="2688"/>
      <c r="FUG19" s="2688"/>
      <c r="FUH19" s="2688"/>
      <c r="FUI19" s="2688"/>
      <c r="FUJ19" s="2688"/>
      <c r="FUK19" s="2688"/>
      <c r="FUL19" s="2688"/>
      <c r="FUM19" s="2688"/>
      <c r="FUN19" s="2688"/>
      <c r="FUO19" s="2688"/>
      <c r="FUP19" s="2688"/>
      <c r="FUQ19" s="2688"/>
      <c r="FUR19" s="2688"/>
      <c r="FUS19" s="2688"/>
      <c r="FUT19" s="2688"/>
      <c r="FUU19" s="2688"/>
      <c r="FUV19" s="2688"/>
      <c r="FUW19" s="2688"/>
      <c r="FUX19" s="2688"/>
      <c r="FUY19" s="2688"/>
      <c r="FUZ19" s="2688"/>
      <c r="FVA19" s="2688"/>
      <c r="FVB19" s="2688"/>
      <c r="FVC19" s="2688"/>
      <c r="FVD19" s="2688"/>
      <c r="FVE19" s="2688"/>
      <c r="FVF19" s="2688"/>
      <c r="FVG19" s="2688"/>
      <c r="FVH19" s="2688"/>
      <c r="FVI19" s="2688"/>
      <c r="FVJ19" s="2688"/>
      <c r="FVK19" s="2688"/>
      <c r="FVL19" s="2688"/>
      <c r="FVM19" s="2688"/>
      <c r="FVN19" s="2688"/>
      <c r="FVO19" s="2688"/>
      <c r="FVP19" s="2688"/>
      <c r="FVQ19" s="2688"/>
      <c r="FVR19" s="2688"/>
      <c r="FVS19" s="2688"/>
      <c r="FVT19" s="2688"/>
      <c r="FVU19" s="2688"/>
      <c r="FVV19" s="2688"/>
      <c r="FVW19" s="2688"/>
      <c r="FVX19" s="2688"/>
      <c r="FVY19" s="2688"/>
      <c r="FVZ19" s="2688"/>
      <c r="FWA19" s="2688"/>
      <c r="FWB19" s="2688"/>
      <c r="FWC19" s="2688"/>
      <c r="FWD19" s="2688"/>
      <c r="FWE19" s="2688"/>
      <c r="FWF19" s="2688"/>
      <c r="FWG19" s="2688"/>
      <c r="FWH19" s="2688"/>
      <c r="FWI19" s="2688"/>
      <c r="FWJ19" s="2688"/>
      <c r="FWK19" s="2688"/>
      <c r="FWL19" s="2688"/>
      <c r="FWM19" s="2688"/>
      <c r="FWN19" s="2688"/>
      <c r="FWO19" s="2688"/>
      <c r="FWP19" s="2688"/>
      <c r="FWQ19" s="2688"/>
      <c r="FWR19" s="2688"/>
      <c r="FWS19" s="2688"/>
      <c r="FWT19" s="2688"/>
      <c r="FWU19" s="2688"/>
      <c r="FWV19" s="2688"/>
      <c r="FWW19" s="2688"/>
      <c r="FWX19" s="2688"/>
      <c r="FWY19" s="2688"/>
      <c r="FWZ19" s="2688"/>
      <c r="FXA19" s="2688"/>
      <c r="FXB19" s="2688"/>
      <c r="FXC19" s="2688"/>
      <c r="FXD19" s="2688"/>
      <c r="FXE19" s="2688"/>
      <c r="FXF19" s="2688"/>
      <c r="FXG19" s="2688"/>
      <c r="FXH19" s="2688"/>
      <c r="FXI19" s="2688"/>
      <c r="FXJ19" s="2688"/>
      <c r="FXK19" s="2688"/>
      <c r="FXL19" s="2688"/>
      <c r="FXM19" s="2688"/>
      <c r="FXN19" s="2688"/>
      <c r="FXO19" s="2688"/>
      <c r="FXP19" s="2688"/>
      <c r="FXQ19" s="2688"/>
      <c r="FXR19" s="2688"/>
      <c r="FXS19" s="2688"/>
      <c r="FXT19" s="2688"/>
      <c r="FXU19" s="2688"/>
      <c r="FXV19" s="2688"/>
      <c r="FXW19" s="2688"/>
      <c r="FXX19" s="2688"/>
      <c r="FXY19" s="2688"/>
      <c r="FXZ19" s="2688"/>
      <c r="FYA19" s="2688"/>
      <c r="FYB19" s="2688"/>
      <c r="FYC19" s="2688"/>
      <c r="FYD19" s="2688"/>
      <c r="FYE19" s="2688"/>
      <c r="FYF19" s="2688"/>
      <c r="FYG19" s="2688"/>
      <c r="FYH19" s="2688"/>
      <c r="FYI19" s="2688"/>
      <c r="FYJ19" s="2688"/>
      <c r="FYK19" s="2688"/>
      <c r="FYL19" s="2688"/>
      <c r="FYM19" s="2688"/>
      <c r="FYN19" s="2688"/>
      <c r="FYO19" s="2688"/>
      <c r="FYP19" s="2688"/>
      <c r="FYQ19" s="2688"/>
      <c r="FYR19" s="2688"/>
      <c r="FYS19" s="2688"/>
      <c r="FYT19" s="2688"/>
      <c r="FYU19" s="2688"/>
      <c r="FYV19" s="2688"/>
      <c r="FYW19" s="2688"/>
      <c r="FYX19" s="2688"/>
      <c r="FYY19" s="2688"/>
      <c r="FYZ19" s="2688"/>
      <c r="FZA19" s="2688"/>
      <c r="FZB19" s="2688"/>
      <c r="FZC19" s="2688"/>
      <c r="FZD19" s="2688"/>
      <c r="FZE19" s="2688"/>
      <c r="FZF19" s="2688"/>
      <c r="FZG19" s="2688"/>
      <c r="FZH19" s="2688"/>
      <c r="FZI19" s="2688"/>
      <c r="FZJ19" s="2688"/>
      <c r="FZK19" s="2688"/>
      <c r="FZL19" s="2688"/>
      <c r="FZM19" s="2688"/>
      <c r="FZN19" s="2688"/>
      <c r="FZO19" s="2688"/>
      <c r="FZP19" s="2688"/>
      <c r="FZQ19" s="2688"/>
      <c r="FZR19" s="2688"/>
      <c r="FZS19" s="2688"/>
      <c r="FZT19" s="2688"/>
      <c r="FZU19" s="2688"/>
      <c r="FZV19" s="2688"/>
      <c r="FZW19" s="2688"/>
      <c r="FZX19" s="2688"/>
      <c r="FZY19" s="2688"/>
      <c r="FZZ19" s="2688"/>
      <c r="GAA19" s="2688"/>
      <c r="GAB19" s="2688"/>
      <c r="GAC19" s="2688"/>
      <c r="GAD19" s="2688"/>
      <c r="GAE19" s="2688"/>
      <c r="GAF19" s="2688"/>
      <c r="GAG19" s="2688"/>
      <c r="GAH19" s="2688"/>
      <c r="GAI19" s="2688"/>
      <c r="GAJ19" s="2688"/>
      <c r="GAK19" s="2688"/>
      <c r="GAL19" s="2688"/>
      <c r="GAM19" s="2688"/>
      <c r="GAN19" s="2688"/>
      <c r="GAO19" s="2688"/>
      <c r="GAP19" s="2688"/>
      <c r="GAQ19" s="2688"/>
      <c r="GAR19" s="2688"/>
      <c r="GAS19" s="2688"/>
      <c r="GAT19" s="2688"/>
      <c r="GAU19" s="2688"/>
      <c r="GAV19" s="2688"/>
      <c r="GAW19" s="2688"/>
      <c r="GAX19" s="2688"/>
      <c r="GAY19" s="2688"/>
      <c r="GAZ19" s="2688"/>
      <c r="GBA19" s="2688"/>
      <c r="GBB19" s="2688"/>
      <c r="GBC19" s="2688"/>
      <c r="GBD19" s="2688"/>
      <c r="GBE19" s="2688"/>
      <c r="GBF19" s="2688"/>
      <c r="GBG19" s="2688"/>
      <c r="GBH19" s="2688"/>
      <c r="GBI19" s="2688"/>
      <c r="GBJ19" s="2688"/>
      <c r="GBK19" s="2688"/>
      <c r="GBL19" s="2688"/>
      <c r="GBM19" s="2688"/>
      <c r="GBN19" s="2688"/>
      <c r="GBO19" s="2688"/>
      <c r="GBP19" s="2688"/>
      <c r="GBQ19" s="2688"/>
      <c r="GBR19" s="2688"/>
      <c r="GBS19" s="2688"/>
      <c r="GBT19" s="2688"/>
      <c r="GBU19" s="2688"/>
      <c r="GBV19" s="2688"/>
      <c r="GBW19" s="2688"/>
      <c r="GBX19" s="2688"/>
      <c r="GBY19" s="2688"/>
      <c r="GBZ19" s="2688"/>
      <c r="GCA19" s="2688"/>
      <c r="GCB19" s="2688"/>
      <c r="GCC19" s="2688"/>
      <c r="GCD19" s="2688"/>
      <c r="GCE19" s="2688"/>
      <c r="GCF19" s="2688"/>
      <c r="GCG19" s="2688"/>
      <c r="GCH19" s="2688"/>
      <c r="GCI19" s="2688"/>
      <c r="GCJ19" s="2688"/>
      <c r="GCK19" s="2688"/>
      <c r="GCL19" s="2688"/>
      <c r="GCM19" s="2688"/>
      <c r="GCN19" s="2688"/>
      <c r="GCO19" s="2688"/>
      <c r="GCP19" s="2688"/>
      <c r="GCQ19" s="2688"/>
      <c r="GCR19" s="2688"/>
      <c r="GCS19" s="2688"/>
      <c r="GCT19" s="2688"/>
      <c r="GCU19" s="2688"/>
      <c r="GCV19" s="2688"/>
      <c r="GCW19" s="2688"/>
      <c r="GCX19" s="2688"/>
      <c r="GCY19" s="2688"/>
      <c r="GCZ19" s="2688"/>
      <c r="GDA19" s="2688"/>
      <c r="GDB19" s="2688"/>
      <c r="GDC19" s="2688"/>
      <c r="GDD19" s="2688"/>
      <c r="GDE19" s="2688"/>
      <c r="GDF19" s="2688"/>
      <c r="GDG19" s="2688"/>
      <c r="GDH19" s="2688"/>
      <c r="GDI19" s="2688"/>
      <c r="GDJ19" s="2688"/>
      <c r="GDK19" s="2688"/>
      <c r="GDL19" s="2688"/>
      <c r="GDM19" s="2688"/>
      <c r="GDN19" s="2688"/>
      <c r="GDO19" s="2688"/>
      <c r="GDP19" s="2688"/>
      <c r="GDQ19" s="2688"/>
      <c r="GDR19" s="2688"/>
      <c r="GDS19" s="2688"/>
      <c r="GDT19" s="2688"/>
      <c r="GDU19" s="2688"/>
      <c r="GDV19" s="2688"/>
      <c r="GDW19" s="2688"/>
      <c r="GDX19" s="2688"/>
      <c r="GDY19" s="2688"/>
      <c r="GDZ19" s="2688"/>
      <c r="GEA19" s="2688"/>
      <c r="GEB19" s="2688"/>
      <c r="GEC19" s="2688"/>
      <c r="GED19" s="2688"/>
      <c r="GEE19" s="2688"/>
      <c r="GEF19" s="2688"/>
      <c r="GEG19" s="2688"/>
      <c r="GEH19" s="2688"/>
      <c r="GEI19" s="2688"/>
      <c r="GEJ19" s="2688"/>
      <c r="GEK19" s="2688"/>
      <c r="GEL19" s="2688"/>
      <c r="GEM19" s="2688"/>
      <c r="GEN19" s="2688"/>
      <c r="GEO19" s="2688"/>
      <c r="GEP19" s="2688"/>
      <c r="GEQ19" s="2688"/>
      <c r="GER19" s="2688"/>
      <c r="GES19" s="2688"/>
      <c r="GET19" s="2688"/>
      <c r="GEU19" s="2688"/>
      <c r="GEV19" s="2688"/>
      <c r="GEW19" s="2688"/>
      <c r="GEX19" s="2688"/>
      <c r="GEY19" s="2688"/>
      <c r="GEZ19" s="2688"/>
      <c r="GFA19" s="2688"/>
      <c r="GFB19" s="2688"/>
      <c r="GFC19" s="2688"/>
      <c r="GFD19" s="2688"/>
      <c r="GFE19" s="2688"/>
      <c r="GFF19" s="2688"/>
      <c r="GFG19" s="2688"/>
      <c r="GFH19" s="2688"/>
      <c r="GFI19" s="2688"/>
      <c r="GFJ19" s="2688"/>
      <c r="GFK19" s="2688"/>
      <c r="GFL19" s="2688"/>
      <c r="GFM19" s="2688"/>
      <c r="GFN19" s="2688"/>
      <c r="GFO19" s="2688"/>
      <c r="GFP19" s="2688"/>
      <c r="GFQ19" s="2688"/>
      <c r="GFR19" s="2688"/>
      <c r="GFS19" s="2688"/>
      <c r="GFT19" s="2688"/>
      <c r="GFU19" s="2688"/>
      <c r="GFV19" s="2688"/>
      <c r="GFW19" s="2688"/>
      <c r="GFX19" s="2688"/>
      <c r="GFY19" s="2688"/>
      <c r="GFZ19" s="2688"/>
      <c r="GGA19" s="2688"/>
      <c r="GGB19" s="2688"/>
      <c r="GGC19" s="2688"/>
      <c r="GGD19" s="2688"/>
      <c r="GGE19" s="2688"/>
      <c r="GGF19" s="2688"/>
      <c r="GGG19" s="2688"/>
      <c r="GGH19" s="2688"/>
      <c r="GGI19" s="2688"/>
      <c r="GGJ19" s="2688"/>
      <c r="GGK19" s="2688"/>
      <c r="GGL19" s="2688"/>
      <c r="GGM19" s="2688"/>
      <c r="GGN19" s="2688"/>
      <c r="GGO19" s="2688"/>
      <c r="GGP19" s="2688"/>
      <c r="GGQ19" s="2688"/>
      <c r="GGR19" s="2688"/>
      <c r="GGS19" s="2688"/>
      <c r="GGT19" s="2688"/>
      <c r="GGU19" s="2688"/>
      <c r="GGV19" s="2688"/>
      <c r="GGW19" s="2688"/>
      <c r="GGX19" s="2688"/>
      <c r="GGY19" s="2688"/>
      <c r="GGZ19" s="2688"/>
      <c r="GHA19" s="2688"/>
      <c r="GHB19" s="2688"/>
      <c r="GHC19" s="2688"/>
      <c r="GHD19" s="2688"/>
      <c r="GHE19" s="2688"/>
      <c r="GHF19" s="2688"/>
      <c r="GHG19" s="2688"/>
      <c r="GHH19" s="2688"/>
      <c r="GHI19" s="2688"/>
      <c r="GHJ19" s="2688"/>
      <c r="GHK19" s="2688"/>
      <c r="GHL19" s="2688"/>
      <c r="GHM19" s="2688"/>
      <c r="GHN19" s="2688"/>
      <c r="GHO19" s="2688"/>
      <c r="GHP19" s="2688"/>
      <c r="GHQ19" s="2688"/>
      <c r="GHR19" s="2688"/>
      <c r="GHS19" s="2688"/>
      <c r="GHT19" s="2688"/>
      <c r="GHU19" s="2688"/>
      <c r="GHV19" s="2688"/>
      <c r="GHW19" s="2688"/>
      <c r="GHX19" s="2688"/>
      <c r="GHY19" s="2688"/>
      <c r="GHZ19" s="2688"/>
      <c r="GIA19" s="2688"/>
      <c r="GIB19" s="2688"/>
      <c r="GIC19" s="2688"/>
      <c r="GID19" s="2688"/>
      <c r="GIE19" s="2688"/>
      <c r="GIF19" s="2688"/>
      <c r="GIG19" s="2688"/>
      <c r="GIH19" s="2688"/>
      <c r="GII19" s="2688"/>
      <c r="GIJ19" s="2688"/>
      <c r="GIK19" s="2688"/>
      <c r="GIL19" s="2688"/>
      <c r="GIM19" s="2688"/>
      <c r="GIN19" s="2688"/>
      <c r="GIO19" s="2688"/>
      <c r="GIP19" s="2688"/>
      <c r="GIQ19" s="2688"/>
      <c r="GIR19" s="2688"/>
      <c r="GIS19" s="2688"/>
      <c r="GIT19" s="2688"/>
      <c r="GIU19" s="2688"/>
      <c r="GIV19" s="2688"/>
      <c r="GIW19" s="2688"/>
      <c r="GIX19" s="2688"/>
      <c r="GIY19" s="2688"/>
      <c r="GIZ19" s="2688"/>
      <c r="GJA19" s="2688"/>
      <c r="GJB19" s="2688"/>
      <c r="GJC19" s="2688"/>
      <c r="GJD19" s="2688"/>
      <c r="GJE19" s="2688"/>
      <c r="GJF19" s="2688"/>
      <c r="GJG19" s="2688"/>
      <c r="GJH19" s="2688"/>
      <c r="GJI19" s="2688"/>
      <c r="GJJ19" s="2688"/>
      <c r="GJK19" s="2688"/>
      <c r="GJL19" s="2688"/>
      <c r="GJM19" s="2688"/>
      <c r="GJN19" s="2688"/>
      <c r="GJO19" s="2688"/>
      <c r="GJP19" s="2688"/>
      <c r="GJQ19" s="2688"/>
      <c r="GJR19" s="2688"/>
      <c r="GJS19" s="2688"/>
      <c r="GJT19" s="2688"/>
      <c r="GJU19" s="2688"/>
      <c r="GJV19" s="2688"/>
      <c r="GJW19" s="2688"/>
      <c r="GJX19" s="2688"/>
      <c r="GJY19" s="2688"/>
      <c r="GJZ19" s="2688"/>
      <c r="GKA19" s="2688"/>
      <c r="GKB19" s="2688"/>
      <c r="GKC19" s="2688"/>
      <c r="GKD19" s="2688"/>
      <c r="GKE19" s="2688"/>
      <c r="GKF19" s="2688"/>
      <c r="GKG19" s="2688"/>
      <c r="GKH19" s="2688"/>
      <c r="GKI19" s="2688"/>
      <c r="GKJ19" s="2688"/>
      <c r="GKK19" s="2688"/>
      <c r="GKL19" s="2688"/>
      <c r="GKM19" s="2688"/>
      <c r="GKN19" s="2688"/>
      <c r="GKO19" s="2688"/>
      <c r="GKP19" s="2688"/>
      <c r="GKQ19" s="2688"/>
      <c r="GKR19" s="2688"/>
      <c r="GKS19" s="2688"/>
      <c r="GKT19" s="2688"/>
      <c r="GKU19" s="2688"/>
      <c r="GKV19" s="2688"/>
      <c r="GKW19" s="2688"/>
      <c r="GKX19" s="2688"/>
      <c r="GKY19" s="2688"/>
      <c r="GKZ19" s="2688"/>
      <c r="GLA19" s="2688"/>
      <c r="GLB19" s="2688"/>
      <c r="GLC19" s="2688"/>
      <c r="GLD19" s="2688"/>
      <c r="GLE19" s="2688"/>
      <c r="GLF19" s="2688"/>
      <c r="GLG19" s="2688"/>
      <c r="GLH19" s="2688"/>
      <c r="GLI19" s="2688"/>
      <c r="GLJ19" s="2688"/>
      <c r="GLK19" s="2688"/>
      <c r="GLL19" s="2688"/>
      <c r="GLM19" s="2688"/>
      <c r="GLN19" s="2688"/>
      <c r="GLO19" s="2688"/>
      <c r="GLP19" s="2688"/>
      <c r="GLQ19" s="2688"/>
      <c r="GLR19" s="2688"/>
      <c r="GLS19" s="2688"/>
      <c r="GLT19" s="2688"/>
      <c r="GLU19" s="2688"/>
      <c r="GLV19" s="2688"/>
      <c r="GLW19" s="2688"/>
      <c r="GLX19" s="2688"/>
      <c r="GLY19" s="2688"/>
      <c r="GLZ19" s="2688"/>
      <c r="GMA19" s="2688"/>
      <c r="GMB19" s="2688"/>
      <c r="GMC19" s="2688"/>
      <c r="GMD19" s="2688"/>
      <c r="GME19" s="2688"/>
      <c r="GMF19" s="2688"/>
      <c r="GMG19" s="2688"/>
      <c r="GMH19" s="2688"/>
      <c r="GMI19" s="2688"/>
      <c r="GMJ19" s="2688"/>
      <c r="GMK19" s="2688"/>
      <c r="GML19" s="2688"/>
      <c r="GMM19" s="2688"/>
      <c r="GMN19" s="2688"/>
      <c r="GMO19" s="2688"/>
      <c r="GMP19" s="2688"/>
      <c r="GMQ19" s="2688"/>
      <c r="GMR19" s="2688"/>
      <c r="GMS19" s="2688"/>
      <c r="GMT19" s="2688"/>
      <c r="GMU19" s="2688"/>
      <c r="GMV19" s="2688"/>
      <c r="GMW19" s="2688"/>
      <c r="GMX19" s="2688"/>
      <c r="GMY19" s="2688"/>
      <c r="GMZ19" s="2688"/>
      <c r="GNA19" s="2688"/>
      <c r="GNB19" s="2688"/>
      <c r="GNC19" s="2688"/>
      <c r="GND19" s="2688"/>
      <c r="GNE19" s="2688"/>
      <c r="GNF19" s="2688"/>
      <c r="GNG19" s="2688"/>
      <c r="GNH19" s="2688"/>
      <c r="GNI19" s="2688"/>
      <c r="GNJ19" s="2688"/>
      <c r="GNK19" s="2688"/>
      <c r="GNL19" s="2688"/>
      <c r="GNM19" s="2688"/>
      <c r="GNN19" s="2688"/>
      <c r="GNO19" s="2688"/>
      <c r="GNP19" s="2688"/>
      <c r="GNQ19" s="2688"/>
      <c r="GNR19" s="2688"/>
      <c r="GNS19" s="2688"/>
      <c r="GNT19" s="2688"/>
      <c r="GNU19" s="2688"/>
      <c r="GNV19" s="2688"/>
      <c r="GNW19" s="2688"/>
      <c r="GNX19" s="2688"/>
      <c r="GNY19" s="2688"/>
      <c r="GNZ19" s="2688"/>
      <c r="GOA19" s="2688"/>
      <c r="GOB19" s="2688"/>
      <c r="GOC19" s="2688"/>
      <c r="GOD19" s="2688"/>
      <c r="GOE19" s="2688"/>
      <c r="GOF19" s="2688"/>
      <c r="GOG19" s="2688"/>
      <c r="GOH19" s="2688"/>
      <c r="GOI19" s="2688"/>
      <c r="GOJ19" s="2688"/>
      <c r="GOK19" s="2688"/>
      <c r="GOL19" s="2688"/>
      <c r="GOM19" s="2688"/>
      <c r="GON19" s="2688"/>
      <c r="GOO19" s="2688"/>
      <c r="GOP19" s="2688"/>
      <c r="GOQ19" s="2688"/>
      <c r="GOR19" s="2688"/>
      <c r="GOS19" s="2688"/>
      <c r="GOT19" s="2688"/>
      <c r="GOU19" s="2688"/>
      <c r="GOV19" s="2688"/>
      <c r="GOW19" s="2688"/>
      <c r="GOX19" s="2688"/>
      <c r="GOY19" s="2688"/>
      <c r="GOZ19" s="2688"/>
      <c r="GPA19" s="2688"/>
      <c r="GPB19" s="2688"/>
      <c r="GPC19" s="2688"/>
      <c r="GPD19" s="2688"/>
      <c r="GPE19" s="2688"/>
      <c r="GPF19" s="2688"/>
      <c r="GPG19" s="2688"/>
      <c r="GPH19" s="2688"/>
      <c r="GPI19" s="2688"/>
      <c r="GPJ19" s="2688"/>
      <c r="GPK19" s="2688"/>
      <c r="GPL19" s="2688"/>
      <c r="GPM19" s="2688"/>
      <c r="GPN19" s="2688"/>
      <c r="GPO19" s="2688"/>
      <c r="GPP19" s="2688"/>
      <c r="GPQ19" s="2688"/>
      <c r="GPR19" s="2688"/>
      <c r="GPS19" s="2688"/>
      <c r="GPT19" s="2688"/>
      <c r="GPU19" s="2688"/>
      <c r="GPV19" s="2688"/>
      <c r="GPW19" s="2688"/>
      <c r="GPX19" s="2688"/>
      <c r="GPY19" s="2688"/>
      <c r="GPZ19" s="2688"/>
      <c r="GQA19" s="2688"/>
      <c r="GQB19" s="2688"/>
      <c r="GQC19" s="2688"/>
      <c r="GQD19" s="2688"/>
      <c r="GQE19" s="2688"/>
      <c r="GQF19" s="2688"/>
      <c r="GQG19" s="2688"/>
      <c r="GQH19" s="2688"/>
      <c r="GQI19" s="2688"/>
      <c r="GQJ19" s="2688"/>
      <c r="GQK19" s="2688"/>
      <c r="GQL19" s="2688"/>
      <c r="GQM19" s="2688"/>
      <c r="GQN19" s="2688"/>
      <c r="GQO19" s="2688"/>
      <c r="GQP19" s="2688"/>
      <c r="GQQ19" s="2688"/>
      <c r="GQR19" s="2688"/>
      <c r="GQS19" s="2688"/>
      <c r="GQT19" s="2688"/>
      <c r="GQU19" s="2688"/>
      <c r="GQV19" s="2688"/>
      <c r="GQW19" s="2688"/>
      <c r="GQX19" s="2688"/>
      <c r="GQY19" s="2688"/>
      <c r="GQZ19" s="2688"/>
      <c r="GRA19" s="2688"/>
      <c r="GRB19" s="2688"/>
      <c r="GRC19" s="2688"/>
      <c r="GRD19" s="2688"/>
      <c r="GRE19" s="2688"/>
      <c r="GRF19" s="2688"/>
      <c r="GRG19" s="2688"/>
      <c r="GRH19" s="2688"/>
      <c r="GRI19" s="2688"/>
      <c r="GRJ19" s="2688"/>
      <c r="GRK19" s="2688"/>
      <c r="GRL19" s="2688"/>
      <c r="GRM19" s="2688"/>
      <c r="GRN19" s="2688"/>
      <c r="GRO19" s="2688"/>
      <c r="GRP19" s="2688"/>
      <c r="GRQ19" s="2688"/>
      <c r="GRR19" s="2688"/>
      <c r="GRS19" s="2688"/>
      <c r="GRT19" s="2688"/>
      <c r="GRU19" s="2688"/>
      <c r="GRV19" s="2688"/>
      <c r="GRW19" s="2688"/>
      <c r="GRX19" s="2688"/>
      <c r="GRY19" s="2688"/>
      <c r="GRZ19" s="2688"/>
      <c r="GSA19" s="2688"/>
      <c r="GSB19" s="2688"/>
      <c r="GSC19" s="2688"/>
      <c r="GSD19" s="2688"/>
      <c r="GSE19" s="2688"/>
      <c r="GSF19" s="2688"/>
      <c r="GSG19" s="2688"/>
      <c r="GSH19" s="2688"/>
      <c r="GSI19" s="2688"/>
      <c r="GSJ19" s="2688"/>
      <c r="GSK19" s="2688"/>
      <c r="GSL19" s="2688"/>
      <c r="GSM19" s="2688"/>
      <c r="GSN19" s="2688"/>
      <c r="GSO19" s="2688"/>
      <c r="GSP19" s="2688"/>
      <c r="GSQ19" s="2688"/>
      <c r="GSR19" s="2688"/>
      <c r="GSS19" s="2688"/>
      <c r="GST19" s="2688"/>
      <c r="GSU19" s="2688"/>
      <c r="GSV19" s="2688"/>
      <c r="GSW19" s="2688"/>
      <c r="GSX19" s="2688"/>
      <c r="GSY19" s="2688"/>
      <c r="GSZ19" s="2688"/>
      <c r="GTA19" s="2688"/>
      <c r="GTB19" s="2688"/>
      <c r="GTC19" s="2688"/>
      <c r="GTD19" s="2688"/>
      <c r="GTE19" s="2688"/>
      <c r="GTF19" s="2688"/>
      <c r="GTG19" s="2688"/>
      <c r="GTH19" s="2688"/>
      <c r="GTI19" s="2688"/>
      <c r="GTJ19" s="2688"/>
      <c r="GTK19" s="2688"/>
      <c r="GTL19" s="2688"/>
      <c r="GTM19" s="2688"/>
      <c r="GTN19" s="2688"/>
      <c r="GTO19" s="2688"/>
      <c r="GTP19" s="2688"/>
      <c r="GTQ19" s="2688"/>
      <c r="GTR19" s="2688"/>
      <c r="GTS19" s="2688"/>
      <c r="GTT19" s="2688"/>
      <c r="GTU19" s="2688"/>
      <c r="GTV19" s="2688"/>
      <c r="GTW19" s="2688"/>
      <c r="GTX19" s="2688"/>
      <c r="GTY19" s="2688"/>
      <c r="GTZ19" s="2688"/>
      <c r="GUA19" s="2688"/>
      <c r="GUB19" s="2688"/>
      <c r="GUC19" s="2688"/>
      <c r="GUD19" s="2688"/>
      <c r="GUE19" s="2688"/>
      <c r="GUF19" s="2688"/>
      <c r="GUG19" s="2688"/>
      <c r="GUH19" s="2688"/>
      <c r="GUI19" s="2688"/>
      <c r="GUJ19" s="2688"/>
      <c r="GUK19" s="2688"/>
      <c r="GUL19" s="2688"/>
      <c r="GUM19" s="2688"/>
      <c r="GUN19" s="2688"/>
      <c r="GUO19" s="2688"/>
      <c r="GUP19" s="2688"/>
      <c r="GUQ19" s="2688"/>
      <c r="GUR19" s="2688"/>
      <c r="GUS19" s="2688"/>
      <c r="GUT19" s="2688"/>
      <c r="GUU19" s="2688"/>
      <c r="GUV19" s="2688"/>
      <c r="GUW19" s="2688"/>
      <c r="GUX19" s="2688"/>
      <c r="GUY19" s="2688"/>
      <c r="GUZ19" s="2688"/>
      <c r="GVA19" s="2688"/>
      <c r="GVB19" s="2688"/>
      <c r="GVC19" s="2688"/>
      <c r="GVD19" s="2688"/>
      <c r="GVE19" s="2688"/>
      <c r="GVF19" s="2688"/>
      <c r="GVG19" s="2688"/>
      <c r="GVH19" s="2688"/>
      <c r="GVI19" s="2688"/>
      <c r="GVJ19" s="2688"/>
      <c r="GVK19" s="2688"/>
      <c r="GVL19" s="2688"/>
      <c r="GVM19" s="2688"/>
      <c r="GVN19" s="2688"/>
      <c r="GVO19" s="2688"/>
      <c r="GVP19" s="2688"/>
      <c r="GVQ19" s="2688"/>
      <c r="GVR19" s="2688"/>
      <c r="GVS19" s="2688"/>
      <c r="GVT19" s="2688"/>
      <c r="GVU19" s="2688"/>
      <c r="GVV19" s="2688"/>
      <c r="GVW19" s="2688"/>
      <c r="GVX19" s="2688"/>
      <c r="GVY19" s="2688"/>
      <c r="GVZ19" s="2688"/>
      <c r="GWA19" s="2688"/>
      <c r="GWB19" s="2688"/>
      <c r="GWC19" s="2688"/>
      <c r="GWD19" s="2688"/>
      <c r="GWE19" s="2688"/>
      <c r="GWF19" s="2688"/>
      <c r="GWG19" s="2688"/>
      <c r="GWH19" s="2688"/>
      <c r="GWI19" s="2688"/>
      <c r="GWJ19" s="2688"/>
      <c r="GWK19" s="2688"/>
      <c r="GWL19" s="2688"/>
      <c r="GWM19" s="2688"/>
      <c r="GWN19" s="2688"/>
      <c r="GWO19" s="2688"/>
      <c r="GWP19" s="2688"/>
      <c r="GWQ19" s="2688"/>
      <c r="GWR19" s="2688"/>
      <c r="GWS19" s="2688"/>
      <c r="GWT19" s="2688"/>
      <c r="GWU19" s="2688"/>
      <c r="GWV19" s="2688"/>
      <c r="GWW19" s="2688"/>
      <c r="GWX19" s="2688"/>
      <c r="GWY19" s="2688"/>
      <c r="GWZ19" s="2688"/>
      <c r="GXA19" s="2688"/>
      <c r="GXB19" s="2688"/>
      <c r="GXC19" s="2688"/>
      <c r="GXD19" s="2688"/>
      <c r="GXE19" s="2688"/>
      <c r="GXF19" s="2688"/>
      <c r="GXG19" s="2688"/>
      <c r="GXH19" s="2688"/>
      <c r="GXI19" s="2688"/>
      <c r="GXJ19" s="2688"/>
      <c r="GXK19" s="2688"/>
      <c r="GXL19" s="2688"/>
      <c r="GXM19" s="2688"/>
      <c r="GXN19" s="2688"/>
      <c r="GXO19" s="2688"/>
      <c r="GXP19" s="2688"/>
      <c r="GXQ19" s="2688"/>
      <c r="GXR19" s="2688"/>
      <c r="GXS19" s="2688"/>
      <c r="GXT19" s="2688"/>
      <c r="GXU19" s="2688"/>
      <c r="GXV19" s="2688"/>
      <c r="GXW19" s="2688"/>
      <c r="GXX19" s="2688"/>
      <c r="GXY19" s="2688"/>
      <c r="GXZ19" s="2688"/>
      <c r="GYA19" s="2688"/>
      <c r="GYB19" s="2688"/>
      <c r="GYC19" s="2688"/>
      <c r="GYD19" s="2688"/>
      <c r="GYE19" s="2688"/>
      <c r="GYF19" s="2688"/>
      <c r="GYG19" s="2688"/>
      <c r="GYH19" s="2688"/>
      <c r="GYI19" s="2688"/>
      <c r="GYJ19" s="2688"/>
      <c r="GYK19" s="2688"/>
      <c r="GYL19" s="2688"/>
      <c r="GYM19" s="2688"/>
      <c r="GYN19" s="2688"/>
      <c r="GYO19" s="2688"/>
      <c r="GYP19" s="2688"/>
      <c r="GYQ19" s="2688"/>
      <c r="GYR19" s="2688"/>
      <c r="GYS19" s="2688"/>
      <c r="GYT19" s="2688"/>
      <c r="GYU19" s="2688"/>
      <c r="GYV19" s="2688"/>
      <c r="GYW19" s="2688"/>
      <c r="GYX19" s="2688"/>
      <c r="GYY19" s="2688"/>
      <c r="GYZ19" s="2688"/>
      <c r="GZA19" s="2688"/>
      <c r="GZB19" s="2688"/>
      <c r="GZC19" s="2688"/>
      <c r="GZD19" s="2688"/>
      <c r="GZE19" s="2688"/>
      <c r="GZF19" s="2688"/>
      <c r="GZG19" s="2688"/>
      <c r="GZH19" s="2688"/>
      <c r="GZI19" s="2688"/>
      <c r="GZJ19" s="2688"/>
      <c r="GZK19" s="2688"/>
      <c r="GZL19" s="2688"/>
      <c r="GZM19" s="2688"/>
      <c r="GZN19" s="2688"/>
      <c r="GZO19" s="2688"/>
      <c r="GZP19" s="2688"/>
      <c r="GZQ19" s="2688"/>
      <c r="GZR19" s="2688"/>
      <c r="GZS19" s="2688"/>
      <c r="GZT19" s="2688"/>
      <c r="GZU19" s="2688"/>
      <c r="GZV19" s="2688"/>
      <c r="GZW19" s="2688"/>
      <c r="GZX19" s="2688"/>
      <c r="GZY19" s="2688"/>
      <c r="GZZ19" s="2688"/>
      <c r="HAA19" s="2688"/>
      <c r="HAB19" s="2688"/>
      <c r="HAC19" s="2688"/>
      <c r="HAD19" s="2688"/>
      <c r="HAE19" s="2688"/>
      <c r="HAF19" s="2688"/>
      <c r="HAG19" s="2688"/>
      <c r="HAH19" s="2688"/>
      <c r="HAI19" s="2688"/>
      <c r="HAJ19" s="2688"/>
      <c r="HAK19" s="2688"/>
      <c r="HAL19" s="2688"/>
      <c r="HAM19" s="2688"/>
      <c r="HAN19" s="2688"/>
      <c r="HAO19" s="2688"/>
      <c r="HAP19" s="2688"/>
      <c r="HAQ19" s="2688"/>
      <c r="HAR19" s="2688"/>
      <c r="HAS19" s="2688"/>
      <c r="HAT19" s="2688"/>
      <c r="HAU19" s="2688"/>
      <c r="HAV19" s="2688"/>
      <c r="HAW19" s="2688"/>
      <c r="HAX19" s="2688"/>
      <c r="HAY19" s="2688"/>
      <c r="HAZ19" s="2688"/>
      <c r="HBA19" s="2688"/>
      <c r="HBB19" s="2688"/>
      <c r="HBC19" s="2688"/>
      <c r="HBD19" s="2688"/>
      <c r="HBE19" s="2688"/>
      <c r="HBF19" s="2688"/>
      <c r="HBG19" s="2688"/>
      <c r="HBH19" s="2688"/>
      <c r="HBI19" s="2688"/>
      <c r="HBJ19" s="2688"/>
      <c r="HBK19" s="2688"/>
      <c r="HBL19" s="2688"/>
      <c r="HBM19" s="2688"/>
      <c r="HBN19" s="2688"/>
      <c r="HBO19" s="2688"/>
      <c r="HBP19" s="2688"/>
      <c r="HBQ19" s="2688"/>
      <c r="HBR19" s="2688"/>
      <c r="HBS19" s="2688"/>
      <c r="HBT19" s="2688"/>
      <c r="HBU19" s="2688"/>
      <c r="HBV19" s="2688"/>
      <c r="HBW19" s="2688"/>
      <c r="HBX19" s="2688"/>
      <c r="HBY19" s="2688"/>
      <c r="HBZ19" s="2688"/>
      <c r="HCA19" s="2688"/>
      <c r="HCB19" s="2688"/>
      <c r="HCC19" s="2688"/>
      <c r="HCD19" s="2688"/>
      <c r="HCE19" s="2688"/>
      <c r="HCF19" s="2688"/>
      <c r="HCG19" s="2688"/>
      <c r="HCH19" s="2688"/>
      <c r="HCI19" s="2688"/>
      <c r="HCJ19" s="2688"/>
      <c r="HCK19" s="2688"/>
      <c r="HCL19" s="2688"/>
      <c r="HCM19" s="2688"/>
      <c r="HCN19" s="2688"/>
      <c r="HCO19" s="2688"/>
      <c r="HCP19" s="2688"/>
      <c r="HCQ19" s="2688"/>
      <c r="HCR19" s="2688"/>
      <c r="HCS19" s="2688"/>
      <c r="HCT19" s="2688"/>
      <c r="HCU19" s="2688"/>
      <c r="HCV19" s="2688"/>
      <c r="HCW19" s="2688"/>
      <c r="HCX19" s="2688"/>
      <c r="HCY19" s="2688"/>
      <c r="HCZ19" s="2688"/>
      <c r="HDA19" s="2688"/>
      <c r="HDB19" s="2688"/>
      <c r="HDC19" s="2688"/>
      <c r="HDD19" s="2688"/>
      <c r="HDE19" s="2688"/>
      <c r="HDF19" s="2688"/>
      <c r="HDG19" s="2688"/>
      <c r="HDH19" s="2688"/>
      <c r="HDI19" s="2688"/>
      <c r="HDJ19" s="2688"/>
      <c r="HDK19" s="2688"/>
      <c r="HDL19" s="2688"/>
      <c r="HDM19" s="2688"/>
      <c r="HDN19" s="2688"/>
      <c r="HDO19" s="2688"/>
      <c r="HDP19" s="2688"/>
      <c r="HDQ19" s="2688"/>
      <c r="HDR19" s="2688"/>
      <c r="HDS19" s="2688"/>
      <c r="HDT19" s="2688"/>
      <c r="HDU19" s="2688"/>
      <c r="HDV19" s="2688"/>
      <c r="HDW19" s="2688"/>
      <c r="HDX19" s="2688"/>
      <c r="HDY19" s="2688"/>
      <c r="HDZ19" s="2688"/>
      <c r="HEA19" s="2688"/>
      <c r="HEB19" s="2688"/>
      <c r="HEC19" s="2688"/>
      <c r="HED19" s="2688"/>
      <c r="HEE19" s="2688"/>
      <c r="HEF19" s="2688"/>
      <c r="HEG19" s="2688"/>
      <c r="HEH19" s="2688"/>
      <c r="HEI19" s="2688"/>
      <c r="HEJ19" s="2688"/>
      <c r="HEK19" s="2688"/>
      <c r="HEL19" s="2688"/>
      <c r="HEM19" s="2688"/>
      <c r="HEN19" s="2688"/>
      <c r="HEO19" s="2688"/>
      <c r="HEP19" s="2688"/>
      <c r="HEQ19" s="2688"/>
      <c r="HER19" s="2688"/>
      <c r="HES19" s="2688"/>
      <c r="HET19" s="2688"/>
      <c r="HEU19" s="2688"/>
      <c r="HEV19" s="2688"/>
      <c r="HEW19" s="2688"/>
      <c r="HEX19" s="2688"/>
      <c r="HEY19" s="2688"/>
      <c r="HEZ19" s="2688"/>
      <c r="HFA19" s="2688"/>
      <c r="HFB19" s="2688"/>
      <c r="HFC19" s="2688"/>
      <c r="HFD19" s="2688"/>
      <c r="HFE19" s="2688"/>
      <c r="HFF19" s="2688"/>
      <c r="HFG19" s="2688"/>
      <c r="HFH19" s="2688"/>
      <c r="HFI19" s="2688"/>
      <c r="HFJ19" s="2688"/>
      <c r="HFK19" s="2688"/>
      <c r="HFL19" s="2688"/>
      <c r="HFM19" s="2688"/>
      <c r="HFN19" s="2688"/>
      <c r="HFO19" s="2688"/>
      <c r="HFP19" s="2688"/>
      <c r="HFQ19" s="2688"/>
      <c r="HFR19" s="2688"/>
      <c r="HFS19" s="2688"/>
      <c r="HFT19" s="2688"/>
      <c r="HFU19" s="2688"/>
      <c r="HFV19" s="2688"/>
      <c r="HFW19" s="2688"/>
      <c r="HFX19" s="2688"/>
      <c r="HFY19" s="2688"/>
      <c r="HFZ19" s="2688"/>
      <c r="HGA19" s="2688"/>
      <c r="HGB19" s="2688"/>
      <c r="HGC19" s="2688"/>
      <c r="HGD19" s="2688"/>
      <c r="HGE19" s="2688"/>
      <c r="HGF19" s="2688"/>
      <c r="HGG19" s="2688"/>
      <c r="HGH19" s="2688"/>
      <c r="HGI19" s="2688"/>
      <c r="HGJ19" s="2688"/>
      <c r="HGK19" s="2688"/>
      <c r="HGL19" s="2688"/>
      <c r="HGM19" s="2688"/>
      <c r="HGN19" s="2688"/>
      <c r="HGO19" s="2688"/>
      <c r="HGP19" s="2688"/>
      <c r="HGQ19" s="2688"/>
      <c r="HGR19" s="2688"/>
      <c r="HGS19" s="2688"/>
      <c r="HGT19" s="2688"/>
      <c r="HGU19" s="2688"/>
      <c r="HGV19" s="2688"/>
      <c r="HGW19" s="2688"/>
      <c r="HGX19" s="2688"/>
      <c r="HGY19" s="2688"/>
      <c r="HGZ19" s="2688"/>
      <c r="HHA19" s="2688"/>
      <c r="HHB19" s="2688"/>
      <c r="HHC19" s="2688"/>
      <c r="HHD19" s="2688"/>
      <c r="HHE19" s="2688"/>
      <c r="HHF19" s="2688"/>
      <c r="HHG19" s="2688"/>
      <c r="HHH19" s="2688"/>
      <c r="HHI19" s="2688"/>
      <c r="HHJ19" s="2688"/>
      <c r="HHK19" s="2688"/>
      <c r="HHL19" s="2688"/>
      <c r="HHM19" s="2688"/>
      <c r="HHN19" s="2688"/>
      <c r="HHO19" s="2688"/>
      <c r="HHP19" s="2688"/>
      <c r="HHQ19" s="2688"/>
      <c r="HHR19" s="2688"/>
      <c r="HHS19" s="2688"/>
      <c r="HHT19" s="2688"/>
      <c r="HHU19" s="2688"/>
      <c r="HHV19" s="2688"/>
      <c r="HHW19" s="2688"/>
      <c r="HHX19" s="2688"/>
      <c r="HHY19" s="2688"/>
      <c r="HHZ19" s="2688"/>
      <c r="HIA19" s="2688"/>
      <c r="HIB19" s="2688"/>
      <c r="HIC19" s="2688"/>
      <c r="HID19" s="2688"/>
      <c r="HIE19" s="2688"/>
      <c r="HIF19" s="2688"/>
      <c r="HIG19" s="2688"/>
      <c r="HIH19" s="2688"/>
      <c r="HII19" s="2688"/>
      <c r="HIJ19" s="2688"/>
      <c r="HIK19" s="2688"/>
      <c r="HIL19" s="2688"/>
      <c r="HIM19" s="2688"/>
      <c r="HIN19" s="2688"/>
      <c r="HIO19" s="2688"/>
      <c r="HIP19" s="2688"/>
      <c r="HIQ19" s="2688"/>
      <c r="HIR19" s="2688"/>
      <c r="HIS19" s="2688"/>
      <c r="HIT19" s="2688"/>
      <c r="HIU19" s="2688"/>
      <c r="HIV19" s="2688"/>
      <c r="HIW19" s="2688"/>
      <c r="HIX19" s="2688"/>
      <c r="HIY19" s="2688"/>
      <c r="HIZ19" s="2688"/>
      <c r="HJA19" s="2688"/>
      <c r="HJB19" s="2688"/>
      <c r="HJC19" s="2688"/>
      <c r="HJD19" s="2688"/>
      <c r="HJE19" s="2688"/>
      <c r="HJF19" s="2688"/>
      <c r="HJG19" s="2688"/>
      <c r="HJH19" s="2688"/>
      <c r="HJI19" s="2688"/>
      <c r="HJJ19" s="2688"/>
      <c r="HJK19" s="2688"/>
      <c r="HJL19" s="2688"/>
      <c r="HJM19" s="2688"/>
      <c r="HJN19" s="2688"/>
      <c r="HJO19" s="2688"/>
      <c r="HJP19" s="2688"/>
      <c r="HJQ19" s="2688"/>
      <c r="HJR19" s="2688"/>
      <c r="HJS19" s="2688"/>
      <c r="HJT19" s="2688"/>
      <c r="HJU19" s="2688"/>
      <c r="HJV19" s="2688"/>
      <c r="HJW19" s="2688"/>
      <c r="HJX19" s="2688"/>
      <c r="HJY19" s="2688"/>
      <c r="HJZ19" s="2688"/>
      <c r="HKA19" s="2688"/>
      <c r="HKB19" s="2688"/>
      <c r="HKC19" s="2688"/>
      <c r="HKD19" s="2688"/>
      <c r="HKE19" s="2688"/>
      <c r="HKF19" s="2688"/>
      <c r="HKG19" s="2688"/>
      <c r="HKH19" s="2688"/>
      <c r="HKI19" s="2688"/>
      <c r="HKJ19" s="2688"/>
      <c r="HKK19" s="2688"/>
      <c r="HKL19" s="2688"/>
      <c r="HKM19" s="2688"/>
      <c r="HKN19" s="2688"/>
      <c r="HKO19" s="2688"/>
      <c r="HKP19" s="2688"/>
      <c r="HKQ19" s="2688"/>
      <c r="HKR19" s="2688"/>
      <c r="HKS19" s="2688"/>
      <c r="HKT19" s="2688"/>
      <c r="HKU19" s="2688"/>
      <c r="HKV19" s="2688"/>
      <c r="HKW19" s="2688"/>
      <c r="HKX19" s="2688"/>
      <c r="HKY19" s="2688"/>
      <c r="HKZ19" s="2688"/>
      <c r="HLA19" s="2688"/>
      <c r="HLB19" s="2688"/>
      <c r="HLC19" s="2688"/>
      <c r="HLD19" s="2688"/>
      <c r="HLE19" s="2688"/>
      <c r="HLF19" s="2688"/>
      <c r="HLG19" s="2688"/>
      <c r="HLH19" s="2688"/>
      <c r="HLI19" s="2688"/>
      <c r="HLJ19" s="2688"/>
      <c r="HLK19" s="2688"/>
      <c r="HLL19" s="2688"/>
      <c r="HLM19" s="2688"/>
      <c r="HLN19" s="2688"/>
      <c r="HLO19" s="2688"/>
      <c r="HLP19" s="2688"/>
      <c r="HLQ19" s="2688"/>
      <c r="HLR19" s="2688"/>
      <c r="HLS19" s="2688"/>
      <c r="HLT19" s="2688"/>
      <c r="HLU19" s="2688"/>
      <c r="HLV19" s="2688"/>
      <c r="HLW19" s="2688"/>
      <c r="HLX19" s="2688"/>
      <c r="HLY19" s="2688"/>
      <c r="HLZ19" s="2688"/>
      <c r="HMA19" s="2688"/>
      <c r="HMB19" s="2688"/>
      <c r="HMC19" s="2688"/>
      <c r="HMD19" s="2688"/>
      <c r="HME19" s="2688"/>
      <c r="HMF19" s="2688"/>
      <c r="HMG19" s="2688"/>
      <c r="HMH19" s="2688"/>
      <c r="HMI19" s="2688"/>
      <c r="HMJ19" s="2688"/>
      <c r="HMK19" s="2688"/>
      <c r="HML19" s="2688"/>
      <c r="HMM19" s="2688"/>
      <c r="HMN19" s="2688"/>
      <c r="HMO19" s="2688"/>
      <c r="HMP19" s="2688"/>
      <c r="HMQ19" s="2688"/>
      <c r="HMR19" s="2688"/>
      <c r="HMS19" s="2688"/>
      <c r="HMT19" s="2688"/>
      <c r="HMU19" s="2688"/>
      <c r="HMV19" s="2688"/>
      <c r="HMW19" s="2688"/>
      <c r="HMX19" s="2688"/>
      <c r="HMY19" s="2688"/>
      <c r="HMZ19" s="2688"/>
      <c r="HNA19" s="2688"/>
      <c r="HNB19" s="2688"/>
      <c r="HNC19" s="2688"/>
      <c r="HND19" s="2688"/>
      <c r="HNE19" s="2688"/>
      <c r="HNF19" s="2688"/>
      <c r="HNG19" s="2688"/>
      <c r="HNH19" s="2688"/>
      <c r="HNI19" s="2688"/>
      <c r="HNJ19" s="2688"/>
      <c r="HNK19" s="2688"/>
      <c r="HNL19" s="2688"/>
      <c r="HNM19" s="2688"/>
      <c r="HNN19" s="2688"/>
      <c r="HNO19" s="2688"/>
      <c r="HNP19" s="2688"/>
      <c r="HNQ19" s="2688"/>
      <c r="HNR19" s="2688"/>
      <c r="HNS19" s="2688"/>
      <c r="HNT19" s="2688"/>
      <c r="HNU19" s="2688"/>
      <c r="HNV19" s="2688"/>
      <c r="HNW19" s="2688"/>
      <c r="HNX19" s="2688"/>
      <c r="HNY19" s="2688"/>
      <c r="HNZ19" s="2688"/>
      <c r="HOA19" s="2688"/>
      <c r="HOB19" s="2688"/>
      <c r="HOC19" s="2688"/>
      <c r="HOD19" s="2688"/>
      <c r="HOE19" s="2688"/>
      <c r="HOF19" s="2688"/>
      <c r="HOG19" s="2688"/>
      <c r="HOH19" s="2688"/>
      <c r="HOI19" s="2688"/>
      <c r="HOJ19" s="2688"/>
      <c r="HOK19" s="2688"/>
      <c r="HOL19" s="2688"/>
      <c r="HOM19" s="2688"/>
      <c r="HON19" s="2688"/>
      <c r="HOO19" s="2688"/>
      <c r="HOP19" s="2688"/>
      <c r="HOQ19" s="2688"/>
      <c r="HOR19" s="2688"/>
      <c r="HOS19" s="2688"/>
      <c r="HOT19" s="2688"/>
      <c r="HOU19" s="2688"/>
      <c r="HOV19" s="2688"/>
      <c r="HOW19" s="2688"/>
      <c r="HOX19" s="2688"/>
      <c r="HOY19" s="2688"/>
      <c r="HOZ19" s="2688"/>
      <c r="HPA19" s="2688"/>
      <c r="HPB19" s="2688"/>
      <c r="HPC19" s="2688"/>
      <c r="HPD19" s="2688"/>
      <c r="HPE19" s="2688"/>
      <c r="HPF19" s="2688"/>
      <c r="HPG19" s="2688"/>
      <c r="HPH19" s="2688"/>
      <c r="HPI19" s="2688"/>
      <c r="HPJ19" s="2688"/>
      <c r="HPK19" s="2688"/>
      <c r="HPL19" s="2688"/>
      <c r="HPM19" s="2688"/>
      <c r="HPN19" s="2688"/>
      <c r="HPO19" s="2688"/>
      <c r="HPP19" s="2688"/>
      <c r="HPQ19" s="2688"/>
      <c r="HPR19" s="2688"/>
      <c r="HPS19" s="2688"/>
      <c r="HPT19" s="2688"/>
      <c r="HPU19" s="2688"/>
      <c r="HPV19" s="2688"/>
      <c r="HPW19" s="2688"/>
      <c r="HPX19" s="2688"/>
      <c r="HPY19" s="2688"/>
      <c r="HPZ19" s="2688"/>
      <c r="HQA19" s="2688"/>
      <c r="HQB19" s="2688"/>
      <c r="HQC19" s="2688"/>
      <c r="HQD19" s="2688"/>
      <c r="HQE19" s="2688"/>
      <c r="HQF19" s="2688"/>
      <c r="HQG19" s="2688"/>
      <c r="HQH19" s="2688"/>
      <c r="HQI19" s="2688"/>
      <c r="HQJ19" s="2688"/>
      <c r="HQK19" s="2688"/>
      <c r="HQL19" s="2688"/>
      <c r="HQM19" s="2688"/>
      <c r="HQN19" s="2688"/>
      <c r="HQO19" s="2688"/>
      <c r="HQP19" s="2688"/>
      <c r="HQQ19" s="2688"/>
      <c r="HQR19" s="2688"/>
      <c r="HQS19" s="2688"/>
      <c r="HQT19" s="2688"/>
      <c r="HQU19" s="2688"/>
      <c r="HQV19" s="2688"/>
      <c r="HQW19" s="2688"/>
      <c r="HQX19" s="2688"/>
      <c r="HQY19" s="2688"/>
      <c r="HQZ19" s="2688"/>
      <c r="HRA19" s="2688"/>
      <c r="HRB19" s="2688"/>
      <c r="HRC19" s="2688"/>
      <c r="HRD19" s="2688"/>
      <c r="HRE19" s="2688"/>
      <c r="HRF19" s="2688"/>
      <c r="HRG19" s="2688"/>
      <c r="HRH19" s="2688"/>
      <c r="HRI19" s="2688"/>
      <c r="HRJ19" s="2688"/>
      <c r="HRK19" s="2688"/>
      <c r="HRL19" s="2688"/>
      <c r="HRM19" s="2688"/>
      <c r="HRN19" s="2688"/>
      <c r="HRO19" s="2688"/>
      <c r="HRP19" s="2688"/>
      <c r="HRQ19" s="2688"/>
      <c r="HRR19" s="2688"/>
      <c r="HRS19" s="2688"/>
      <c r="HRT19" s="2688"/>
      <c r="HRU19" s="2688"/>
      <c r="HRV19" s="2688"/>
      <c r="HRW19" s="2688"/>
      <c r="HRX19" s="2688"/>
      <c r="HRY19" s="2688"/>
      <c r="HRZ19" s="2688"/>
      <c r="HSA19" s="2688"/>
      <c r="HSB19" s="2688"/>
      <c r="HSC19" s="2688"/>
      <c r="HSD19" s="2688"/>
      <c r="HSE19" s="2688"/>
      <c r="HSF19" s="2688"/>
      <c r="HSG19" s="2688"/>
      <c r="HSH19" s="2688"/>
      <c r="HSI19" s="2688"/>
      <c r="HSJ19" s="2688"/>
      <c r="HSK19" s="2688"/>
      <c r="HSL19" s="2688"/>
      <c r="HSM19" s="2688"/>
      <c r="HSN19" s="2688"/>
      <c r="HSO19" s="2688"/>
      <c r="HSP19" s="2688"/>
      <c r="HSQ19" s="2688"/>
      <c r="HSR19" s="2688"/>
      <c r="HSS19" s="2688"/>
      <c r="HST19" s="2688"/>
      <c r="HSU19" s="2688"/>
      <c r="HSV19" s="2688"/>
      <c r="HSW19" s="2688"/>
      <c r="HSX19" s="2688"/>
      <c r="HSY19" s="2688"/>
      <c r="HSZ19" s="2688"/>
      <c r="HTA19" s="2688"/>
      <c r="HTB19" s="2688"/>
      <c r="HTC19" s="2688"/>
      <c r="HTD19" s="2688"/>
      <c r="HTE19" s="2688"/>
      <c r="HTF19" s="2688"/>
      <c r="HTG19" s="2688"/>
      <c r="HTH19" s="2688"/>
      <c r="HTI19" s="2688"/>
      <c r="HTJ19" s="2688"/>
      <c r="HTK19" s="2688"/>
      <c r="HTL19" s="2688"/>
      <c r="HTM19" s="2688"/>
      <c r="HTN19" s="2688"/>
      <c r="HTO19" s="2688"/>
      <c r="HTP19" s="2688"/>
      <c r="HTQ19" s="2688"/>
      <c r="HTR19" s="2688"/>
      <c r="HTS19" s="2688"/>
      <c r="HTT19" s="2688"/>
      <c r="HTU19" s="2688"/>
      <c r="HTV19" s="2688"/>
      <c r="HTW19" s="2688"/>
      <c r="HTX19" s="2688"/>
      <c r="HTY19" s="2688"/>
      <c r="HTZ19" s="2688"/>
      <c r="HUA19" s="2688"/>
      <c r="HUB19" s="2688"/>
      <c r="HUC19" s="2688"/>
      <c r="HUD19" s="2688"/>
      <c r="HUE19" s="2688"/>
      <c r="HUF19" s="2688"/>
      <c r="HUG19" s="2688"/>
      <c r="HUH19" s="2688"/>
      <c r="HUI19" s="2688"/>
      <c r="HUJ19" s="2688"/>
      <c r="HUK19" s="2688"/>
      <c r="HUL19" s="2688"/>
      <c r="HUM19" s="2688"/>
      <c r="HUN19" s="2688"/>
      <c r="HUO19" s="2688"/>
      <c r="HUP19" s="2688"/>
      <c r="HUQ19" s="2688"/>
      <c r="HUR19" s="2688"/>
      <c r="HUS19" s="2688"/>
      <c r="HUT19" s="2688"/>
      <c r="HUU19" s="2688"/>
      <c r="HUV19" s="2688"/>
      <c r="HUW19" s="2688"/>
      <c r="HUX19" s="2688"/>
      <c r="HUY19" s="2688"/>
      <c r="HUZ19" s="2688"/>
      <c r="HVA19" s="2688"/>
      <c r="HVB19" s="2688"/>
      <c r="HVC19" s="2688"/>
      <c r="HVD19" s="2688"/>
      <c r="HVE19" s="2688"/>
      <c r="HVF19" s="2688"/>
      <c r="HVG19" s="2688"/>
      <c r="HVH19" s="2688"/>
      <c r="HVI19" s="2688"/>
      <c r="HVJ19" s="2688"/>
      <c r="HVK19" s="2688"/>
      <c r="HVL19" s="2688"/>
      <c r="HVM19" s="2688"/>
      <c r="HVN19" s="2688"/>
      <c r="HVO19" s="2688"/>
      <c r="HVP19" s="2688"/>
      <c r="HVQ19" s="2688"/>
      <c r="HVR19" s="2688"/>
      <c r="HVS19" s="2688"/>
      <c r="HVT19" s="2688"/>
      <c r="HVU19" s="2688"/>
      <c r="HVV19" s="2688"/>
      <c r="HVW19" s="2688"/>
      <c r="HVX19" s="2688"/>
      <c r="HVY19" s="2688"/>
      <c r="HVZ19" s="2688"/>
      <c r="HWA19" s="2688"/>
      <c r="HWB19" s="2688"/>
      <c r="HWC19" s="2688"/>
      <c r="HWD19" s="2688"/>
      <c r="HWE19" s="2688"/>
      <c r="HWF19" s="2688"/>
      <c r="HWG19" s="2688"/>
      <c r="HWH19" s="2688"/>
      <c r="HWI19" s="2688"/>
      <c r="HWJ19" s="2688"/>
      <c r="HWK19" s="2688"/>
      <c r="HWL19" s="2688"/>
      <c r="HWM19" s="2688"/>
      <c r="HWN19" s="2688"/>
      <c r="HWO19" s="2688"/>
      <c r="HWP19" s="2688"/>
      <c r="HWQ19" s="2688"/>
      <c r="HWR19" s="2688"/>
      <c r="HWS19" s="2688"/>
      <c r="HWT19" s="2688"/>
      <c r="HWU19" s="2688"/>
      <c r="HWV19" s="2688"/>
      <c r="HWW19" s="2688"/>
      <c r="HWX19" s="2688"/>
      <c r="HWY19" s="2688"/>
      <c r="HWZ19" s="2688"/>
      <c r="HXA19" s="2688"/>
      <c r="HXB19" s="2688"/>
      <c r="HXC19" s="2688"/>
      <c r="HXD19" s="2688"/>
      <c r="HXE19" s="2688"/>
      <c r="HXF19" s="2688"/>
      <c r="HXG19" s="2688"/>
      <c r="HXH19" s="2688"/>
      <c r="HXI19" s="2688"/>
      <c r="HXJ19" s="2688"/>
      <c r="HXK19" s="2688"/>
      <c r="HXL19" s="2688"/>
      <c r="HXM19" s="2688"/>
      <c r="HXN19" s="2688"/>
      <c r="HXO19" s="2688"/>
      <c r="HXP19" s="2688"/>
      <c r="HXQ19" s="2688"/>
      <c r="HXR19" s="2688"/>
      <c r="HXS19" s="2688"/>
      <c r="HXT19" s="2688"/>
      <c r="HXU19" s="2688"/>
      <c r="HXV19" s="2688"/>
      <c r="HXW19" s="2688"/>
      <c r="HXX19" s="2688"/>
      <c r="HXY19" s="2688"/>
      <c r="HXZ19" s="2688"/>
      <c r="HYA19" s="2688"/>
      <c r="HYB19" s="2688"/>
      <c r="HYC19" s="2688"/>
      <c r="HYD19" s="2688"/>
      <c r="HYE19" s="2688"/>
      <c r="HYF19" s="2688"/>
      <c r="HYG19" s="2688"/>
      <c r="HYH19" s="2688"/>
      <c r="HYI19" s="2688"/>
      <c r="HYJ19" s="2688"/>
      <c r="HYK19" s="2688"/>
      <c r="HYL19" s="2688"/>
      <c r="HYM19" s="2688"/>
      <c r="HYN19" s="2688"/>
      <c r="HYO19" s="2688"/>
      <c r="HYP19" s="2688"/>
      <c r="HYQ19" s="2688"/>
      <c r="HYR19" s="2688"/>
      <c r="HYS19" s="2688"/>
      <c r="HYT19" s="2688"/>
      <c r="HYU19" s="2688"/>
      <c r="HYV19" s="2688"/>
      <c r="HYW19" s="2688"/>
      <c r="HYX19" s="2688"/>
      <c r="HYY19" s="2688"/>
      <c r="HYZ19" s="2688"/>
      <c r="HZA19" s="2688"/>
      <c r="HZB19" s="2688"/>
      <c r="HZC19" s="2688"/>
      <c r="HZD19" s="2688"/>
      <c r="HZE19" s="2688"/>
      <c r="HZF19" s="2688"/>
      <c r="HZG19" s="2688"/>
      <c r="HZH19" s="2688"/>
      <c r="HZI19" s="2688"/>
      <c r="HZJ19" s="2688"/>
      <c r="HZK19" s="2688"/>
      <c r="HZL19" s="2688"/>
      <c r="HZM19" s="2688"/>
      <c r="HZN19" s="2688"/>
      <c r="HZO19" s="2688"/>
      <c r="HZP19" s="2688"/>
      <c r="HZQ19" s="2688"/>
      <c r="HZR19" s="2688"/>
      <c r="HZS19" s="2688"/>
      <c r="HZT19" s="2688"/>
      <c r="HZU19" s="2688"/>
      <c r="HZV19" s="2688"/>
      <c r="HZW19" s="2688"/>
      <c r="HZX19" s="2688"/>
      <c r="HZY19" s="2688"/>
      <c r="HZZ19" s="2688"/>
      <c r="IAA19" s="2688"/>
      <c r="IAB19" s="2688"/>
      <c r="IAC19" s="2688"/>
      <c r="IAD19" s="2688"/>
      <c r="IAE19" s="2688"/>
      <c r="IAF19" s="2688"/>
      <c r="IAG19" s="2688"/>
      <c r="IAH19" s="2688"/>
      <c r="IAI19" s="2688"/>
      <c r="IAJ19" s="2688"/>
      <c r="IAK19" s="2688"/>
      <c r="IAL19" s="2688"/>
      <c r="IAM19" s="2688"/>
      <c r="IAN19" s="2688"/>
      <c r="IAO19" s="2688"/>
      <c r="IAP19" s="2688"/>
      <c r="IAQ19" s="2688"/>
      <c r="IAR19" s="2688"/>
      <c r="IAS19" s="2688"/>
      <c r="IAT19" s="2688"/>
      <c r="IAU19" s="2688"/>
      <c r="IAV19" s="2688"/>
      <c r="IAW19" s="2688"/>
      <c r="IAX19" s="2688"/>
      <c r="IAY19" s="2688"/>
      <c r="IAZ19" s="2688"/>
      <c r="IBA19" s="2688"/>
      <c r="IBB19" s="2688"/>
      <c r="IBC19" s="2688"/>
      <c r="IBD19" s="2688"/>
      <c r="IBE19" s="2688"/>
      <c r="IBF19" s="2688"/>
      <c r="IBG19" s="2688"/>
      <c r="IBH19" s="2688"/>
      <c r="IBI19" s="2688"/>
      <c r="IBJ19" s="2688"/>
      <c r="IBK19" s="2688"/>
      <c r="IBL19" s="2688"/>
      <c r="IBM19" s="2688"/>
      <c r="IBN19" s="2688"/>
      <c r="IBO19" s="2688"/>
      <c r="IBP19" s="2688"/>
      <c r="IBQ19" s="2688"/>
      <c r="IBR19" s="2688"/>
      <c r="IBS19" s="2688"/>
      <c r="IBT19" s="2688"/>
      <c r="IBU19" s="2688"/>
      <c r="IBV19" s="2688"/>
      <c r="IBW19" s="2688"/>
      <c r="IBX19" s="2688"/>
      <c r="IBY19" s="2688"/>
      <c r="IBZ19" s="2688"/>
      <c r="ICA19" s="2688"/>
      <c r="ICB19" s="2688"/>
      <c r="ICC19" s="2688"/>
      <c r="ICD19" s="2688"/>
      <c r="ICE19" s="2688"/>
      <c r="ICF19" s="2688"/>
      <c r="ICG19" s="2688"/>
      <c r="ICH19" s="2688"/>
      <c r="ICI19" s="2688"/>
      <c r="ICJ19" s="2688"/>
      <c r="ICK19" s="2688"/>
      <c r="ICL19" s="2688"/>
      <c r="ICM19" s="2688"/>
      <c r="ICN19" s="2688"/>
      <c r="ICO19" s="2688"/>
      <c r="ICP19" s="2688"/>
      <c r="ICQ19" s="2688"/>
      <c r="ICR19" s="2688"/>
      <c r="ICS19" s="2688"/>
      <c r="ICT19" s="2688"/>
      <c r="ICU19" s="2688"/>
      <c r="ICV19" s="2688"/>
      <c r="ICW19" s="2688"/>
      <c r="ICX19" s="2688"/>
      <c r="ICY19" s="2688"/>
      <c r="ICZ19" s="2688"/>
      <c r="IDA19" s="2688"/>
      <c r="IDB19" s="2688"/>
      <c r="IDC19" s="2688"/>
      <c r="IDD19" s="2688"/>
      <c r="IDE19" s="2688"/>
      <c r="IDF19" s="2688"/>
      <c r="IDG19" s="2688"/>
      <c r="IDH19" s="2688"/>
      <c r="IDI19" s="2688"/>
      <c r="IDJ19" s="2688"/>
      <c r="IDK19" s="2688"/>
      <c r="IDL19" s="2688"/>
      <c r="IDM19" s="2688"/>
      <c r="IDN19" s="2688"/>
      <c r="IDO19" s="2688"/>
      <c r="IDP19" s="2688"/>
      <c r="IDQ19" s="2688"/>
      <c r="IDR19" s="2688"/>
      <c r="IDS19" s="2688"/>
      <c r="IDT19" s="2688"/>
      <c r="IDU19" s="2688"/>
      <c r="IDV19" s="2688"/>
      <c r="IDW19" s="2688"/>
      <c r="IDX19" s="2688"/>
      <c r="IDY19" s="2688"/>
      <c r="IDZ19" s="2688"/>
      <c r="IEA19" s="2688"/>
      <c r="IEB19" s="2688"/>
      <c r="IEC19" s="2688"/>
      <c r="IED19" s="2688"/>
      <c r="IEE19" s="2688"/>
      <c r="IEF19" s="2688"/>
      <c r="IEG19" s="2688"/>
      <c r="IEH19" s="2688"/>
      <c r="IEI19" s="2688"/>
      <c r="IEJ19" s="2688"/>
      <c r="IEK19" s="2688"/>
      <c r="IEL19" s="2688"/>
      <c r="IEM19" s="2688"/>
      <c r="IEN19" s="2688"/>
      <c r="IEO19" s="2688"/>
      <c r="IEP19" s="2688"/>
      <c r="IEQ19" s="2688"/>
      <c r="IER19" s="2688"/>
      <c r="IES19" s="2688"/>
      <c r="IET19" s="2688"/>
      <c r="IEU19" s="2688"/>
      <c r="IEV19" s="2688"/>
      <c r="IEW19" s="2688"/>
      <c r="IEX19" s="2688"/>
      <c r="IEY19" s="2688"/>
      <c r="IEZ19" s="2688"/>
      <c r="IFA19" s="2688"/>
      <c r="IFB19" s="2688"/>
      <c r="IFC19" s="2688"/>
      <c r="IFD19" s="2688"/>
      <c r="IFE19" s="2688"/>
      <c r="IFF19" s="2688"/>
      <c r="IFG19" s="2688"/>
      <c r="IFH19" s="2688"/>
      <c r="IFI19" s="2688"/>
      <c r="IFJ19" s="2688"/>
      <c r="IFK19" s="2688"/>
      <c r="IFL19" s="2688"/>
      <c r="IFM19" s="2688"/>
      <c r="IFN19" s="2688"/>
      <c r="IFO19" s="2688"/>
      <c r="IFP19" s="2688"/>
      <c r="IFQ19" s="2688"/>
      <c r="IFR19" s="2688"/>
      <c r="IFS19" s="2688"/>
      <c r="IFT19" s="2688"/>
      <c r="IFU19" s="2688"/>
      <c r="IFV19" s="2688"/>
      <c r="IFW19" s="2688"/>
      <c r="IFX19" s="2688"/>
      <c r="IFY19" s="2688"/>
      <c r="IFZ19" s="2688"/>
      <c r="IGA19" s="2688"/>
      <c r="IGB19" s="2688"/>
      <c r="IGC19" s="2688"/>
      <c r="IGD19" s="2688"/>
      <c r="IGE19" s="2688"/>
      <c r="IGF19" s="2688"/>
      <c r="IGG19" s="2688"/>
      <c r="IGH19" s="2688"/>
      <c r="IGI19" s="2688"/>
      <c r="IGJ19" s="2688"/>
      <c r="IGK19" s="2688"/>
      <c r="IGL19" s="2688"/>
      <c r="IGM19" s="2688"/>
      <c r="IGN19" s="2688"/>
      <c r="IGO19" s="2688"/>
      <c r="IGP19" s="2688"/>
      <c r="IGQ19" s="2688"/>
      <c r="IGR19" s="2688"/>
      <c r="IGS19" s="2688"/>
      <c r="IGT19" s="2688"/>
      <c r="IGU19" s="2688"/>
      <c r="IGV19" s="2688"/>
      <c r="IGW19" s="2688"/>
      <c r="IGX19" s="2688"/>
      <c r="IGY19" s="2688"/>
      <c r="IGZ19" s="2688"/>
      <c r="IHA19" s="2688"/>
      <c r="IHB19" s="2688"/>
      <c r="IHC19" s="2688"/>
      <c r="IHD19" s="2688"/>
      <c r="IHE19" s="2688"/>
      <c r="IHF19" s="2688"/>
      <c r="IHG19" s="2688"/>
      <c r="IHH19" s="2688"/>
      <c r="IHI19" s="2688"/>
      <c r="IHJ19" s="2688"/>
      <c r="IHK19" s="2688"/>
      <c r="IHL19" s="2688"/>
      <c r="IHM19" s="2688"/>
      <c r="IHN19" s="2688"/>
      <c r="IHO19" s="2688"/>
      <c r="IHP19" s="2688"/>
      <c r="IHQ19" s="2688"/>
      <c r="IHR19" s="2688"/>
      <c r="IHS19" s="2688"/>
      <c r="IHT19" s="2688"/>
      <c r="IHU19" s="2688"/>
      <c r="IHV19" s="2688"/>
      <c r="IHW19" s="2688"/>
      <c r="IHX19" s="2688"/>
      <c r="IHY19" s="2688"/>
      <c r="IHZ19" s="2688"/>
      <c r="IIA19" s="2688"/>
      <c r="IIB19" s="2688"/>
      <c r="IIC19" s="2688"/>
      <c r="IID19" s="2688"/>
      <c r="IIE19" s="2688"/>
      <c r="IIF19" s="2688"/>
      <c r="IIG19" s="2688"/>
      <c r="IIH19" s="2688"/>
      <c r="III19" s="2688"/>
      <c r="IIJ19" s="2688"/>
      <c r="IIK19" s="2688"/>
      <c r="IIL19" s="2688"/>
      <c r="IIM19" s="2688"/>
      <c r="IIN19" s="2688"/>
      <c r="IIO19" s="2688"/>
      <c r="IIP19" s="2688"/>
      <c r="IIQ19" s="2688"/>
      <c r="IIR19" s="2688"/>
      <c r="IIS19" s="2688"/>
      <c r="IIT19" s="2688"/>
      <c r="IIU19" s="2688"/>
      <c r="IIV19" s="2688"/>
      <c r="IIW19" s="2688"/>
      <c r="IIX19" s="2688"/>
      <c r="IIY19" s="2688"/>
      <c r="IIZ19" s="2688"/>
      <c r="IJA19" s="2688"/>
      <c r="IJB19" s="2688"/>
      <c r="IJC19" s="2688"/>
      <c r="IJD19" s="2688"/>
      <c r="IJE19" s="2688"/>
      <c r="IJF19" s="2688"/>
      <c r="IJG19" s="2688"/>
      <c r="IJH19" s="2688"/>
      <c r="IJI19" s="2688"/>
      <c r="IJJ19" s="2688"/>
      <c r="IJK19" s="2688"/>
      <c r="IJL19" s="2688"/>
      <c r="IJM19" s="2688"/>
      <c r="IJN19" s="2688"/>
      <c r="IJO19" s="2688"/>
      <c r="IJP19" s="2688"/>
      <c r="IJQ19" s="2688"/>
      <c r="IJR19" s="2688"/>
      <c r="IJS19" s="2688"/>
      <c r="IJT19" s="2688"/>
      <c r="IJU19" s="2688"/>
      <c r="IJV19" s="2688"/>
      <c r="IJW19" s="2688"/>
      <c r="IJX19" s="2688"/>
      <c r="IJY19" s="2688"/>
      <c r="IJZ19" s="2688"/>
      <c r="IKA19" s="2688"/>
      <c r="IKB19" s="2688"/>
      <c r="IKC19" s="2688"/>
      <c r="IKD19" s="2688"/>
      <c r="IKE19" s="2688"/>
      <c r="IKF19" s="2688"/>
      <c r="IKG19" s="2688"/>
      <c r="IKH19" s="2688"/>
      <c r="IKI19" s="2688"/>
      <c r="IKJ19" s="2688"/>
      <c r="IKK19" s="2688"/>
      <c r="IKL19" s="2688"/>
      <c r="IKM19" s="2688"/>
      <c r="IKN19" s="2688"/>
      <c r="IKO19" s="2688"/>
      <c r="IKP19" s="2688"/>
      <c r="IKQ19" s="2688"/>
      <c r="IKR19" s="2688"/>
      <c r="IKS19" s="2688"/>
      <c r="IKT19" s="2688"/>
      <c r="IKU19" s="2688"/>
      <c r="IKV19" s="2688"/>
      <c r="IKW19" s="2688"/>
      <c r="IKX19" s="2688"/>
      <c r="IKY19" s="2688"/>
      <c r="IKZ19" s="2688"/>
      <c r="ILA19" s="2688"/>
      <c r="ILB19" s="2688"/>
      <c r="ILC19" s="2688"/>
      <c r="ILD19" s="2688"/>
      <c r="ILE19" s="2688"/>
      <c r="ILF19" s="2688"/>
      <c r="ILG19" s="2688"/>
      <c r="ILH19" s="2688"/>
      <c r="ILI19" s="2688"/>
      <c r="ILJ19" s="2688"/>
      <c r="ILK19" s="2688"/>
      <c r="ILL19" s="2688"/>
      <c r="ILM19" s="2688"/>
      <c r="ILN19" s="2688"/>
      <c r="ILO19" s="2688"/>
      <c r="ILP19" s="2688"/>
      <c r="ILQ19" s="2688"/>
      <c r="ILR19" s="2688"/>
      <c r="ILS19" s="2688"/>
      <c r="ILT19" s="2688"/>
      <c r="ILU19" s="2688"/>
      <c r="ILV19" s="2688"/>
      <c r="ILW19" s="2688"/>
      <c r="ILX19" s="2688"/>
      <c r="ILY19" s="2688"/>
      <c r="ILZ19" s="2688"/>
      <c r="IMA19" s="2688"/>
      <c r="IMB19" s="2688"/>
      <c r="IMC19" s="2688"/>
      <c r="IMD19" s="2688"/>
      <c r="IME19" s="2688"/>
      <c r="IMF19" s="2688"/>
      <c r="IMG19" s="2688"/>
      <c r="IMH19" s="2688"/>
      <c r="IMI19" s="2688"/>
      <c r="IMJ19" s="2688"/>
      <c r="IMK19" s="2688"/>
      <c r="IML19" s="2688"/>
      <c r="IMM19" s="2688"/>
      <c r="IMN19" s="2688"/>
      <c r="IMO19" s="2688"/>
      <c r="IMP19" s="2688"/>
      <c r="IMQ19" s="2688"/>
      <c r="IMR19" s="2688"/>
      <c r="IMS19" s="2688"/>
      <c r="IMT19" s="2688"/>
      <c r="IMU19" s="2688"/>
      <c r="IMV19" s="2688"/>
      <c r="IMW19" s="2688"/>
      <c r="IMX19" s="2688"/>
      <c r="IMY19" s="2688"/>
      <c r="IMZ19" s="2688"/>
      <c r="INA19" s="2688"/>
      <c r="INB19" s="2688"/>
      <c r="INC19" s="2688"/>
      <c r="IND19" s="2688"/>
      <c r="INE19" s="2688"/>
      <c r="INF19" s="2688"/>
      <c r="ING19" s="2688"/>
      <c r="INH19" s="2688"/>
      <c r="INI19" s="2688"/>
      <c r="INJ19" s="2688"/>
      <c r="INK19" s="2688"/>
      <c r="INL19" s="2688"/>
      <c r="INM19" s="2688"/>
      <c r="INN19" s="2688"/>
      <c r="INO19" s="2688"/>
      <c r="INP19" s="2688"/>
      <c r="INQ19" s="2688"/>
      <c r="INR19" s="2688"/>
      <c r="INS19" s="2688"/>
      <c r="INT19" s="2688"/>
      <c r="INU19" s="2688"/>
      <c r="INV19" s="2688"/>
      <c r="INW19" s="2688"/>
      <c r="INX19" s="2688"/>
      <c r="INY19" s="2688"/>
      <c r="INZ19" s="2688"/>
      <c r="IOA19" s="2688"/>
      <c r="IOB19" s="2688"/>
      <c r="IOC19" s="2688"/>
      <c r="IOD19" s="2688"/>
      <c r="IOE19" s="2688"/>
      <c r="IOF19" s="2688"/>
      <c r="IOG19" s="2688"/>
      <c r="IOH19" s="2688"/>
      <c r="IOI19" s="2688"/>
      <c r="IOJ19" s="2688"/>
      <c r="IOK19" s="2688"/>
      <c r="IOL19" s="2688"/>
      <c r="IOM19" s="2688"/>
      <c r="ION19" s="2688"/>
      <c r="IOO19" s="2688"/>
      <c r="IOP19" s="2688"/>
      <c r="IOQ19" s="2688"/>
      <c r="IOR19" s="2688"/>
      <c r="IOS19" s="2688"/>
      <c r="IOT19" s="2688"/>
      <c r="IOU19" s="2688"/>
      <c r="IOV19" s="2688"/>
      <c r="IOW19" s="2688"/>
      <c r="IOX19" s="2688"/>
      <c r="IOY19" s="2688"/>
      <c r="IOZ19" s="2688"/>
      <c r="IPA19" s="2688"/>
      <c r="IPB19" s="2688"/>
      <c r="IPC19" s="2688"/>
      <c r="IPD19" s="2688"/>
      <c r="IPE19" s="2688"/>
      <c r="IPF19" s="2688"/>
      <c r="IPG19" s="2688"/>
      <c r="IPH19" s="2688"/>
      <c r="IPI19" s="2688"/>
      <c r="IPJ19" s="2688"/>
      <c r="IPK19" s="2688"/>
      <c r="IPL19" s="2688"/>
      <c r="IPM19" s="2688"/>
      <c r="IPN19" s="2688"/>
      <c r="IPO19" s="2688"/>
      <c r="IPP19" s="2688"/>
      <c r="IPQ19" s="2688"/>
      <c r="IPR19" s="2688"/>
      <c r="IPS19" s="2688"/>
      <c r="IPT19" s="2688"/>
      <c r="IPU19" s="2688"/>
      <c r="IPV19" s="2688"/>
      <c r="IPW19" s="2688"/>
      <c r="IPX19" s="2688"/>
      <c r="IPY19" s="2688"/>
      <c r="IPZ19" s="2688"/>
      <c r="IQA19" s="2688"/>
      <c r="IQB19" s="2688"/>
      <c r="IQC19" s="2688"/>
      <c r="IQD19" s="2688"/>
      <c r="IQE19" s="2688"/>
      <c r="IQF19" s="2688"/>
      <c r="IQG19" s="2688"/>
      <c r="IQH19" s="2688"/>
      <c r="IQI19" s="2688"/>
      <c r="IQJ19" s="2688"/>
      <c r="IQK19" s="2688"/>
      <c r="IQL19" s="2688"/>
      <c r="IQM19" s="2688"/>
      <c r="IQN19" s="2688"/>
      <c r="IQO19" s="2688"/>
      <c r="IQP19" s="2688"/>
      <c r="IQQ19" s="2688"/>
      <c r="IQR19" s="2688"/>
      <c r="IQS19" s="2688"/>
      <c r="IQT19" s="2688"/>
      <c r="IQU19" s="2688"/>
      <c r="IQV19" s="2688"/>
      <c r="IQW19" s="2688"/>
      <c r="IQX19" s="2688"/>
      <c r="IQY19" s="2688"/>
      <c r="IQZ19" s="2688"/>
      <c r="IRA19" s="2688"/>
      <c r="IRB19" s="2688"/>
      <c r="IRC19" s="2688"/>
      <c r="IRD19" s="2688"/>
      <c r="IRE19" s="2688"/>
      <c r="IRF19" s="2688"/>
      <c r="IRG19" s="2688"/>
      <c r="IRH19" s="2688"/>
      <c r="IRI19" s="2688"/>
      <c r="IRJ19" s="2688"/>
      <c r="IRK19" s="2688"/>
      <c r="IRL19" s="2688"/>
      <c r="IRM19" s="2688"/>
      <c r="IRN19" s="2688"/>
      <c r="IRO19" s="2688"/>
      <c r="IRP19" s="2688"/>
      <c r="IRQ19" s="2688"/>
      <c r="IRR19" s="2688"/>
      <c r="IRS19" s="2688"/>
      <c r="IRT19" s="2688"/>
      <c r="IRU19" s="2688"/>
      <c r="IRV19" s="2688"/>
      <c r="IRW19" s="2688"/>
      <c r="IRX19" s="2688"/>
      <c r="IRY19" s="2688"/>
      <c r="IRZ19" s="2688"/>
      <c r="ISA19" s="2688"/>
      <c r="ISB19" s="2688"/>
      <c r="ISC19" s="2688"/>
      <c r="ISD19" s="2688"/>
      <c r="ISE19" s="2688"/>
      <c r="ISF19" s="2688"/>
      <c r="ISG19" s="2688"/>
      <c r="ISH19" s="2688"/>
      <c r="ISI19" s="2688"/>
      <c r="ISJ19" s="2688"/>
      <c r="ISK19" s="2688"/>
      <c r="ISL19" s="2688"/>
      <c r="ISM19" s="2688"/>
      <c r="ISN19" s="2688"/>
      <c r="ISO19" s="2688"/>
      <c r="ISP19" s="2688"/>
      <c r="ISQ19" s="2688"/>
      <c r="ISR19" s="2688"/>
      <c r="ISS19" s="2688"/>
      <c r="IST19" s="2688"/>
      <c r="ISU19" s="2688"/>
      <c r="ISV19" s="2688"/>
      <c r="ISW19" s="2688"/>
      <c r="ISX19" s="2688"/>
      <c r="ISY19" s="2688"/>
      <c r="ISZ19" s="2688"/>
      <c r="ITA19" s="2688"/>
      <c r="ITB19" s="2688"/>
      <c r="ITC19" s="2688"/>
      <c r="ITD19" s="2688"/>
      <c r="ITE19" s="2688"/>
      <c r="ITF19" s="2688"/>
      <c r="ITG19" s="2688"/>
      <c r="ITH19" s="2688"/>
      <c r="ITI19" s="2688"/>
      <c r="ITJ19" s="2688"/>
      <c r="ITK19" s="2688"/>
      <c r="ITL19" s="2688"/>
      <c r="ITM19" s="2688"/>
      <c r="ITN19" s="2688"/>
      <c r="ITO19" s="2688"/>
      <c r="ITP19" s="2688"/>
      <c r="ITQ19" s="2688"/>
      <c r="ITR19" s="2688"/>
      <c r="ITS19" s="2688"/>
      <c r="ITT19" s="2688"/>
      <c r="ITU19" s="2688"/>
      <c r="ITV19" s="2688"/>
      <c r="ITW19" s="2688"/>
      <c r="ITX19" s="2688"/>
      <c r="ITY19" s="2688"/>
      <c r="ITZ19" s="2688"/>
      <c r="IUA19" s="2688"/>
      <c r="IUB19" s="2688"/>
      <c r="IUC19" s="2688"/>
      <c r="IUD19" s="2688"/>
      <c r="IUE19" s="2688"/>
      <c r="IUF19" s="2688"/>
      <c r="IUG19" s="2688"/>
      <c r="IUH19" s="2688"/>
      <c r="IUI19" s="2688"/>
      <c r="IUJ19" s="2688"/>
      <c r="IUK19" s="2688"/>
      <c r="IUL19" s="2688"/>
      <c r="IUM19" s="2688"/>
      <c r="IUN19" s="2688"/>
      <c r="IUO19" s="2688"/>
      <c r="IUP19" s="2688"/>
      <c r="IUQ19" s="2688"/>
      <c r="IUR19" s="2688"/>
      <c r="IUS19" s="2688"/>
      <c r="IUT19" s="2688"/>
      <c r="IUU19" s="2688"/>
      <c r="IUV19" s="2688"/>
      <c r="IUW19" s="2688"/>
      <c r="IUX19" s="2688"/>
      <c r="IUY19" s="2688"/>
      <c r="IUZ19" s="2688"/>
      <c r="IVA19" s="2688"/>
      <c r="IVB19" s="2688"/>
      <c r="IVC19" s="2688"/>
      <c r="IVD19" s="2688"/>
      <c r="IVE19" s="2688"/>
      <c r="IVF19" s="2688"/>
      <c r="IVG19" s="2688"/>
      <c r="IVH19" s="2688"/>
      <c r="IVI19" s="2688"/>
      <c r="IVJ19" s="2688"/>
      <c r="IVK19" s="2688"/>
      <c r="IVL19" s="2688"/>
      <c r="IVM19" s="2688"/>
      <c r="IVN19" s="2688"/>
      <c r="IVO19" s="2688"/>
      <c r="IVP19" s="2688"/>
      <c r="IVQ19" s="2688"/>
      <c r="IVR19" s="2688"/>
      <c r="IVS19" s="2688"/>
      <c r="IVT19" s="2688"/>
      <c r="IVU19" s="2688"/>
      <c r="IVV19" s="2688"/>
      <c r="IVW19" s="2688"/>
      <c r="IVX19" s="2688"/>
      <c r="IVY19" s="2688"/>
      <c r="IVZ19" s="2688"/>
      <c r="IWA19" s="2688"/>
      <c r="IWB19" s="2688"/>
      <c r="IWC19" s="2688"/>
      <c r="IWD19" s="2688"/>
      <c r="IWE19" s="2688"/>
      <c r="IWF19" s="2688"/>
      <c r="IWG19" s="2688"/>
      <c r="IWH19" s="2688"/>
      <c r="IWI19" s="2688"/>
      <c r="IWJ19" s="2688"/>
      <c r="IWK19" s="2688"/>
      <c r="IWL19" s="2688"/>
      <c r="IWM19" s="2688"/>
      <c r="IWN19" s="2688"/>
      <c r="IWO19" s="2688"/>
      <c r="IWP19" s="2688"/>
      <c r="IWQ19" s="2688"/>
      <c r="IWR19" s="2688"/>
      <c r="IWS19" s="2688"/>
      <c r="IWT19" s="2688"/>
      <c r="IWU19" s="2688"/>
      <c r="IWV19" s="2688"/>
      <c r="IWW19" s="2688"/>
      <c r="IWX19" s="2688"/>
      <c r="IWY19" s="2688"/>
      <c r="IWZ19" s="2688"/>
      <c r="IXA19" s="2688"/>
      <c r="IXB19" s="2688"/>
      <c r="IXC19" s="2688"/>
      <c r="IXD19" s="2688"/>
      <c r="IXE19" s="2688"/>
      <c r="IXF19" s="2688"/>
      <c r="IXG19" s="2688"/>
      <c r="IXH19" s="2688"/>
      <c r="IXI19" s="2688"/>
      <c r="IXJ19" s="2688"/>
      <c r="IXK19" s="2688"/>
      <c r="IXL19" s="2688"/>
      <c r="IXM19" s="2688"/>
      <c r="IXN19" s="2688"/>
      <c r="IXO19" s="2688"/>
      <c r="IXP19" s="2688"/>
      <c r="IXQ19" s="2688"/>
      <c r="IXR19" s="2688"/>
      <c r="IXS19" s="2688"/>
      <c r="IXT19" s="2688"/>
      <c r="IXU19" s="2688"/>
      <c r="IXV19" s="2688"/>
      <c r="IXW19" s="2688"/>
      <c r="IXX19" s="2688"/>
      <c r="IXY19" s="2688"/>
      <c r="IXZ19" s="2688"/>
      <c r="IYA19" s="2688"/>
      <c r="IYB19" s="2688"/>
      <c r="IYC19" s="2688"/>
      <c r="IYD19" s="2688"/>
      <c r="IYE19" s="2688"/>
      <c r="IYF19" s="2688"/>
      <c r="IYG19" s="2688"/>
      <c r="IYH19" s="2688"/>
      <c r="IYI19" s="2688"/>
      <c r="IYJ19" s="2688"/>
      <c r="IYK19" s="2688"/>
      <c r="IYL19" s="2688"/>
      <c r="IYM19" s="2688"/>
      <c r="IYN19" s="2688"/>
      <c r="IYO19" s="2688"/>
      <c r="IYP19" s="2688"/>
      <c r="IYQ19" s="2688"/>
      <c r="IYR19" s="2688"/>
      <c r="IYS19" s="2688"/>
      <c r="IYT19" s="2688"/>
      <c r="IYU19" s="2688"/>
      <c r="IYV19" s="2688"/>
      <c r="IYW19" s="2688"/>
      <c r="IYX19" s="2688"/>
      <c r="IYY19" s="2688"/>
      <c r="IYZ19" s="2688"/>
      <c r="IZA19" s="2688"/>
      <c r="IZB19" s="2688"/>
      <c r="IZC19" s="2688"/>
      <c r="IZD19" s="2688"/>
      <c r="IZE19" s="2688"/>
      <c r="IZF19" s="2688"/>
      <c r="IZG19" s="2688"/>
      <c r="IZH19" s="2688"/>
      <c r="IZI19" s="2688"/>
      <c r="IZJ19" s="2688"/>
      <c r="IZK19" s="2688"/>
      <c r="IZL19" s="2688"/>
      <c r="IZM19" s="2688"/>
      <c r="IZN19" s="2688"/>
      <c r="IZO19" s="2688"/>
      <c r="IZP19" s="2688"/>
      <c r="IZQ19" s="2688"/>
      <c r="IZR19" s="2688"/>
      <c r="IZS19" s="2688"/>
      <c r="IZT19" s="2688"/>
      <c r="IZU19" s="2688"/>
      <c r="IZV19" s="2688"/>
      <c r="IZW19" s="2688"/>
      <c r="IZX19" s="2688"/>
      <c r="IZY19" s="2688"/>
      <c r="IZZ19" s="2688"/>
      <c r="JAA19" s="2688"/>
      <c r="JAB19" s="2688"/>
      <c r="JAC19" s="2688"/>
      <c r="JAD19" s="2688"/>
      <c r="JAE19" s="2688"/>
      <c r="JAF19" s="2688"/>
      <c r="JAG19" s="2688"/>
      <c r="JAH19" s="2688"/>
      <c r="JAI19" s="2688"/>
      <c r="JAJ19" s="2688"/>
      <c r="JAK19" s="2688"/>
      <c r="JAL19" s="2688"/>
      <c r="JAM19" s="2688"/>
      <c r="JAN19" s="2688"/>
      <c r="JAO19" s="2688"/>
      <c r="JAP19" s="2688"/>
      <c r="JAQ19" s="2688"/>
      <c r="JAR19" s="2688"/>
      <c r="JAS19" s="2688"/>
      <c r="JAT19" s="2688"/>
      <c r="JAU19" s="2688"/>
      <c r="JAV19" s="2688"/>
      <c r="JAW19" s="2688"/>
      <c r="JAX19" s="2688"/>
      <c r="JAY19" s="2688"/>
      <c r="JAZ19" s="2688"/>
      <c r="JBA19" s="2688"/>
      <c r="JBB19" s="2688"/>
      <c r="JBC19" s="2688"/>
      <c r="JBD19" s="2688"/>
      <c r="JBE19" s="2688"/>
      <c r="JBF19" s="2688"/>
      <c r="JBG19" s="2688"/>
      <c r="JBH19" s="2688"/>
      <c r="JBI19" s="2688"/>
      <c r="JBJ19" s="2688"/>
      <c r="JBK19" s="2688"/>
      <c r="JBL19" s="2688"/>
      <c r="JBM19" s="2688"/>
      <c r="JBN19" s="2688"/>
      <c r="JBO19" s="2688"/>
      <c r="JBP19" s="2688"/>
      <c r="JBQ19" s="2688"/>
      <c r="JBR19" s="2688"/>
      <c r="JBS19" s="2688"/>
      <c r="JBT19" s="2688"/>
      <c r="JBU19" s="2688"/>
      <c r="JBV19" s="2688"/>
      <c r="JBW19" s="2688"/>
      <c r="JBX19" s="2688"/>
      <c r="JBY19" s="2688"/>
      <c r="JBZ19" s="2688"/>
      <c r="JCA19" s="2688"/>
      <c r="JCB19" s="2688"/>
      <c r="JCC19" s="2688"/>
      <c r="JCD19" s="2688"/>
      <c r="JCE19" s="2688"/>
      <c r="JCF19" s="2688"/>
      <c r="JCG19" s="2688"/>
      <c r="JCH19" s="2688"/>
      <c r="JCI19" s="2688"/>
      <c r="JCJ19" s="2688"/>
      <c r="JCK19" s="2688"/>
      <c r="JCL19" s="2688"/>
      <c r="JCM19" s="2688"/>
      <c r="JCN19" s="2688"/>
      <c r="JCO19" s="2688"/>
      <c r="JCP19" s="2688"/>
      <c r="JCQ19" s="2688"/>
      <c r="JCR19" s="2688"/>
      <c r="JCS19" s="2688"/>
      <c r="JCT19" s="2688"/>
      <c r="JCU19" s="2688"/>
      <c r="JCV19" s="2688"/>
      <c r="JCW19" s="2688"/>
      <c r="JCX19" s="2688"/>
      <c r="JCY19" s="2688"/>
      <c r="JCZ19" s="2688"/>
      <c r="JDA19" s="2688"/>
      <c r="JDB19" s="2688"/>
      <c r="JDC19" s="2688"/>
      <c r="JDD19" s="2688"/>
      <c r="JDE19" s="2688"/>
      <c r="JDF19" s="2688"/>
      <c r="JDG19" s="2688"/>
      <c r="JDH19" s="2688"/>
      <c r="JDI19" s="2688"/>
      <c r="JDJ19" s="2688"/>
      <c r="JDK19" s="2688"/>
      <c r="JDL19" s="2688"/>
      <c r="JDM19" s="2688"/>
      <c r="JDN19" s="2688"/>
      <c r="JDO19" s="2688"/>
      <c r="JDP19" s="2688"/>
      <c r="JDQ19" s="2688"/>
      <c r="JDR19" s="2688"/>
      <c r="JDS19" s="2688"/>
      <c r="JDT19" s="2688"/>
      <c r="JDU19" s="2688"/>
      <c r="JDV19" s="2688"/>
      <c r="JDW19" s="2688"/>
      <c r="JDX19" s="2688"/>
      <c r="JDY19" s="2688"/>
      <c r="JDZ19" s="2688"/>
      <c r="JEA19" s="2688"/>
      <c r="JEB19" s="2688"/>
      <c r="JEC19" s="2688"/>
      <c r="JED19" s="2688"/>
      <c r="JEE19" s="2688"/>
      <c r="JEF19" s="2688"/>
      <c r="JEG19" s="2688"/>
      <c r="JEH19" s="2688"/>
      <c r="JEI19" s="2688"/>
      <c r="JEJ19" s="2688"/>
      <c r="JEK19" s="2688"/>
      <c r="JEL19" s="2688"/>
      <c r="JEM19" s="2688"/>
      <c r="JEN19" s="2688"/>
      <c r="JEO19" s="2688"/>
      <c r="JEP19" s="2688"/>
      <c r="JEQ19" s="2688"/>
      <c r="JER19" s="2688"/>
      <c r="JES19" s="2688"/>
      <c r="JET19" s="2688"/>
      <c r="JEU19" s="2688"/>
      <c r="JEV19" s="2688"/>
      <c r="JEW19" s="2688"/>
      <c r="JEX19" s="2688"/>
      <c r="JEY19" s="2688"/>
      <c r="JEZ19" s="2688"/>
      <c r="JFA19" s="2688"/>
      <c r="JFB19" s="2688"/>
      <c r="JFC19" s="2688"/>
      <c r="JFD19" s="2688"/>
      <c r="JFE19" s="2688"/>
      <c r="JFF19" s="2688"/>
      <c r="JFG19" s="2688"/>
      <c r="JFH19" s="2688"/>
      <c r="JFI19" s="2688"/>
      <c r="JFJ19" s="2688"/>
      <c r="JFK19" s="2688"/>
      <c r="JFL19" s="2688"/>
      <c r="JFM19" s="2688"/>
      <c r="JFN19" s="2688"/>
      <c r="JFO19" s="2688"/>
      <c r="JFP19" s="2688"/>
      <c r="JFQ19" s="2688"/>
      <c r="JFR19" s="2688"/>
      <c r="JFS19" s="2688"/>
      <c r="JFT19" s="2688"/>
      <c r="JFU19" s="2688"/>
      <c r="JFV19" s="2688"/>
      <c r="JFW19" s="2688"/>
      <c r="JFX19" s="2688"/>
      <c r="JFY19" s="2688"/>
      <c r="JFZ19" s="2688"/>
      <c r="JGA19" s="2688"/>
      <c r="JGB19" s="2688"/>
      <c r="JGC19" s="2688"/>
      <c r="JGD19" s="2688"/>
      <c r="JGE19" s="2688"/>
      <c r="JGF19" s="2688"/>
      <c r="JGG19" s="2688"/>
      <c r="JGH19" s="2688"/>
      <c r="JGI19" s="2688"/>
      <c r="JGJ19" s="2688"/>
      <c r="JGK19" s="2688"/>
      <c r="JGL19" s="2688"/>
      <c r="JGM19" s="2688"/>
      <c r="JGN19" s="2688"/>
      <c r="JGO19" s="2688"/>
      <c r="JGP19" s="2688"/>
      <c r="JGQ19" s="2688"/>
      <c r="JGR19" s="2688"/>
      <c r="JGS19" s="2688"/>
      <c r="JGT19" s="2688"/>
      <c r="JGU19" s="2688"/>
      <c r="JGV19" s="2688"/>
      <c r="JGW19" s="2688"/>
      <c r="JGX19" s="2688"/>
      <c r="JGY19" s="2688"/>
      <c r="JGZ19" s="2688"/>
      <c r="JHA19" s="2688"/>
      <c r="JHB19" s="2688"/>
      <c r="JHC19" s="2688"/>
      <c r="JHD19" s="2688"/>
      <c r="JHE19" s="2688"/>
      <c r="JHF19" s="2688"/>
      <c r="JHG19" s="2688"/>
      <c r="JHH19" s="2688"/>
      <c r="JHI19" s="2688"/>
      <c r="JHJ19" s="2688"/>
      <c r="JHK19" s="2688"/>
      <c r="JHL19" s="2688"/>
      <c r="JHM19" s="2688"/>
      <c r="JHN19" s="2688"/>
      <c r="JHO19" s="2688"/>
      <c r="JHP19" s="2688"/>
      <c r="JHQ19" s="2688"/>
      <c r="JHR19" s="2688"/>
      <c r="JHS19" s="2688"/>
      <c r="JHT19" s="2688"/>
      <c r="JHU19" s="2688"/>
      <c r="JHV19" s="2688"/>
      <c r="JHW19" s="2688"/>
      <c r="JHX19" s="2688"/>
      <c r="JHY19" s="2688"/>
      <c r="JHZ19" s="2688"/>
      <c r="JIA19" s="2688"/>
      <c r="JIB19" s="2688"/>
      <c r="JIC19" s="2688"/>
      <c r="JID19" s="2688"/>
      <c r="JIE19" s="2688"/>
      <c r="JIF19" s="2688"/>
      <c r="JIG19" s="2688"/>
      <c r="JIH19" s="2688"/>
      <c r="JII19" s="2688"/>
      <c r="JIJ19" s="2688"/>
      <c r="JIK19" s="2688"/>
      <c r="JIL19" s="2688"/>
      <c r="JIM19" s="2688"/>
      <c r="JIN19" s="2688"/>
      <c r="JIO19" s="2688"/>
      <c r="JIP19" s="2688"/>
      <c r="JIQ19" s="2688"/>
      <c r="JIR19" s="2688"/>
      <c r="JIS19" s="2688"/>
      <c r="JIT19" s="2688"/>
      <c r="JIU19" s="2688"/>
      <c r="JIV19" s="2688"/>
      <c r="JIW19" s="2688"/>
      <c r="JIX19" s="2688"/>
      <c r="JIY19" s="2688"/>
      <c r="JIZ19" s="2688"/>
      <c r="JJA19" s="2688"/>
      <c r="JJB19" s="2688"/>
      <c r="JJC19" s="2688"/>
      <c r="JJD19" s="2688"/>
      <c r="JJE19" s="2688"/>
      <c r="JJF19" s="2688"/>
      <c r="JJG19" s="2688"/>
      <c r="JJH19" s="2688"/>
      <c r="JJI19" s="2688"/>
      <c r="JJJ19" s="2688"/>
      <c r="JJK19" s="2688"/>
      <c r="JJL19" s="2688"/>
      <c r="JJM19" s="2688"/>
      <c r="JJN19" s="2688"/>
      <c r="JJO19" s="2688"/>
      <c r="JJP19" s="2688"/>
      <c r="JJQ19" s="2688"/>
      <c r="JJR19" s="2688"/>
      <c r="JJS19" s="2688"/>
      <c r="JJT19" s="2688"/>
      <c r="JJU19" s="2688"/>
      <c r="JJV19" s="2688"/>
      <c r="JJW19" s="2688"/>
      <c r="JJX19" s="2688"/>
      <c r="JJY19" s="2688"/>
      <c r="JJZ19" s="2688"/>
      <c r="JKA19" s="2688"/>
      <c r="JKB19" s="2688"/>
      <c r="JKC19" s="2688"/>
      <c r="JKD19" s="2688"/>
      <c r="JKE19" s="2688"/>
      <c r="JKF19" s="2688"/>
      <c r="JKG19" s="2688"/>
      <c r="JKH19" s="2688"/>
      <c r="JKI19" s="2688"/>
      <c r="JKJ19" s="2688"/>
      <c r="JKK19" s="2688"/>
      <c r="JKL19" s="2688"/>
      <c r="JKM19" s="2688"/>
      <c r="JKN19" s="2688"/>
      <c r="JKO19" s="2688"/>
      <c r="JKP19" s="2688"/>
      <c r="JKQ19" s="2688"/>
      <c r="JKR19" s="2688"/>
      <c r="JKS19" s="2688"/>
      <c r="JKT19" s="2688"/>
      <c r="JKU19" s="2688"/>
      <c r="JKV19" s="2688"/>
      <c r="JKW19" s="2688"/>
      <c r="JKX19" s="2688"/>
      <c r="JKY19" s="2688"/>
      <c r="JKZ19" s="2688"/>
      <c r="JLA19" s="2688"/>
      <c r="JLB19" s="2688"/>
      <c r="JLC19" s="2688"/>
      <c r="JLD19" s="2688"/>
      <c r="JLE19" s="2688"/>
      <c r="JLF19" s="2688"/>
      <c r="JLG19" s="2688"/>
      <c r="JLH19" s="2688"/>
      <c r="JLI19" s="2688"/>
      <c r="JLJ19" s="2688"/>
      <c r="JLK19" s="2688"/>
      <c r="JLL19" s="2688"/>
      <c r="JLM19" s="2688"/>
      <c r="JLN19" s="2688"/>
      <c r="JLO19" s="2688"/>
      <c r="JLP19" s="2688"/>
      <c r="JLQ19" s="2688"/>
      <c r="JLR19" s="2688"/>
      <c r="JLS19" s="2688"/>
      <c r="JLT19" s="2688"/>
      <c r="JLU19" s="2688"/>
      <c r="JLV19" s="2688"/>
      <c r="JLW19" s="2688"/>
      <c r="JLX19" s="2688"/>
      <c r="JLY19" s="2688"/>
      <c r="JLZ19" s="2688"/>
      <c r="JMA19" s="2688"/>
      <c r="JMB19" s="2688"/>
      <c r="JMC19" s="2688"/>
      <c r="JMD19" s="2688"/>
      <c r="JME19" s="2688"/>
      <c r="JMF19" s="2688"/>
      <c r="JMG19" s="2688"/>
      <c r="JMH19" s="2688"/>
      <c r="JMI19" s="2688"/>
      <c r="JMJ19" s="2688"/>
      <c r="JMK19" s="2688"/>
      <c r="JML19" s="2688"/>
      <c r="JMM19" s="2688"/>
      <c r="JMN19" s="2688"/>
      <c r="JMO19" s="2688"/>
      <c r="JMP19" s="2688"/>
      <c r="JMQ19" s="2688"/>
      <c r="JMR19" s="2688"/>
      <c r="JMS19" s="2688"/>
      <c r="JMT19" s="2688"/>
      <c r="JMU19" s="2688"/>
      <c r="JMV19" s="2688"/>
      <c r="JMW19" s="2688"/>
      <c r="JMX19" s="2688"/>
      <c r="JMY19" s="2688"/>
      <c r="JMZ19" s="2688"/>
      <c r="JNA19" s="2688"/>
      <c r="JNB19" s="2688"/>
      <c r="JNC19" s="2688"/>
      <c r="JND19" s="2688"/>
      <c r="JNE19" s="2688"/>
      <c r="JNF19" s="2688"/>
      <c r="JNG19" s="2688"/>
      <c r="JNH19" s="2688"/>
      <c r="JNI19" s="2688"/>
      <c r="JNJ19" s="2688"/>
      <c r="JNK19" s="2688"/>
      <c r="JNL19" s="2688"/>
      <c r="JNM19" s="2688"/>
      <c r="JNN19" s="2688"/>
      <c r="JNO19" s="2688"/>
      <c r="JNP19" s="2688"/>
      <c r="JNQ19" s="2688"/>
      <c r="JNR19" s="2688"/>
      <c r="JNS19" s="2688"/>
      <c r="JNT19" s="2688"/>
      <c r="JNU19" s="2688"/>
      <c r="JNV19" s="2688"/>
      <c r="JNW19" s="2688"/>
      <c r="JNX19" s="2688"/>
      <c r="JNY19" s="2688"/>
      <c r="JNZ19" s="2688"/>
      <c r="JOA19" s="2688"/>
      <c r="JOB19" s="2688"/>
      <c r="JOC19" s="2688"/>
      <c r="JOD19" s="2688"/>
      <c r="JOE19" s="2688"/>
      <c r="JOF19" s="2688"/>
      <c r="JOG19" s="2688"/>
      <c r="JOH19" s="2688"/>
      <c r="JOI19" s="2688"/>
      <c r="JOJ19" s="2688"/>
      <c r="JOK19" s="2688"/>
      <c r="JOL19" s="2688"/>
      <c r="JOM19" s="2688"/>
      <c r="JON19" s="2688"/>
      <c r="JOO19" s="2688"/>
      <c r="JOP19" s="2688"/>
      <c r="JOQ19" s="2688"/>
      <c r="JOR19" s="2688"/>
      <c r="JOS19" s="2688"/>
      <c r="JOT19" s="2688"/>
      <c r="JOU19" s="2688"/>
      <c r="JOV19" s="2688"/>
      <c r="JOW19" s="2688"/>
      <c r="JOX19" s="2688"/>
      <c r="JOY19" s="2688"/>
      <c r="JOZ19" s="2688"/>
      <c r="JPA19" s="2688"/>
      <c r="JPB19" s="2688"/>
      <c r="JPC19" s="2688"/>
      <c r="JPD19" s="2688"/>
      <c r="JPE19" s="2688"/>
      <c r="JPF19" s="2688"/>
      <c r="JPG19" s="2688"/>
      <c r="JPH19" s="2688"/>
      <c r="JPI19" s="2688"/>
      <c r="JPJ19" s="2688"/>
      <c r="JPK19" s="2688"/>
      <c r="JPL19" s="2688"/>
      <c r="JPM19" s="2688"/>
      <c r="JPN19" s="2688"/>
      <c r="JPO19" s="2688"/>
      <c r="JPP19" s="2688"/>
      <c r="JPQ19" s="2688"/>
      <c r="JPR19" s="2688"/>
      <c r="JPS19" s="2688"/>
      <c r="JPT19" s="2688"/>
      <c r="JPU19" s="2688"/>
      <c r="JPV19" s="2688"/>
      <c r="JPW19" s="2688"/>
      <c r="JPX19" s="2688"/>
      <c r="JPY19" s="2688"/>
      <c r="JPZ19" s="2688"/>
      <c r="JQA19" s="2688"/>
      <c r="JQB19" s="2688"/>
      <c r="JQC19" s="2688"/>
      <c r="JQD19" s="2688"/>
      <c r="JQE19" s="2688"/>
      <c r="JQF19" s="2688"/>
      <c r="JQG19" s="2688"/>
      <c r="JQH19" s="2688"/>
      <c r="JQI19" s="2688"/>
      <c r="JQJ19" s="2688"/>
      <c r="JQK19" s="2688"/>
      <c r="JQL19" s="2688"/>
      <c r="JQM19" s="2688"/>
      <c r="JQN19" s="2688"/>
      <c r="JQO19" s="2688"/>
      <c r="JQP19" s="2688"/>
      <c r="JQQ19" s="2688"/>
      <c r="JQR19" s="2688"/>
      <c r="JQS19" s="2688"/>
      <c r="JQT19" s="2688"/>
      <c r="JQU19" s="2688"/>
      <c r="JQV19" s="2688"/>
      <c r="JQW19" s="2688"/>
      <c r="JQX19" s="2688"/>
      <c r="JQY19" s="2688"/>
      <c r="JQZ19" s="2688"/>
      <c r="JRA19" s="2688"/>
      <c r="JRB19" s="2688"/>
      <c r="JRC19" s="2688"/>
      <c r="JRD19" s="2688"/>
      <c r="JRE19" s="2688"/>
      <c r="JRF19" s="2688"/>
      <c r="JRG19" s="2688"/>
      <c r="JRH19" s="2688"/>
      <c r="JRI19" s="2688"/>
      <c r="JRJ19" s="2688"/>
      <c r="JRK19" s="2688"/>
      <c r="JRL19" s="2688"/>
      <c r="JRM19" s="2688"/>
      <c r="JRN19" s="2688"/>
      <c r="JRO19" s="2688"/>
      <c r="JRP19" s="2688"/>
      <c r="JRQ19" s="2688"/>
      <c r="JRR19" s="2688"/>
      <c r="JRS19" s="2688"/>
      <c r="JRT19" s="2688"/>
      <c r="JRU19" s="2688"/>
      <c r="JRV19" s="2688"/>
      <c r="JRW19" s="2688"/>
      <c r="JRX19" s="2688"/>
      <c r="JRY19" s="2688"/>
      <c r="JRZ19" s="2688"/>
      <c r="JSA19" s="2688"/>
      <c r="JSB19" s="2688"/>
      <c r="JSC19" s="2688"/>
      <c r="JSD19" s="2688"/>
      <c r="JSE19" s="2688"/>
      <c r="JSF19" s="2688"/>
      <c r="JSG19" s="2688"/>
      <c r="JSH19" s="2688"/>
      <c r="JSI19" s="2688"/>
      <c r="JSJ19" s="2688"/>
      <c r="JSK19" s="2688"/>
      <c r="JSL19" s="2688"/>
      <c r="JSM19" s="2688"/>
      <c r="JSN19" s="2688"/>
      <c r="JSO19" s="2688"/>
      <c r="JSP19" s="2688"/>
      <c r="JSQ19" s="2688"/>
      <c r="JSR19" s="2688"/>
      <c r="JSS19" s="2688"/>
      <c r="JST19" s="2688"/>
      <c r="JSU19" s="2688"/>
      <c r="JSV19" s="2688"/>
      <c r="JSW19" s="2688"/>
      <c r="JSX19" s="2688"/>
      <c r="JSY19" s="2688"/>
      <c r="JSZ19" s="2688"/>
      <c r="JTA19" s="2688"/>
      <c r="JTB19" s="2688"/>
      <c r="JTC19" s="2688"/>
      <c r="JTD19" s="2688"/>
      <c r="JTE19" s="2688"/>
      <c r="JTF19" s="2688"/>
      <c r="JTG19" s="2688"/>
      <c r="JTH19" s="2688"/>
      <c r="JTI19" s="2688"/>
      <c r="JTJ19" s="2688"/>
      <c r="JTK19" s="2688"/>
      <c r="JTL19" s="2688"/>
      <c r="JTM19" s="2688"/>
      <c r="JTN19" s="2688"/>
      <c r="JTO19" s="2688"/>
      <c r="JTP19" s="2688"/>
      <c r="JTQ19" s="2688"/>
      <c r="JTR19" s="2688"/>
      <c r="JTS19" s="2688"/>
      <c r="JTT19" s="2688"/>
      <c r="JTU19" s="2688"/>
      <c r="JTV19" s="2688"/>
      <c r="JTW19" s="2688"/>
      <c r="JTX19" s="2688"/>
      <c r="JTY19" s="2688"/>
      <c r="JTZ19" s="2688"/>
      <c r="JUA19" s="2688"/>
      <c r="JUB19" s="2688"/>
      <c r="JUC19" s="2688"/>
      <c r="JUD19" s="2688"/>
      <c r="JUE19" s="2688"/>
      <c r="JUF19" s="2688"/>
      <c r="JUG19" s="2688"/>
      <c r="JUH19" s="2688"/>
      <c r="JUI19" s="2688"/>
      <c r="JUJ19" s="2688"/>
      <c r="JUK19" s="2688"/>
      <c r="JUL19" s="2688"/>
      <c r="JUM19" s="2688"/>
      <c r="JUN19" s="2688"/>
      <c r="JUO19" s="2688"/>
      <c r="JUP19" s="2688"/>
      <c r="JUQ19" s="2688"/>
      <c r="JUR19" s="2688"/>
      <c r="JUS19" s="2688"/>
      <c r="JUT19" s="2688"/>
      <c r="JUU19" s="2688"/>
      <c r="JUV19" s="2688"/>
      <c r="JUW19" s="2688"/>
      <c r="JUX19" s="2688"/>
      <c r="JUY19" s="2688"/>
      <c r="JUZ19" s="2688"/>
      <c r="JVA19" s="2688"/>
      <c r="JVB19" s="2688"/>
      <c r="JVC19" s="2688"/>
      <c r="JVD19" s="2688"/>
      <c r="JVE19" s="2688"/>
      <c r="JVF19" s="2688"/>
      <c r="JVG19" s="2688"/>
      <c r="JVH19" s="2688"/>
      <c r="JVI19" s="2688"/>
      <c r="JVJ19" s="2688"/>
      <c r="JVK19" s="2688"/>
      <c r="JVL19" s="2688"/>
      <c r="JVM19" s="2688"/>
      <c r="JVN19" s="2688"/>
      <c r="JVO19" s="2688"/>
      <c r="JVP19" s="2688"/>
      <c r="JVQ19" s="2688"/>
      <c r="JVR19" s="2688"/>
      <c r="JVS19" s="2688"/>
      <c r="JVT19" s="2688"/>
      <c r="JVU19" s="2688"/>
      <c r="JVV19" s="2688"/>
      <c r="JVW19" s="2688"/>
      <c r="JVX19" s="2688"/>
      <c r="JVY19" s="2688"/>
      <c r="JVZ19" s="2688"/>
      <c r="JWA19" s="2688"/>
      <c r="JWB19" s="2688"/>
      <c r="JWC19" s="2688"/>
      <c r="JWD19" s="2688"/>
      <c r="JWE19" s="2688"/>
      <c r="JWF19" s="2688"/>
      <c r="JWG19" s="2688"/>
      <c r="JWH19" s="2688"/>
      <c r="JWI19" s="2688"/>
      <c r="JWJ19" s="2688"/>
      <c r="JWK19" s="2688"/>
      <c r="JWL19" s="2688"/>
      <c r="JWM19" s="2688"/>
      <c r="JWN19" s="2688"/>
      <c r="JWO19" s="2688"/>
      <c r="JWP19" s="2688"/>
      <c r="JWQ19" s="2688"/>
      <c r="JWR19" s="2688"/>
      <c r="JWS19" s="2688"/>
      <c r="JWT19" s="2688"/>
      <c r="JWU19" s="2688"/>
      <c r="JWV19" s="2688"/>
      <c r="JWW19" s="2688"/>
      <c r="JWX19" s="2688"/>
      <c r="JWY19" s="2688"/>
      <c r="JWZ19" s="2688"/>
      <c r="JXA19" s="2688"/>
      <c r="JXB19" s="2688"/>
      <c r="JXC19" s="2688"/>
      <c r="JXD19" s="2688"/>
      <c r="JXE19" s="2688"/>
      <c r="JXF19" s="2688"/>
      <c r="JXG19" s="2688"/>
      <c r="JXH19" s="2688"/>
      <c r="JXI19" s="2688"/>
      <c r="JXJ19" s="2688"/>
      <c r="JXK19" s="2688"/>
      <c r="JXL19" s="2688"/>
      <c r="JXM19" s="2688"/>
      <c r="JXN19" s="2688"/>
      <c r="JXO19" s="2688"/>
      <c r="JXP19" s="2688"/>
      <c r="JXQ19" s="2688"/>
      <c r="JXR19" s="2688"/>
      <c r="JXS19" s="2688"/>
      <c r="JXT19" s="2688"/>
      <c r="JXU19" s="2688"/>
      <c r="JXV19" s="2688"/>
      <c r="JXW19" s="2688"/>
      <c r="JXX19" s="2688"/>
      <c r="JXY19" s="2688"/>
      <c r="JXZ19" s="2688"/>
      <c r="JYA19" s="2688"/>
      <c r="JYB19" s="2688"/>
      <c r="JYC19" s="2688"/>
      <c r="JYD19" s="2688"/>
      <c r="JYE19" s="2688"/>
      <c r="JYF19" s="2688"/>
      <c r="JYG19" s="2688"/>
      <c r="JYH19" s="2688"/>
      <c r="JYI19" s="2688"/>
      <c r="JYJ19" s="2688"/>
      <c r="JYK19" s="2688"/>
      <c r="JYL19" s="2688"/>
      <c r="JYM19" s="2688"/>
      <c r="JYN19" s="2688"/>
      <c r="JYO19" s="2688"/>
      <c r="JYP19" s="2688"/>
      <c r="JYQ19" s="2688"/>
      <c r="JYR19" s="2688"/>
      <c r="JYS19" s="2688"/>
      <c r="JYT19" s="2688"/>
      <c r="JYU19" s="2688"/>
      <c r="JYV19" s="2688"/>
      <c r="JYW19" s="2688"/>
      <c r="JYX19" s="2688"/>
      <c r="JYY19" s="2688"/>
      <c r="JYZ19" s="2688"/>
      <c r="JZA19" s="2688"/>
      <c r="JZB19" s="2688"/>
      <c r="JZC19" s="2688"/>
      <c r="JZD19" s="2688"/>
      <c r="JZE19" s="2688"/>
      <c r="JZF19" s="2688"/>
      <c r="JZG19" s="2688"/>
      <c r="JZH19" s="2688"/>
      <c r="JZI19" s="2688"/>
      <c r="JZJ19" s="2688"/>
      <c r="JZK19" s="2688"/>
      <c r="JZL19" s="2688"/>
      <c r="JZM19" s="2688"/>
      <c r="JZN19" s="2688"/>
      <c r="JZO19" s="2688"/>
      <c r="JZP19" s="2688"/>
      <c r="JZQ19" s="2688"/>
      <c r="JZR19" s="2688"/>
      <c r="JZS19" s="2688"/>
      <c r="JZT19" s="2688"/>
      <c r="JZU19" s="2688"/>
      <c r="JZV19" s="2688"/>
      <c r="JZW19" s="2688"/>
      <c r="JZX19" s="2688"/>
      <c r="JZY19" s="2688"/>
      <c r="JZZ19" s="2688"/>
      <c r="KAA19" s="2688"/>
      <c r="KAB19" s="2688"/>
      <c r="KAC19" s="2688"/>
      <c r="KAD19" s="2688"/>
      <c r="KAE19" s="2688"/>
      <c r="KAF19" s="2688"/>
      <c r="KAG19" s="2688"/>
      <c r="KAH19" s="2688"/>
      <c r="KAI19" s="2688"/>
      <c r="KAJ19" s="2688"/>
      <c r="KAK19" s="2688"/>
      <c r="KAL19" s="2688"/>
      <c r="KAM19" s="2688"/>
      <c r="KAN19" s="2688"/>
      <c r="KAO19" s="2688"/>
      <c r="KAP19" s="2688"/>
      <c r="KAQ19" s="2688"/>
      <c r="KAR19" s="2688"/>
      <c r="KAS19" s="2688"/>
      <c r="KAT19" s="2688"/>
      <c r="KAU19" s="2688"/>
      <c r="KAV19" s="2688"/>
      <c r="KAW19" s="2688"/>
      <c r="KAX19" s="2688"/>
      <c r="KAY19" s="2688"/>
      <c r="KAZ19" s="2688"/>
      <c r="KBA19" s="2688"/>
      <c r="KBB19" s="2688"/>
      <c r="KBC19" s="2688"/>
      <c r="KBD19" s="2688"/>
      <c r="KBE19" s="2688"/>
      <c r="KBF19" s="2688"/>
      <c r="KBG19" s="2688"/>
      <c r="KBH19" s="2688"/>
      <c r="KBI19" s="2688"/>
      <c r="KBJ19" s="2688"/>
      <c r="KBK19" s="2688"/>
      <c r="KBL19" s="2688"/>
      <c r="KBM19" s="2688"/>
      <c r="KBN19" s="2688"/>
      <c r="KBO19" s="2688"/>
      <c r="KBP19" s="2688"/>
      <c r="KBQ19" s="2688"/>
      <c r="KBR19" s="2688"/>
      <c r="KBS19" s="2688"/>
      <c r="KBT19" s="2688"/>
      <c r="KBU19" s="2688"/>
      <c r="KBV19" s="2688"/>
      <c r="KBW19" s="2688"/>
      <c r="KBX19" s="2688"/>
      <c r="KBY19" s="2688"/>
      <c r="KBZ19" s="2688"/>
      <c r="KCA19" s="2688"/>
      <c r="KCB19" s="2688"/>
      <c r="KCC19" s="2688"/>
      <c r="KCD19" s="2688"/>
      <c r="KCE19" s="2688"/>
      <c r="KCF19" s="2688"/>
      <c r="KCG19" s="2688"/>
      <c r="KCH19" s="2688"/>
      <c r="KCI19" s="2688"/>
      <c r="KCJ19" s="2688"/>
      <c r="KCK19" s="2688"/>
      <c r="KCL19" s="2688"/>
      <c r="KCM19" s="2688"/>
      <c r="KCN19" s="2688"/>
      <c r="KCO19" s="2688"/>
      <c r="KCP19" s="2688"/>
      <c r="KCQ19" s="2688"/>
      <c r="KCR19" s="2688"/>
      <c r="KCS19" s="2688"/>
      <c r="KCT19" s="2688"/>
      <c r="KCU19" s="2688"/>
      <c r="KCV19" s="2688"/>
      <c r="KCW19" s="2688"/>
      <c r="KCX19" s="2688"/>
      <c r="KCY19" s="2688"/>
      <c r="KCZ19" s="2688"/>
      <c r="KDA19" s="2688"/>
      <c r="KDB19" s="2688"/>
      <c r="KDC19" s="2688"/>
      <c r="KDD19" s="2688"/>
      <c r="KDE19" s="2688"/>
      <c r="KDF19" s="2688"/>
      <c r="KDG19" s="2688"/>
      <c r="KDH19" s="2688"/>
      <c r="KDI19" s="2688"/>
      <c r="KDJ19" s="2688"/>
      <c r="KDK19" s="2688"/>
      <c r="KDL19" s="2688"/>
      <c r="KDM19" s="2688"/>
      <c r="KDN19" s="2688"/>
      <c r="KDO19" s="2688"/>
      <c r="KDP19" s="2688"/>
      <c r="KDQ19" s="2688"/>
      <c r="KDR19" s="2688"/>
      <c r="KDS19" s="2688"/>
      <c r="KDT19" s="2688"/>
      <c r="KDU19" s="2688"/>
      <c r="KDV19" s="2688"/>
      <c r="KDW19" s="2688"/>
      <c r="KDX19" s="2688"/>
      <c r="KDY19" s="2688"/>
      <c r="KDZ19" s="2688"/>
      <c r="KEA19" s="2688"/>
      <c r="KEB19" s="2688"/>
      <c r="KEC19" s="2688"/>
      <c r="KED19" s="2688"/>
      <c r="KEE19" s="2688"/>
      <c r="KEF19" s="2688"/>
      <c r="KEG19" s="2688"/>
      <c r="KEH19" s="2688"/>
      <c r="KEI19" s="2688"/>
      <c r="KEJ19" s="2688"/>
      <c r="KEK19" s="2688"/>
      <c r="KEL19" s="2688"/>
      <c r="KEM19" s="2688"/>
      <c r="KEN19" s="2688"/>
      <c r="KEO19" s="2688"/>
      <c r="KEP19" s="2688"/>
      <c r="KEQ19" s="2688"/>
      <c r="KER19" s="2688"/>
      <c r="KES19" s="2688"/>
      <c r="KET19" s="2688"/>
      <c r="KEU19" s="2688"/>
      <c r="KEV19" s="2688"/>
      <c r="KEW19" s="2688"/>
      <c r="KEX19" s="2688"/>
      <c r="KEY19" s="2688"/>
      <c r="KEZ19" s="2688"/>
      <c r="KFA19" s="2688"/>
      <c r="KFB19" s="2688"/>
      <c r="KFC19" s="2688"/>
      <c r="KFD19" s="2688"/>
      <c r="KFE19" s="2688"/>
      <c r="KFF19" s="2688"/>
      <c r="KFG19" s="2688"/>
      <c r="KFH19" s="2688"/>
      <c r="KFI19" s="2688"/>
      <c r="KFJ19" s="2688"/>
      <c r="KFK19" s="2688"/>
      <c r="KFL19" s="2688"/>
      <c r="KFM19" s="2688"/>
      <c r="KFN19" s="2688"/>
      <c r="KFO19" s="2688"/>
      <c r="KFP19" s="2688"/>
      <c r="KFQ19" s="2688"/>
      <c r="KFR19" s="2688"/>
      <c r="KFS19" s="2688"/>
      <c r="KFT19" s="2688"/>
      <c r="KFU19" s="2688"/>
      <c r="KFV19" s="2688"/>
      <c r="KFW19" s="2688"/>
      <c r="KFX19" s="2688"/>
      <c r="KFY19" s="2688"/>
      <c r="KFZ19" s="2688"/>
      <c r="KGA19" s="2688"/>
      <c r="KGB19" s="2688"/>
      <c r="KGC19" s="2688"/>
      <c r="KGD19" s="2688"/>
      <c r="KGE19" s="2688"/>
      <c r="KGF19" s="2688"/>
      <c r="KGG19" s="2688"/>
      <c r="KGH19" s="2688"/>
      <c r="KGI19" s="2688"/>
      <c r="KGJ19" s="2688"/>
      <c r="KGK19" s="2688"/>
      <c r="KGL19" s="2688"/>
      <c r="KGM19" s="2688"/>
      <c r="KGN19" s="2688"/>
      <c r="KGO19" s="2688"/>
      <c r="KGP19" s="2688"/>
      <c r="KGQ19" s="2688"/>
      <c r="KGR19" s="2688"/>
      <c r="KGS19" s="2688"/>
      <c r="KGT19" s="2688"/>
      <c r="KGU19" s="2688"/>
      <c r="KGV19" s="2688"/>
      <c r="KGW19" s="2688"/>
      <c r="KGX19" s="2688"/>
      <c r="KGY19" s="2688"/>
      <c r="KGZ19" s="2688"/>
      <c r="KHA19" s="2688"/>
      <c r="KHB19" s="2688"/>
      <c r="KHC19" s="2688"/>
      <c r="KHD19" s="2688"/>
      <c r="KHE19" s="2688"/>
      <c r="KHF19" s="2688"/>
      <c r="KHG19" s="2688"/>
      <c r="KHH19" s="2688"/>
      <c r="KHI19" s="2688"/>
      <c r="KHJ19" s="2688"/>
      <c r="KHK19" s="2688"/>
      <c r="KHL19" s="2688"/>
      <c r="KHM19" s="2688"/>
      <c r="KHN19" s="2688"/>
      <c r="KHO19" s="2688"/>
      <c r="KHP19" s="2688"/>
      <c r="KHQ19" s="2688"/>
      <c r="KHR19" s="2688"/>
      <c r="KHS19" s="2688"/>
      <c r="KHT19" s="2688"/>
      <c r="KHU19" s="2688"/>
      <c r="KHV19" s="2688"/>
      <c r="KHW19" s="2688"/>
      <c r="KHX19" s="2688"/>
      <c r="KHY19" s="2688"/>
      <c r="KHZ19" s="2688"/>
      <c r="KIA19" s="2688"/>
      <c r="KIB19" s="2688"/>
      <c r="KIC19" s="2688"/>
      <c r="KID19" s="2688"/>
      <c r="KIE19" s="2688"/>
      <c r="KIF19" s="2688"/>
      <c r="KIG19" s="2688"/>
      <c r="KIH19" s="2688"/>
      <c r="KII19" s="2688"/>
      <c r="KIJ19" s="2688"/>
      <c r="KIK19" s="2688"/>
      <c r="KIL19" s="2688"/>
      <c r="KIM19" s="2688"/>
      <c r="KIN19" s="2688"/>
      <c r="KIO19" s="2688"/>
      <c r="KIP19" s="2688"/>
      <c r="KIQ19" s="2688"/>
      <c r="KIR19" s="2688"/>
      <c r="KIS19" s="2688"/>
      <c r="KIT19" s="2688"/>
      <c r="KIU19" s="2688"/>
      <c r="KIV19" s="2688"/>
      <c r="KIW19" s="2688"/>
      <c r="KIX19" s="2688"/>
      <c r="KIY19" s="2688"/>
      <c r="KIZ19" s="2688"/>
      <c r="KJA19" s="2688"/>
      <c r="KJB19" s="2688"/>
      <c r="KJC19" s="2688"/>
      <c r="KJD19" s="2688"/>
      <c r="KJE19" s="2688"/>
      <c r="KJF19" s="2688"/>
      <c r="KJG19" s="2688"/>
      <c r="KJH19" s="2688"/>
      <c r="KJI19" s="2688"/>
      <c r="KJJ19" s="2688"/>
      <c r="KJK19" s="2688"/>
      <c r="KJL19" s="2688"/>
      <c r="KJM19" s="2688"/>
      <c r="KJN19" s="2688"/>
      <c r="KJO19" s="2688"/>
      <c r="KJP19" s="2688"/>
      <c r="KJQ19" s="2688"/>
      <c r="KJR19" s="2688"/>
      <c r="KJS19" s="2688"/>
      <c r="KJT19" s="2688"/>
      <c r="KJU19" s="2688"/>
      <c r="KJV19" s="2688"/>
      <c r="KJW19" s="2688"/>
      <c r="KJX19" s="2688"/>
      <c r="KJY19" s="2688"/>
      <c r="KJZ19" s="2688"/>
      <c r="KKA19" s="2688"/>
      <c r="KKB19" s="2688"/>
      <c r="KKC19" s="2688"/>
      <c r="KKD19" s="2688"/>
      <c r="KKE19" s="2688"/>
      <c r="KKF19" s="2688"/>
      <c r="KKG19" s="2688"/>
      <c r="KKH19" s="2688"/>
      <c r="KKI19" s="2688"/>
      <c r="KKJ19" s="2688"/>
      <c r="KKK19" s="2688"/>
      <c r="KKL19" s="2688"/>
      <c r="KKM19" s="2688"/>
      <c r="KKN19" s="2688"/>
      <c r="KKO19" s="2688"/>
      <c r="KKP19" s="2688"/>
      <c r="KKQ19" s="2688"/>
      <c r="KKR19" s="2688"/>
      <c r="KKS19" s="2688"/>
      <c r="KKT19" s="2688"/>
      <c r="KKU19" s="2688"/>
      <c r="KKV19" s="2688"/>
      <c r="KKW19" s="2688"/>
      <c r="KKX19" s="2688"/>
      <c r="KKY19" s="2688"/>
      <c r="KKZ19" s="2688"/>
      <c r="KLA19" s="2688"/>
      <c r="KLB19" s="2688"/>
      <c r="KLC19" s="2688"/>
      <c r="KLD19" s="2688"/>
      <c r="KLE19" s="2688"/>
      <c r="KLF19" s="2688"/>
      <c r="KLG19" s="2688"/>
      <c r="KLH19" s="2688"/>
      <c r="KLI19" s="2688"/>
      <c r="KLJ19" s="2688"/>
      <c r="KLK19" s="2688"/>
      <c r="KLL19" s="2688"/>
      <c r="KLM19" s="2688"/>
      <c r="KLN19" s="2688"/>
      <c r="KLO19" s="2688"/>
      <c r="KLP19" s="2688"/>
      <c r="KLQ19" s="2688"/>
      <c r="KLR19" s="2688"/>
      <c r="KLS19" s="2688"/>
      <c r="KLT19" s="2688"/>
      <c r="KLU19" s="2688"/>
      <c r="KLV19" s="2688"/>
      <c r="KLW19" s="2688"/>
      <c r="KLX19" s="2688"/>
      <c r="KLY19" s="2688"/>
      <c r="KLZ19" s="2688"/>
      <c r="KMA19" s="2688"/>
      <c r="KMB19" s="2688"/>
      <c r="KMC19" s="2688"/>
      <c r="KMD19" s="2688"/>
      <c r="KME19" s="2688"/>
      <c r="KMF19" s="2688"/>
      <c r="KMG19" s="2688"/>
      <c r="KMH19" s="2688"/>
      <c r="KMI19" s="2688"/>
      <c r="KMJ19" s="2688"/>
      <c r="KMK19" s="2688"/>
      <c r="KML19" s="2688"/>
      <c r="KMM19" s="2688"/>
      <c r="KMN19" s="2688"/>
      <c r="KMO19" s="2688"/>
      <c r="KMP19" s="2688"/>
      <c r="KMQ19" s="2688"/>
      <c r="KMR19" s="2688"/>
      <c r="KMS19" s="2688"/>
      <c r="KMT19" s="2688"/>
      <c r="KMU19" s="2688"/>
      <c r="KMV19" s="2688"/>
      <c r="KMW19" s="2688"/>
      <c r="KMX19" s="2688"/>
      <c r="KMY19" s="2688"/>
      <c r="KMZ19" s="2688"/>
      <c r="KNA19" s="2688"/>
      <c r="KNB19" s="2688"/>
      <c r="KNC19" s="2688"/>
      <c r="KND19" s="2688"/>
      <c r="KNE19" s="2688"/>
      <c r="KNF19" s="2688"/>
      <c r="KNG19" s="2688"/>
      <c r="KNH19" s="2688"/>
      <c r="KNI19" s="2688"/>
      <c r="KNJ19" s="2688"/>
      <c r="KNK19" s="2688"/>
      <c r="KNL19" s="2688"/>
      <c r="KNM19" s="2688"/>
      <c r="KNN19" s="2688"/>
      <c r="KNO19" s="2688"/>
      <c r="KNP19" s="2688"/>
      <c r="KNQ19" s="2688"/>
      <c r="KNR19" s="2688"/>
      <c r="KNS19" s="2688"/>
      <c r="KNT19" s="2688"/>
      <c r="KNU19" s="2688"/>
      <c r="KNV19" s="2688"/>
      <c r="KNW19" s="2688"/>
      <c r="KNX19" s="2688"/>
      <c r="KNY19" s="2688"/>
      <c r="KNZ19" s="2688"/>
      <c r="KOA19" s="2688"/>
      <c r="KOB19" s="2688"/>
      <c r="KOC19" s="2688"/>
      <c r="KOD19" s="2688"/>
      <c r="KOE19" s="2688"/>
      <c r="KOF19" s="2688"/>
      <c r="KOG19" s="2688"/>
      <c r="KOH19" s="2688"/>
      <c r="KOI19" s="2688"/>
      <c r="KOJ19" s="2688"/>
      <c r="KOK19" s="2688"/>
      <c r="KOL19" s="2688"/>
      <c r="KOM19" s="2688"/>
      <c r="KON19" s="2688"/>
      <c r="KOO19" s="2688"/>
      <c r="KOP19" s="2688"/>
      <c r="KOQ19" s="2688"/>
      <c r="KOR19" s="2688"/>
      <c r="KOS19" s="2688"/>
      <c r="KOT19" s="2688"/>
      <c r="KOU19" s="2688"/>
      <c r="KOV19" s="2688"/>
      <c r="KOW19" s="2688"/>
      <c r="KOX19" s="2688"/>
      <c r="KOY19" s="2688"/>
      <c r="KOZ19" s="2688"/>
      <c r="KPA19" s="2688"/>
      <c r="KPB19" s="2688"/>
      <c r="KPC19" s="2688"/>
      <c r="KPD19" s="2688"/>
      <c r="KPE19" s="2688"/>
      <c r="KPF19" s="2688"/>
      <c r="KPG19" s="2688"/>
      <c r="KPH19" s="2688"/>
      <c r="KPI19" s="2688"/>
      <c r="KPJ19" s="2688"/>
      <c r="KPK19" s="2688"/>
      <c r="KPL19" s="2688"/>
      <c r="KPM19" s="2688"/>
      <c r="KPN19" s="2688"/>
      <c r="KPO19" s="2688"/>
      <c r="KPP19" s="2688"/>
      <c r="KPQ19" s="2688"/>
      <c r="KPR19" s="2688"/>
      <c r="KPS19" s="2688"/>
      <c r="KPT19" s="2688"/>
      <c r="KPU19" s="2688"/>
      <c r="KPV19" s="2688"/>
      <c r="KPW19" s="2688"/>
      <c r="KPX19" s="2688"/>
      <c r="KPY19" s="2688"/>
      <c r="KPZ19" s="2688"/>
      <c r="KQA19" s="2688"/>
      <c r="KQB19" s="2688"/>
      <c r="KQC19" s="2688"/>
      <c r="KQD19" s="2688"/>
      <c r="KQE19" s="2688"/>
      <c r="KQF19" s="2688"/>
      <c r="KQG19" s="2688"/>
      <c r="KQH19" s="2688"/>
      <c r="KQI19" s="2688"/>
      <c r="KQJ19" s="2688"/>
      <c r="KQK19" s="2688"/>
      <c r="KQL19" s="2688"/>
      <c r="KQM19" s="2688"/>
      <c r="KQN19" s="2688"/>
      <c r="KQO19" s="2688"/>
      <c r="KQP19" s="2688"/>
      <c r="KQQ19" s="2688"/>
      <c r="KQR19" s="2688"/>
      <c r="KQS19" s="2688"/>
      <c r="KQT19" s="2688"/>
      <c r="KQU19" s="2688"/>
      <c r="KQV19" s="2688"/>
      <c r="KQW19" s="2688"/>
      <c r="KQX19" s="2688"/>
      <c r="KQY19" s="2688"/>
      <c r="KQZ19" s="2688"/>
      <c r="KRA19" s="2688"/>
      <c r="KRB19" s="2688"/>
      <c r="KRC19" s="2688"/>
      <c r="KRD19" s="2688"/>
      <c r="KRE19" s="2688"/>
      <c r="KRF19" s="2688"/>
      <c r="KRG19" s="2688"/>
      <c r="KRH19" s="2688"/>
      <c r="KRI19" s="2688"/>
      <c r="KRJ19" s="2688"/>
      <c r="KRK19" s="2688"/>
      <c r="KRL19" s="2688"/>
      <c r="KRM19" s="2688"/>
      <c r="KRN19" s="2688"/>
      <c r="KRO19" s="2688"/>
      <c r="KRP19" s="2688"/>
      <c r="KRQ19" s="2688"/>
      <c r="KRR19" s="2688"/>
      <c r="KRS19" s="2688"/>
      <c r="KRT19" s="2688"/>
      <c r="KRU19" s="2688"/>
      <c r="KRV19" s="2688"/>
      <c r="KRW19" s="2688"/>
      <c r="KRX19" s="2688"/>
      <c r="KRY19" s="2688"/>
      <c r="KRZ19" s="2688"/>
      <c r="KSA19" s="2688"/>
      <c r="KSB19" s="2688"/>
      <c r="KSC19" s="2688"/>
      <c r="KSD19" s="2688"/>
      <c r="KSE19" s="2688"/>
      <c r="KSF19" s="2688"/>
      <c r="KSG19" s="2688"/>
      <c r="KSH19" s="2688"/>
      <c r="KSI19" s="2688"/>
      <c r="KSJ19" s="2688"/>
      <c r="KSK19" s="2688"/>
      <c r="KSL19" s="2688"/>
      <c r="KSM19" s="2688"/>
      <c r="KSN19" s="2688"/>
      <c r="KSO19" s="2688"/>
      <c r="KSP19" s="2688"/>
      <c r="KSQ19" s="2688"/>
      <c r="KSR19" s="2688"/>
      <c r="KSS19" s="2688"/>
      <c r="KST19" s="2688"/>
      <c r="KSU19" s="2688"/>
      <c r="KSV19" s="2688"/>
      <c r="KSW19" s="2688"/>
      <c r="KSX19" s="2688"/>
      <c r="KSY19" s="2688"/>
      <c r="KSZ19" s="2688"/>
      <c r="KTA19" s="2688"/>
      <c r="KTB19" s="2688"/>
      <c r="KTC19" s="2688"/>
      <c r="KTD19" s="2688"/>
      <c r="KTE19" s="2688"/>
      <c r="KTF19" s="2688"/>
      <c r="KTG19" s="2688"/>
      <c r="KTH19" s="2688"/>
      <c r="KTI19" s="2688"/>
      <c r="KTJ19" s="2688"/>
      <c r="KTK19" s="2688"/>
      <c r="KTL19" s="2688"/>
      <c r="KTM19" s="2688"/>
      <c r="KTN19" s="2688"/>
      <c r="KTO19" s="2688"/>
      <c r="KTP19" s="2688"/>
      <c r="KTQ19" s="2688"/>
      <c r="KTR19" s="2688"/>
      <c r="KTS19" s="2688"/>
      <c r="KTT19" s="2688"/>
      <c r="KTU19" s="2688"/>
      <c r="KTV19" s="2688"/>
      <c r="KTW19" s="2688"/>
      <c r="KTX19" s="2688"/>
      <c r="KTY19" s="2688"/>
      <c r="KTZ19" s="2688"/>
      <c r="KUA19" s="2688"/>
      <c r="KUB19" s="2688"/>
      <c r="KUC19" s="2688"/>
      <c r="KUD19" s="2688"/>
      <c r="KUE19" s="2688"/>
      <c r="KUF19" s="2688"/>
      <c r="KUG19" s="2688"/>
      <c r="KUH19" s="2688"/>
      <c r="KUI19" s="2688"/>
      <c r="KUJ19" s="2688"/>
      <c r="KUK19" s="2688"/>
      <c r="KUL19" s="2688"/>
      <c r="KUM19" s="2688"/>
      <c r="KUN19" s="2688"/>
      <c r="KUO19" s="2688"/>
      <c r="KUP19" s="2688"/>
      <c r="KUQ19" s="2688"/>
      <c r="KUR19" s="2688"/>
      <c r="KUS19" s="2688"/>
      <c r="KUT19" s="2688"/>
      <c r="KUU19" s="2688"/>
      <c r="KUV19" s="2688"/>
      <c r="KUW19" s="2688"/>
      <c r="KUX19" s="2688"/>
      <c r="KUY19" s="2688"/>
      <c r="KUZ19" s="2688"/>
      <c r="KVA19" s="2688"/>
      <c r="KVB19" s="2688"/>
      <c r="KVC19" s="2688"/>
      <c r="KVD19" s="2688"/>
      <c r="KVE19" s="2688"/>
      <c r="KVF19" s="2688"/>
      <c r="KVG19" s="2688"/>
      <c r="KVH19" s="2688"/>
      <c r="KVI19" s="2688"/>
      <c r="KVJ19" s="2688"/>
      <c r="KVK19" s="2688"/>
      <c r="KVL19" s="2688"/>
      <c r="KVM19" s="2688"/>
      <c r="KVN19" s="2688"/>
      <c r="KVO19" s="2688"/>
      <c r="KVP19" s="2688"/>
      <c r="KVQ19" s="2688"/>
      <c r="KVR19" s="2688"/>
      <c r="KVS19" s="2688"/>
      <c r="KVT19" s="2688"/>
      <c r="KVU19" s="2688"/>
      <c r="KVV19" s="2688"/>
      <c r="KVW19" s="2688"/>
      <c r="KVX19" s="2688"/>
      <c r="KVY19" s="2688"/>
      <c r="KVZ19" s="2688"/>
      <c r="KWA19" s="2688"/>
      <c r="KWB19" s="2688"/>
      <c r="KWC19" s="2688"/>
      <c r="KWD19" s="2688"/>
      <c r="KWE19" s="2688"/>
      <c r="KWF19" s="2688"/>
      <c r="KWG19" s="2688"/>
      <c r="KWH19" s="2688"/>
      <c r="KWI19" s="2688"/>
      <c r="KWJ19" s="2688"/>
      <c r="KWK19" s="2688"/>
      <c r="KWL19" s="2688"/>
      <c r="KWM19" s="2688"/>
      <c r="KWN19" s="2688"/>
      <c r="KWO19" s="2688"/>
      <c r="KWP19" s="2688"/>
      <c r="KWQ19" s="2688"/>
      <c r="KWR19" s="2688"/>
      <c r="KWS19" s="2688"/>
      <c r="KWT19" s="2688"/>
      <c r="KWU19" s="2688"/>
      <c r="KWV19" s="2688"/>
      <c r="KWW19" s="2688"/>
      <c r="KWX19" s="2688"/>
      <c r="KWY19" s="2688"/>
      <c r="KWZ19" s="2688"/>
      <c r="KXA19" s="2688"/>
      <c r="KXB19" s="2688"/>
      <c r="KXC19" s="2688"/>
      <c r="KXD19" s="2688"/>
      <c r="KXE19" s="2688"/>
      <c r="KXF19" s="2688"/>
      <c r="KXG19" s="2688"/>
      <c r="KXH19" s="2688"/>
      <c r="KXI19" s="2688"/>
      <c r="KXJ19" s="2688"/>
      <c r="KXK19" s="2688"/>
      <c r="KXL19" s="2688"/>
      <c r="KXM19" s="2688"/>
      <c r="KXN19" s="2688"/>
      <c r="KXO19" s="2688"/>
      <c r="KXP19" s="2688"/>
      <c r="KXQ19" s="2688"/>
      <c r="KXR19" s="2688"/>
      <c r="KXS19" s="2688"/>
      <c r="KXT19" s="2688"/>
      <c r="KXU19" s="2688"/>
      <c r="KXV19" s="2688"/>
      <c r="KXW19" s="2688"/>
      <c r="KXX19" s="2688"/>
      <c r="KXY19" s="2688"/>
      <c r="KXZ19" s="2688"/>
      <c r="KYA19" s="2688"/>
      <c r="KYB19" s="2688"/>
      <c r="KYC19" s="2688"/>
      <c r="KYD19" s="2688"/>
      <c r="KYE19" s="2688"/>
      <c r="KYF19" s="2688"/>
      <c r="KYG19" s="2688"/>
      <c r="KYH19" s="2688"/>
      <c r="KYI19" s="2688"/>
      <c r="KYJ19" s="2688"/>
      <c r="KYK19" s="2688"/>
      <c r="KYL19" s="2688"/>
      <c r="KYM19" s="2688"/>
      <c r="KYN19" s="2688"/>
      <c r="KYO19" s="2688"/>
      <c r="KYP19" s="2688"/>
      <c r="KYQ19" s="2688"/>
      <c r="KYR19" s="2688"/>
      <c r="KYS19" s="2688"/>
      <c r="KYT19" s="2688"/>
      <c r="KYU19" s="2688"/>
      <c r="KYV19" s="2688"/>
      <c r="KYW19" s="2688"/>
      <c r="KYX19" s="2688"/>
      <c r="KYY19" s="2688"/>
      <c r="KYZ19" s="2688"/>
      <c r="KZA19" s="2688"/>
      <c r="KZB19" s="2688"/>
      <c r="KZC19" s="2688"/>
      <c r="KZD19" s="2688"/>
      <c r="KZE19" s="2688"/>
      <c r="KZF19" s="2688"/>
      <c r="KZG19" s="2688"/>
      <c r="KZH19" s="2688"/>
      <c r="KZI19" s="2688"/>
      <c r="KZJ19" s="2688"/>
      <c r="KZK19" s="2688"/>
      <c r="KZL19" s="2688"/>
      <c r="KZM19" s="2688"/>
      <c r="KZN19" s="2688"/>
      <c r="KZO19" s="2688"/>
      <c r="KZP19" s="2688"/>
      <c r="KZQ19" s="2688"/>
      <c r="KZR19" s="2688"/>
      <c r="KZS19" s="2688"/>
      <c r="KZT19" s="2688"/>
      <c r="KZU19" s="2688"/>
      <c r="KZV19" s="2688"/>
      <c r="KZW19" s="2688"/>
      <c r="KZX19" s="2688"/>
      <c r="KZY19" s="2688"/>
      <c r="KZZ19" s="2688"/>
      <c r="LAA19" s="2688"/>
      <c r="LAB19" s="2688"/>
      <c r="LAC19" s="2688"/>
      <c r="LAD19" s="2688"/>
      <c r="LAE19" s="2688"/>
      <c r="LAF19" s="2688"/>
      <c r="LAG19" s="2688"/>
      <c r="LAH19" s="2688"/>
      <c r="LAI19" s="2688"/>
      <c r="LAJ19" s="2688"/>
      <c r="LAK19" s="2688"/>
      <c r="LAL19" s="2688"/>
      <c r="LAM19" s="2688"/>
      <c r="LAN19" s="2688"/>
      <c r="LAO19" s="2688"/>
      <c r="LAP19" s="2688"/>
      <c r="LAQ19" s="2688"/>
      <c r="LAR19" s="2688"/>
      <c r="LAS19" s="2688"/>
      <c r="LAT19" s="2688"/>
      <c r="LAU19" s="2688"/>
      <c r="LAV19" s="2688"/>
      <c r="LAW19" s="2688"/>
      <c r="LAX19" s="2688"/>
      <c r="LAY19" s="2688"/>
      <c r="LAZ19" s="2688"/>
      <c r="LBA19" s="2688"/>
      <c r="LBB19" s="2688"/>
      <c r="LBC19" s="2688"/>
      <c r="LBD19" s="2688"/>
      <c r="LBE19" s="2688"/>
      <c r="LBF19" s="2688"/>
      <c r="LBG19" s="2688"/>
      <c r="LBH19" s="2688"/>
      <c r="LBI19" s="2688"/>
      <c r="LBJ19" s="2688"/>
      <c r="LBK19" s="2688"/>
      <c r="LBL19" s="2688"/>
      <c r="LBM19" s="2688"/>
      <c r="LBN19" s="2688"/>
      <c r="LBO19" s="2688"/>
      <c r="LBP19" s="2688"/>
      <c r="LBQ19" s="2688"/>
      <c r="LBR19" s="2688"/>
      <c r="LBS19" s="2688"/>
      <c r="LBT19" s="2688"/>
      <c r="LBU19" s="2688"/>
      <c r="LBV19" s="2688"/>
      <c r="LBW19" s="2688"/>
      <c r="LBX19" s="2688"/>
      <c r="LBY19" s="2688"/>
      <c r="LBZ19" s="2688"/>
      <c r="LCA19" s="2688"/>
      <c r="LCB19" s="2688"/>
      <c r="LCC19" s="2688"/>
      <c r="LCD19" s="2688"/>
      <c r="LCE19" s="2688"/>
      <c r="LCF19" s="2688"/>
      <c r="LCG19" s="2688"/>
      <c r="LCH19" s="2688"/>
      <c r="LCI19" s="2688"/>
      <c r="LCJ19" s="2688"/>
      <c r="LCK19" s="2688"/>
      <c r="LCL19" s="2688"/>
      <c r="LCM19" s="2688"/>
      <c r="LCN19" s="2688"/>
      <c r="LCO19" s="2688"/>
      <c r="LCP19" s="2688"/>
      <c r="LCQ19" s="2688"/>
      <c r="LCR19" s="2688"/>
      <c r="LCS19" s="2688"/>
      <c r="LCT19" s="2688"/>
      <c r="LCU19" s="2688"/>
      <c r="LCV19" s="2688"/>
      <c r="LCW19" s="2688"/>
      <c r="LCX19" s="2688"/>
      <c r="LCY19" s="2688"/>
      <c r="LCZ19" s="2688"/>
      <c r="LDA19" s="2688"/>
      <c r="LDB19" s="2688"/>
      <c r="LDC19" s="2688"/>
      <c r="LDD19" s="2688"/>
      <c r="LDE19" s="2688"/>
      <c r="LDF19" s="2688"/>
      <c r="LDG19" s="2688"/>
      <c r="LDH19" s="2688"/>
      <c r="LDI19" s="2688"/>
      <c r="LDJ19" s="2688"/>
      <c r="LDK19" s="2688"/>
      <c r="LDL19" s="2688"/>
      <c r="LDM19" s="2688"/>
      <c r="LDN19" s="2688"/>
      <c r="LDO19" s="2688"/>
      <c r="LDP19" s="2688"/>
      <c r="LDQ19" s="2688"/>
      <c r="LDR19" s="2688"/>
      <c r="LDS19" s="2688"/>
      <c r="LDT19" s="2688"/>
      <c r="LDU19" s="2688"/>
      <c r="LDV19" s="2688"/>
      <c r="LDW19" s="2688"/>
      <c r="LDX19" s="2688"/>
      <c r="LDY19" s="2688"/>
      <c r="LDZ19" s="2688"/>
      <c r="LEA19" s="2688"/>
      <c r="LEB19" s="2688"/>
      <c r="LEC19" s="2688"/>
      <c r="LED19" s="2688"/>
      <c r="LEE19" s="2688"/>
      <c r="LEF19" s="2688"/>
      <c r="LEG19" s="2688"/>
      <c r="LEH19" s="2688"/>
      <c r="LEI19" s="2688"/>
      <c r="LEJ19" s="2688"/>
      <c r="LEK19" s="2688"/>
      <c r="LEL19" s="2688"/>
      <c r="LEM19" s="2688"/>
      <c r="LEN19" s="2688"/>
      <c r="LEO19" s="2688"/>
      <c r="LEP19" s="2688"/>
      <c r="LEQ19" s="2688"/>
      <c r="LER19" s="2688"/>
      <c r="LES19" s="2688"/>
      <c r="LET19" s="2688"/>
      <c r="LEU19" s="2688"/>
      <c r="LEV19" s="2688"/>
      <c r="LEW19" s="2688"/>
      <c r="LEX19" s="2688"/>
      <c r="LEY19" s="2688"/>
      <c r="LEZ19" s="2688"/>
      <c r="LFA19" s="2688"/>
      <c r="LFB19" s="2688"/>
      <c r="LFC19" s="2688"/>
      <c r="LFD19" s="2688"/>
      <c r="LFE19" s="2688"/>
      <c r="LFF19" s="2688"/>
      <c r="LFG19" s="2688"/>
      <c r="LFH19" s="2688"/>
      <c r="LFI19" s="2688"/>
      <c r="LFJ19" s="2688"/>
      <c r="LFK19" s="2688"/>
      <c r="LFL19" s="2688"/>
      <c r="LFM19" s="2688"/>
      <c r="LFN19" s="2688"/>
      <c r="LFO19" s="2688"/>
      <c r="LFP19" s="2688"/>
      <c r="LFQ19" s="2688"/>
      <c r="LFR19" s="2688"/>
      <c r="LFS19" s="2688"/>
      <c r="LFT19" s="2688"/>
      <c r="LFU19" s="2688"/>
      <c r="LFV19" s="2688"/>
      <c r="LFW19" s="2688"/>
      <c r="LFX19" s="2688"/>
      <c r="LFY19" s="2688"/>
      <c r="LFZ19" s="2688"/>
      <c r="LGA19" s="2688"/>
      <c r="LGB19" s="2688"/>
      <c r="LGC19" s="2688"/>
      <c r="LGD19" s="2688"/>
      <c r="LGE19" s="2688"/>
      <c r="LGF19" s="2688"/>
      <c r="LGG19" s="2688"/>
      <c r="LGH19" s="2688"/>
      <c r="LGI19" s="2688"/>
      <c r="LGJ19" s="2688"/>
      <c r="LGK19" s="2688"/>
      <c r="LGL19" s="2688"/>
      <c r="LGM19" s="2688"/>
      <c r="LGN19" s="2688"/>
      <c r="LGO19" s="2688"/>
      <c r="LGP19" s="2688"/>
      <c r="LGQ19" s="2688"/>
      <c r="LGR19" s="2688"/>
      <c r="LGS19" s="2688"/>
      <c r="LGT19" s="2688"/>
      <c r="LGU19" s="2688"/>
      <c r="LGV19" s="2688"/>
      <c r="LGW19" s="2688"/>
      <c r="LGX19" s="2688"/>
      <c r="LGY19" s="2688"/>
      <c r="LGZ19" s="2688"/>
      <c r="LHA19" s="2688"/>
      <c r="LHB19" s="2688"/>
      <c r="LHC19" s="2688"/>
      <c r="LHD19" s="2688"/>
      <c r="LHE19" s="2688"/>
      <c r="LHF19" s="2688"/>
      <c r="LHG19" s="2688"/>
      <c r="LHH19" s="2688"/>
      <c r="LHI19" s="2688"/>
      <c r="LHJ19" s="2688"/>
      <c r="LHK19" s="2688"/>
      <c r="LHL19" s="2688"/>
      <c r="LHM19" s="2688"/>
      <c r="LHN19" s="2688"/>
      <c r="LHO19" s="2688"/>
      <c r="LHP19" s="2688"/>
      <c r="LHQ19" s="2688"/>
      <c r="LHR19" s="2688"/>
      <c r="LHS19" s="2688"/>
      <c r="LHT19" s="2688"/>
      <c r="LHU19" s="2688"/>
      <c r="LHV19" s="2688"/>
      <c r="LHW19" s="2688"/>
      <c r="LHX19" s="2688"/>
      <c r="LHY19" s="2688"/>
      <c r="LHZ19" s="2688"/>
      <c r="LIA19" s="2688"/>
      <c r="LIB19" s="2688"/>
      <c r="LIC19" s="2688"/>
      <c r="LID19" s="2688"/>
      <c r="LIE19" s="2688"/>
      <c r="LIF19" s="2688"/>
      <c r="LIG19" s="2688"/>
      <c r="LIH19" s="2688"/>
      <c r="LII19" s="2688"/>
      <c r="LIJ19" s="2688"/>
      <c r="LIK19" s="2688"/>
      <c r="LIL19" s="2688"/>
      <c r="LIM19" s="2688"/>
      <c r="LIN19" s="2688"/>
      <c r="LIO19" s="2688"/>
      <c r="LIP19" s="2688"/>
      <c r="LIQ19" s="2688"/>
      <c r="LIR19" s="2688"/>
      <c r="LIS19" s="2688"/>
      <c r="LIT19" s="2688"/>
      <c r="LIU19" s="2688"/>
      <c r="LIV19" s="2688"/>
      <c r="LIW19" s="2688"/>
      <c r="LIX19" s="2688"/>
      <c r="LIY19" s="2688"/>
      <c r="LIZ19" s="2688"/>
      <c r="LJA19" s="2688"/>
      <c r="LJB19" s="2688"/>
      <c r="LJC19" s="2688"/>
      <c r="LJD19" s="2688"/>
      <c r="LJE19" s="2688"/>
      <c r="LJF19" s="2688"/>
      <c r="LJG19" s="2688"/>
      <c r="LJH19" s="2688"/>
      <c r="LJI19" s="2688"/>
      <c r="LJJ19" s="2688"/>
      <c r="LJK19" s="2688"/>
      <c r="LJL19" s="2688"/>
      <c r="LJM19" s="2688"/>
      <c r="LJN19" s="2688"/>
      <c r="LJO19" s="2688"/>
      <c r="LJP19" s="2688"/>
      <c r="LJQ19" s="2688"/>
      <c r="LJR19" s="2688"/>
      <c r="LJS19" s="2688"/>
      <c r="LJT19" s="2688"/>
      <c r="LJU19" s="2688"/>
      <c r="LJV19" s="2688"/>
      <c r="LJW19" s="2688"/>
      <c r="LJX19" s="2688"/>
      <c r="LJY19" s="2688"/>
      <c r="LJZ19" s="2688"/>
      <c r="LKA19" s="2688"/>
      <c r="LKB19" s="2688"/>
      <c r="LKC19" s="2688"/>
      <c r="LKD19" s="2688"/>
      <c r="LKE19" s="2688"/>
      <c r="LKF19" s="2688"/>
      <c r="LKG19" s="2688"/>
      <c r="LKH19" s="2688"/>
      <c r="LKI19" s="2688"/>
      <c r="LKJ19" s="2688"/>
      <c r="LKK19" s="2688"/>
      <c r="LKL19" s="2688"/>
      <c r="LKM19" s="2688"/>
      <c r="LKN19" s="2688"/>
      <c r="LKO19" s="2688"/>
      <c r="LKP19" s="2688"/>
      <c r="LKQ19" s="2688"/>
      <c r="LKR19" s="2688"/>
      <c r="LKS19" s="2688"/>
      <c r="LKT19" s="2688"/>
      <c r="LKU19" s="2688"/>
      <c r="LKV19" s="2688"/>
      <c r="LKW19" s="2688"/>
      <c r="LKX19" s="2688"/>
      <c r="LKY19" s="2688"/>
      <c r="LKZ19" s="2688"/>
      <c r="LLA19" s="2688"/>
      <c r="LLB19" s="2688"/>
      <c r="LLC19" s="2688"/>
      <c r="LLD19" s="2688"/>
      <c r="LLE19" s="2688"/>
      <c r="LLF19" s="2688"/>
      <c r="LLG19" s="2688"/>
      <c r="LLH19" s="2688"/>
      <c r="LLI19" s="2688"/>
      <c r="LLJ19" s="2688"/>
      <c r="LLK19" s="2688"/>
      <c r="LLL19" s="2688"/>
      <c r="LLM19" s="2688"/>
      <c r="LLN19" s="2688"/>
      <c r="LLO19" s="2688"/>
      <c r="LLP19" s="2688"/>
      <c r="LLQ19" s="2688"/>
      <c r="LLR19" s="2688"/>
      <c r="LLS19" s="2688"/>
      <c r="LLT19" s="2688"/>
      <c r="LLU19" s="2688"/>
      <c r="LLV19" s="2688"/>
      <c r="LLW19" s="2688"/>
      <c r="LLX19" s="2688"/>
      <c r="LLY19" s="2688"/>
      <c r="LLZ19" s="2688"/>
      <c r="LMA19" s="2688"/>
      <c r="LMB19" s="2688"/>
      <c r="LMC19" s="2688"/>
      <c r="LMD19" s="2688"/>
      <c r="LME19" s="2688"/>
      <c r="LMF19" s="2688"/>
      <c r="LMG19" s="2688"/>
      <c r="LMH19" s="2688"/>
      <c r="LMI19" s="2688"/>
      <c r="LMJ19" s="2688"/>
      <c r="LMK19" s="2688"/>
      <c r="LML19" s="2688"/>
      <c r="LMM19" s="2688"/>
      <c r="LMN19" s="2688"/>
      <c r="LMO19" s="2688"/>
      <c r="LMP19" s="2688"/>
      <c r="LMQ19" s="2688"/>
      <c r="LMR19" s="2688"/>
      <c r="LMS19" s="2688"/>
      <c r="LMT19" s="2688"/>
      <c r="LMU19" s="2688"/>
      <c r="LMV19" s="2688"/>
      <c r="LMW19" s="2688"/>
      <c r="LMX19" s="2688"/>
      <c r="LMY19" s="2688"/>
      <c r="LMZ19" s="2688"/>
      <c r="LNA19" s="2688"/>
      <c r="LNB19" s="2688"/>
      <c r="LNC19" s="2688"/>
      <c r="LND19" s="2688"/>
      <c r="LNE19" s="2688"/>
      <c r="LNF19" s="2688"/>
      <c r="LNG19" s="2688"/>
      <c r="LNH19" s="2688"/>
      <c r="LNI19" s="2688"/>
      <c r="LNJ19" s="2688"/>
      <c r="LNK19" s="2688"/>
      <c r="LNL19" s="2688"/>
      <c r="LNM19" s="2688"/>
      <c r="LNN19" s="2688"/>
      <c r="LNO19" s="2688"/>
      <c r="LNP19" s="2688"/>
      <c r="LNQ19" s="2688"/>
      <c r="LNR19" s="2688"/>
      <c r="LNS19" s="2688"/>
      <c r="LNT19" s="2688"/>
      <c r="LNU19" s="2688"/>
      <c r="LNV19" s="2688"/>
      <c r="LNW19" s="2688"/>
      <c r="LNX19" s="2688"/>
      <c r="LNY19" s="2688"/>
      <c r="LNZ19" s="2688"/>
      <c r="LOA19" s="2688"/>
      <c r="LOB19" s="2688"/>
      <c r="LOC19" s="2688"/>
      <c r="LOD19" s="2688"/>
      <c r="LOE19" s="2688"/>
      <c r="LOF19" s="2688"/>
      <c r="LOG19" s="2688"/>
      <c r="LOH19" s="2688"/>
      <c r="LOI19" s="2688"/>
      <c r="LOJ19" s="2688"/>
      <c r="LOK19" s="2688"/>
      <c r="LOL19" s="2688"/>
      <c r="LOM19" s="2688"/>
      <c r="LON19" s="2688"/>
      <c r="LOO19" s="2688"/>
      <c r="LOP19" s="2688"/>
      <c r="LOQ19" s="2688"/>
      <c r="LOR19" s="2688"/>
      <c r="LOS19" s="2688"/>
      <c r="LOT19" s="2688"/>
      <c r="LOU19" s="2688"/>
      <c r="LOV19" s="2688"/>
      <c r="LOW19" s="2688"/>
      <c r="LOX19" s="2688"/>
      <c r="LOY19" s="2688"/>
      <c r="LOZ19" s="2688"/>
      <c r="LPA19" s="2688"/>
      <c r="LPB19" s="2688"/>
      <c r="LPC19" s="2688"/>
      <c r="LPD19" s="2688"/>
      <c r="LPE19" s="2688"/>
      <c r="LPF19" s="2688"/>
      <c r="LPG19" s="2688"/>
      <c r="LPH19" s="2688"/>
      <c r="LPI19" s="2688"/>
      <c r="LPJ19" s="2688"/>
      <c r="LPK19" s="2688"/>
      <c r="LPL19" s="2688"/>
      <c r="LPM19" s="2688"/>
      <c r="LPN19" s="2688"/>
      <c r="LPO19" s="2688"/>
      <c r="LPP19" s="2688"/>
      <c r="LPQ19" s="2688"/>
      <c r="LPR19" s="2688"/>
      <c r="LPS19" s="2688"/>
      <c r="LPT19" s="2688"/>
      <c r="LPU19" s="2688"/>
      <c r="LPV19" s="2688"/>
      <c r="LPW19" s="2688"/>
      <c r="LPX19" s="2688"/>
      <c r="LPY19" s="2688"/>
      <c r="LPZ19" s="2688"/>
      <c r="LQA19" s="2688"/>
      <c r="LQB19" s="2688"/>
      <c r="LQC19" s="2688"/>
      <c r="LQD19" s="2688"/>
      <c r="LQE19" s="2688"/>
      <c r="LQF19" s="2688"/>
      <c r="LQG19" s="2688"/>
      <c r="LQH19" s="2688"/>
      <c r="LQI19" s="2688"/>
      <c r="LQJ19" s="2688"/>
      <c r="LQK19" s="2688"/>
      <c r="LQL19" s="2688"/>
      <c r="LQM19" s="2688"/>
      <c r="LQN19" s="2688"/>
      <c r="LQO19" s="2688"/>
      <c r="LQP19" s="2688"/>
      <c r="LQQ19" s="2688"/>
      <c r="LQR19" s="2688"/>
      <c r="LQS19" s="2688"/>
      <c r="LQT19" s="2688"/>
      <c r="LQU19" s="2688"/>
      <c r="LQV19" s="2688"/>
      <c r="LQW19" s="2688"/>
      <c r="LQX19" s="2688"/>
      <c r="LQY19" s="2688"/>
      <c r="LQZ19" s="2688"/>
      <c r="LRA19" s="2688"/>
      <c r="LRB19" s="2688"/>
      <c r="LRC19" s="2688"/>
      <c r="LRD19" s="2688"/>
      <c r="LRE19" s="2688"/>
      <c r="LRF19" s="2688"/>
      <c r="LRG19" s="2688"/>
      <c r="LRH19" s="2688"/>
      <c r="LRI19" s="2688"/>
      <c r="LRJ19" s="2688"/>
      <c r="LRK19" s="2688"/>
      <c r="LRL19" s="2688"/>
      <c r="LRM19" s="2688"/>
      <c r="LRN19" s="2688"/>
      <c r="LRO19" s="2688"/>
      <c r="LRP19" s="2688"/>
      <c r="LRQ19" s="2688"/>
      <c r="LRR19" s="2688"/>
      <c r="LRS19" s="2688"/>
      <c r="LRT19" s="2688"/>
      <c r="LRU19" s="2688"/>
      <c r="LRV19" s="2688"/>
      <c r="LRW19" s="2688"/>
      <c r="LRX19" s="2688"/>
      <c r="LRY19" s="2688"/>
      <c r="LRZ19" s="2688"/>
      <c r="LSA19" s="2688"/>
      <c r="LSB19" s="2688"/>
      <c r="LSC19" s="2688"/>
      <c r="LSD19" s="2688"/>
      <c r="LSE19" s="2688"/>
      <c r="LSF19" s="2688"/>
      <c r="LSG19" s="2688"/>
      <c r="LSH19" s="2688"/>
      <c r="LSI19" s="2688"/>
      <c r="LSJ19" s="2688"/>
      <c r="LSK19" s="2688"/>
      <c r="LSL19" s="2688"/>
      <c r="LSM19" s="2688"/>
      <c r="LSN19" s="2688"/>
      <c r="LSO19" s="2688"/>
      <c r="LSP19" s="2688"/>
      <c r="LSQ19" s="2688"/>
      <c r="LSR19" s="2688"/>
      <c r="LSS19" s="2688"/>
      <c r="LST19" s="2688"/>
      <c r="LSU19" s="2688"/>
      <c r="LSV19" s="2688"/>
      <c r="LSW19" s="2688"/>
      <c r="LSX19" s="2688"/>
      <c r="LSY19" s="2688"/>
      <c r="LSZ19" s="2688"/>
      <c r="LTA19" s="2688"/>
      <c r="LTB19" s="2688"/>
      <c r="LTC19" s="2688"/>
      <c r="LTD19" s="2688"/>
      <c r="LTE19" s="2688"/>
      <c r="LTF19" s="2688"/>
      <c r="LTG19" s="2688"/>
      <c r="LTH19" s="2688"/>
      <c r="LTI19" s="2688"/>
      <c r="LTJ19" s="2688"/>
      <c r="LTK19" s="2688"/>
      <c r="LTL19" s="2688"/>
      <c r="LTM19" s="2688"/>
      <c r="LTN19" s="2688"/>
      <c r="LTO19" s="2688"/>
      <c r="LTP19" s="2688"/>
      <c r="LTQ19" s="2688"/>
      <c r="LTR19" s="2688"/>
      <c r="LTS19" s="2688"/>
      <c r="LTT19" s="2688"/>
      <c r="LTU19" s="2688"/>
      <c r="LTV19" s="2688"/>
      <c r="LTW19" s="2688"/>
      <c r="LTX19" s="2688"/>
      <c r="LTY19" s="2688"/>
      <c r="LTZ19" s="2688"/>
      <c r="LUA19" s="2688"/>
      <c r="LUB19" s="2688"/>
      <c r="LUC19" s="2688"/>
      <c r="LUD19" s="2688"/>
      <c r="LUE19" s="2688"/>
      <c r="LUF19" s="2688"/>
      <c r="LUG19" s="2688"/>
      <c r="LUH19" s="2688"/>
      <c r="LUI19" s="2688"/>
      <c r="LUJ19" s="2688"/>
      <c r="LUK19" s="2688"/>
      <c r="LUL19" s="2688"/>
      <c r="LUM19" s="2688"/>
      <c r="LUN19" s="2688"/>
      <c r="LUO19" s="2688"/>
      <c r="LUP19" s="2688"/>
      <c r="LUQ19" s="2688"/>
      <c r="LUR19" s="2688"/>
      <c r="LUS19" s="2688"/>
      <c r="LUT19" s="2688"/>
      <c r="LUU19" s="2688"/>
      <c r="LUV19" s="2688"/>
      <c r="LUW19" s="2688"/>
      <c r="LUX19" s="2688"/>
      <c r="LUY19" s="2688"/>
      <c r="LUZ19" s="2688"/>
      <c r="LVA19" s="2688"/>
      <c r="LVB19" s="2688"/>
      <c r="LVC19" s="2688"/>
      <c r="LVD19" s="2688"/>
      <c r="LVE19" s="2688"/>
      <c r="LVF19" s="2688"/>
      <c r="LVG19" s="2688"/>
      <c r="LVH19" s="2688"/>
      <c r="LVI19" s="2688"/>
      <c r="LVJ19" s="2688"/>
      <c r="LVK19" s="2688"/>
      <c r="LVL19" s="2688"/>
      <c r="LVM19" s="2688"/>
      <c r="LVN19" s="2688"/>
      <c r="LVO19" s="2688"/>
      <c r="LVP19" s="2688"/>
      <c r="LVQ19" s="2688"/>
      <c r="LVR19" s="2688"/>
      <c r="LVS19" s="2688"/>
      <c r="LVT19" s="2688"/>
      <c r="LVU19" s="2688"/>
      <c r="LVV19" s="2688"/>
      <c r="LVW19" s="2688"/>
      <c r="LVX19" s="2688"/>
      <c r="LVY19" s="2688"/>
      <c r="LVZ19" s="2688"/>
      <c r="LWA19" s="2688"/>
      <c r="LWB19" s="2688"/>
      <c r="LWC19" s="2688"/>
      <c r="LWD19" s="2688"/>
      <c r="LWE19" s="2688"/>
      <c r="LWF19" s="2688"/>
      <c r="LWG19" s="2688"/>
      <c r="LWH19" s="2688"/>
      <c r="LWI19" s="2688"/>
      <c r="LWJ19" s="2688"/>
      <c r="LWK19" s="2688"/>
      <c r="LWL19" s="2688"/>
      <c r="LWM19" s="2688"/>
      <c r="LWN19" s="2688"/>
      <c r="LWO19" s="2688"/>
      <c r="LWP19" s="2688"/>
      <c r="LWQ19" s="2688"/>
      <c r="LWR19" s="2688"/>
      <c r="LWS19" s="2688"/>
      <c r="LWT19" s="2688"/>
      <c r="LWU19" s="2688"/>
      <c r="LWV19" s="2688"/>
      <c r="LWW19" s="2688"/>
      <c r="LWX19" s="2688"/>
      <c r="LWY19" s="2688"/>
      <c r="LWZ19" s="2688"/>
      <c r="LXA19" s="2688"/>
      <c r="LXB19" s="2688"/>
      <c r="LXC19" s="2688"/>
      <c r="LXD19" s="2688"/>
      <c r="LXE19" s="2688"/>
      <c r="LXF19" s="2688"/>
      <c r="LXG19" s="2688"/>
      <c r="LXH19" s="2688"/>
      <c r="LXI19" s="2688"/>
      <c r="LXJ19" s="2688"/>
      <c r="LXK19" s="2688"/>
      <c r="LXL19" s="2688"/>
      <c r="LXM19" s="2688"/>
      <c r="LXN19" s="2688"/>
      <c r="LXO19" s="2688"/>
      <c r="LXP19" s="2688"/>
      <c r="LXQ19" s="2688"/>
      <c r="LXR19" s="2688"/>
      <c r="LXS19" s="2688"/>
      <c r="LXT19" s="2688"/>
      <c r="LXU19" s="2688"/>
      <c r="LXV19" s="2688"/>
      <c r="LXW19" s="2688"/>
      <c r="LXX19" s="2688"/>
      <c r="LXY19" s="2688"/>
      <c r="LXZ19" s="2688"/>
      <c r="LYA19" s="2688"/>
      <c r="LYB19" s="2688"/>
      <c r="LYC19" s="2688"/>
      <c r="LYD19" s="2688"/>
      <c r="LYE19" s="2688"/>
      <c r="LYF19" s="2688"/>
      <c r="LYG19" s="2688"/>
      <c r="LYH19" s="2688"/>
      <c r="LYI19" s="2688"/>
      <c r="LYJ19" s="2688"/>
      <c r="LYK19" s="2688"/>
      <c r="LYL19" s="2688"/>
      <c r="LYM19" s="2688"/>
      <c r="LYN19" s="2688"/>
      <c r="LYO19" s="2688"/>
      <c r="LYP19" s="2688"/>
      <c r="LYQ19" s="2688"/>
      <c r="LYR19" s="2688"/>
      <c r="LYS19" s="2688"/>
      <c r="LYT19" s="2688"/>
      <c r="LYU19" s="2688"/>
      <c r="LYV19" s="2688"/>
      <c r="LYW19" s="2688"/>
      <c r="LYX19" s="2688"/>
      <c r="LYY19" s="2688"/>
      <c r="LYZ19" s="2688"/>
      <c r="LZA19" s="2688"/>
      <c r="LZB19" s="2688"/>
      <c r="LZC19" s="2688"/>
      <c r="LZD19" s="2688"/>
      <c r="LZE19" s="2688"/>
      <c r="LZF19" s="2688"/>
      <c r="LZG19" s="2688"/>
      <c r="LZH19" s="2688"/>
      <c r="LZI19" s="2688"/>
      <c r="LZJ19" s="2688"/>
      <c r="LZK19" s="2688"/>
      <c r="LZL19" s="2688"/>
      <c r="LZM19" s="2688"/>
      <c r="LZN19" s="2688"/>
      <c r="LZO19" s="2688"/>
      <c r="LZP19" s="2688"/>
      <c r="LZQ19" s="2688"/>
      <c r="LZR19" s="2688"/>
      <c r="LZS19" s="2688"/>
      <c r="LZT19" s="2688"/>
      <c r="LZU19" s="2688"/>
      <c r="LZV19" s="2688"/>
      <c r="LZW19" s="2688"/>
      <c r="LZX19" s="2688"/>
      <c r="LZY19" s="2688"/>
      <c r="LZZ19" s="2688"/>
      <c r="MAA19" s="2688"/>
      <c r="MAB19" s="2688"/>
      <c r="MAC19" s="2688"/>
      <c r="MAD19" s="2688"/>
      <c r="MAE19" s="2688"/>
      <c r="MAF19" s="2688"/>
      <c r="MAG19" s="2688"/>
      <c r="MAH19" s="2688"/>
      <c r="MAI19" s="2688"/>
      <c r="MAJ19" s="2688"/>
      <c r="MAK19" s="2688"/>
      <c r="MAL19" s="2688"/>
      <c r="MAM19" s="2688"/>
      <c r="MAN19" s="2688"/>
      <c r="MAO19" s="2688"/>
      <c r="MAP19" s="2688"/>
      <c r="MAQ19" s="2688"/>
      <c r="MAR19" s="2688"/>
      <c r="MAS19" s="2688"/>
      <c r="MAT19" s="2688"/>
      <c r="MAU19" s="2688"/>
      <c r="MAV19" s="2688"/>
      <c r="MAW19" s="2688"/>
      <c r="MAX19" s="2688"/>
      <c r="MAY19" s="2688"/>
      <c r="MAZ19" s="2688"/>
      <c r="MBA19" s="2688"/>
      <c r="MBB19" s="2688"/>
      <c r="MBC19" s="2688"/>
      <c r="MBD19" s="2688"/>
      <c r="MBE19" s="2688"/>
      <c r="MBF19" s="2688"/>
      <c r="MBG19" s="2688"/>
      <c r="MBH19" s="2688"/>
      <c r="MBI19" s="2688"/>
      <c r="MBJ19" s="2688"/>
      <c r="MBK19" s="2688"/>
      <c r="MBL19" s="2688"/>
      <c r="MBM19" s="2688"/>
      <c r="MBN19" s="2688"/>
      <c r="MBO19" s="2688"/>
      <c r="MBP19" s="2688"/>
      <c r="MBQ19" s="2688"/>
      <c r="MBR19" s="2688"/>
      <c r="MBS19" s="2688"/>
      <c r="MBT19" s="2688"/>
      <c r="MBU19" s="2688"/>
      <c r="MBV19" s="2688"/>
      <c r="MBW19" s="2688"/>
      <c r="MBX19" s="2688"/>
      <c r="MBY19" s="2688"/>
      <c r="MBZ19" s="2688"/>
      <c r="MCA19" s="2688"/>
      <c r="MCB19" s="2688"/>
      <c r="MCC19" s="2688"/>
      <c r="MCD19" s="2688"/>
      <c r="MCE19" s="2688"/>
      <c r="MCF19" s="2688"/>
      <c r="MCG19" s="2688"/>
      <c r="MCH19" s="2688"/>
      <c r="MCI19" s="2688"/>
      <c r="MCJ19" s="2688"/>
      <c r="MCK19" s="2688"/>
      <c r="MCL19" s="2688"/>
      <c r="MCM19" s="2688"/>
      <c r="MCN19" s="2688"/>
      <c r="MCO19" s="2688"/>
      <c r="MCP19" s="2688"/>
      <c r="MCQ19" s="2688"/>
      <c r="MCR19" s="2688"/>
      <c r="MCS19" s="2688"/>
      <c r="MCT19" s="2688"/>
      <c r="MCU19" s="2688"/>
      <c r="MCV19" s="2688"/>
      <c r="MCW19" s="2688"/>
      <c r="MCX19" s="2688"/>
      <c r="MCY19" s="2688"/>
      <c r="MCZ19" s="2688"/>
      <c r="MDA19" s="2688"/>
      <c r="MDB19" s="2688"/>
      <c r="MDC19" s="2688"/>
      <c r="MDD19" s="2688"/>
      <c r="MDE19" s="2688"/>
      <c r="MDF19" s="2688"/>
      <c r="MDG19" s="2688"/>
      <c r="MDH19" s="2688"/>
      <c r="MDI19" s="2688"/>
      <c r="MDJ19" s="2688"/>
      <c r="MDK19" s="2688"/>
      <c r="MDL19" s="2688"/>
      <c r="MDM19" s="2688"/>
      <c r="MDN19" s="2688"/>
      <c r="MDO19" s="2688"/>
      <c r="MDP19" s="2688"/>
      <c r="MDQ19" s="2688"/>
      <c r="MDR19" s="2688"/>
      <c r="MDS19" s="2688"/>
      <c r="MDT19" s="2688"/>
      <c r="MDU19" s="2688"/>
      <c r="MDV19" s="2688"/>
      <c r="MDW19" s="2688"/>
      <c r="MDX19" s="2688"/>
      <c r="MDY19" s="2688"/>
      <c r="MDZ19" s="2688"/>
      <c r="MEA19" s="2688"/>
      <c r="MEB19" s="2688"/>
      <c r="MEC19" s="2688"/>
      <c r="MED19" s="2688"/>
      <c r="MEE19" s="2688"/>
      <c r="MEF19" s="2688"/>
      <c r="MEG19" s="2688"/>
      <c r="MEH19" s="2688"/>
      <c r="MEI19" s="2688"/>
      <c r="MEJ19" s="2688"/>
      <c r="MEK19" s="2688"/>
      <c r="MEL19" s="2688"/>
      <c r="MEM19" s="2688"/>
      <c r="MEN19" s="2688"/>
      <c r="MEO19" s="2688"/>
      <c r="MEP19" s="2688"/>
      <c r="MEQ19" s="2688"/>
      <c r="MER19" s="2688"/>
      <c r="MES19" s="2688"/>
      <c r="MET19" s="2688"/>
      <c r="MEU19" s="2688"/>
      <c r="MEV19" s="2688"/>
      <c r="MEW19" s="2688"/>
      <c r="MEX19" s="2688"/>
      <c r="MEY19" s="2688"/>
      <c r="MEZ19" s="2688"/>
      <c r="MFA19" s="2688"/>
      <c r="MFB19" s="2688"/>
      <c r="MFC19" s="2688"/>
      <c r="MFD19" s="2688"/>
      <c r="MFE19" s="2688"/>
      <c r="MFF19" s="2688"/>
      <c r="MFG19" s="2688"/>
      <c r="MFH19" s="2688"/>
      <c r="MFI19" s="2688"/>
      <c r="MFJ19" s="2688"/>
      <c r="MFK19" s="2688"/>
      <c r="MFL19" s="2688"/>
      <c r="MFM19" s="2688"/>
      <c r="MFN19" s="2688"/>
      <c r="MFO19" s="2688"/>
      <c r="MFP19" s="2688"/>
      <c r="MFQ19" s="2688"/>
      <c r="MFR19" s="2688"/>
      <c r="MFS19" s="2688"/>
      <c r="MFT19" s="2688"/>
      <c r="MFU19" s="2688"/>
      <c r="MFV19" s="2688"/>
      <c r="MFW19" s="2688"/>
      <c r="MFX19" s="2688"/>
      <c r="MFY19" s="2688"/>
      <c r="MFZ19" s="2688"/>
      <c r="MGA19" s="2688"/>
      <c r="MGB19" s="2688"/>
      <c r="MGC19" s="2688"/>
      <c r="MGD19" s="2688"/>
      <c r="MGE19" s="2688"/>
      <c r="MGF19" s="2688"/>
      <c r="MGG19" s="2688"/>
      <c r="MGH19" s="2688"/>
      <c r="MGI19" s="2688"/>
      <c r="MGJ19" s="2688"/>
      <c r="MGK19" s="2688"/>
      <c r="MGL19" s="2688"/>
      <c r="MGM19" s="2688"/>
      <c r="MGN19" s="2688"/>
      <c r="MGO19" s="2688"/>
      <c r="MGP19" s="2688"/>
      <c r="MGQ19" s="2688"/>
      <c r="MGR19" s="2688"/>
      <c r="MGS19" s="2688"/>
      <c r="MGT19" s="2688"/>
      <c r="MGU19" s="2688"/>
      <c r="MGV19" s="2688"/>
      <c r="MGW19" s="2688"/>
      <c r="MGX19" s="2688"/>
      <c r="MGY19" s="2688"/>
      <c r="MGZ19" s="2688"/>
      <c r="MHA19" s="2688"/>
      <c r="MHB19" s="2688"/>
      <c r="MHC19" s="2688"/>
      <c r="MHD19" s="2688"/>
      <c r="MHE19" s="2688"/>
      <c r="MHF19" s="2688"/>
      <c r="MHG19" s="2688"/>
      <c r="MHH19" s="2688"/>
      <c r="MHI19" s="2688"/>
      <c r="MHJ19" s="2688"/>
      <c r="MHK19" s="2688"/>
      <c r="MHL19" s="2688"/>
      <c r="MHM19" s="2688"/>
      <c r="MHN19" s="2688"/>
      <c r="MHO19" s="2688"/>
      <c r="MHP19" s="2688"/>
      <c r="MHQ19" s="2688"/>
      <c r="MHR19" s="2688"/>
      <c r="MHS19" s="2688"/>
      <c r="MHT19" s="2688"/>
      <c r="MHU19" s="2688"/>
      <c r="MHV19" s="2688"/>
      <c r="MHW19" s="2688"/>
      <c r="MHX19" s="2688"/>
      <c r="MHY19" s="2688"/>
      <c r="MHZ19" s="2688"/>
      <c r="MIA19" s="2688"/>
      <c r="MIB19" s="2688"/>
      <c r="MIC19" s="2688"/>
      <c r="MID19" s="2688"/>
      <c r="MIE19" s="2688"/>
      <c r="MIF19" s="2688"/>
      <c r="MIG19" s="2688"/>
      <c r="MIH19" s="2688"/>
      <c r="MII19" s="2688"/>
      <c r="MIJ19" s="2688"/>
      <c r="MIK19" s="2688"/>
      <c r="MIL19" s="2688"/>
      <c r="MIM19" s="2688"/>
      <c r="MIN19" s="2688"/>
      <c r="MIO19" s="2688"/>
      <c r="MIP19" s="2688"/>
      <c r="MIQ19" s="2688"/>
      <c r="MIR19" s="2688"/>
      <c r="MIS19" s="2688"/>
      <c r="MIT19" s="2688"/>
      <c r="MIU19" s="2688"/>
      <c r="MIV19" s="2688"/>
      <c r="MIW19" s="2688"/>
      <c r="MIX19" s="2688"/>
      <c r="MIY19" s="2688"/>
      <c r="MIZ19" s="2688"/>
      <c r="MJA19" s="2688"/>
      <c r="MJB19" s="2688"/>
      <c r="MJC19" s="2688"/>
      <c r="MJD19" s="2688"/>
      <c r="MJE19" s="2688"/>
      <c r="MJF19" s="2688"/>
      <c r="MJG19" s="2688"/>
      <c r="MJH19" s="2688"/>
      <c r="MJI19" s="2688"/>
      <c r="MJJ19" s="2688"/>
      <c r="MJK19" s="2688"/>
      <c r="MJL19" s="2688"/>
      <c r="MJM19" s="2688"/>
      <c r="MJN19" s="2688"/>
      <c r="MJO19" s="2688"/>
      <c r="MJP19" s="2688"/>
      <c r="MJQ19" s="2688"/>
      <c r="MJR19" s="2688"/>
      <c r="MJS19" s="2688"/>
      <c r="MJT19" s="2688"/>
      <c r="MJU19" s="2688"/>
      <c r="MJV19" s="2688"/>
      <c r="MJW19" s="2688"/>
      <c r="MJX19" s="2688"/>
      <c r="MJY19" s="2688"/>
      <c r="MJZ19" s="2688"/>
      <c r="MKA19" s="2688"/>
      <c r="MKB19" s="2688"/>
      <c r="MKC19" s="2688"/>
      <c r="MKD19" s="2688"/>
      <c r="MKE19" s="2688"/>
      <c r="MKF19" s="2688"/>
      <c r="MKG19" s="2688"/>
      <c r="MKH19" s="2688"/>
      <c r="MKI19" s="2688"/>
      <c r="MKJ19" s="2688"/>
      <c r="MKK19" s="2688"/>
      <c r="MKL19" s="2688"/>
      <c r="MKM19" s="2688"/>
      <c r="MKN19" s="2688"/>
      <c r="MKO19" s="2688"/>
      <c r="MKP19" s="2688"/>
      <c r="MKQ19" s="2688"/>
      <c r="MKR19" s="2688"/>
      <c r="MKS19" s="2688"/>
      <c r="MKT19" s="2688"/>
      <c r="MKU19" s="2688"/>
      <c r="MKV19" s="2688"/>
      <c r="MKW19" s="2688"/>
      <c r="MKX19" s="2688"/>
      <c r="MKY19" s="2688"/>
      <c r="MKZ19" s="2688"/>
      <c r="MLA19" s="2688"/>
      <c r="MLB19" s="2688"/>
      <c r="MLC19" s="2688"/>
      <c r="MLD19" s="2688"/>
      <c r="MLE19" s="2688"/>
      <c r="MLF19" s="2688"/>
      <c r="MLG19" s="2688"/>
      <c r="MLH19" s="2688"/>
      <c r="MLI19" s="2688"/>
      <c r="MLJ19" s="2688"/>
      <c r="MLK19" s="2688"/>
      <c r="MLL19" s="2688"/>
      <c r="MLM19" s="2688"/>
      <c r="MLN19" s="2688"/>
      <c r="MLO19" s="2688"/>
      <c r="MLP19" s="2688"/>
      <c r="MLQ19" s="2688"/>
      <c r="MLR19" s="2688"/>
      <c r="MLS19" s="2688"/>
      <c r="MLT19" s="2688"/>
      <c r="MLU19" s="2688"/>
      <c r="MLV19" s="2688"/>
      <c r="MLW19" s="2688"/>
      <c r="MLX19" s="2688"/>
      <c r="MLY19" s="2688"/>
      <c r="MLZ19" s="2688"/>
      <c r="MMA19" s="2688"/>
      <c r="MMB19" s="2688"/>
      <c r="MMC19" s="2688"/>
      <c r="MMD19" s="2688"/>
      <c r="MME19" s="2688"/>
      <c r="MMF19" s="2688"/>
      <c r="MMG19" s="2688"/>
      <c r="MMH19" s="2688"/>
      <c r="MMI19" s="2688"/>
      <c r="MMJ19" s="2688"/>
      <c r="MMK19" s="2688"/>
      <c r="MML19" s="2688"/>
      <c r="MMM19" s="2688"/>
      <c r="MMN19" s="2688"/>
      <c r="MMO19" s="2688"/>
      <c r="MMP19" s="2688"/>
      <c r="MMQ19" s="2688"/>
      <c r="MMR19" s="2688"/>
      <c r="MMS19" s="2688"/>
      <c r="MMT19" s="2688"/>
      <c r="MMU19" s="2688"/>
      <c r="MMV19" s="2688"/>
      <c r="MMW19" s="2688"/>
      <c r="MMX19" s="2688"/>
      <c r="MMY19" s="2688"/>
      <c r="MMZ19" s="2688"/>
      <c r="MNA19" s="2688"/>
      <c r="MNB19" s="2688"/>
      <c r="MNC19" s="2688"/>
      <c r="MND19" s="2688"/>
      <c r="MNE19" s="2688"/>
      <c r="MNF19" s="2688"/>
      <c r="MNG19" s="2688"/>
      <c r="MNH19" s="2688"/>
      <c r="MNI19" s="2688"/>
      <c r="MNJ19" s="2688"/>
      <c r="MNK19" s="2688"/>
      <c r="MNL19" s="2688"/>
      <c r="MNM19" s="2688"/>
      <c r="MNN19" s="2688"/>
      <c r="MNO19" s="2688"/>
      <c r="MNP19" s="2688"/>
      <c r="MNQ19" s="2688"/>
      <c r="MNR19" s="2688"/>
      <c r="MNS19" s="2688"/>
      <c r="MNT19" s="2688"/>
      <c r="MNU19" s="2688"/>
      <c r="MNV19" s="2688"/>
      <c r="MNW19" s="2688"/>
      <c r="MNX19" s="2688"/>
      <c r="MNY19" s="2688"/>
      <c r="MNZ19" s="2688"/>
      <c r="MOA19" s="2688"/>
      <c r="MOB19" s="2688"/>
      <c r="MOC19" s="2688"/>
      <c r="MOD19" s="2688"/>
      <c r="MOE19" s="2688"/>
      <c r="MOF19" s="2688"/>
      <c r="MOG19" s="2688"/>
      <c r="MOH19" s="2688"/>
      <c r="MOI19" s="2688"/>
      <c r="MOJ19" s="2688"/>
      <c r="MOK19" s="2688"/>
      <c r="MOL19" s="2688"/>
      <c r="MOM19" s="2688"/>
      <c r="MON19" s="2688"/>
      <c r="MOO19" s="2688"/>
      <c r="MOP19" s="2688"/>
      <c r="MOQ19" s="2688"/>
      <c r="MOR19" s="2688"/>
      <c r="MOS19" s="2688"/>
      <c r="MOT19" s="2688"/>
      <c r="MOU19" s="2688"/>
      <c r="MOV19" s="2688"/>
      <c r="MOW19" s="2688"/>
      <c r="MOX19" s="2688"/>
      <c r="MOY19" s="2688"/>
      <c r="MOZ19" s="2688"/>
      <c r="MPA19" s="2688"/>
      <c r="MPB19" s="2688"/>
      <c r="MPC19" s="2688"/>
      <c r="MPD19" s="2688"/>
      <c r="MPE19" s="2688"/>
      <c r="MPF19" s="2688"/>
      <c r="MPG19" s="2688"/>
      <c r="MPH19" s="2688"/>
      <c r="MPI19" s="2688"/>
      <c r="MPJ19" s="2688"/>
      <c r="MPK19" s="2688"/>
      <c r="MPL19" s="2688"/>
      <c r="MPM19" s="2688"/>
      <c r="MPN19" s="2688"/>
      <c r="MPO19" s="2688"/>
      <c r="MPP19" s="2688"/>
      <c r="MPQ19" s="2688"/>
      <c r="MPR19" s="2688"/>
      <c r="MPS19" s="2688"/>
      <c r="MPT19" s="2688"/>
      <c r="MPU19" s="2688"/>
      <c r="MPV19" s="2688"/>
      <c r="MPW19" s="2688"/>
      <c r="MPX19" s="2688"/>
      <c r="MPY19" s="2688"/>
      <c r="MPZ19" s="2688"/>
      <c r="MQA19" s="2688"/>
      <c r="MQB19" s="2688"/>
      <c r="MQC19" s="2688"/>
      <c r="MQD19" s="2688"/>
      <c r="MQE19" s="2688"/>
      <c r="MQF19" s="2688"/>
      <c r="MQG19" s="2688"/>
      <c r="MQH19" s="2688"/>
      <c r="MQI19" s="2688"/>
      <c r="MQJ19" s="2688"/>
      <c r="MQK19" s="2688"/>
      <c r="MQL19" s="2688"/>
      <c r="MQM19" s="2688"/>
      <c r="MQN19" s="2688"/>
      <c r="MQO19" s="2688"/>
      <c r="MQP19" s="2688"/>
      <c r="MQQ19" s="2688"/>
      <c r="MQR19" s="2688"/>
      <c r="MQS19" s="2688"/>
      <c r="MQT19" s="2688"/>
      <c r="MQU19" s="2688"/>
      <c r="MQV19" s="2688"/>
      <c r="MQW19" s="2688"/>
      <c r="MQX19" s="2688"/>
      <c r="MQY19" s="2688"/>
      <c r="MQZ19" s="2688"/>
      <c r="MRA19" s="2688"/>
      <c r="MRB19" s="2688"/>
      <c r="MRC19" s="2688"/>
      <c r="MRD19" s="2688"/>
      <c r="MRE19" s="2688"/>
      <c r="MRF19" s="2688"/>
      <c r="MRG19" s="2688"/>
      <c r="MRH19" s="2688"/>
      <c r="MRI19" s="2688"/>
      <c r="MRJ19" s="2688"/>
      <c r="MRK19" s="2688"/>
      <c r="MRL19" s="2688"/>
      <c r="MRM19" s="2688"/>
      <c r="MRN19" s="2688"/>
      <c r="MRO19" s="2688"/>
      <c r="MRP19" s="2688"/>
      <c r="MRQ19" s="2688"/>
      <c r="MRR19" s="2688"/>
      <c r="MRS19" s="2688"/>
      <c r="MRT19" s="2688"/>
      <c r="MRU19" s="2688"/>
      <c r="MRV19" s="2688"/>
      <c r="MRW19" s="2688"/>
      <c r="MRX19" s="2688"/>
      <c r="MRY19" s="2688"/>
      <c r="MRZ19" s="2688"/>
      <c r="MSA19" s="2688"/>
      <c r="MSB19" s="2688"/>
      <c r="MSC19" s="2688"/>
      <c r="MSD19" s="2688"/>
      <c r="MSE19" s="2688"/>
      <c r="MSF19" s="2688"/>
      <c r="MSG19" s="2688"/>
      <c r="MSH19" s="2688"/>
      <c r="MSI19" s="2688"/>
      <c r="MSJ19" s="2688"/>
      <c r="MSK19" s="2688"/>
      <c r="MSL19" s="2688"/>
      <c r="MSM19" s="2688"/>
      <c r="MSN19" s="2688"/>
      <c r="MSO19" s="2688"/>
      <c r="MSP19" s="2688"/>
      <c r="MSQ19" s="2688"/>
      <c r="MSR19" s="2688"/>
      <c r="MSS19" s="2688"/>
      <c r="MST19" s="2688"/>
      <c r="MSU19" s="2688"/>
      <c r="MSV19" s="2688"/>
      <c r="MSW19" s="2688"/>
      <c r="MSX19" s="2688"/>
      <c r="MSY19" s="2688"/>
      <c r="MSZ19" s="2688"/>
      <c r="MTA19" s="2688"/>
      <c r="MTB19" s="2688"/>
      <c r="MTC19" s="2688"/>
      <c r="MTD19" s="2688"/>
      <c r="MTE19" s="2688"/>
      <c r="MTF19" s="2688"/>
      <c r="MTG19" s="2688"/>
      <c r="MTH19" s="2688"/>
      <c r="MTI19" s="2688"/>
      <c r="MTJ19" s="2688"/>
      <c r="MTK19" s="2688"/>
      <c r="MTL19" s="2688"/>
      <c r="MTM19" s="2688"/>
      <c r="MTN19" s="2688"/>
      <c r="MTO19" s="2688"/>
      <c r="MTP19" s="2688"/>
      <c r="MTQ19" s="2688"/>
      <c r="MTR19" s="2688"/>
      <c r="MTS19" s="2688"/>
      <c r="MTT19" s="2688"/>
      <c r="MTU19" s="2688"/>
      <c r="MTV19" s="2688"/>
      <c r="MTW19" s="2688"/>
      <c r="MTX19" s="2688"/>
      <c r="MTY19" s="2688"/>
      <c r="MTZ19" s="2688"/>
      <c r="MUA19" s="2688"/>
      <c r="MUB19" s="2688"/>
      <c r="MUC19" s="2688"/>
      <c r="MUD19" s="2688"/>
      <c r="MUE19" s="2688"/>
      <c r="MUF19" s="2688"/>
      <c r="MUG19" s="2688"/>
      <c r="MUH19" s="2688"/>
      <c r="MUI19" s="2688"/>
      <c r="MUJ19" s="2688"/>
      <c r="MUK19" s="2688"/>
      <c r="MUL19" s="2688"/>
      <c r="MUM19" s="2688"/>
      <c r="MUN19" s="2688"/>
      <c r="MUO19" s="2688"/>
      <c r="MUP19" s="2688"/>
      <c r="MUQ19" s="2688"/>
      <c r="MUR19" s="2688"/>
      <c r="MUS19" s="2688"/>
      <c r="MUT19" s="2688"/>
      <c r="MUU19" s="2688"/>
      <c r="MUV19" s="2688"/>
      <c r="MUW19" s="2688"/>
      <c r="MUX19" s="2688"/>
      <c r="MUY19" s="2688"/>
      <c r="MUZ19" s="2688"/>
      <c r="MVA19" s="2688"/>
      <c r="MVB19" s="2688"/>
      <c r="MVC19" s="2688"/>
      <c r="MVD19" s="2688"/>
      <c r="MVE19" s="2688"/>
      <c r="MVF19" s="2688"/>
      <c r="MVG19" s="2688"/>
      <c r="MVH19" s="2688"/>
      <c r="MVI19" s="2688"/>
      <c r="MVJ19" s="2688"/>
      <c r="MVK19" s="2688"/>
      <c r="MVL19" s="2688"/>
      <c r="MVM19" s="2688"/>
      <c r="MVN19" s="2688"/>
      <c r="MVO19" s="2688"/>
      <c r="MVP19" s="2688"/>
      <c r="MVQ19" s="2688"/>
      <c r="MVR19" s="2688"/>
      <c r="MVS19" s="2688"/>
      <c r="MVT19" s="2688"/>
      <c r="MVU19" s="2688"/>
      <c r="MVV19" s="2688"/>
      <c r="MVW19" s="2688"/>
      <c r="MVX19" s="2688"/>
      <c r="MVY19" s="2688"/>
      <c r="MVZ19" s="2688"/>
      <c r="MWA19" s="2688"/>
      <c r="MWB19" s="2688"/>
      <c r="MWC19" s="2688"/>
      <c r="MWD19" s="2688"/>
      <c r="MWE19" s="2688"/>
      <c r="MWF19" s="2688"/>
      <c r="MWG19" s="2688"/>
      <c r="MWH19" s="2688"/>
      <c r="MWI19" s="2688"/>
      <c r="MWJ19" s="2688"/>
      <c r="MWK19" s="2688"/>
      <c r="MWL19" s="2688"/>
      <c r="MWM19" s="2688"/>
      <c r="MWN19" s="2688"/>
      <c r="MWO19" s="2688"/>
      <c r="MWP19" s="2688"/>
      <c r="MWQ19" s="2688"/>
      <c r="MWR19" s="2688"/>
      <c r="MWS19" s="2688"/>
      <c r="MWT19" s="2688"/>
      <c r="MWU19" s="2688"/>
      <c r="MWV19" s="2688"/>
      <c r="MWW19" s="2688"/>
      <c r="MWX19" s="2688"/>
      <c r="MWY19" s="2688"/>
      <c r="MWZ19" s="2688"/>
      <c r="MXA19" s="2688"/>
      <c r="MXB19" s="2688"/>
      <c r="MXC19" s="2688"/>
      <c r="MXD19" s="2688"/>
      <c r="MXE19" s="2688"/>
      <c r="MXF19" s="2688"/>
      <c r="MXG19" s="2688"/>
      <c r="MXH19" s="2688"/>
      <c r="MXI19" s="2688"/>
      <c r="MXJ19" s="2688"/>
      <c r="MXK19" s="2688"/>
      <c r="MXL19" s="2688"/>
      <c r="MXM19" s="2688"/>
      <c r="MXN19" s="2688"/>
      <c r="MXO19" s="2688"/>
      <c r="MXP19" s="2688"/>
      <c r="MXQ19" s="2688"/>
      <c r="MXR19" s="2688"/>
      <c r="MXS19" s="2688"/>
      <c r="MXT19" s="2688"/>
      <c r="MXU19" s="2688"/>
      <c r="MXV19" s="2688"/>
      <c r="MXW19" s="2688"/>
      <c r="MXX19" s="2688"/>
      <c r="MXY19" s="2688"/>
      <c r="MXZ19" s="2688"/>
      <c r="MYA19" s="2688"/>
      <c r="MYB19" s="2688"/>
      <c r="MYC19" s="2688"/>
      <c r="MYD19" s="2688"/>
      <c r="MYE19" s="2688"/>
      <c r="MYF19" s="2688"/>
      <c r="MYG19" s="2688"/>
      <c r="MYH19" s="2688"/>
      <c r="MYI19" s="2688"/>
      <c r="MYJ19" s="2688"/>
      <c r="MYK19" s="2688"/>
      <c r="MYL19" s="2688"/>
      <c r="MYM19" s="2688"/>
      <c r="MYN19" s="2688"/>
      <c r="MYO19" s="2688"/>
      <c r="MYP19" s="2688"/>
      <c r="MYQ19" s="2688"/>
      <c r="MYR19" s="2688"/>
      <c r="MYS19" s="2688"/>
      <c r="MYT19" s="2688"/>
      <c r="MYU19" s="2688"/>
      <c r="MYV19" s="2688"/>
      <c r="MYW19" s="2688"/>
      <c r="MYX19" s="2688"/>
      <c r="MYY19" s="2688"/>
      <c r="MYZ19" s="2688"/>
      <c r="MZA19" s="2688"/>
      <c r="MZB19" s="2688"/>
      <c r="MZC19" s="2688"/>
      <c r="MZD19" s="2688"/>
      <c r="MZE19" s="2688"/>
      <c r="MZF19" s="2688"/>
      <c r="MZG19" s="2688"/>
      <c r="MZH19" s="2688"/>
      <c r="MZI19" s="2688"/>
      <c r="MZJ19" s="2688"/>
      <c r="MZK19" s="2688"/>
      <c r="MZL19" s="2688"/>
      <c r="MZM19" s="2688"/>
      <c r="MZN19" s="2688"/>
      <c r="MZO19" s="2688"/>
      <c r="MZP19" s="2688"/>
      <c r="MZQ19" s="2688"/>
      <c r="MZR19" s="2688"/>
      <c r="MZS19" s="2688"/>
      <c r="MZT19" s="2688"/>
      <c r="MZU19" s="2688"/>
      <c r="MZV19" s="2688"/>
      <c r="MZW19" s="2688"/>
      <c r="MZX19" s="2688"/>
      <c r="MZY19" s="2688"/>
      <c r="MZZ19" s="2688"/>
      <c r="NAA19" s="2688"/>
      <c r="NAB19" s="2688"/>
      <c r="NAC19" s="2688"/>
      <c r="NAD19" s="2688"/>
      <c r="NAE19" s="2688"/>
      <c r="NAF19" s="2688"/>
      <c r="NAG19" s="2688"/>
      <c r="NAH19" s="2688"/>
      <c r="NAI19" s="2688"/>
      <c r="NAJ19" s="2688"/>
      <c r="NAK19" s="2688"/>
      <c r="NAL19" s="2688"/>
      <c r="NAM19" s="2688"/>
      <c r="NAN19" s="2688"/>
      <c r="NAO19" s="2688"/>
      <c r="NAP19" s="2688"/>
      <c r="NAQ19" s="2688"/>
      <c r="NAR19" s="2688"/>
      <c r="NAS19" s="2688"/>
      <c r="NAT19" s="2688"/>
      <c r="NAU19" s="2688"/>
      <c r="NAV19" s="2688"/>
      <c r="NAW19" s="2688"/>
      <c r="NAX19" s="2688"/>
      <c r="NAY19" s="2688"/>
      <c r="NAZ19" s="2688"/>
      <c r="NBA19" s="2688"/>
      <c r="NBB19" s="2688"/>
      <c r="NBC19" s="2688"/>
      <c r="NBD19" s="2688"/>
      <c r="NBE19" s="2688"/>
      <c r="NBF19" s="2688"/>
      <c r="NBG19" s="2688"/>
      <c r="NBH19" s="2688"/>
      <c r="NBI19" s="2688"/>
      <c r="NBJ19" s="2688"/>
      <c r="NBK19" s="2688"/>
      <c r="NBL19" s="2688"/>
      <c r="NBM19" s="2688"/>
      <c r="NBN19" s="2688"/>
      <c r="NBO19" s="2688"/>
      <c r="NBP19" s="2688"/>
      <c r="NBQ19" s="2688"/>
      <c r="NBR19" s="2688"/>
      <c r="NBS19" s="2688"/>
      <c r="NBT19" s="2688"/>
      <c r="NBU19" s="2688"/>
      <c r="NBV19" s="2688"/>
      <c r="NBW19" s="2688"/>
      <c r="NBX19" s="2688"/>
      <c r="NBY19" s="2688"/>
      <c r="NBZ19" s="2688"/>
      <c r="NCA19" s="2688"/>
      <c r="NCB19" s="2688"/>
      <c r="NCC19" s="2688"/>
      <c r="NCD19" s="2688"/>
      <c r="NCE19" s="2688"/>
      <c r="NCF19" s="2688"/>
      <c r="NCG19" s="2688"/>
      <c r="NCH19" s="2688"/>
      <c r="NCI19" s="2688"/>
      <c r="NCJ19" s="2688"/>
      <c r="NCK19" s="2688"/>
      <c r="NCL19" s="2688"/>
      <c r="NCM19" s="2688"/>
      <c r="NCN19" s="2688"/>
      <c r="NCO19" s="2688"/>
      <c r="NCP19" s="2688"/>
      <c r="NCQ19" s="2688"/>
      <c r="NCR19" s="2688"/>
      <c r="NCS19" s="2688"/>
      <c r="NCT19" s="2688"/>
      <c r="NCU19" s="2688"/>
      <c r="NCV19" s="2688"/>
      <c r="NCW19" s="2688"/>
      <c r="NCX19" s="2688"/>
      <c r="NCY19" s="2688"/>
      <c r="NCZ19" s="2688"/>
      <c r="NDA19" s="2688"/>
      <c r="NDB19" s="2688"/>
      <c r="NDC19" s="2688"/>
      <c r="NDD19" s="2688"/>
      <c r="NDE19" s="2688"/>
      <c r="NDF19" s="2688"/>
      <c r="NDG19" s="2688"/>
      <c r="NDH19" s="2688"/>
      <c r="NDI19" s="2688"/>
      <c r="NDJ19" s="2688"/>
      <c r="NDK19" s="2688"/>
      <c r="NDL19" s="2688"/>
      <c r="NDM19" s="2688"/>
      <c r="NDN19" s="2688"/>
      <c r="NDO19" s="2688"/>
      <c r="NDP19" s="2688"/>
      <c r="NDQ19" s="2688"/>
      <c r="NDR19" s="2688"/>
      <c r="NDS19" s="2688"/>
      <c r="NDT19" s="2688"/>
      <c r="NDU19" s="2688"/>
      <c r="NDV19" s="2688"/>
      <c r="NDW19" s="2688"/>
      <c r="NDX19" s="2688"/>
      <c r="NDY19" s="2688"/>
      <c r="NDZ19" s="2688"/>
      <c r="NEA19" s="2688"/>
      <c r="NEB19" s="2688"/>
      <c r="NEC19" s="2688"/>
      <c r="NED19" s="2688"/>
      <c r="NEE19" s="2688"/>
      <c r="NEF19" s="2688"/>
      <c r="NEG19" s="2688"/>
      <c r="NEH19" s="2688"/>
      <c r="NEI19" s="2688"/>
      <c r="NEJ19" s="2688"/>
      <c r="NEK19" s="2688"/>
      <c r="NEL19" s="2688"/>
      <c r="NEM19" s="2688"/>
      <c r="NEN19" s="2688"/>
      <c r="NEO19" s="2688"/>
      <c r="NEP19" s="2688"/>
      <c r="NEQ19" s="2688"/>
      <c r="NER19" s="2688"/>
      <c r="NES19" s="2688"/>
      <c r="NET19" s="2688"/>
      <c r="NEU19" s="2688"/>
      <c r="NEV19" s="2688"/>
      <c r="NEW19" s="2688"/>
      <c r="NEX19" s="2688"/>
      <c r="NEY19" s="2688"/>
      <c r="NEZ19" s="2688"/>
      <c r="NFA19" s="2688"/>
      <c r="NFB19" s="2688"/>
      <c r="NFC19" s="2688"/>
      <c r="NFD19" s="2688"/>
      <c r="NFE19" s="2688"/>
      <c r="NFF19" s="2688"/>
      <c r="NFG19" s="2688"/>
      <c r="NFH19" s="2688"/>
      <c r="NFI19" s="2688"/>
      <c r="NFJ19" s="2688"/>
      <c r="NFK19" s="2688"/>
      <c r="NFL19" s="2688"/>
      <c r="NFM19" s="2688"/>
      <c r="NFN19" s="2688"/>
      <c r="NFO19" s="2688"/>
      <c r="NFP19" s="2688"/>
      <c r="NFQ19" s="2688"/>
      <c r="NFR19" s="2688"/>
      <c r="NFS19" s="2688"/>
      <c r="NFT19" s="2688"/>
      <c r="NFU19" s="2688"/>
      <c r="NFV19" s="2688"/>
      <c r="NFW19" s="2688"/>
      <c r="NFX19" s="2688"/>
      <c r="NFY19" s="2688"/>
      <c r="NFZ19" s="2688"/>
      <c r="NGA19" s="2688"/>
      <c r="NGB19" s="2688"/>
      <c r="NGC19" s="2688"/>
      <c r="NGD19" s="2688"/>
      <c r="NGE19" s="2688"/>
      <c r="NGF19" s="2688"/>
      <c r="NGG19" s="2688"/>
      <c r="NGH19" s="2688"/>
      <c r="NGI19" s="2688"/>
      <c r="NGJ19" s="2688"/>
      <c r="NGK19" s="2688"/>
      <c r="NGL19" s="2688"/>
      <c r="NGM19" s="2688"/>
      <c r="NGN19" s="2688"/>
      <c r="NGO19" s="2688"/>
      <c r="NGP19" s="2688"/>
      <c r="NGQ19" s="2688"/>
      <c r="NGR19" s="2688"/>
      <c r="NGS19" s="2688"/>
      <c r="NGT19" s="2688"/>
      <c r="NGU19" s="2688"/>
      <c r="NGV19" s="2688"/>
      <c r="NGW19" s="2688"/>
      <c r="NGX19" s="2688"/>
      <c r="NGY19" s="2688"/>
      <c r="NGZ19" s="2688"/>
      <c r="NHA19" s="2688"/>
      <c r="NHB19" s="2688"/>
      <c r="NHC19" s="2688"/>
      <c r="NHD19" s="2688"/>
      <c r="NHE19" s="2688"/>
      <c r="NHF19" s="2688"/>
      <c r="NHG19" s="2688"/>
      <c r="NHH19" s="2688"/>
      <c r="NHI19" s="2688"/>
      <c r="NHJ19" s="2688"/>
      <c r="NHK19" s="2688"/>
      <c r="NHL19" s="2688"/>
      <c r="NHM19" s="2688"/>
      <c r="NHN19" s="2688"/>
      <c r="NHO19" s="2688"/>
      <c r="NHP19" s="2688"/>
      <c r="NHQ19" s="2688"/>
      <c r="NHR19" s="2688"/>
      <c r="NHS19" s="2688"/>
      <c r="NHT19" s="2688"/>
      <c r="NHU19" s="2688"/>
      <c r="NHV19" s="2688"/>
      <c r="NHW19" s="2688"/>
      <c r="NHX19" s="2688"/>
      <c r="NHY19" s="2688"/>
      <c r="NHZ19" s="2688"/>
      <c r="NIA19" s="2688"/>
      <c r="NIB19" s="2688"/>
      <c r="NIC19" s="2688"/>
      <c r="NID19" s="2688"/>
      <c r="NIE19" s="2688"/>
      <c r="NIF19" s="2688"/>
      <c r="NIG19" s="2688"/>
      <c r="NIH19" s="2688"/>
      <c r="NII19" s="2688"/>
      <c r="NIJ19" s="2688"/>
      <c r="NIK19" s="2688"/>
      <c r="NIL19" s="2688"/>
      <c r="NIM19" s="2688"/>
      <c r="NIN19" s="2688"/>
      <c r="NIO19" s="2688"/>
      <c r="NIP19" s="2688"/>
      <c r="NIQ19" s="2688"/>
      <c r="NIR19" s="2688"/>
      <c r="NIS19" s="2688"/>
      <c r="NIT19" s="2688"/>
      <c r="NIU19" s="2688"/>
      <c r="NIV19" s="2688"/>
      <c r="NIW19" s="2688"/>
      <c r="NIX19" s="2688"/>
      <c r="NIY19" s="2688"/>
      <c r="NIZ19" s="2688"/>
      <c r="NJA19" s="2688"/>
      <c r="NJB19" s="2688"/>
      <c r="NJC19" s="2688"/>
      <c r="NJD19" s="2688"/>
      <c r="NJE19" s="2688"/>
      <c r="NJF19" s="2688"/>
      <c r="NJG19" s="2688"/>
      <c r="NJH19" s="2688"/>
      <c r="NJI19" s="2688"/>
      <c r="NJJ19" s="2688"/>
      <c r="NJK19" s="2688"/>
      <c r="NJL19" s="2688"/>
      <c r="NJM19" s="2688"/>
      <c r="NJN19" s="2688"/>
      <c r="NJO19" s="2688"/>
      <c r="NJP19" s="2688"/>
      <c r="NJQ19" s="2688"/>
      <c r="NJR19" s="2688"/>
      <c r="NJS19" s="2688"/>
      <c r="NJT19" s="2688"/>
      <c r="NJU19" s="2688"/>
      <c r="NJV19" s="2688"/>
      <c r="NJW19" s="2688"/>
      <c r="NJX19" s="2688"/>
      <c r="NJY19" s="2688"/>
      <c r="NJZ19" s="2688"/>
      <c r="NKA19" s="2688"/>
      <c r="NKB19" s="2688"/>
      <c r="NKC19" s="2688"/>
      <c r="NKD19" s="2688"/>
      <c r="NKE19" s="2688"/>
      <c r="NKF19" s="2688"/>
      <c r="NKG19" s="2688"/>
      <c r="NKH19" s="2688"/>
      <c r="NKI19" s="2688"/>
      <c r="NKJ19" s="2688"/>
      <c r="NKK19" s="2688"/>
      <c r="NKL19" s="2688"/>
      <c r="NKM19" s="2688"/>
      <c r="NKN19" s="2688"/>
      <c r="NKO19" s="2688"/>
      <c r="NKP19" s="2688"/>
      <c r="NKQ19" s="2688"/>
      <c r="NKR19" s="2688"/>
      <c r="NKS19" s="2688"/>
      <c r="NKT19" s="2688"/>
      <c r="NKU19" s="2688"/>
      <c r="NKV19" s="2688"/>
      <c r="NKW19" s="2688"/>
      <c r="NKX19" s="2688"/>
      <c r="NKY19" s="2688"/>
      <c r="NKZ19" s="2688"/>
      <c r="NLA19" s="2688"/>
      <c r="NLB19" s="2688"/>
      <c r="NLC19" s="2688"/>
      <c r="NLD19" s="2688"/>
      <c r="NLE19" s="2688"/>
      <c r="NLF19" s="2688"/>
      <c r="NLG19" s="2688"/>
      <c r="NLH19" s="2688"/>
      <c r="NLI19" s="2688"/>
      <c r="NLJ19" s="2688"/>
      <c r="NLK19" s="2688"/>
      <c r="NLL19" s="2688"/>
      <c r="NLM19" s="2688"/>
      <c r="NLN19" s="2688"/>
      <c r="NLO19" s="2688"/>
      <c r="NLP19" s="2688"/>
      <c r="NLQ19" s="2688"/>
      <c r="NLR19" s="2688"/>
      <c r="NLS19" s="2688"/>
      <c r="NLT19" s="2688"/>
      <c r="NLU19" s="2688"/>
      <c r="NLV19" s="2688"/>
      <c r="NLW19" s="2688"/>
      <c r="NLX19" s="2688"/>
      <c r="NLY19" s="2688"/>
      <c r="NLZ19" s="2688"/>
      <c r="NMA19" s="2688"/>
      <c r="NMB19" s="2688"/>
      <c r="NMC19" s="2688"/>
      <c r="NMD19" s="2688"/>
      <c r="NME19" s="2688"/>
      <c r="NMF19" s="2688"/>
      <c r="NMG19" s="2688"/>
      <c r="NMH19" s="2688"/>
      <c r="NMI19" s="2688"/>
      <c r="NMJ19" s="2688"/>
      <c r="NMK19" s="2688"/>
      <c r="NML19" s="2688"/>
      <c r="NMM19" s="2688"/>
      <c r="NMN19" s="2688"/>
      <c r="NMO19" s="2688"/>
      <c r="NMP19" s="2688"/>
      <c r="NMQ19" s="2688"/>
      <c r="NMR19" s="2688"/>
      <c r="NMS19" s="2688"/>
      <c r="NMT19" s="2688"/>
      <c r="NMU19" s="2688"/>
      <c r="NMV19" s="2688"/>
      <c r="NMW19" s="2688"/>
      <c r="NMX19" s="2688"/>
      <c r="NMY19" s="2688"/>
      <c r="NMZ19" s="2688"/>
      <c r="NNA19" s="2688"/>
      <c r="NNB19" s="2688"/>
      <c r="NNC19" s="2688"/>
      <c r="NND19" s="2688"/>
      <c r="NNE19" s="2688"/>
      <c r="NNF19" s="2688"/>
      <c r="NNG19" s="2688"/>
      <c r="NNH19" s="2688"/>
      <c r="NNI19" s="2688"/>
      <c r="NNJ19" s="2688"/>
      <c r="NNK19" s="2688"/>
      <c r="NNL19" s="2688"/>
      <c r="NNM19" s="2688"/>
      <c r="NNN19" s="2688"/>
      <c r="NNO19" s="2688"/>
      <c r="NNP19" s="2688"/>
      <c r="NNQ19" s="2688"/>
      <c r="NNR19" s="2688"/>
      <c r="NNS19" s="2688"/>
      <c r="NNT19" s="2688"/>
      <c r="NNU19" s="2688"/>
      <c r="NNV19" s="2688"/>
      <c r="NNW19" s="2688"/>
      <c r="NNX19" s="2688"/>
      <c r="NNY19" s="2688"/>
      <c r="NNZ19" s="2688"/>
      <c r="NOA19" s="2688"/>
      <c r="NOB19" s="2688"/>
      <c r="NOC19" s="2688"/>
      <c r="NOD19" s="2688"/>
      <c r="NOE19" s="2688"/>
      <c r="NOF19" s="2688"/>
      <c r="NOG19" s="2688"/>
      <c r="NOH19" s="2688"/>
      <c r="NOI19" s="2688"/>
      <c r="NOJ19" s="2688"/>
      <c r="NOK19" s="2688"/>
      <c r="NOL19" s="2688"/>
      <c r="NOM19" s="2688"/>
      <c r="NON19" s="2688"/>
      <c r="NOO19" s="2688"/>
      <c r="NOP19" s="2688"/>
      <c r="NOQ19" s="2688"/>
      <c r="NOR19" s="2688"/>
      <c r="NOS19" s="2688"/>
      <c r="NOT19" s="2688"/>
      <c r="NOU19" s="2688"/>
      <c r="NOV19" s="2688"/>
      <c r="NOW19" s="2688"/>
      <c r="NOX19" s="2688"/>
      <c r="NOY19" s="2688"/>
      <c r="NOZ19" s="2688"/>
      <c r="NPA19" s="2688"/>
      <c r="NPB19" s="2688"/>
      <c r="NPC19" s="2688"/>
      <c r="NPD19" s="2688"/>
      <c r="NPE19" s="2688"/>
      <c r="NPF19" s="2688"/>
      <c r="NPG19" s="2688"/>
      <c r="NPH19" s="2688"/>
      <c r="NPI19" s="2688"/>
      <c r="NPJ19" s="2688"/>
      <c r="NPK19" s="2688"/>
      <c r="NPL19" s="2688"/>
      <c r="NPM19" s="2688"/>
      <c r="NPN19" s="2688"/>
      <c r="NPO19" s="2688"/>
      <c r="NPP19" s="2688"/>
      <c r="NPQ19" s="2688"/>
      <c r="NPR19" s="2688"/>
      <c r="NPS19" s="2688"/>
      <c r="NPT19" s="2688"/>
      <c r="NPU19" s="2688"/>
      <c r="NPV19" s="2688"/>
      <c r="NPW19" s="2688"/>
      <c r="NPX19" s="2688"/>
      <c r="NPY19" s="2688"/>
      <c r="NPZ19" s="2688"/>
      <c r="NQA19" s="2688"/>
      <c r="NQB19" s="2688"/>
      <c r="NQC19" s="2688"/>
      <c r="NQD19" s="2688"/>
      <c r="NQE19" s="2688"/>
      <c r="NQF19" s="2688"/>
      <c r="NQG19" s="2688"/>
      <c r="NQH19" s="2688"/>
      <c r="NQI19" s="2688"/>
      <c r="NQJ19" s="2688"/>
      <c r="NQK19" s="2688"/>
      <c r="NQL19" s="2688"/>
      <c r="NQM19" s="2688"/>
      <c r="NQN19" s="2688"/>
      <c r="NQO19" s="2688"/>
      <c r="NQP19" s="2688"/>
      <c r="NQQ19" s="2688"/>
      <c r="NQR19" s="2688"/>
      <c r="NQS19" s="2688"/>
      <c r="NQT19" s="2688"/>
      <c r="NQU19" s="2688"/>
      <c r="NQV19" s="2688"/>
      <c r="NQW19" s="2688"/>
      <c r="NQX19" s="2688"/>
      <c r="NQY19" s="2688"/>
      <c r="NQZ19" s="2688"/>
      <c r="NRA19" s="2688"/>
      <c r="NRB19" s="2688"/>
      <c r="NRC19" s="2688"/>
      <c r="NRD19" s="2688"/>
      <c r="NRE19" s="2688"/>
      <c r="NRF19" s="2688"/>
      <c r="NRG19" s="2688"/>
      <c r="NRH19" s="2688"/>
      <c r="NRI19" s="2688"/>
      <c r="NRJ19" s="2688"/>
      <c r="NRK19" s="2688"/>
      <c r="NRL19" s="2688"/>
      <c r="NRM19" s="2688"/>
      <c r="NRN19" s="2688"/>
      <c r="NRO19" s="2688"/>
      <c r="NRP19" s="2688"/>
      <c r="NRQ19" s="2688"/>
      <c r="NRR19" s="2688"/>
      <c r="NRS19" s="2688"/>
      <c r="NRT19" s="2688"/>
      <c r="NRU19" s="2688"/>
      <c r="NRV19" s="2688"/>
      <c r="NRW19" s="2688"/>
      <c r="NRX19" s="2688"/>
      <c r="NRY19" s="2688"/>
      <c r="NRZ19" s="2688"/>
      <c r="NSA19" s="2688"/>
      <c r="NSB19" s="2688"/>
      <c r="NSC19" s="2688"/>
      <c r="NSD19" s="2688"/>
      <c r="NSE19" s="2688"/>
      <c r="NSF19" s="2688"/>
      <c r="NSG19" s="2688"/>
      <c r="NSH19" s="2688"/>
      <c r="NSI19" s="2688"/>
      <c r="NSJ19" s="2688"/>
      <c r="NSK19" s="2688"/>
      <c r="NSL19" s="2688"/>
      <c r="NSM19" s="2688"/>
      <c r="NSN19" s="2688"/>
      <c r="NSO19" s="2688"/>
      <c r="NSP19" s="2688"/>
      <c r="NSQ19" s="2688"/>
      <c r="NSR19" s="2688"/>
      <c r="NSS19" s="2688"/>
      <c r="NST19" s="2688"/>
      <c r="NSU19" s="2688"/>
      <c r="NSV19" s="2688"/>
      <c r="NSW19" s="2688"/>
      <c r="NSX19" s="2688"/>
      <c r="NSY19" s="2688"/>
      <c r="NSZ19" s="2688"/>
      <c r="NTA19" s="2688"/>
      <c r="NTB19" s="2688"/>
      <c r="NTC19" s="2688"/>
      <c r="NTD19" s="2688"/>
      <c r="NTE19" s="2688"/>
      <c r="NTF19" s="2688"/>
      <c r="NTG19" s="2688"/>
      <c r="NTH19" s="2688"/>
      <c r="NTI19" s="2688"/>
      <c r="NTJ19" s="2688"/>
      <c r="NTK19" s="2688"/>
      <c r="NTL19" s="2688"/>
      <c r="NTM19" s="2688"/>
      <c r="NTN19" s="2688"/>
      <c r="NTO19" s="2688"/>
      <c r="NTP19" s="2688"/>
      <c r="NTQ19" s="2688"/>
      <c r="NTR19" s="2688"/>
      <c r="NTS19" s="2688"/>
      <c r="NTT19" s="2688"/>
      <c r="NTU19" s="2688"/>
      <c r="NTV19" s="2688"/>
      <c r="NTW19" s="2688"/>
      <c r="NTX19" s="2688"/>
      <c r="NTY19" s="2688"/>
      <c r="NTZ19" s="2688"/>
      <c r="NUA19" s="2688"/>
      <c r="NUB19" s="2688"/>
      <c r="NUC19" s="2688"/>
      <c r="NUD19" s="2688"/>
      <c r="NUE19" s="2688"/>
      <c r="NUF19" s="2688"/>
      <c r="NUG19" s="2688"/>
      <c r="NUH19" s="2688"/>
      <c r="NUI19" s="2688"/>
      <c r="NUJ19" s="2688"/>
      <c r="NUK19" s="2688"/>
      <c r="NUL19" s="2688"/>
      <c r="NUM19" s="2688"/>
      <c r="NUN19" s="2688"/>
      <c r="NUO19" s="2688"/>
      <c r="NUP19" s="2688"/>
      <c r="NUQ19" s="2688"/>
      <c r="NUR19" s="2688"/>
      <c r="NUS19" s="2688"/>
      <c r="NUT19" s="2688"/>
      <c r="NUU19" s="2688"/>
      <c r="NUV19" s="2688"/>
      <c r="NUW19" s="2688"/>
      <c r="NUX19" s="2688"/>
      <c r="NUY19" s="2688"/>
      <c r="NUZ19" s="2688"/>
      <c r="NVA19" s="2688"/>
      <c r="NVB19" s="2688"/>
      <c r="NVC19" s="2688"/>
      <c r="NVD19" s="2688"/>
      <c r="NVE19" s="2688"/>
      <c r="NVF19" s="2688"/>
      <c r="NVG19" s="2688"/>
      <c r="NVH19" s="2688"/>
      <c r="NVI19" s="2688"/>
      <c r="NVJ19" s="2688"/>
      <c r="NVK19" s="2688"/>
      <c r="NVL19" s="2688"/>
      <c r="NVM19" s="2688"/>
      <c r="NVN19" s="2688"/>
      <c r="NVO19" s="2688"/>
      <c r="NVP19" s="2688"/>
      <c r="NVQ19" s="2688"/>
      <c r="NVR19" s="2688"/>
      <c r="NVS19" s="2688"/>
      <c r="NVT19" s="2688"/>
      <c r="NVU19" s="2688"/>
      <c r="NVV19" s="2688"/>
      <c r="NVW19" s="2688"/>
      <c r="NVX19" s="2688"/>
      <c r="NVY19" s="2688"/>
      <c r="NVZ19" s="2688"/>
      <c r="NWA19" s="2688"/>
      <c r="NWB19" s="2688"/>
      <c r="NWC19" s="2688"/>
      <c r="NWD19" s="2688"/>
      <c r="NWE19" s="2688"/>
      <c r="NWF19" s="2688"/>
      <c r="NWG19" s="2688"/>
      <c r="NWH19" s="2688"/>
      <c r="NWI19" s="2688"/>
      <c r="NWJ19" s="2688"/>
      <c r="NWK19" s="2688"/>
      <c r="NWL19" s="2688"/>
      <c r="NWM19" s="2688"/>
      <c r="NWN19" s="2688"/>
      <c r="NWO19" s="2688"/>
      <c r="NWP19" s="2688"/>
      <c r="NWQ19" s="2688"/>
      <c r="NWR19" s="2688"/>
      <c r="NWS19" s="2688"/>
      <c r="NWT19" s="2688"/>
      <c r="NWU19" s="2688"/>
      <c r="NWV19" s="2688"/>
      <c r="NWW19" s="2688"/>
      <c r="NWX19" s="2688"/>
      <c r="NWY19" s="2688"/>
      <c r="NWZ19" s="2688"/>
      <c r="NXA19" s="2688"/>
      <c r="NXB19" s="2688"/>
      <c r="NXC19" s="2688"/>
      <c r="NXD19" s="2688"/>
      <c r="NXE19" s="2688"/>
      <c r="NXF19" s="2688"/>
      <c r="NXG19" s="2688"/>
      <c r="NXH19" s="2688"/>
      <c r="NXI19" s="2688"/>
      <c r="NXJ19" s="2688"/>
      <c r="NXK19" s="2688"/>
      <c r="NXL19" s="2688"/>
      <c r="NXM19" s="2688"/>
      <c r="NXN19" s="2688"/>
      <c r="NXO19" s="2688"/>
      <c r="NXP19" s="2688"/>
      <c r="NXQ19" s="2688"/>
      <c r="NXR19" s="2688"/>
      <c r="NXS19" s="2688"/>
      <c r="NXT19" s="2688"/>
      <c r="NXU19" s="2688"/>
      <c r="NXV19" s="2688"/>
      <c r="NXW19" s="2688"/>
      <c r="NXX19" s="2688"/>
      <c r="NXY19" s="2688"/>
      <c r="NXZ19" s="2688"/>
      <c r="NYA19" s="2688"/>
      <c r="NYB19" s="2688"/>
      <c r="NYC19" s="2688"/>
      <c r="NYD19" s="2688"/>
      <c r="NYE19" s="2688"/>
      <c r="NYF19" s="2688"/>
      <c r="NYG19" s="2688"/>
      <c r="NYH19" s="2688"/>
      <c r="NYI19" s="2688"/>
      <c r="NYJ19" s="2688"/>
      <c r="NYK19" s="2688"/>
      <c r="NYL19" s="2688"/>
      <c r="NYM19" s="2688"/>
      <c r="NYN19" s="2688"/>
      <c r="NYO19" s="2688"/>
      <c r="NYP19" s="2688"/>
      <c r="NYQ19" s="2688"/>
      <c r="NYR19" s="2688"/>
      <c r="NYS19" s="2688"/>
      <c r="NYT19" s="2688"/>
      <c r="NYU19" s="2688"/>
      <c r="NYV19" s="2688"/>
      <c r="NYW19" s="2688"/>
      <c r="NYX19" s="2688"/>
      <c r="NYY19" s="2688"/>
      <c r="NYZ19" s="2688"/>
      <c r="NZA19" s="2688"/>
      <c r="NZB19" s="2688"/>
      <c r="NZC19" s="2688"/>
      <c r="NZD19" s="2688"/>
      <c r="NZE19" s="2688"/>
      <c r="NZF19" s="2688"/>
      <c r="NZG19" s="2688"/>
      <c r="NZH19" s="2688"/>
      <c r="NZI19" s="2688"/>
      <c r="NZJ19" s="2688"/>
      <c r="NZK19" s="2688"/>
      <c r="NZL19" s="2688"/>
      <c r="NZM19" s="2688"/>
      <c r="NZN19" s="2688"/>
      <c r="NZO19" s="2688"/>
      <c r="NZP19" s="2688"/>
      <c r="NZQ19" s="2688"/>
      <c r="NZR19" s="2688"/>
      <c r="NZS19" s="2688"/>
      <c r="NZT19" s="2688"/>
      <c r="NZU19" s="2688"/>
      <c r="NZV19" s="2688"/>
      <c r="NZW19" s="2688"/>
      <c r="NZX19" s="2688"/>
      <c r="NZY19" s="2688"/>
      <c r="NZZ19" s="2688"/>
      <c r="OAA19" s="2688"/>
      <c r="OAB19" s="2688"/>
      <c r="OAC19" s="2688"/>
      <c r="OAD19" s="2688"/>
      <c r="OAE19" s="2688"/>
      <c r="OAF19" s="2688"/>
      <c r="OAG19" s="2688"/>
      <c r="OAH19" s="2688"/>
      <c r="OAI19" s="2688"/>
      <c r="OAJ19" s="2688"/>
      <c r="OAK19" s="2688"/>
      <c r="OAL19" s="2688"/>
      <c r="OAM19" s="2688"/>
      <c r="OAN19" s="2688"/>
      <c r="OAO19" s="2688"/>
      <c r="OAP19" s="2688"/>
      <c r="OAQ19" s="2688"/>
      <c r="OAR19" s="2688"/>
      <c r="OAS19" s="2688"/>
      <c r="OAT19" s="2688"/>
      <c r="OAU19" s="2688"/>
      <c r="OAV19" s="2688"/>
      <c r="OAW19" s="2688"/>
      <c r="OAX19" s="2688"/>
      <c r="OAY19" s="2688"/>
      <c r="OAZ19" s="2688"/>
      <c r="OBA19" s="2688"/>
      <c r="OBB19" s="2688"/>
      <c r="OBC19" s="2688"/>
      <c r="OBD19" s="2688"/>
      <c r="OBE19" s="2688"/>
      <c r="OBF19" s="2688"/>
      <c r="OBG19" s="2688"/>
      <c r="OBH19" s="2688"/>
      <c r="OBI19" s="2688"/>
      <c r="OBJ19" s="2688"/>
      <c r="OBK19" s="2688"/>
      <c r="OBL19" s="2688"/>
      <c r="OBM19" s="2688"/>
      <c r="OBN19" s="2688"/>
      <c r="OBO19" s="2688"/>
      <c r="OBP19" s="2688"/>
      <c r="OBQ19" s="2688"/>
      <c r="OBR19" s="2688"/>
      <c r="OBS19" s="2688"/>
      <c r="OBT19" s="2688"/>
      <c r="OBU19" s="2688"/>
      <c r="OBV19" s="2688"/>
      <c r="OBW19" s="2688"/>
      <c r="OBX19" s="2688"/>
      <c r="OBY19" s="2688"/>
      <c r="OBZ19" s="2688"/>
      <c r="OCA19" s="2688"/>
      <c r="OCB19" s="2688"/>
      <c r="OCC19" s="2688"/>
      <c r="OCD19" s="2688"/>
      <c r="OCE19" s="2688"/>
      <c r="OCF19" s="2688"/>
      <c r="OCG19" s="2688"/>
      <c r="OCH19" s="2688"/>
      <c r="OCI19" s="2688"/>
      <c r="OCJ19" s="2688"/>
      <c r="OCK19" s="2688"/>
      <c r="OCL19" s="2688"/>
      <c r="OCM19" s="2688"/>
      <c r="OCN19" s="2688"/>
      <c r="OCO19" s="2688"/>
      <c r="OCP19" s="2688"/>
      <c r="OCQ19" s="2688"/>
      <c r="OCR19" s="2688"/>
      <c r="OCS19" s="2688"/>
      <c r="OCT19" s="2688"/>
      <c r="OCU19" s="2688"/>
      <c r="OCV19" s="2688"/>
      <c r="OCW19" s="2688"/>
      <c r="OCX19" s="2688"/>
      <c r="OCY19" s="2688"/>
      <c r="OCZ19" s="2688"/>
      <c r="ODA19" s="2688"/>
      <c r="ODB19" s="2688"/>
      <c r="ODC19" s="2688"/>
      <c r="ODD19" s="2688"/>
      <c r="ODE19" s="2688"/>
      <c r="ODF19" s="2688"/>
      <c r="ODG19" s="2688"/>
      <c r="ODH19" s="2688"/>
      <c r="ODI19" s="2688"/>
      <c r="ODJ19" s="2688"/>
      <c r="ODK19" s="2688"/>
      <c r="ODL19" s="2688"/>
      <c r="ODM19" s="2688"/>
      <c r="ODN19" s="2688"/>
      <c r="ODO19" s="2688"/>
      <c r="ODP19" s="2688"/>
      <c r="ODQ19" s="2688"/>
      <c r="ODR19" s="2688"/>
      <c r="ODS19" s="2688"/>
      <c r="ODT19" s="2688"/>
      <c r="ODU19" s="2688"/>
      <c r="ODV19" s="2688"/>
      <c r="ODW19" s="2688"/>
      <c r="ODX19" s="2688"/>
      <c r="ODY19" s="2688"/>
      <c r="ODZ19" s="2688"/>
      <c r="OEA19" s="2688"/>
      <c r="OEB19" s="2688"/>
      <c r="OEC19" s="2688"/>
      <c r="OED19" s="2688"/>
      <c r="OEE19" s="2688"/>
      <c r="OEF19" s="2688"/>
      <c r="OEG19" s="2688"/>
      <c r="OEH19" s="2688"/>
      <c r="OEI19" s="2688"/>
      <c r="OEJ19" s="2688"/>
      <c r="OEK19" s="2688"/>
      <c r="OEL19" s="2688"/>
      <c r="OEM19" s="2688"/>
      <c r="OEN19" s="2688"/>
      <c r="OEO19" s="2688"/>
      <c r="OEP19" s="2688"/>
      <c r="OEQ19" s="2688"/>
      <c r="OER19" s="2688"/>
      <c r="OES19" s="2688"/>
      <c r="OET19" s="2688"/>
      <c r="OEU19" s="2688"/>
      <c r="OEV19" s="2688"/>
      <c r="OEW19" s="2688"/>
      <c r="OEX19" s="2688"/>
      <c r="OEY19" s="2688"/>
      <c r="OEZ19" s="2688"/>
      <c r="OFA19" s="2688"/>
      <c r="OFB19" s="2688"/>
      <c r="OFC19" s="2688"/>
      <c r="OFD19" s="2688"/>
      <c r="OFE19" s="2688"/>
      <c r="OFF19" s="2688"/>
      <c r="OFG19" s="2688"/>
      <c r="OFH19" s="2688"/>
      <c r="OFI19" s="2688"/>
      <c r="OFJ19" s="2688"/>
      <c r="OFK19" s="2688"/>
      <c r="OFL19" s="2688"/>
      <c r="OFM19" s="2688"/>
      <c r="OFN19" s="2688"/>
      <c r="OFO19" s="2688"/>
      <c r="OFP19" s="2688"/>
      <c r="OFQ19" s="2688"/>
      <c r="OFR19" s="2688"/>
      <c r="OFS19" s="2688"/>
      <c r="OFT19" s="2688"/>
      <c r="OFU19" s="2688"/>
      <c r="OFV19" s="2688"/>
      <c r="OFW19" s="2688"/>
      <c r="OFX19" s="2688"/>
      <c r="OFY19" s="2688"/>
      <c r="OFZ19" s="2688"/>
      <c r="OGA19" s="2688"/>
      <c r="OGB19" s="2688"/>
      <c r="OGC19" s="2688"/>
      <c r="OGD19" s="2688"/>
      <c r="OGE19" s="2688"/>
      <c r="OGF19" s="2688"/>
      <c r="OGG19" s="2688"/>
      <c r="OGH19" s="2688"/>
      <c r="OGI19" s="2688"/>
      <c r="OGJ19" s="2688"/>
      <c r="OGK19" s="2688"/>
      <c r="OGL19" s="2688"/>
      <c r="OGM19" s="2688"/>
      <c r="OGN19" s="2688"/>
      <c r="OGO19" s="2688"/>
      <c r="OGP19" s="2688"/>
      <c r="OGQ19" s="2688"/>
      <c r="OGR19" s="2688"/>
      <c r="OGS19" s="2688"/>
      <c r="OGT19" s="2688"/>
      <c r="OGU19" s="2688"/>
      <c r="OGV19" s="2688"/>
      <c r="OGW19" s="2688"/>
      <c r="OGX19" s="2688"/>
      <c r="OGY19" s="2688"/>
      <c r="OGZ19" s="2688"/>
      <c r="OHA19" s="2688"/>
      <c r="OHB19" s="2688"/>
      <c r="OHC19" s="2688"/>
      <c r="OHD19" s="2688"/>
      <c r="OHE19" s="2688"/>
      <c r="OHF19" s="2688"/>
      <c r="OHG19" s="2688"/>
      <c r="OHH19" s="2688"/>
      <c r="OHI19" s="2688"/>
      <c r="OHJ19" s="2688"/>
      <c r="OHK19" s="2688"/>
      <c r="OHL19" s="2688"/>
      <c r="OHM19" s="2688"/>
      <c r="OHN19" s="2688"/>
      <c r="OHO19" s="2688"/>
      <c r="OHP19" s="2688"/>
      <c r="OHQ19" s="2688"/>
      <c r="OHR19" s="2688"/>
      <c r="OHS19" s="2688"/>
      <c r="OHT19" s="2688"/>
      <c r="OHU19" s="2688"/>
      <c r="OHV19" s="2688"/>
      <c r="OHW19" s="2688"/>
      <c r="OHX19" s="2688"/>
      <c r="OHY19" s="2688"/>
      <c r="OHZ19" s="2688"/>
      <c r="OIA19" s="2688"/>
      <c r="OIB19" s="2688"/>
      <c r="OIC19" s="2688"/>
      <c r="OID19" s="2688"/>
      <c r="OIE19" s="2688"/>
      <c r="OIF19" s="2688"/>
      <c r="OIG19" s="2688"/>
      <c r="OIH19" s="2688"/>
      <c r="OII19" s="2688"/>
      <c r="OIJ19" s="2688"/>
      <c r="OIK19" s="2688"/>
      <c r="OIL19" s="2688"/>
      <c r="OIM19" s="2688"/>
      <c r="OIN19" s="2688"/>
      <c r="OIO19" s="2688"/>
      <c r="OIP19" s="2688"/>
      <c r="OIQ19" s="2688"/>
      <c r="OIR19" s="2688"/>
      <c r="OIS19" s="2688"/>
      <c r="OIT19" s="2688"/>
      <c r="OIU19" s="2688"/>
      <c r="OIV19" s="2688"/>
      <c r="OIW19" s="2688"/>
      <c r="OIX19" s="2688"/>
      <c r="OIY19" s="2688"/>
      <c r="OIZ19" s="2688"/>
      <c r="OJA19" s="2688"/>
      <c r="OJB19" s="2688"/>
      <c r="OJC19" s="2688"/>
      <c r="OJD19" s="2688"/>
      <c r="OJE19" s="2688"/>
      <c r="OJF19" s="2688"/>
      <c r="OJG19" s="2688"/>
      <c r="OJH19" s="2688"/>
      <c r="OJI19" s="2688"/>
      <c r="OJJ19" s="2688"/>
      <c r="OJK19" s="2688"/>
      <c r="OJL19" s="2688"/>
      <c r="OJM19" s="2688"/>
      <c r="OJN19" s="2688"/>
      <c r="OJO19" s="2688"/>
      <c r="OJP19" s="2688"/>
      <c r="OJQ19" s="2688"/>
      <c r="OJR19" s="2688"/>
      <c r="OJS19" s="2688"/>
      <c r="OJT19" s="2688"/>
      <c r="OJU19" s="2688"/>
      <c r="OJV19" s="2688"/>
      <c r="OJW19" s="2688"/>
      <c r="OJX19" s="2688"/>
      <c r="OJY19" s="2688"/>
      <c r="OJZ19" s="2688"/>
      <c r="OKA19" s="2688"/>
      <c r="OKB19" s="2688"/>
      <c r="OKC19" s="2688"/>
      <c r="OKD19" s="2688"/>
      <c r="OKE19" s="2688"/>
      <c r="OKF19" s="2688"/>
      <c r="OKG19" s="2688"/>
      <c r="OKH19" s="2688"/>
      <c r="OKI19" s="2688"/>
      <c r="OKJ19" s="2688"/>
      <c r="OKK19" s="2688"/>
      <c r="OKL19" s="2688"/>
      <c r="OKM19" s="2688"/>
      <c r="OKN19" s="2688"/>
      <c r="OKO19" s="2688"/>
      <c r="OKP19" s="2688"/>
      <c r="OKQ19" s="2688"/>
      <c r="OKR19" s="2688"/>
      <c r="OKS19" s="2688"/>
      <c r="OKT19" s="2688"/>
      <c r="OKU19" s="2688"/>
      <c r="OKV19" s="2688"/>
      <c r="OKW19" s="2688"/>
      <c r="OKX19" s="2688"/>
      <c r="OKY19" s="2688"/>
      <c r="OKZ19" s="2688"/>
      <c r="OLA19" s="2688"/>
      <c r="OLB19" s="2688"/>
      <c r="OLC19" s="2688"/>
      <c r="OLD19" s="2688"/>
      <c r="OLE19" s="2688"/>
      <c r="OLF19" s="2688"/>
      <c r="OLG19" s="2688"/>
      <c r="OLH19" s="2688"/>
      <c r="OLI19" s="2688"/>
      <c r="OLJ19" s="2688"/>
      <c r="OLK19" s="2688"/>
      <c r="OLL19" s="2688"/>
      <c r="OLM19" s="2688"/>
      <c r="OLN19" s="2688"/>
      <c r="OLO19" s="2688"/>
      <c r="OLP19" s="2688"/>
      <c r="OLQ19" s="2688"/>
      <c r="OLR19" s="2688"/>
      <c r="OLS19" s="2688"/>
      <c r="OLT19" s="2688"/>
      <c r="OLU19" s="2688"/>
      <c r="OLV19" s="2688"/>
      <c r="OLW19" s="2688"/>
      <c r="OLX19" s="2688"/>
      <c r="OLY19" s="2688"/>
      <c r="OLZ19" s="2688"/>
      <c r="OMA19" s="2688"/>
      <c r="OMB19" s="2688"/>
      <c r="OMC19" s="2688"/>
      <c r="OMD19" s="2688"/>
      <c r="OME19" s="2688"/>
      <c r="OMF19" s="2688"/>
      <c r="OMG19" s="2688"/>
      <c r="OMH19" s="2688"/>
      <c r="OMI19" s="2688"/>
      <c r="OMJ19" s="2688"/>
      <c r="OMK19" s="2688"/>
      <c r="OML19" s="2688"/>
      <c r="OMM19" s="2688"/>
      <c r="OMN19" s="2688"/>
      <c r="OMO19" s="2688"/>
      <c r="OMP19" s="2688"/>
      <c r="OMQ19" s="2688"/>
      <c r="OMR19" s="2688"/>
      <c r="OMS19" s="2688"/>
      <c r="OMT19" s="2688"/>
      <c r="OMU19" s="2688"/>
      <c r="OMV19" s="2688"/>
      <c r="OMW19" s="2688"/>
      <c r="OMX19" s="2688"/>
      <c r="OMY19" s="2688"/>
      <c r="OMZ19" s="2688"/>
      <c r="ONA19" s="2688"/>
      <c r="ONB19" s="2688"/>
      <c r="ONC19" s="2688"/>
      <c r="OND19" s="2688"/>
      <c r="ONE19" s="2688"/>
      <c r="ONF19" s="2688"/>
      <c r="ONG19" s="2688"/>
      <c r="ONH19" s="2688"/>
      <c r="ONI19" s="2688"/>
      <c r="ONJ19" s="2688"/>
      <c r="ONK19" s="2688"/>
      <c r="ONL19" s="2688"/>
      <c r="ONM19" s="2688"/>
      <c r="ONN19" s="2688"/>
      <c r="ONO19" s="2688"/>
      <c r="ONP19" s="2688"/>
      <c r="ONQ19" s="2688"/>
      <c r="ONR19" s="2688"/>
      <c r="ONS19" s="2688"/>
      <c r="ONT19" s="2688"/>
      <c r="ONU19" s="2688"/>
      <c r="ONV19" s="2688"/>
      <c r="ONW19" s="2688"/>
      <c r="ONX19" s="2688"/>
      <c r="ONY19" s="2688"/>
      <c r="ONZ19" s="2688"/>
      <c r="OOA19" s="2688"/>
      <c r="OOB19" s="2688"/>
      <c r="OOC19" s="2688"/>
      <c r="OOD19" s="2688"/>
      <c r="OOE19" s="2688"/>
      <c r="OOF19" s="2688"/>
      <c r="OOG19" s="2688"/>
      <c r="OOH19" s="2688"/>
      <c r="OOI19" s="2688"/>
      <c r="OOJ19" s="2688"/>
      <c r="OOK19" s="2688"/>
      <c r="OOL19" s="2688"/>
      <c r="OOM19" s="2688"/>
      <c r="OON19" s="2688"/>
      <c r="OOO19" s="2688"/>
      <c r="OOP19" s="2688"/>
      <c r="OOQ19" s="2688"/>
      <c r="OOR19" s="2688"/>
      <c r="OOS19" s="2688"/>
      <c r="OOT19" s="2688"/>
      <c r="OOU19" s="2688"/>
      <c r="OOV19" s="2688"/>
      <c r="OOW19" s="2688"/>
      <c r="OOX19" s="2688"/>
      <c r="OOY19" s="2688"/>
      <c r="OOZ19" s="2688"/>
      <c r="OPA19" s="2688"/>
      <c r="OPB19" s="2688"/>
      <c r="OPC19" s="2688"/>
      <c r="OPD19" s="2688"/>
      <c r="OPE19" s="2688"/>
      <c r="OPF19" s="2688"/>
      <c r="OPG19" s="2688"/>
      <c r="OPH19" s="2688"/>
      <c r="OPI19" s="2688"/>
      <c r="OPJ19" s="2688"/>
      <c r="OPK19" s="2688"/>
      <c r="OPL19" s="2688"/>
      <c r="OPM19" s="2688"/>
      <c r="OPN19" s="2688"/>
      <c r="OPO19" s="2688"/>
      <c r="OPP19" s="2688"/>
      <c r="OPQ19" s="2688"/>
      <c r="OPR19" s="2688"/>
      <c r="OPS19" s="2688"/>
      <c r="OPT19" s="2688"/>
      <c r="OPU19" s="2688"/>
      <c r="OPV19" s="2688"/>
      <c r="OPW19" s="2688"/>
      <c r="OPX19" s="2688"/>
      <c r="OPY19" s="2688"/>
      <c r="OPZ19" s="2688"/>
      <c r="OQA19" s="2688"/>
      <c r="OQB19" s="2688"/>
      <c r="OQC19" s="2688"/>
      <c r="OQD19" s="2688"/>
      <c r="OQE19" s="2688"/>
      <c r="OQF19" s="2688"/>
      <c r="OQG19" s="2688"/>
      <c r="OQH19" s="2688"/>
      <c r="OQI19" s="2688"/>
      <c r="OQJ19" s="2688"/>
      <c r="OQK19" s="2688"/>
      <c r="OQL19" s="2688"/>
      <c r="OQM19" s="2688"/>
      <c r="OQN19" s="2688"/>
      <c r="OQO19" s="2688"/>
      <c r="OQP19" s="2688"/>
      <c r="OQQ19" s="2688"/>
      <c r="OQR19" s="2688"/>
      <c r="OQS19" s="2688"/>
      <c r="OQT19" s="2688"/>
      <c r="OQU19" s="2688"/>
      <c r="OQV19" s="2688"/>
      <c r="OQW19" s="2688"/>
      <c r="OQX19" s="2688"/>
      <c r="OQY19" s="2688"/>
      <c r="OQZ19" s="2688"/>
      <c r="ORA19" s="2688"/>
      <c r="ORB19" s="2688"/>
      <c r="ORC19" s="2688"/>
      <c r="ORD19" s="2688"/>
      <c r="ORE19" s="2688"/>
      <c r="ORF19" s="2688"/>
      <c r="ORG19" s="2688"/>
      <c r="ORH19" s="2688"/>
      <c r="ORI19" s="2688"/>
      <c r="ORJ19" s="2688"/>
      <c r="ORK19" s="2688"/>
      <c r="ORL19" s="2688"/>
      <c r="ORM19" s="2688"/>
      <c r="ORN19" s="2688"/>
      <c r="ORO19" s="2688"/>
      <c r="ORP19" s="2688"/>
      <c r="ORQ19" s="2688"/>
      <c r="ORR19" s="2688"/>
      <c r="ORS19" s="2688"/>
      <c r="ORT19" s="2688"/>
      <c r="ORU19" s="2688"/>
      <c r="ORV19" s="2688"/>
      <c r="ORW19" s="2688"/>
      <c r="ORX19" s="2688"/>
      <c r="ORY19" s="2688"/>
      <c r="ORZ19" s="2688"/>
      <c r="OSA19" s="2688"/>
      <c r="OSB19" s="2688"/>
      <c r="OSC19" s="2688"/>
      <c r="OSD19" s="2688"/>
      <c r="OSE19" s="2688"/>
      <c r="OSF19" s="2688"/>
      <c r="OSG19" s="2688"/>
      <c r="OSH19" s="2688"/>
      <c r="OSI19" s="2688"/>
      <c r="OSJ19" s="2688"/>
      <c r="OSK19" s="2688"/>
      <c r="OSL19" s="2688"/>
      <c r="OSM19" s="2688"/>
      <c r="OSN19" s="2688"/>
      <c r="OSO19" s="2688"/>
      <c r="OSP19" s="2688"/>
      <c r="OSQ19" s="2688"/>
      <c r="OSR19" s="2688"/>
      <c r="OSS19" s="2688"/>
      <c r="OST19" s="2688"/>
      <c r="OSU19" s="2688"/>
      <c r="OSV19" s="2688"/>
      <c r="OSW19" s="2688"/>
      <c r="OSX19" s="2688"/>
      <c r="OSY19" s="2688"/>
      <c r="OSZ19" s="2688"/>
      <c r="OTA19" s="2688"/>
      <c r="OTB19" s="2688"/>
      <c r="OTC19" s="2688"/>
      <c r="OTD19" s="2688"/>
      <c r="OTE19" s="2688"/>
      <c r="OTF19" s="2688"/>
      <c r="OTG19" s="2688"/>
      <c r="OTH19" s="2688"/>
      <c r="OTI19" s="2688"/>
      <c r="OTJ19" s="2688"/>
      <c r="OTK19" s="2688"/>
      <c r="OTL19" s="2688"/>
      <c r="OTM19" s="2688"/>
      <c r="OTN19" s="2688"/>
      <c r="OTO19" s="2688"/>
      <c r="OTP19" s="2688"/>
      <c r="OTQ19" s="2688"/>
      <c r="OTR19" s="2688"/>
      <c r="OTS19" s="2688"/>
      <c r="OTT19" s="2688"/>
      <c r="OTU19" s="2688"/>
      <c r="OTV19" s="2688"/>
      <c r="OTW19" s="2688"/>
      <c r="OTX19" s="2688"/>
      <c r="OTY19" s="2688"/>
      <c r="OTZ19" s="2688"/>
      <c r="OUA19" s="2688"/>
      <c r="OUB19" s="2688"/>
      <c r="OUC19" s="2688"/>
      <c r="OUD19" s="2688"/>
      <c r="OUE19" s="2688"/>
      <c r="OUF19" s="2688"/>
      <c r="OUG19" s="2688"/>
      <c r="OUH19" s="2688"/>
      <c r="OUI19" s="2688"/>
      <c r="OUJ19" s="2688"/>
      <c r="OUK19" s="2688"/>
      <c r="OUL19" s="2688"/>
      <c r="OUM19" s="2688"/>
      <c r="OUN19" s="2688"/>
      <c r="OUO19" s="2688"/>
      <c r="OUP19" s="2688"/>
      <c r="OUQ19" s="2688"/>
      <c r="OUR19" s="2688"/>
      <c r="OUS19" s="2688"/>
      <c r="OUT19" s="2688"/>
      <c r="OUU19" s="2688"/>
      <c r="OUV19" s="2688"/>
      <c r="OUW19" s="2688"/>
      <c r="OUX19" s="2688"/>
      <c r="OUY19" s="2688"/>
      <c r="OUZ19" s="2688"/>
      <c r="OVA19" s="2688"/>
      <c r="OVB19" s="2688"/>
      <c r="OVC19" s="2688"/>
      <c r="OVD19" s="2688"/>
      <c r="OVE19" s="2688"/>
      <c r="OVF19" s="2688"/>
      <c r="OVG19" s="2688"/>
      <c r="OVH19" s="2688"/>
      <c r="OVI19" s="2688"/>
      <c r="OVJ19" s="2688"/>
      <c r="OVK19" s="2688"/>
      <c r="OVL19" s="2688"/>
      <c r="OVM19" s="2688"/>
      <c r="OVN19" s="2688"/>
      <c r="OVO19" s="2688"/>
      <c r="OVP19" s="2688"/>
      <c r="OVQ19" s="2688"/>
      <c r="OVR19" s="2688"/>
      <c r="OVS19" s="2688"/>
      <c r="OVT19" s="2688"/>
      <c r="OVU19" s="2688"/>
      <c r="OVV19" s="2688"/>
      <c r="OVW19" s="2688"/>
      <c r="OVX19" s="2688"/>
      <c r="OVY19" s="2688"/>
      <c r="OVZ19" s="2688"/>
      <c r="OWA19" s="2688"/>
      <c r="OWB19" s="2688"/>
      <c r="OWC19" s="2688"/>
      <c r="OWD19" s="2688"/>
      <c r="OWE19" s="2688"/>
      <c r="OWF19" s="2688"/>
      <c r="OWG19" s="2688"/>
      <c r="OWH19" s="2688"/>
      <c r="OWI19" s="2688"/>
      <c r="OWJ19" s="2688"/>
      <c r="OWK19" s="2688"/>
      <c r="OWL19" s="2688"/>
      <c r="OWM19" s="2688"/>
      <c r="OWN19" s="2688"/>
      <c r="OWO19" s="2688"/>
      <c r="OWP19" s="2688"/>
      <c r="OWQ19" s="2688"/>
      <c r="OWR19" s="2688"/>
      <c r="OWS19" s="2688"/>
      <c r="OWT19" s="2688"/>
      <c r="OWU19" s="2688"/>
      <c r="OWV19" s="2688"/>
      <c r="OWW19" s="2688"/>
      <c r="OWX19" s="2688"/>
      <c r="OWY19" s="2688"/>
      <c r="OWZ19" s="2688"/>
      <c r="OXA19" s="2688"/>
      <c r="OXB19" s="2688"/>
      <c r="OXC19" s="2688"/>
      <c r="OXD19" s="2688"/>
      <c r="OXE19" s="2688"/>
      <c r="OXF19" s="2688"/>
      <c r="OXG19" s="2688"/>
      <c r="OXH19" s="2688"/>
      <c r="OXI19" s="2688"/>
      <c r="OXJ19" s="2688"/>
      <c r="OXK19" s="2688"/>
      <c r="OXL19" s="2688"/>
      <c r="OXM19" s="2688"/>
      <c r="OXN19" s="2688"/>
      <c r="OXO19" s="2688"/>
      <c r="OXP19" s="2688"/>
      <c r="OXQ19" s="2688"/>
      <c r="OXR19" s="2688"/>
      <c r="OXS19" s="2688"/>
      <c r="OXT19" s="2688"/>
      <c r="OXU19" s="2688"/>
      <c r="OXV19" s="2688"/>
      <c r="OXW19" s="2688"/>
      <c r="OXX19" s="2688"/>
      <c r="OXY19" s="2688"/>
      <c r="OXZ19" s="2688"/>
      <c r="OYA19" s="2688"/>
      <c r="OYB19" s="2688"/>
      <c r="OYC19" s="2688"/>
      <c r="OYD19" s="2688"/>
      <c r="OYE19" s="2688"/>
      <c r="OYF19" s="2688"/>
      <c r="OYG19" s="2688"/>
      <c r="OYH19" s="2688"/>
      <c r="OYI19" s="2688"/>
      <c r="OYJ19" s="2688"/>
      <c r="OYK19" s="2688"/>
      <c r="OYL19" s="2688"/>
      <c r="OYM19" s="2688"/>
      <c r="OYN19" s="2688"/>
      <c r="OYO19" s="2688"/>
      <c r="OYP19" s="2688"/>
      <c r="OYQ19" s="2688"/>
      <c r="OYR19" s="2688"/>
      <c r="OYS19" s="2688"/>
      <c r="OYT19" s="2688"/>
      <c r="OYU19" s="2688"/>
      <c r="OYV19" s="2688"/>
      <c r="OYW19" s="2688"/>
      <c r="OYX19" s="2688"/>
      <c r="OYY19" s="2688"/>
      <c r="OYZ19" s="2688"/>
      <c r="OZA19" s="2688"/>
      <c r="OZB19" s="2688"/>
      <c r="OZC19" s="2688"/>
      <c r="OZD19" s="2688"/>
      <c r="OZE19" s="2688"/>
      <c r="OZF19" s="2688"/>
      <c r="OZG19" s="2688"/>
      <c r="OZH19" s="2688"/>
      <c r="OZI19" s="2688"/>
      <c r="OZJ19" s="2688"/>
      <c r="OZK19" s="2688"/>
      <c r="OZL19" s="2688"/>
      <c r="OZM19" s="2688"/>
      <c r="OZN19" s="2688"/>
      <c r="OZO19" s="2688"/>
      <c r="OZP19" s="2688"/>
      <c r="OZQ19" s="2688"/>
      <c r="OZR19" s="2688"/>
      <c r="OZS19" s="2688"/>
      <c r="OZT19" s="2688"/>
      <c r="OZU19" s="2688"/>
      <c r="OZV19" s="2688"/>
      <c r="OZW19" s="2688"/>
      <c r="OZX19" s="2688"/>
      <c r="OZY19" s="2688"/>
      <c r="OZZ19" s="2688"/>
      <c r="PAA19" s="2688"/>
      <c r="PAB19" s="2688"/>
      <c r="PAC19" s="2688"/>
      <c r="PAD19" s="2688"/>
      <c r="PAE19" s="2688"/>
      <c r="PAF19" s="2688"/>
      <c r="PAG19" s="2688"/>
      <c r="PAH19" s="2688"/>
      <c r="PAI19" s="2688"/>
      <c r="PAJ19" s="2688"/>
      <c r="PAK19" s="2688"/>
      <c r="PAL19" s="2688"/>
      <c r="PAM19" s="2688"/>
      <c r="PAN19" s="2688"/>
      <c r="PAO19" s="2688"/>
      <c r="PAP19" s="2688"/>
      <c r="PAQ19" s="2688"/>
      <c r="PAR19" s="2688"/>
      <c r="PAS19" s="2688"/>
      <c r="PAT19" s="2688"/>
      <c r="PAU19" s="2688"/>
      <c r="PAV19" s="2688"/>
      <c r="PAW19" s="2688"/>
      <c r="PAX19" s="2688"/>
      <c r="PAY19" s="2688"/>
      <c r="PAZ19" s="2688"/>
      <c r="PBA19" s="2688"/>
      <c r="PBB19" s="2688"/>
      <c r="PBC19" s="2688"/>
      <c r="PBD19" s="2688"/>
      <c r="PBE19" s="2688"/>
      <c r="PBF19" s="2688"/>
      <c r="PBG19" s="2688"/>
      <c r="PBH19" s="2688"/>
      <c r="PBI19" s="2688"/>
      <c r="PBJ19" s="2688"/>
      <c r="PBK19" s="2688"/>
      <c r="PBL19" s="2688"/>
      <c r="PBM19" s="2688"/>
      <c r="PBN19" s="2688"/>
      <c r="PBO19" s="2688"/>
      <c r="PBP19" s="2688"/>
      <c r="PBQ19" s="2688"/>
      <c r="PBR19" s="2688"/>
      <c r="PBS19" s="2688"/>
      <c r="PBT19" s="2688"/>
      <c r="PBU19" s="2688"/>
      <c r="PBV19" s="2688"/>
      <c r="PBW19" s="2688"/>
      <c r="PBX19" s="2688"/>
      <c r="PBY19" s="2688"/>
      <c r="PBZ19" s="2688"/>
      <c r="PCA19" s="2688"/>
      <c r="PCB19" s="2688"/>
      <c r="PCC19" s="2688"/>
      <c r="PCD19" s="2688"/>
      <c r="PCE19" s="2688"/>
      <c r="PCF19" s="2688"/>
      <c r="PCG19" s="2688"/>
      <c r="PCH19" s="2688"/>
      <c r="PCI19" s="2688"/>
      <c r="PCJ19" s="2688"/>
      <c r="PCK19" s="2688"/>
      <c r="PCL19" s="2688"/>
      <c r="PCM19" s="2688"/>
      <c r="PCN19" s="2688"/>
      <c r="PCO19" s="2688"/>
      <c r="PCP19" s="2688"/>
      <c r="PCQ19" s="2688"/>
      <c r="PCR19" s="2688"/>
      <c r="PCS19" s="2688"/>
      <c r="PCT19" s="2688"/>
      <c r="PCU19" s="2688"/>
      <c r="PCV19" s="2688"/>
      <c r="PCW19" s="2688"/>
      <c r="PCX19" s="2688"/>
      <c r="PCY19" s="2688"/>
      <c r="PCZ19" s="2688"/>
      <c r="PDA19" s="2688"/>
      <c r="PDB19" s="2688"/>
      <c r="PDC19" s="2688"/>
      <c r="PDD19" s="2688"/>
      <c r="PDE19" s="2688"/>
      <c r="PDF19" s="2688"/>
      <c r="PDG19" s="2688"/>
      <c r="PDH19" s="2688"/>
      <c r="PDI19" s="2688"/>
      <c r="PDJ19" s="2688"/>
      <c r="PDK19" s="2688"/>
      <c r="PDL19" s="2688"/>
      <c r="PDM19" s="2688"/>
      <c r="PDN19" s="2688"/>
      <c r="PDO19" s="2688"/>
      <c r="PDP19" s="2688"/>
      <c r="PDQ19" s="2688"/>
      <c r="PDR19" s="2688"/>
      <c r="PDS19" s="2688"/>
      <c r="PDT19" s="2688"/>
      <c r="PDU19" s="2688"/>
      <c r="PDV19" s="2688"/>
      <c r="PDW19" s="2688"/>
      <c r="PDX19" s="2688"/>
      <c r="PDY19" s="2688"/>
      <c r="PDZ19" s="2688"/>
      <c r="PEA19" s="2688"/>
      <c r="PEB19" s="2688"/>
      <c r="PEC19" s="2688"/>
      <c r="PED19" s="2688"/>
      <c r="PEE19" s="2688"/>
      <c r="PEF19" s="2688"/>
      <c r="PEG19" s="2688"/>
      <c r="PEH19" s="2688"/>
      <c r="PEI19" s="2688"/>
      <c r="PEJ19" s="2688"/>
      <c r="PEK19" s="2688"/>
      <c r="PEL19" s="2688"/>
      <c r="PEM19" s="2688"/>
      <c r="PEN19" s="2688"/>
      <c r="PEO19" s="2688"/>
      <c r="PEP19" s="2688"/>
      <c r="PEQ19" s="2688"/>
      <c r="PER19" s="2688"/>
      <c r="PES19" s="2688"/>
      <c r="PET19" s="2688"/>
      <c r="PEU19" s="2688"/>
      <c r="PEV19" s="2688"/>
      <c r="PEW19" s="2688"/>
      <c r="PEX19" s="2688"/>
      <c r="PEY19" s="2688"/>
      <c r="PEZ19" s="2688"/>
      <c r="PFA19" s="2688"/>
      <c r="PFB19" s="2688"/>
      <c r="PFC19" s="2688"/>
      <c r="PFD19" s="2688"/>
      <c r="PFE19" s="2688"/>
      <c r="PFF19" s="2688"/>
      <c r="PFG19" s="2688"/>
      <c r="PFH19" s="2688"/>
      <c r="PFI19" s="2688"/>
      <c r="PFJ19" s="2688"/>
      <c r="PFK19" s="2688"/>
      <c r="PFL19" s="2688"/>
      <c r="PFM19" s="2688"/>
      <c r="PFN19" s="2688"/>
      <c r="PFO19" s="2688"/>
      <c r="PFP19" s="2688"/>
      <c r="PFQ19" s="2688"/>
      <c r="PFR19" s="2688"/>
      <c r="PFS19" s="2688"/>
      <c r="PFT19" s="2688"/>
      <c r="PFU19" s="2688"/>
      <c r="PFV19" s="2688"/>
      <c r="PFW19" s="2688"/>
      <c r="PFX19" s="2688"/>
      <c r="PFY19" s="2688"/>
      <c r="PFZ19" s="2688"/>
      <c r="PGA19" s="2688"/>
      <c r="PGB19" s="2688"/>
      <c r="PGC19" s="2688"/>
      <c r="PGD19" s="2688"/>
      <c r="PGE19" s="2688"/>
      <c r="PGF19" s="2688"/>
      <c r="PGG19" s="2688"/>
      <c r="PGH19" s="2688"/>
      <c r="PGI19" s="2688"/>
      <c r="PGJ19" s="2688"/>
      <c r="PGK19" s="2688"/>
      <c r="PGL19" s="2688"/>
      <c r="PGM19" s="2688"/>
      <c r="PGN19" s="2688"/>
      <c r="PGO19" s="2688"/>
      <c r="PGP19" s="2688"/>
      <c r="PGQ19" s="2688"/>
      <c r="PGR19" s="2688"/>
      <c r="PGS19" s="2688"/>
      <c r="PGT19" s="2688"/>
      <c r="PGU19" s="2688"/>
      <c r="PGV19" s="2688"/>
      <c r="PGW19" s="2688"/>
      <c r="PGX19" s="2688"/>
      <c r="PGY19" s="2688"/>
      <c r="PGZ19" s="2688"/>
      <c r="PHA19" s="2688"/>
      <c r="PHB19" s="2688"/>
      <c r="PHC19" s="2688"/>
      <c r="PHD19" s="2688"/>
      <c r="PHE19" s="2688"/>
      <c r="PHF19" s="2688"/>
      <c r="PHG19" s="2688"/>
      <c r="PHH19" s="2688"/>
      <c r="PHI19" s="2688"/>
      <c r="PHJ19" s="2688"/>
      <c r="PHK19" s="2688"/>
      <c r="PHL19" s="2688"/>
      <c r="PHM19" s="2688"/>
      <c r="PHN19" s="2688"/>
      <c r="PHO19" s="2688"/>
      <c r="PHP19" s="2688"/>
      <c r="PHQ19" s="2688"/>
      <c r="PHR19" s="2688"/>
      <c r="PHS19" s="2688"/>
      <c r="PHT19" s="2688"/>
      <c r="PHU19" s="2688"/>
      <c r="PHV19" s="2688"/>
      <c r="PHW19" s="2688"/>
      <c r="PHX19" s="2688"/>
      <c r="PHY19" s="2688"/>
      <c r="PHZ19" s="2688"/>
      <c r="PIA19" s="2688"/>
      <c r="PIB19" s="2688"/>
      <c r="PIC19" s="2688"/>
      <c r="PID19" s="2688"/>
      <c r="PIE19" s="2688"/>
      <c r="PIF19" s="2688"/>
      <c r="PIG19" s="2688"/>
      <c r="PIH19" s="2688"/>
      <c r="PII19" s="2688"/>
      <c r="PIJ19" s="2688"/>
      <c r="PIK19" s="2688"/>
      <c r="PIL19" s="2688"/>
      <c r="PIM19" s="2688"/>
      <c r="PIN19" s="2688"/>
      <c r="PIO19" s="2688"/>
      <c r="PIP19" s="2688"/>
      <c r="PIQ19" s="2688"/>
      <c r="PIR19" s="2688"/>
      <c r="PIS19" s="2688"/>
      <c r="PIT19" s="2688"/>
      <c r="PIU19" s="2688"/>
      <c r="PIV19" s="2688"/>
      <c r="PIW19" s="2688"/>
      <c r="PIX19" s="2688"/>
      <c r="PIY19" s="2688"/>
      <c r="PIZ19" s="2688"/>
      <c r="PJA19" s="2688"/>
      <c r="PJB19" s="2688"/>
      <c r="PJC19" s="2688"/>
      <c r="PJD19" s="2688"/>
      <c r="PJE19" s="2688"/>
      <c r="PJF19" s="2688"/>
      <c r="PJG19" s="2688"/>
      <c r="PJH19" s="2688"/>
      <c r="PJI19" s="2688"/>
      <c r="PJJ19" s="2688"/>
      <c r="PJK19" s="2688"/>
      <c r="PJL19" s="2688"/>
      <c r="PJM19" s="2688"/>
      <c r="PJN19" s="2688"/>
      <c r="PJO19" s="2688"/>
      <c r="PJP19" s="2688"/>
      <c r="PJQ19" s="2688"/>
      <c r="PJR19" s="2688"/>
      <c r="PJS19" s="2688"/>
      <c r="PJT19" s="2688"/>
      <c r="PJU19" s="2688"/>
      <c r="PJV19" s="2688"/>
      <c r="PJW19" s="2688"/>
      <c r="PJX19" s="2688"/>
      <c r="PJY19" s="2688"/>
      <c r="PJZ19" s="2688"/>
      <c r="PKA19" s="2688"/>
      <c r="PKB19" s="2688"/>
      <c r="PKC19" s="2688"/>
      <c r="PKD19" s="2688"/>
      <c r="PKE19" s="2688"/>
      <c r="PKF19" s="2688"/>
      <c r="PKG19" s="2688"/>
      <c r="PKH19" s="2688"/>
      <c r="PKI19" s="2688"/>
      <c r="PKJ19" s="2688"/>
      <c r="PKK19" s="2688"/>
      <c r="PKL19" s="2688"/>
      <c r="PKM19" s="2688"/>
      <c r="PKN19" s="2688"/>
      <c r="PKO19" s="2688"/>
      <c r="PKP19" s="2688"/>
      <c r="PKQ19" s="2688"/>
      <c r="PKR19" s="2688"/>
      <c r="PKS19" s="2688"/>
      <c r="PKT19" s="2688"/>
      <c r="PKU19" s="2688"/>
      <c r="PKV19" s="2688"/>
      <c r="PKW19" s="2688"/>
      <c r="PKX19" s="2688"/>
      <c r="PKY19" s="2688"/>
      <c r="PKZ19" s="2688"/>
      <c r="PLA19" s="2688"/>
      <c r="PLB19" s="2688"/>
      <c r="PLC19" s="2688"/>
      <c r="PLD19" s="2688"/>
      <c r="PLE19" s="2688"/>
      <c r="PLF19" s="2688"/>
      <c r="PLG19" s="2688"/>
      <c r="PLH19" s="2688"/>
      <c r="PLI19" s="2688"/>
      <c r="PLJ19" s="2688"/>
      <c r="PLK19" s="2688"/>
      <c r="PLL19" s="2688"/>
      <c r="PLM19" s="2688"/>
      <c r="PLN19" s="2688"/>
      <c r="PLO19" s="2688"/>
      <c r="PLP19" s="2688"/>
      <c r="PLQ19" s="2688"/>
      <c r="PLR19" s="2688"/>
      <c r="PLS19" s="2688"/>
      <c r="PLT19" s="2688"/>
      <c r="PLU19" s="2688"/>
      <c r="PLV19" s="2688"/>
      <c r="PLW19" s="2688"/>
      <c r="PLX19" s="2688"/>
      <c r="PLY19" s="2688"/>
      <c r="PLZ19" s="2688"/>
      <c r="PMA19" s="2688"/>
      <c r="PMB19" s="2688"/>
      <c r="PMC19" s="2688"/>
      <c r="PMD19" s="2688"/>
      <c r="PME19" s="2688"/>
      <c r="PMF19" s="2688"/>
      <c r="PMG19" s="2688"/>
      <c r="PMH19" s="2688"/>
      <c r="PMI19" s="2688"/>
      <c r="PMJ19" s="2688"/>
      <c r="PMK19" s="2688"/>
      <c r="PML19" s="2688"/>
      <c r="PMM19" s="2688"/>
      <c r="PMN19" s="2688"/>
      <c r="PMO19" s="2688"/>
      <c r="PMP19" s="2688"/>
      <c r="PMQ19" s="2688"/>
      <c r="PMR19" s="2688"/>
      <c r="PMS19" s="2688"/>
      <c r="PMT19" s="2688"/>
      <c r="PMU19" s="2688"/>
      <c r="PMV19" s="2688"/>
      <c r="PMW19" s="2688"/>
      <c r="PMX19" s="2688"/>
      <c r="PMY19" s="2688"/>
      <c r="PMZ19" s="2688"/>
      <c r="PNA19" s="2688"/>
      <c r="PNB19" s="2688"/>
      <c r="PNC19" s="2688"/>
      <c r="PND19" s="2688"/>
      <c r="PNE19" s="2688"/>
      <c r="PNF19" s="2688"/>
      <c r="PNG19" s="2688"/>
      <c r="PNH19" s="2688"/>
      <c r="PNI19" s="2688"/>
      <c r="PNJ19" s="2688"/>
      <c r="PNK19" s="2688"/>
      <c r="PNL19" s="2688"/>
      <c r="PNM19" s="2688"/>
      <c r="PNN19" s="2688"/>
      <c r="PNO19" s="2688"/>
      <c r="PNP19" s="2688"/>
      <c r="PNQ19" s="2688"/>
      <c r="PNR19" s="2688"/>
      <c r="PNS19" s="2688"/>
      <c r="PNT19" s="2688"/>
      <c r="PNU19" s="2688"/>
      <c r="PNV19" s="2688"/>
      <c r="PNW19" s="2688"/>
      <c r="PNX19" s="2688"/>
      <c r="PNY19" s="2688"/>
      <c r="PNZ19" s="2688"/>
      <c r="POA19" s="2688"/>
      <c r="POB19" s="2688"/>
      <c r="POC19" s="2688"/>
      <c r="POD19" s="2688"/>
      <c r="POE19" s="2688"/>
      <c r="POF19" s="2688"/>
      <c r="POG19" s="2688"/>
      <c r="POH19" s="2688"/>
      <c r="POI19" s="2688"/>
      <c r="POJ19" s="2688"/>
      <c r="POK19" s="2688"/>
      <c r="POL19" s="2688"/>
      <c r="POM19" s="2688"/>
      <c r="PON19" s="2688"/>
      <c r="POO19" s="2688"/>
      <c r="POP19" s="2688"/>
      <c r="POQ19" s="2688"/>
      <c r="POR19" s="2688"/>
      <c r="POS19" s="2688"/>
      <c r="POT19" s="2688"/>
      <c r="POU19" s="2688"/>
      <c r="POV19" s="2688"/>
      <c r="POW19" s="2688"/>
      <c r="POX19" s="2688"/>
      <c r="POY19" s="2688"/>
      <c r="POZ19" s="2688"/>
      <c r="PPA19" s="2688"/>
      <c r="PPB19" s="2688"/>
      <c r="PPC19" s="2688"/>
      <c r="PPD19" s="2688"/>
      <c r="PPE19" s="2688"/>
      <c r="PPF19" s="2688"/>
      <c r="PPG19" s="2688"/>
      <c r="PPH19" s="2688"/>
      <c r="PPI19" s="2688"/>
      <c r="PPJ19" s="2688"/>
      <c r="PPK19" s="2688"/>
      <c r="PPL19" s="2688"/>
      <c r="PPM19" s="2688"/>
      <c r="PPN19" s="2688"/>
      <c r="PPO19" s="2688"/>
      <c r="PPP19" s="2688"/>
      <c r="PPQ19" s="2688"/>
      <c r="PPR19" s="2688"/>
      <c r="PPS19" s="2688"/>
      <c r="PPT19" s="2688"/>
      <c r="PPU19" s="2688"/>
      <c r="PPV19" s="2688"/>
      <c r="PPW19" s="2688"/>
      <c r="PPX19" s="2688"/>
      <c r="PPY19" s="2688"/>
      <c r="PPZ19" s="2688"/>
      <c r="PQA19" s="2688"/>
      <c r="PQB19" s="2688"/>
      <c r="PQC19" s="2688"/>
      <c r="PQD19" s="2688"/>
      <c r="PQE19" s="2688"/>
      <c r="PQF19" s="2688"/>
      <c r="PQG19" s="2688"/>
      <c r="PQH19" s="2688"/>
      <c r="PQI19" s="2688"/>
      <c r="PQJ19" s="2688"/>
      <c r="PQK19" s="2688"/>
      <c r="PQL19" s="2688"/>
      <c r="PQM19" s="2688"/>
      <c r="PQN19" s="2688"/>
      <c r="PQO19" s="2688"/>
      <c r="PQP19" s="2688"/>
      <c r="PQQ19" s="2688"/>
      <c r="PQR19" s="2688"/>
      <c r="PQS19" s="2688"/>
      <c r="PQT19" s="2688"/>
      <c r="PQU19" s="2688"/>
      <c r="PQV19" s="2688"/>
      <c r="PQW19" s="2688"/>
      <c r="PQX19" s="2688"/>
      <c r="PQY19" s="2688"/>
      <c r="PQZ19" s="2688"/>
      <c r="PRA19" s="2688"/>
      <c r="PRB19" s="2688"/>
      <c r="PRC19" s="2688"/>
      <c r="PRD19" s="2688"/>
      <c r="PRE19" s="2688"/>
      <c r="PRF19" s="2688"/>
      <c r="PRG19" s="2688"/>
      <c r="PRH19" s="2688"/>
      <c r="PRI19" s="2688"/>
      <c r="PRJ19" s="2688"/>
      <c r="PRK19" s="2688"/>
      <c r="PRL19" s="2688"/>
      <c r="PRM19" s="2688"/>
      <c r="PRN19" s="2688"/>
      <c r="PRO19" s="2688"/>
      <c r="PRP19" s="2688"/>
      <c r="PRQ19" s="2688"/>
      <c r="PRR19" s="2688"/>
      <c r="PRS19" s="2688"/>
      <c r="PRT19" s="2688"/>
      <c r="PRU19" s="2688"/>
      <c r="PRV19" s="2688"/>
      <c r="PRW19" s="2688"/>
      <c r="PRX19" s="2688"/>
      <c r="PRY19" s="2688"/>
      <c r="PRZ19" s="2688"/>
      <c r="PSA19" s="2688"/>
      <c r="PSB19" s="2688"/>
      <c r="PSC19" s="2688"/>
      <c r="PSD19" s="2688"/>
      <c r="PSE19" s="2688"/>
      <c r="PSF19" s="2688"/>
      <c r="PSG19" s="2688"/>
      <c r="PSH19" s="2688"/>
      <c r="PSI19" s="2688"/>
      <c r="PSJ19" s="2688"/>
      <c r="PSK19" s="2688"/>
      <c r="PSL19" s="2688"/>
      <c r="PSM19" s="2688"/>
      <c r="PSN19" s="2688"/>
      <c r="PSO19" s="2688"/>
      <c r="PSP19" s="2688"/>
      <c r="PSQ19" s="2688"/>
      <c r="PSR19" s="2688"/>
      <c r="PSS19" s="2688"/>
      <c r="PST19" s="2688"/>
      <c r="PSU19" s="2688"/>
      <c r="PSV19" s="2688"/>
      <c r="PSW19" s="2688"/>
      <c r="PSX19" s="2688"/>
      <c r="PSY19" s="2688"/>
      <c r="PSZ19" s="2688"/>
      <c r="PTA19" s="2688"/>
      <c r="PTB19" s="2688"/>
      <c r="PTC19" s="2688"/>
      <c r="PTD19" s="2688"/>
      <c r="PTE19" s="2688"/>
      <c r="PTF19" s="2688"/>
      <c r="PTG19" s="2688"/>
      <c r="PTH19" s="2688"/>
      <c r="PTI19" s="2688"/>
      <c r="PTJ19" s="2688"/>
      <c r="PTK19" s="2688"/>
      <c r="PTL19" s="2688"/>
      <c r="PTM19" s="2688"/>
      <c r="PTN19" s="2688"/>
      <c r="PTO19" s="2688"/>
      <c r="PTP19" s="2688"/>
      <c r="PTQ19" s="2688"/>
      <c r="PTR19" s="2688"/>
      <c r="PTS19" s="2688"/>
      <c r="PTT19" s="2688"/>
      <c r="PTU19" s="2688"/>
      <c r="PTV19" s="2688"/>
      <c r="PTW19" s="2688"/>
      <c r="PTX19" s="2688"/>
      <c r="PTY19" s="2688"/>
      <c r="PTZ19" s="2688"/>
      <c r="PUA19" s="2688"/>
      <c r="PUB19" s="2688"/>
      <c r="PUC19" s="2688"/>
      <c r="PUD19" s="2688"/>
      <c r="PUE19" s="2688"/>
      <c r="PUF19" s="2688"/>
      <c r="PUG19" s="2688"/>
      <c r="PUH19" s="2688"/>
      <c r="PUI19" s="2688"/>
      <c r="PUJ19" s="2688"/>
      <c r="PUK19" s="2688"/>
      <c r="PUL19" s="2688"/>
      <c r="PUM19" s="2688"/>
      <c r="PUN19" s="2688"/>
      <c r="PUO19" s="2688"/>
      <c r="PUP19" s="2688"/>
      <c r="PUQ19" s="2688"/>
      <c r="PUR19" s="2688"/>
      <c r="PUS19" s="2688"/>
      <c r="PUT19" s="2688"/>
      <c r="PUU19" s="2688"/>
      <c r="PUV19" s="2688"/>
      <c r="PUW19" s="2688"/>
      <c r="PUX19" s="2688"/>
      <c r="PUY19" s="2688"/>
      <c r="PUZ19" s="2688"/>
      <c r="PVA19" s="2688"/>
      <c r="PVB19" s="2688"/>
      <c r="PVC19" s="2688"/>
      <c r="PVD19" s="2688"/>
      <c r="PVE19" s="2688"/>
      <c r="PVF19" s="2688"/>
      <c r="PVG19" s="2688"/>
      <c r="PVH19" s="2688"/>
      <c r="PVI19" s="2688"/>
      <c r="PVJ19" s="2688"/>
      <c r="PVK19" s="2688"/>
      <c r="PVL19" s="2688"/>
      <c r="PVM19" s="2688"/>
      <c r="PVN19" s="2688"/>
      <c r="PVO19" s="2688"/>
      <c r="PVP19" s="2688"/>
      <c r="PVQ19" s="2688"/>
      <c r="PVR19" s="2688"/>
      <c r="PVS19" s="2688"/>
      <c r="PVT19" s="2688"/>
      <c r="PVU19" s="2688"/>
      <c r="PVV19" s="2688"/>
      <c r="PVW19" s="2688"/>
      <c r="PVX19" s="2688"/>
      <c r="PVY19" s="2688"/>
      <c r="PVZ19" s="2688"/>
      <c r="PWA19" s="2688"/>
      <c r="PWB19" s="2688"/>
      <c r="PWC19" s="2688"/>
      <c r="PWD19" s="2688"/>
      <c r="PWE19" s="2688"/>
      <c r="PWF19" s="2688"/>
      <c r="PWG19" s="2688"/>
      <c r="PWH19" s="2688"/>
      <c r="PWI19" s="2688"/>
      <c r="PWJ19" s="2688"/>
      <c r="PWK19" s="2688"/>
      <c r="PWL19" s="2688"/>
      <c r="PWM19" s="2688"/>
      <c r="PWN19" s="2688"/>
      <c r="PWO19" s="2688"/>
      <c r="PWP19" s="2688"/>
      <c r="PWQ19" s="2688"/>
      <c r="PWR19" s="2688"/>
      <c r="PWS19" s="2688"/>
      <c r="PWT19" s="2688"/>
      <c r="PWU19" s="2688"/>
      <c r="PWV19" s="2688"/>
      <c r="PWW19" s="2688"/>
      <c r="PWX19" s="2688"/>
      <c r="PWY19" s="2688"/>
      <c r="PWZ19" s="2688"/>
      <c r="PXA19" s="2688"/>
      <c r="PXB19" s="2688"/>
      <c r="PXC19" s="2688"/>
      <c r="PXD19" s="2688"/>
      <c r="PXE19" s="2688"/>
      <c r="PXF19" s="2688"/>
      <c r="PXG19" s="2688"/>
      <c r="PXH19" s="2688"/>
      <c r="PXI19" s="2688"/>
      <c r="PXJ19" s="2688"/>
      <c r="PXK19" s="2688"/>
      <c r="PXL19" s="2688"/>
      <c r="PXM19" s="2688"/>
      <c r="PXN19" s="2688"/>
      <c r="PXO19" s="2688"/>
      <c r="PXP19" s="2688"/>
      <c r="PXQ19" s="2688"/>
      <c r="PXR19" s="2688"/>
      <c r="PXS19" s="2688"/>
      <c r="PXT19" s="2688"/>
      <c r="PXU19" s="2688"/>
      <c r="PXV19" s="2688"/>
      <c r="PXW19" s="2688"/>
      <c r="PXX19" s="2688"/>
      <c r="PXY19" s="2688"/>
      <c r="PXZ19" s="2688"/>
      <c r="PYA19" s="2688"/>
      <c r="PYB19" s="2688"/>
      <c r="PYC19" s="2688"/>
      <c r="PYD19" s="2688"/>
      <c r="PYE19" s="2688"/>
      <c r="PYF19" s="2688"/>
      <c r="PYG19" s="2688"/>
      <c r="PYH19" s="2688"/>
      <c r="PYI19" s="2688"/>
      <c r="PYJ19" s="2688"/>
      <c r="PYK19" s="2688"/>
      <c r="PYL19" s="2688"/>
      <c r="PYM19" s="2688"/>
      <c r="PYN19" s="2688"/>
      <c r="PYO19" s="2688"/>
      <c r="PYP19" s="2688"/>
      <c r="PYQ19" s="2688"/>
      <c r="PYR19" s="2688"/>
      <c r="PYS19" s="2688"/>
      <c r="PYT19" s="2688"/>
      <c r="PYU19" s="2688"/>
      <c r="PYV19" s="2688"/>
      <c r="PYW19" s="2688"/>
      <c r="PYX19" s="2688"/>
      <c r="PYY19" s="2688"/>
      <c r="PYZ19" s="2688"/>
      <c r="PZA19" s="2688"/>
      <c r="PZB19" s="2688"/>
      <c r="PZC19" s="2688"/>
      <c r="PZD19" s="2688"/>
      <c r="PZE19" s="2688"/>
      <c r="PZF19" s="2688"/>
      <c r="PZG19" s="2688"/>
      <c r="PZH19" s="2688"/>
      <c r="PZI19" s="2688"/>
      <c r="PZJ19" s="2688"/>
      <c r="PZK19" s="2688"/>
      <c r="PZL19" s="2688"/>
      <c r="PZM19" s="2688"/>
      <c r="PZN19" s="2688"/>
      <c r="PZO19" s="2688"/>
      <c r="PZP19" s="2688"/>
      <c r="PZQ19" s="2688"/>
      <c r="PZR19" s="2688"/>
      <c r="PZS19" s="2688"/>
      <c r="PZT19" s="2688"/>
      <c r="PZU19" s="2688"/>
      <c r="PZV19" s="2688"/>
      <c r="PZW19" s="2688"/>
      <c r="PZX19" s="2688"/>
      <c r="PZY19" s="2688"/>
      <c r="PZZ19" s="2688"/>
      <c r="QAA19" s="2688"/>
      <c r="QAB19" s="2688"/>
      <c r="QAC19" s="2688"/>
      <c r="QAD19" s="2688"/>
      <c r="QAE19" s="2688"/>
      <c r="QAF19" s="2688"/>
      <c r="QAG19" s="2688"/>
      <c r="QAH19" s="2688"/>
      <c r="QAI19" s="2688"/>
      <c r="QAJ19" s="2688"/>
      <c r="QAK19" s="2688"/>
      <c r="QAL19" s="2688"/>
      <c r="QAM19" s="2688"/>
      <c r="QAN19" s="2688"/>
      <c r="QAO19" s="2688"/>
      <c r="QAP19" s="2688"/>
      <c r="QAQ19" s="2688"/>
      <c r="QAR19" s="2688"/>
      <c r="QAS19" s="2688"/>
      <c r="QAT19" s="2688"/>
      <c r="QAU19" s="2688"/>
      <c r="QAV19" s="2688"/>
      <c r="QAW19" s="2688"/>
      <c r="QAX19" s="2688"/>
      <c r="QAY19" s="2688"/>
      <c r="QAZ19" s="2688"/>
      <c r="QBA19" s="2688"/>
      <c r="QBB19" s="2688"/>
      <c r="QBC19" s="2688"/>
      <c r="QBD19" s="2688"/>
      <c r="QBE19" s="2688"/>
      <c r="QBF19" s="2688"/>
      <c r="QBG19" s="2688"/>
      <c r="QBH19" s="2688"/>
      <c r="QBI19" s="2688"/>
      <c r="QBJ19" s="2688"/>
      <c r="QBK19" s="2688"/>
      <c r="QBL19" s="2688"/>
      <c r="QBM19" s="2688"/>
      <c r="QBN19" s="2688"/>
      <c r="QBO19" s="2688"/>
      <c r="QBP19" s="2688"/>
      <c r="QBQ19" s="2688"/>
      <c r="QBR19" s="2688"/>
      <c r="QBS19" s="2688"/>
      <c r="QBT19" s="2688"/>
      <c r="QBU19" s="2688"/>
      <c r="QBV19" s="2688"/>
      <c r="QBW19" s="2688"/>
      <c r="QBX19" s="2688"/>
      <c r="QBY19" s="2688"/>
      <c r="QBZ19" s="2688"/>
      <c r="QCA19" s="2688"/>
      <c r="QCB19" s="2688"/>
      <c r="QCC19" s="2688"/>
      <c r="QCD19" s="2688"/>
      <c r="QCE19" s="2688"/>
      <c r="QCF19" s="2688"/>
      <c r="QCG19" s="2688"/>
      <c r="QCH19" s="2688"/>
      <c r="QCI19" s="2688"/>
      <c r="QCJ19" s="2688"/>
      <c r="QCK19" s="2688"/>
      <c r="QCL19" s="2688"/>
      <c r="QCM19" s="2688"/>
      <c r="QCN19" s="2688"/>
      <c r="QCO19" s="2688"/>
      <c r="QCP19" s="2688"/>
      <c r="QCQ19" s="2688"/>
      <c r="QCR19" s="2688"/>
      <c r="QCS19" s="2688"/>
      <c r="QCT19" s="2688"/>
      <c r="QCU19" s="2688"/>
      <c r="QCV19" s="2688"/>
      <c r="QCW19" s="2688"/>
      <c r="QCX19" s="2688"/>
      <c r="QCY19" s="2688"/>
      <c r="QCZ19" s="2688"/>
      <c r="QDA19" s="2688"/>
      <c r="QDB19" s="2688"/>
      <c r="QDC19" s="2688"/>
      <c r="QDD19" s="2688"/>
      <c r="QDE19" s="2688"/>
      <c r="QDF19" s="2688"/>
      <c r="QDG19" s="2688"/>
      <c r="QDH19" s="2688"/>
      <c r="QDI19" s="2688"/>
      <c r="QDJ19" s="2688"/>
      <c r="QDK19" s="2688"/>
      <c r="QDL19" s="2688"/>
      <c r="QDM19" s="2688"/>
      <c r="QDN19" s="2688"/>
      <c r="QDO19" s="2688"/>
      <c r="QDP19" s="2688"/>
      <c r="QDQ19" s="2688"/>
      <c r="QDR19" s="2688"/>
      <c r="QDS19" s="2688"/>
      <c r="QDT19" s="2688"/>
      <c r="QDU19" s="2688"/>
      <c r="QDV19" s="2688"/>
      <c r="QDW19" s="2688"/>
      <c r="QDX19" s="2688"/>
      <c r="QDY19" s="2688"/>
      <c r="QDZ19" s="2688"/>
      <c r="QEA19" s="2688"/>
      <c r="QEB19" s="2688"/>
      <c r="QEC19" s="2688"/>
      <c r="QED19" s="2688"/>
      <c r="QEE19" s="2688"/>
      <c r="QEF19" s="2688"/>
      <c r="QEG19" s="2688"/>
      <c r="QEH19" s="2688"/>
      <c r="QEI19" s="2688"/>
      <c r="QEJ19" s="2688"/>
      <c r="QEK19" s="2688"/>
      <c r="QEL19" s="2688"/>
      <c r="QEM19" s="2688"/>
      <c r="QEN19" s="2688"/>
      <c r="QEO19" s="2688"/>
      <c r="QEP19" s="2688"/>
      <c r="QEQ19" s="2688"/>
      <c r="QER19" s="2688"/>
      <c r="QES19" s="2688"/>
      <c r="QET19" s="2688"/>
      <c r="QEU19" s="2688"/>
      <c r="QEV19" s="2688"/>
      <c r="QEW19" s="2688"/>
      <c r="QEX19" s="2688"/>
      <c r="QEY19" s="2688"/>
      <c r="QEZ19" s="2688"/>
      <c r="QFA19" s="2688"/>
      <c r="QFB19" s="2688"/>
      <c r="QFC19" s="2688"/>
      <c r="QFD19" s="2688"/>
      <c r="QFE19" s="2688"/>
      <c r="QFF19" s="2688"/>
      <c r="QFG19" s="2688"/>
      <c r="QFH19" s="2688"/>
      <c r="QFI19" s="2688"/>
      <c r="QFJ19" s="2688"/>
      <c r="QFK19" s="2688"/>
      <c r="QFL19" s="2688"/>
      <c r="QFM19" s="2688"/>
      <c r="QFN19" s="2688"/>
      <c r="QFO19" s="2688"/>
      <c r="QFP19" s="2688"/>
      <c r="QFQ19" s="2688"/>
      <c r="QFR19" s="2688"/>
      <c r="QFS19" s="2688"/>
      <c r="QFT19" s="2688"/>
      <c r="QFU19" s="2688"/>
      <c r="QFV19" s="2688"/>
      <c r="QFW19" s="2688"/>
      <c r="QFX19" s="2688"/>
      <c r="QFY19" s="2688"/>
      <c r="QFZ19" s="2688"/>
      <c r="QGA19" s="2688"/>
      <c r="QGB19" s="2688"/>
      <c r="QGC19" s="2688"/>
      <c r="QGD19" s="2688"/>
      <c r="QGE19" s="2688"/>
      <c r="QGF19" s="2688"/>
      <c r="QGG19" s="2688"/>
      <c r="QGH19" s="2688"/>
      <c r="QGI19" s="2688"/>
      <c r="QGJ19" s="2688"/>
      <c r="QGK19" s="2688"/>
      <c r="QGL19" s="2688"/>
      <c r="QGM19" s="2688"/>
      <c r="QGN19" s="2688"/>
      <c r="QGO19" s="2688"/>
      <c r="QGP19" s="2688"/>
      <c r="QGQ19" s="2688"/>
      <c r="QGR19" s="2688"/>
      <c r="QGS19" s="2688"/>
      <c r="QGT19" s="2688"/>
      <c r="QGU19" s="2688"/>
      <c r="QGV19" s="2688"/>
      <c r="QGW19" s="2688"/>
      <c r="QGX19" s="2688"/>
      <c r="QGY19" s="2688"/>
      <c r="QGZ19" s="2688"/>
      <c r="QHA19" s="2688"/>
      <c r="QHB19" s="2688"/>
      <c r="QHC19" s="2688"/>
      <c r="QHD19" s="2688"/>
      <c r="QHE19" s="2688"/>
      <c r="QHF19" s="2688"/>
      <c r="QHG19" s="2688"/>
      <c r="QHH19" s="2688"/>
      <c r="QHI19" s="2688"/>
      <c r="QHJ19" s="2688"/>
      <c r="QHK19" s="2688"/>
      <c r="QHL19" s="2688"/>
      <c r="QHM19" s="2688"/>
      <c r="QHN19" s="2688"/>
      <c r="QHO19" s="2688"/>
      <c r="QHP19" s="2688"/>
      <c r="QHQ19" s="2688"/>
      <c r="QHR19" s="2688"/>
      <c r="QHS19" s="2688"/>
      <c r="QHT19" s="2688"/>
      <c r="QHU19" s="2688"/>
      <c r="QHV19" s="2688"/>
      <c r="QHW19" s="2688"/>
      <c r="QHX19" s="2688"/>
      <c r="QHY19" s="2688"/>
      <c r="QHZ19" s="2688"/>
      <c r="QIA19" s="2688"/>
      <c r="QIB19" s="2688"/>
      <c r="QIC19" s="2688"/>
      <c r="QID19" s="2688"/>
      <c r="QIE19" s="2688"/>
      <c r="QIF19" s="2688"/>
      <c r="QIG19" s="2688"/>
      <c r="QIH19" s="2688"/>
      <c r="QII19" s="2688"/>
      <c r="QIJ19" s="2688"/>
      <c r="QIK19" s="2688"/>
      <c r="QIL19" s="2688"/>
      <c r="QIM19" s="2688"/>
      <c r="QIN19" s="2688"/>
      <c r="QIO19" s="2688"/>
      <c r="QIP19" s="2688"/>
      <c r="QIQ19" s="2688"/>
      <c r="QIR19" s="2688"/>
      <c r="QIS19" s="2688"/>
      <c r="QIT19" s="2688"/>
      <c r="QIU19" s="2688"/>
      <c r="QIV19" s="2688"/>
      <c r="QIW19" s="2688"/>
      <c r="QIX19" s="2688"/>
      <c r="QIY19" s="2688"/>
      <c r="QIZ19" s="2688"/>
      <c r="QJA19" s="2688"/>
      <c r="QJB19" s="2688"/>
      <c r="QJC19" s="2688"/>
      <c r="QJD19" s="2688"/>
      <c r="QJE19" s="2688"/>
      <c r="QJF19" s="2688"/>
      <c r="QJG19" s="2688"/>
      <c r="QJH19" s="2688"/>
      <c r="QJI19" s="2688"/>
      <c r="QJJ19" s="2688"/>
      <c r="QJK19" s="2688"/>
      <c r="QJL19" s="2688"/>
      <c r="QJM19" s="2688"/>
      <c r="QJN19" s="2688"/>
      <c r="QJO19" s="2688"/>
      <c r="QJP19" s="2688"/>
      <c r="QJQ19" s="2688"/>
      <c r="QJR19" s="2688"/>
      <c r="QJS19" s="2688"/>
      <c r="QJT19" s="2688"/>
      <c r="QJU19" s="2688"/>
      <c r="QJV19" s="2688"/>
      <c r="QJW19" s="2688"/>
      <c r="QJX19" s="2688"/>
      <c r="QJY19" s="2688"/>
      <c r="QJZ19" s="2688"/>
      <c r="QKA19" s="2688"/>
      <c r="QKB19" s="2688"/>
      <c r="QKC19" s="2688"/>
      <c r="QKD19" s="2688"/>
      <c r="QKE19" s="2688"/>
      <c r="QKF19" s="2688"/>
      <c r="QKG19" s="2688"/>
      <c r="QKH19" s="2688"/>
      <c r="QKI19" s="2688"/>
      <c r="QKJ19" s="2688"/>
      <c r="QKK19" s="2688"/>
      <c r="QKL19" s="2688"/>
      <c r="QKM19" s="2688"/>
      <c r="QKN19" s="2688"/>
      <c r="QKO19" s="2688"/>
      <c r="QKP19" s="2688"/>
      <c r="QKQ19" s="2688"/>
      <c r="QKR19" s="2688"/>
      <c r="QKS19" s="2688"/>
      <c r="QKT19" s="2688"/>
      <c r="QKU19" s="2688"/>
      <c r="QKV19" s="2688"/>
      <c r="QKW19" s="2688"/>
      <c r="QKX19" s="2688"/>
      <c r="QKY19" s="2688"/>
      <c r="QKZ19" s="2688"/>
      <c r="QLA19" s="2688"/>
      <c r="QLB19" s="2688"/>
      <c r="QLC19" s="2688"/>
      <c r="QLD19" s="2688"/>
      <c r="QLE19" s="2688"/>
      <c r="QLF19" s="2688"/>
      <c r="QLG19" s="2688"/>
      <c r="QLH19" s="2688"/>
      <c r="QLI19" s="2688"/>
      <c r="QLJ19" s="2688"/>
      <c r="QLK19" s="2688"/>
      <c r="QLL19" s="2688"/>
      <c r="QLM19" s="2688"/>
      <c r="QLN19" s="2688"/>
      <c r="QLO19" s="2688"/>
      <c r="QLP19" s="2688"/>
      <c r="QLQ19" s="2688"/>
      <c r="QLR19" s="2688"/>
      <c r="QLS19" s="2688"/>
      <c r="QLT19" s="2688"/>
      <c r="QLU19" s="2688"/>
      <c r="QLV19" s="2688"/>
      <c r="QLW19" s="2688"/>
      <c r="QLX19" s="2688"/>
      <c r="QLY19" s="2688"/>
      <c r="QLZ19" s="2688"/>
      <c r="QMA19" s="2688"/>
      <c r="QMB19" s="2688"/>
      <c r="QMC19" s="2688"/>
      <c r="QMD19" s="2688"/>
      <c r="QME19" s="2688"/>
      <c r="QMF19" s="2688"/>
      <c r="QMG19" s="2688"/>
      <c r="QMH19" s="2688"/>
      <c r="QMI19" s="2688"/>
      <c r="QMJ19" s="2688"/>
      <c r="QMK19" s="2688"/>
      <c r="QML19" s="2688"/>
      <c r="QMM19" s="2688"/>
      <c r="QMN19" s="2688"/>
      <c r="QMO19" s="2688"/>
      <c r="QMP19" s="2688"/>
      <c r="QMQ19" s="2688"/>
      <c r="QMR19" s="2688"/>
      <c r="QMS19" s="2688"/>
      <c r="QMT19" s="2688"/>
      <c r="QMU19" s="2688"/>
      <c r="QMV19" s="2688"/>
      <c r="QMW19" s="2688"/>
      <c r="QMX19" s="2688"/>
      <c r="QMY19" s="2688"/>
      <c r="QMZ19" s="2688"/>
      <c r="QNA19" s="2688"/>
      <c r="QNB19" s="2688"/>
      <c r="QNC19" s="2688"/>
      <c r="QND19" s="2688"/>
      <c r="QNE19" s="2688"/>
      <c r="QNF19" s="2688"/>
      <c r="QNG19" s="2688"/>
      <c r="QNH19" s="2688"/>
      <c r="QNI19" s="2688"/>
      <c r="QNJ19" s="2688"/>
      <c r="QNK19" s="2688"/>
      <c r="QNL19" s="2688"/>
      <c r="QNM19" s="2688"/>
      <c r="QNN19" s="2688"/>
      <c r="QNO19" s="2688"/>
      <c r="QNP19" s="2688"/>
      <c r="QNQ19" s="2688"/>
      <c r="QNR19" s="2688"/>
      <c r="QNS19" s="2688"/>
      <c r="QNT19" s="2688"/>
      <c r="QNU19" s="2688"/>
      <c r="QNV19" s="2688"/>
      <c r="QNW19" s="2688"/>
      <c r="QNX19" s="2688"/>
      <c r="QNY19" s="2688"/>
      <c r="QNZ19" s="2688"/>
      <c r="QOA19" s="2688"/>
      <c r="QOB19" s="2688"/>
      <c r="QOC19" s="2688"/>
      <c r="QOD19" s="2688"/>
      <c r="QOE19" s="2688"/>
      <c r="QOF19" s="2688"/>
      <c r="QOG19" s="2688"/>
      <c r="QOH19" s="2688"/>
      <c r="QOI19" s="2688"/>
      <c r="QOJ19" s="2688"/>
      <c r="QOK19" s="2688"/>
      <c r="QOL19" s="2688"/>
      <c r="QOM19" s="2688"/>
      <c r="QON19" s="2688"/>
      <c r="QOO19" s="2688"/>
      <c r="QOP19" s="2688"/>
      <c r="QOQ19" s="2688"/>
      <c r="QOR19" s="2688"/>
      <c r="QOS19" s="2688"/>
      <c r="QOT19" s="2688"/>
      <c r="QOU19" s="2688"/>
      <c r="QOV19" s="2688"/>
      <c r="QOW19" s="2688"/>
      <c r="QOX19" s="2688"/>
      <c r="QOY19" s="2688"/>
      <c r="QOZ19" s="2688"/>
      <c r="QPA19" s="2688"/>
      <c r="QPB19" s="2688"/>
      <c r="QPC19" s="2688"/>
      <c r="QPD19" s="2688"/>
      <c r="QPE19" s="2688"/>
      <c r="QPF19" s="2688"/>
      <c r="QPG19" s="2688"/>
      <c r="QPH19" s="2688"/>
      <c r="QPI19" s="2688"/>
      <c r="QPJ19" s="2688"/>
      <c r="QPK19" s="2688"/>
      <c r="QPL19" s="2688"/>
      <c r="QPM19" s="2688"/>
      <c r="QPN19" s="2688"/>
      <c r="QPO19" s="2688"/>
      <c r="QPP19" s="2688"/>
      <c r="QPQ19" s="2688"/>
      <c r="QPR19" s="2688"/>
      <c r="QPS19" s="2688"/>
      <c r="QPT19" s="2688"/>
      <c r="QPU19" s="2688"/>
      <c r="QPV19" s="2688"/>
      <c r="QPW19" s="2688"/>
      <c r="QPX19" s="2688"/>
      <c r="QPY19" s="2688"/>
      <c r="QPZ19" s="2688"/>
      <c r="QQA19" s="2688"/>
      <c r="QQB19" s="2688"/>
      <c r="QQC19" s="2688"/>
      <c r="QQD19" s="2688"/>
      <c r="QQE19" s="2688"/>
      <c r="QQF19" s="2688"/>
      <c r="QQG19" s="2688"/>
      <c r="QQH19" s="2688"/>
      <c r="QQI19" s="2688"/>
      <c r="QQJ19" s="2688"/>
      <c r="QQK19" s="2688"/>
      <c r="QQL19" s="2688"/>
      <c r="QQM19" s="2688"/>
      <c r="QQN19" s="2688"/>
      <c r="QQO19" s="2688"/>
      <c r="QQP19" s="2688"/>
      <c r="QQQ19" s="2688"/>
      <c r="QQR19" s="2688"/>
      <c r="QQS19" s="2688"/>
      <c r="QQT19" s="2688"/>
      <c r="QQU19" s="2688"/>
      <c r="QQV19" s="2688"/>
      <c r="QQW19" s="2688"/>
      <c r="QQX19" s="2688"/>
      <c r="QQY19" s="2688"/>
      <c r="QQZ19" s="2688"/>
      <c r="QRA19" s="2688"/>
      <c r="QRB19" s="2688"/>
      <c r="QRC19" s="2688"/>
      <c r="QRD19" s="2688"/>
      <c r="QRE19" s="2688"/>
      <c r="QRF19" s="2688"/>
      <c r="QRG19" s="2688"/>
      <c r="QRH19" s="2688"/>
      <c r="QRI19" s="2688"/>
      <c r="QRJ19" s="2688"/>
      <c r="QRK19" s="2688"/>
      <c r="QRL19" s="2688"/>
      <c r="QRM19" s="2688"/>
      <c r="QRN19" s="2688"/>
      <c r="QRO19" s="2688"/>
      <c r="QRP19" s="2688"/>
      <c r="QRQ19" s="2688"/>
      <c r="QRR19" s="2688"/>
      <c r="QRS19" s="2688"/>
      <c r="QRT19" s="2688"/>
      <c r="QRU19" s="2688"/>
      <c r="QRV19" s="2688"/>
      <c r="QRW19" s="2688"/>
      <c r="QRX19" s="2688"/>
      <c r="QRY19" s="2688"/>
      <c r="QRZ19" s="2688"/>
      <c r="QSA19" s="2688"/>
      <c r="QSB19" s="2688"/>
      <c r="QSC19" s="2688"/>
      <c r="QSD19" s="2688"/>
      <c r="QSE19" s="2688"/>
      <c r="QSF19" s="2688"/>
      <c r="QSG19" s="2688"/>
      <c r="QSH19" s="2688"/>
      <c r="QSI19" s="2688"/>
      <c r="QSJ19" s="2688"/>
      <c r="QSK19" s="2688"/>
      <c r="QSL19" s="2688"/>
      <c r="QSM19" s="2688"/>
      <c r="QSN19" s="2688"/>
      <c r="QSO19" s="2688"/>
      <c r="QSP19" s="2688"/>
      <c r="QSQ19" s="2688"/>
      <c r="QSR19" s="2688"/>
      <c r="QSS19" s="2688"/>
      <c r="QST19" s="2688"/>
      <c r="QSU19" s="2688"/>
      <c r="QSV19" s="2688"/>
      <c r="QSW19" s="2688"/>
      <c r="QSX19" s="2688"/>
      <c r="QSY19" s="2688"/>
      <c r="QSZ19" s="2688"/>
      <c r="QTA19" s="2688"/>
      <c r="QTB19" s="2688"/>
      <c r="QTC19" s="2688"/>
      <c r="QTD19" s="2688"/>
      <c r="QTE19" s="2688"/>
      <c r="QTF19" s="2688"/>
      <c r="QTG19" s="2688"/>
      <c r="QTH19" s="2688"/>
      <c r="QTI19" s="2688"/>
      <c r="QTJ19" s="2688"/>
      <c r="QTK19" s="2688"/>
      <c r="QTL19" s="2688"/>
      <c r="QTM19" s="2688"/>
      <c r="QTN19" s="2688"/>
      <c r="QTO19" s="2688"/>
      <c r="QTP19" s="2688"/>
      <c r="QTQ19" s="2688"/>
      <c r="QTR19" s="2688"/>
      <c r="QTS19" s="2688"/>
      <c r="QTT19" s="2688"/>
      <c r="QTU19" s="2688"/>
      <c r="QTV19" s="2688"/>
      <c r="QTW19" s="2688"/>
      <c r="QTX19" s="2688"/>
      <c r="QTY19" s="2688"/>
      <c r="QTZ19" s="2688"/>
      <c r="QUA19" s="2688"/>
      <c r="QUB19" s="2688"/>
      <c r="QUC19" s="2688"/>
      <c r="QUD19" s="2688"/>
      <c r="QUE19" s="2688"/>
      <c r="QUF19" s="2688"/>
      <c r="QUG19" s="2688"/>
      <c r="QUH19" s="2688"/>
      <c r="QUI19" s="2688"/>
      <c r="QUJ19" s="2688"/>
      <c r="QUK19" s="2688"/>
      <c r="QUL19" s="2688"/>
      <c r="QUM19" s="2688"/>
      <c r="QUN19" s="2688"/>
      <c r="QUO19" s="2688"/>
      <c r="QUP19" s="2688"/>
      <c r="QUQ19" s="2688"/>
      <c r="QUR19" s="2688"/>
      <c r="QUS19" s="2688"/>
      <c r="QUT19" s="2688"/>
      <c r="QUU19" s="2688"/>
      <c r="QUV19" s="2688"/>
      <c r="QUW19" s="2688"/>
      <c r="QUX19" s="2688"/>
      <c r="QUY19" s="2688"/>
      <c r="QUZ19" s="2688"/>
      <c r="QVA19" s="2688"/>
      <c r="QVB19" s="2688"/>
      <c r="QVC19" s="2688"/>
      <c r="QVD19" s="2688"/>
      <c r="QVE19" s="2688"/>
      <c r="QVF19" s="2688"/>
      <c r="QVG19" s="2688"/>
      <c r="QVH19" s="2688"/>
      <c r="QVI19" s="2688"/>
      <c r="QVJ19" s="2688"/>
      <c r="QVK19" s="2688"/>
      <c r="QVL19" s="2688"/>
      <c r="QVM19" s="2688"/>
      <c r="QVN19" s="2688"/>
      <c r="QVO19" s="2688"/>
      <c r="QVP19" s="2688"/>
      <c r="QVQ19" s="2688"/>
      <c r="QVR19" s="2688"/>
      <c r="QVS19" s="2688"/>
      <c r="QVT19" s="2688"/>
      <c r="QVU19" s="2688"/>
      <c r="QVV19" s="2688"/>
      <c r="QVW19" s="2688"/>
      <c r="QVX19" s="2688"/>
      <c r="QVY19" s="2688"/>
      <c r="QVZ19" s="2688"/>
      <c r="QWA19" s="2688"/>
      <c r="QWB19" s="2688"/>
      <c r="QWC19" s="2688"/>
      <c r="QWD19" s="2688"/>
      <c r="QWE19" s="2688"/>
      <c r="QWF19" s="2688"/>
      <c r="QWG19" s="2688"/>
      <c r="QWH19" s="2688"/>
      <c r="QWI19" s="2688"/>
      <c r="QWJ19" s="2688"/>
      <c r="QWK19" s="2688"/>
      <c r="QWL19" s="2688"/>
      <c r="QWM19" s="2688"/>
      <c r="QWN19" s="2688"/>
      <c r="QWO19" s="2688"/>
      <c r="QWP19" s="2688"/>
      <c r="QWQ19" s="2688"/>
      <c r="QWR19" s="2688"/>
      <c r="QWS19" s="2688"/>
      <c r="QWT19" s="2688"/>
      <c r="QWU19" s="2688"/>
      <c r="QWV19" s="2688"/>
      <c r="QWW19" s="2688"/>
      <c r="QWX19" s="2688"/>
      <c r="QWY19" s="2688"/>
      <c r="QWZ19" s="2688"/>
      <c r="QXA19" s="2688"/>
      <c r="QXB19" s="2688"/>
      <c r="QXC19" s="2688"/>
      <c r="QXD19" s="2688"/>
      <c r="QXE19" s="2688"/>
      <c r="QXF19" s="2688"/>
      <c r="QXG19" s="2688"/>
      <c r="QXH19" s="2688"/>
      <c r="QXI19" s="2688"/>
      <c r="QXJ19" s="2688"/>
      <c r="QXK19" s="2688"/>
      <c r="QXL19" s="2688"/>
      <c r="QXM19" s="2688"/>
      <c r="QXN19" s="2688"/>
      <c r="QXO19" s="2688"/>
      <c r="QXP19" s="2688"/>
      <c r="QXQ19" s="2688"/>
      <c r="QXR19" s="2688"/>
      <c r="QXS19" s="2688"/>
      <c r="QXT19" s="2688"/>
      <c r="QXU19" s="2688"/>
      <c r="QXV19" s="2688"/>
      <c r="QXW19" s="2688"/>
      <c r="QXX19" s="2688"/>
      <c r="QXY19" s="2688"/>
      <c r="QXZ19" s="2688"/>
      <c r="QYA19" s="2688"/>
      <c r="QYB19" s="2688"/>
      <c r="QYC19" s="2688"/>
      <c r="QYD19" s="2688"/>
      <c r="QYE19" s="2688"/>
      <c r="QYF19" s="2688"/>
      <c r="QYG19" s="2688"/>
      <c r="QYH19" s="2688"/>
      <c r="QYI19" s="2688"/>
      <c r="QYJ19" s="2688"/>
      <c r="QYK19" s="2688"/>
      <c r="QYL19" s="2688"/>
      <c r="QYM19" s="2688"/>
      <c r="QYN19" s="2688"/>
      <c r="QYO19" s="2688"/>
      <c r="QYP19" s="2688"/>
      <c r="QYQ19" s="2688"/>
      <c r="QYR19" s="2688"/>
      <c r="QYS19" s="2688"/>
      <c r="QYT19" s="2688"/>
      <c r="QYU19" s="2688"/>
      <c r="QYV19" s="2688"/>
      <c r="QYW19" s="2688"/>
      <c r="QYX19" s="2688"/>
      <c r="QYY19" s="2688"/>
      <c r="QYZ19" s="2688"/>
      <c r="QZA19" s="2688"/>
      <c r="QZB19" s="2688"/>
      <c r="QZC19" s="2688"/>
      <c r="QZD19" s="2688"/>
      <c r="QZE19" s="2688"/>
      <c r="QZF19" s="2688"/>
      <c r="QZG19" s="2688"/>
      <c r="QZH19" s="2688"/>
      <c r="QZI19" s="2688"/>
      <c r="QZJ19" s="2688"/>
      <c r="QZK19" s="2688"/>
      <c r="QZL19" s="2688"/>
      <c r="QZM19" s="2688"/>
      <c r="QZN19" s="2688"/>
      <c r="QZO19" s="2688"/>
      <c r="QZP19" s="2688"/>
      <c r="QZQ19" s="2688"/>
      <c r="QZR19" s="2688"/>
      <c r="QZS19" s="2688"/>
      <c r="QZT19" s="2688"/>
      <c r="QZU19" s="2688"/>
      <c r="QZV19" s="2688"/>
      <c r="QZW19" s="2688"/>
      <c r="QZX19" s="2688"/>
      <c r="QZY19" s="2688"/>
      <c r="QZZ19" s="2688"/>
      <c r="RAA19" s="2688"/>
      <c r="RAB19" s="2688"/>
      <c r="RAC19" s="2688"/>
      <c r="RAD19" s="2688"/>
      <c r="RAE19" s="2688"/>
      <c r="RAF19" s="2688"/>
      <c r="RAG19" s="2688"/>
      <c r="RAH19" s="2688"/>
      <c r="RAI19" s="2688"/>
      <c r="RAJ19" s="2688"/>
      <c r="RAK19" s="2688"/>
      <c r="RAL19" s="2688"/>
      <c r="RAM19" s="2688"/>
      <c r="RAN19" s="2688"/>
      <c r="RAO19" s="2688"/>
      <c r="RAP19" s="2688"/>
      <c r="RAQ19" s="2688"/>
      <c r="RAR19" s="2688"/>
      <c r="RAS19" s="2688"/>
      <c r="RAT19" s="2688"/>
      <c r="RAU19" s="2688"/>
      <c r="RAV19" s="2688"/>
      <c r="RAW19" s="2688"/>
      <c r="RAX19" s="2688"/>
      <c r="RAY19" s="2688"/>
      <c r="RAZ19" s="2688"/>
      <c r="RBA19" s="2688"/>
      <c r="RBB19" s="2688"/>
      <c r="RBC19" s="2688"/>
      <c r="RBD19" s="2688"/>
      <c r="RBE19" s="2688"/>
      <c r="RBF19" s="2688"/>
      <c r="RBG19" s="2688"/>
      <c r="RBH19" s="2688"/>
      <c r="RBI19" s="2688"/>
      <c r="RBJ19" s="2688"/>
      <c r="RBK19" s="2688"/>
      <c r="RBL19" s="2688"/>
      <c r="RBM19" s="2688"/>
      <c r="RBN19" s="2688"/>
      <c r="RBO19" s="2688"/>
      <c r="RBP19" s="2688"/>
      <c r="RBQ19" s="2688"/>
      <c r="RBR19" s="2688"/>
      <c r="RBS19" s="2688"/>
      <c r="RBT19" s="2688"/>
      <c r="RBU19" s="2688"/>
      <c r="RBV19" s="2688"/>
      <c r="RBW19" s="2688"/>
      <c r="RBX19" s="2688"/>
      <c r="RBY19" s="2688"/>
      <c r="RBZ19" s="2688"/>
      <c r="RCA19" s="2688"/>
      <c r="RCB19" s="2688"/>
      <c r="RCC19" s="2688"/>
      <c r="RCD19" s="2688"/>
      <c r="RCE19" s="2688"/>
      <c r="RCF19" s="2688"/>
      <c r="RCG19" s="2688"/>
      <c r="RCH19" s="2688"/>
      <c r="RCI19" s="2688"/>
      <c r="RCJ19" s="2688"/>
      <c r="RCK19" s="2688"/>
      <c r="RCL19" s="2688"/>
      <c r="RCM19" s="2688"/>
      <c r="RCN19" s="2688"/>
      <c r="RCO19" s="2688"/>
      <c r="RCP19" s="2688"/>
      <c r="RCQ19" s="2688"/>
      <c r="RCR19" s="2688"/>
      <c r="RCS19" s="2688"/>
      <c r="RCT19" s="2688"/>
      <c r="RCU19" s="2688"/>
      <c r="RCV19" s="2688"/>
      <c r="RCW19" s="2688"/>
      <c r="RCX19" s="2688"/>
      <c r="RCY19" s="2688"/>
      <c r="RCZ19" s="2688"/>
      <c r="RDA19" s="2688"/>
      <c r="RDB19" s="2688"/>
      <c r="RDC19" s="2688"/>
      <c r="RDD19" s="2688"/>
      <c r="RDE19" s="2688"/>
      <c r="RDF19" s="2688"/>
      <c r="RDG19" s="2688"/>
      <c r="RDH19" s="2688"/>
      <c r="RDI19" s="2688"/>
      <c r="RDJ19" s="2688"/>
      <c r="RDK19" s="2688"/>
      <c r="RDL19" s="2688"/>
      <c r="RDM19" s="2688"/>
      <c r="RDN19" s="2688"/>
      <c r="RDO19" s="2688"/>
      <c r="RDP19" s="2688"/>
      <c r="RDQ19" s="2688"/>
      <c r="RDR19" s="2688"/>
      <c r="RDS19" s="2688"/>
      <c r="RDT19" s="2688"/>
      <c r="RDU19" s="2688"/>
      <c r="RDV19" s="2688"/>
      <c r="RDW19" s="2688"/>
      <c r="RDX19" s="2688"/>
      <c r="RDY19" s="2688"/>
      <c r="RDZ19" s="2688"/>
      <c r="REA19" s="2688"/>
      <c r="REB19" s="2688"/>
      <c r="REC19" s="2688"/>
      <c r="RED19" s="2688"/>
      <c r="REE19" s="2688"/>
      <c r="REF19" s="2688"/>
      <c r="REG19" s="2688"/>
      <c r="REH19" s="2688"/>
      <c r="REI19" s="2688"/>
      <c r="REJ19" s="2688"/>
      <c r="REK19" s="2688"/>
      <c r="REL19" s="2688"/>
      <c r="REM19" s="2688"/>
      <c r="REN19" s="2688"/>
      <c r="REO19" s="2688"/>
      <c r="REP19" s="2688"/>
      <c r="REQ19" s="2688"/>
      <c r="RER19" s="2688"/>
      <c r="RES19" s="2688"/>
      <c r="RET19" s="2688"/>
      <c r="REU19" s="2688"/>
      <c r="REV19" s="2688"/>
      <c r="REW19" s="2688"/>
      <c r="REX19" s="2688"/>
      <c r="REY19" s="2688"/>
      <c r="REZ19" s="2688"/>
      <c r="RFA19" s="2688"/>
      <c r="RFB19" s="2688"/>
      <c r="RFC19" s="2688"/>
      <c r="RFD19" s="2688"/>
      <c r="RFE19" s="2688"/>
      <c r="RFF19" s="2688"/>
      <c r="RFG19" s="2688"/>
      <c r="RFH19" s="2688"/>
      <c r="RFI19" s="2688"/>
      <c r="RFJ19" s="2688"/>
      <c r="RFK19" s="2688"/>
      <c r="RFL19" s="2688"/>
      <c r="RFM19" s="2688"/>
      <c r="RFN19" s="2688"/>
      <c r="RFO19" s="2688"/>
      <c r="RFP19" s="2688"/>
      <c r="RFQ19" s="2688"/>
      <c r="RFR19" s="2688"/>
      <c r="RFS19" s="2688"/>
      <c r="RFT19" s="2688"/>
      <c r="RFU19" s="2688"/>
      <c r="RFV19" s="2688"/>
      <c r="RFW19" s="2688"/>
      <c r="RFX19" s="2688"/>
      <c r="RFY19" s="2688"/>
      <c r="RFZ19" s="2688"/>
      <c r="RGA19" s="2688"/>
      <c r="RGB19" s="2688"/>
      <c r="RGC19" s="2688"/>
      <c r="RGD19" s="2688"/>
      <c r="RGE19" s="2688"/>
      <c r="RGF19" s="2688"/>
      <c r="RGG19" s="2688"/>
      <c r="RGH19" s="2688"/>
      <c r="RGI19" s="2688"/>
      <c r="RGJ19" s="2688"/>
      <c r="RGK19" s="2688"/>
      <c r="RGL19" s="2688"/>
      <c r="RGM19" s="2688"/>
      <c r="RGN19" s="2688"/>
      <c r="RGO19" s="2688"/>
      <c r="RGP19" s="2688"/>
      <c r="RGQ19" s="2688"/>
      <c r="RGR19" s="2688"/>
      <c r="RGS19" s="2688"/>
      <c r="RGT19" s="2688"/>
      <c r="RGU19" s="2688"/>
      <c r="RGV19" s="2688"/>
      <c r="RGW19" s="2688"/>
      <c r="RGX19" s="2688"/>
      <c r="RGY19" s="2688"/>
      <c r="RGZ19" s="2688"/>
      <c r="RHA19" s="2688"/>
      <c r="RHB19" s="2688"/>
      <c r="RHC19" s="2688"/>
      <c r="RHD19" s="2688"/>
      <c r="RHE19" s="2688"/>
      <c r="RHF19" s="2688"/>
      <c r="RHG19" s="2688"/>
      <c r="RHH19" s="2688"/>
      <c r="RHI19" s="2688"/>
      <c r="RHJ19" s="2688"/>
      <c r="RHK19" s="2688"/>
      <c r="RHL19" s="2688"/>
      <c r="RHM19" s="2688"/>
      <c r="RHN19" s="2688"/>
      <c r="RHO19" s="2688"/>
      <c r="RHP19" s="2688"/>
      <c r="RHQ19" s="2688"/>
      <c r="RHR19" s="2688"/>
      <c r="RHS19" s="2688"/>
      <c r="RHT19" s="2688"/>
      <c r="RHU19" s="2688"/>
      <c r="RHV19" s="2688"/>
      <c r="RHW19" s="2688"/>
      <c r="RHX19" s="2688"/>
      <c r="RHY19" s="2688"/>
      <c r="RHZ19" s="2688"/>
      <c r="RIA19" s="2688"/>
      <c r="RIB19" s="2688"/>
      <c r="RIC19" s="2688"/>
      <c r="RID19" s="2688"/>
      <c r="RIE19" s="2688"/>
      <c r="RIF19" s="2688"/>
      <c r="RIG19" s="2688"/>
      <c r="RIH19" s="2688"/>
      <c r="RII19" s="2688"/>
      <c r="RIJ19" s="2688"/>
      <c r="RIK19" s="2688"/>
      <c r="RIL19" s="2688"/>
      <c r="RIM19" s="2688"/>
      <c r="RIN19" s="2688"/>
      <c r="RIO19" s="2688"/>
      <c r="RIP19" s="2688"/>
      <c r="RIQ19" s="2688"/>
      <c r="RIR19" s="2688"/>
      <c r="RIS19" s="2688"/>
      <c r="RIT19" s="2688"/>
      <c r="RIU19" s="2688"/>
      <c r="RIV19" s="2688"/>
      <c r="RIW19" s="2688"/>
      <c r="RIX19" s="2688"/>
      <c r="RIY19" s="2688"/>
      <c r="RIZ19" s="2688"/>
      <c r="RJA19" s="2688"/>
      <c r="RJB19" s="2688"/>
      <c r="RJC19" s="2688"/>
      <c r="RJD19" s="2688"/>
      <c r="RJE19" s="2688"/>
      <c r="RJF19" s="2688"/>
      <c r="RJG19" s="2688"/>
      <c r="RJH19" s="2688"/>
      <c r="RJI19" s="2688"/>
      <c r="RJJ19" s="2688"/>
      <c r="RJK19" s="2688"/>
      <c r="RJL19" s="2688"/>
      <c r="RJM19" s="2688"/>
      <c r="RJN19" s="2688"/>
      <c r="RJO19" s="2688"/>
      <c r="RJP19" s="2688"/>
      <c r="RJQ19" s="2688"/>
      <c r="RJR19" s="2688"/>
      <c r="RJS19" s="2688"/>
      <c r="RJT19" s="2688"/>
      <c r="RJU19" s="2688"/>
      <c r="RJV19" s="2688"/>
      <c r="RJW19" s="2688"/>
      <c r="RJX19" s="2688"/>
      <c r="RJY19" s="2688"/>
      <c r="RJZ19" s="2688"/>
      <c r="RKA19" s="2688"/>
      <c r="RKB19" s="2688"/>
      <c r="RKC19" s="2688"/>
      <c r="RKD19" s="2688"/>
      <c r="RKE19" s="2688"/>
      <c r="RKF19" s="2688"/>
      <c r="RKG19" s="2688"/>
      <c r="RKH19" s="2688"/>
      <c r="RKI19" s="2688"/>
      <c r="RKJ19" s="2688"/>
      <c r="RKK19" s="2688"/>
      <c r="RKL19" s="2688"/>
      <c r="RKM19" s="2688"/>
      <c r="RKN19" s="2688"/>
      <c r="RKO19" s="2688"/>
      <c r="RKP19" s="2688"/>
      <c r="RKQ19" s="2688"/>
      <c r="RKR19" s="2688"/>
      <c r="RKS19" s="2688"/>
      <c r="RKT19" s="2688"/>
      <c r="RKU19" s="2688"/>
      <c r="RKV19" s="2688"/>
      <c r="RKW19" s="2688"/>
      <c r="RKX19" s="2688"/>
      <c r="RKY19" s="2688"/>
      <c r="RKZ19" s="2688"/>
      <c r="RLA19" s="2688"/>
      <c r="RLB19" s="2688"/>
      <c r="RLC19" s="2688"/>
      <c r="RLD19" s="2688"/>
      <c r="RLE19" s="2688"/>
      <c r="RLF19" s="2688"/>
      <c r="RLG19" s="2688"/>
      <c r="RLH19" s="2688"/>
      <c r="RLI19" s="2688"/>
      <c r="RLJ19" s="2688"/>
      <c r="RLK19" s="2688"/>
      <c r="RLL19" s="2688"/>
      <c r="RLM19" s="2688"/>
      <c r="RLN19" s="2688"/>
      <c r="RLO19" s="2688"/>
      <c r="RLP19" s="2688"/>
      <c r="RLQ19" s="2688"/>
      <c r="RLR19" s="2688"/>
      <c r="RLS19" s="2688"/>
      <c r="RLT19" s="2688"/>
      <c r="RLU19" s="2688"/>
      <c r="RLV19" s="2688"/>
      <c r="RLW19" s="2688"/>
      <c r="RLX19" s="2688"/>
      <c r="RLY19" s="2688"/>
      <c r="RLZ19" s="2688"/>
      <c r="RMA19" s="2688"/>
      <c r="RMB19" s="2688"/>
      <c r="RMC19" s="2688"/>
      <c r="RMD19" s="2688"/>
      <c r="RME19" s="2688"/>
      <c r="RMF19" s="2688"/>
      <c r="RMG19" s="2688"/>
      <c r="RMH19" s="2688"/>
      <c r="RMI19" s="2688"/>
      <c r="RMJ19" s="2688"/>
      <c r="RMK19" s="2688"/>
      <c r="RML19" s="2688"/>
      <c r="RMM19" s="2688"/>
      <c r="RMN19" s="2688"/>
      <c r="RMO19" s="2688"/>
      <c r="RMP19" s="2688"/>
      <c r="RMQ19" s="2688"/>
      <c r="RMR19" s="2688"/>
      <c r="RMS19" s="2688"/>
      <c r="RMT19" s="2688"/>
      <c r="RMU19" s="2688"/>
      <c r="RMV19" s="2688"/>
      <c r="RMW19" s="2688"/>
      <c r="RMX19" s="2688"/>
      <c r="RMY19" s="2688"/>
      <c r="RMZ19" s="2688"/>
      <c r="RNA19" s="2688"/>
      <c r="RNB19" s="2688"/>
      <c r="RNC19" s="2688"/>
      <c r="RND19" s="2688"/>
      <c r="RNE19" s="2688"/>
      <c r="RNF19" s="2688"/>
      <c r="RNG19" s="2688"/>
      <c r="RNH19" s="2688"/>
      <c r="RNI19" s="2688"/>
      <c r="RNJ19" s="2688"/>
      <c r="RNK19" s="2688"/>
      <c r="RNL19" s="2688"/>
      <c r="RNM19" s="2688"/>
      <c r="RNN19" s="2688"/>
      <c r="RNO19" s="2688"/>
      <c r="RNP19" s="2688"/>
      <c r="RNQ19" s="2688"/>
      <c r="RNR19" s="2688"/>
      <c r="RNS19" s="2688"/>
      <c r="RNT19" s="2688"/>
      <c r="RNU19" s="2688"/>
      <c r="RNV19" s="2688"/>
      <c r="RNW19" s="2688"/>
      <c r="RNX19" s="2688"/>
      <c r="RNY19" s="2688"/>
      <c r="RNZ19" s="2688"/>
      <c r="ROA19" s="2688"/>
      <c r="ROB19" s="2688"/>
      <c r="ROC19" s="2688"/>
      <c r="ROD19" s="2688"/>
      <c r="ROE19" s="2688"/>
      <c r="ROF19" s="2688"/>
      <c r="ROG19" s="2688"/>
      <c r="ROH19" s="2688"/>
      <c r="ROI19" s="2688"/>
      <c r="ROJ19" s="2688"/>
      <c r="ROK19" s="2688"/>
      <c r="ROL19" s="2688"/>
      <c r="ROM19" s="2688"/>
      <c r="RON19" s="2688"/>
      <c r="ROO19" s="2688"/>
      <c r="ROP19" s="2688"/>
      <c r="ROQ19" s="2688"/>
      <c r="ROR19" s="2688"/>
      <c r="ROS19" s="2688"/>
      <c r="ROT19" s="2688"/>
      <c r="ROU19" s="2688"/>
      <c r="ROV19" s="2688"/>
      <c r="ROW19" s="2688"/>
      <c r="ROX19" s="2688"/>
      <c r="ROY19" s="2688"/>
      <c r="ROZ19" s="2688"/>
      <c r="RPA19" s="2688"/>
      <c r="RPB19" s="2688"/>
      <c r="RPC19" s="2688"/>
      <c r="RPD19" s="2688"/>
      <c r="RPE19" s="2688"/>
      <c r="RPF19" s="2688"/>
      <c r="RPG19" s="2688"/>
      <c r="RPH19" s="2688"/>
      <c r="RPI19" s="2688"/>
      <c r="RPJ19" s="2688"/>
      <c r="RPK19" s="2688"/>
      <c r="RPL19" s="2688"/>
      <c r="RPM19" s="2688"/>
      <c r="RPN19" s="2688"/>
      <c r="RPO19" s="2688"/>
      <c r="RPP19" s="2688"/>
      <c r="RPQ19" s="2688"/>
      <c r="RPR19" s="2688"/>
      <c r="RPS19" s="2688"/>
      <c r="RPT19" s="2688"/>
      <c r="RPU19" s="2688"/>
      <c r="RPV19" s="2688"/>
      <c r="RPW19" s="2688"/>
      <c r="RPX19" s="2688"/>
      <c r="RPY19" s="2688"/>
      <c r="RPZ19" s="2688"/>
      <c r="RQA19" s="2688"/>
      <c r="RQB19" s="2688"/>
      <c r="RQC19" s="2688"/>
      <c r="RQD19" s="2688"/>
      <c r="RQE19" s="2688"/>
      <c r="RQF19" s="2688"/>
      <c r="RQG19" s="2688"/>
      <c r="RQH19" s="2688"/>
      <c r="RQI19" s="2688"/>
      <c r="RQJ19" s="2688"/>
      <c r="RQK19" s="2688"/>
      <c r="RQL19" s="2688"/>
      <c r="RQM19" s="2688"/>
      <c r="RQN19" s="2688"/>
      <c r="RQO19" s="2688"/>
      <c r="RQP19" s="2688"/>
      <c r="RQQ19" s="2688"/>
      <c r="RQR19" s="2688"/>
      <c r="RQS19" s="2688"/>
      <c r="RQT19" s="2688"/>
      <c r="RQU19" s="2688"/>
      <c r="RQV19" s="2688"/>
      <c r="RQW19" s="2688"/>
      <c r="RQX19" s="2688"/>
      <c r="RQY19" s="2688"/>
      <c r="RQZ19" s="2688"/>
      <c r="RRA19" s="2688"/>
      <c r="RRB19" s="2688"/>
      <c r="RRC19" s="2688"/>
      <c r="RRD19" s="2688"/>
      <c r="RRE19" s="2688"/>
      <c r="RRF19" s="2688"/>
      <c r="RRG19" s="2688"/>
      <c r="RRH19" s="2688"/>
      <c r="RRI19" s="2688"/>
      <c r="RRJ19" s="2688"/>
      <c r="RRK19" s="2688"/>
      <c r="RRL19" s="2688"/>
      <c r="RRM19" s="2688"/>
      <c r="RRN19" s="2688"/>
      <c r="RRO19" s="2688"/>
      <c r="RRP19" s="2688"/>
      <c r="RRQ19" s="2688"/>
      <c r="RRR19" s="2688"/>
      <c r="RRS19" s="2688"/>
      <c r="RRT19" s="2688"/>
      <c r="RRU19" s="2688"/>
      <c r="RRV19" s="2688"/>
      <c r="RRW19" s="2688"/>
      <c r="RRX19" s="2688"/>
      <c r="RRY19" s="2688"/>
      <c r="RRZ19" s="2688"/>
      <c r="RSA19" s="2688"/>
      <c r="RSB19" s="2688"/>
      <c r="RSC19" s="2688"/>
      <c r="RSD19" s="2688"/>
      <c r="RSE19" s="2688"/>
      <c r="RSF19" s="2688"/>
      <c r="RSG19" s="2688"/>
      <c r="RSH19" s="2688"/>
      <c r="RSI19" s="2688"/>
      <c r="RSJ19" s="2688"/>
      <c r="RSK19" s="2688"/>
      <c r="RSL19" s="2688"/>
      <c r="RSM19" s="2688"/>
      <c r="RSN19" s="2688"/>
      <c r="RSO19" s="2688"/>
      <c r="RSP19" s="2688"/>
      <c r="RSQ19" s="2688"/>
      <c r="RSR19" s="2688"/>
      <c r="RSS19" s="2688"/>
      <c r="RST19" s="2688"/>
      <c r="RSU19" s="2688"/>
      <c r="RSV19" s="2688"/>
      <c r="RSW19" s="2688"/>
      <c r="RSX19" s="2688"/>
      <c r="RSY19" s="2688"/>
      <c r="RSZ19" s="2688"/>
      <c r="RTA19" s="2688"/>
      <c r="RTB19" s="2688"/>
      <c r="RTC19" s="2688"/>
      <c r="RTD19" s="2688"/>
      <c r="RTE19" s="2688"/>
      <c r="RTF19" s="2688"/>
      <c r="RTG19" s="2688"/>
      <c r="RTH19" s="2688"/>
      <c r="RTI19" s="2688"/>
      <c r="RTJ19" s="2688"/>
      <c r="RTK19" s="2688"/>
      <c r="RTL19" s="2688"/>
      <c r="RTM19" s="2688"/>
      <c r="RTN19" s="2688"/>
      <c r="RTO19" s="2688"/>
      <c r="RTP19" s="2688"/>
      <c r="RTQ19" s="2688"/>
      <c r="RTR19" s="2688"/>
      <c r="RTS19" s="2688"/>
      <c r="RTT19" s="2688"/>
      <c r="RTU19" s="2688"/>
      <c r="RTV19" s="2688"/>
      <c r="RTW19" s="2688"/>
      <c r="RTX19" s="2688"/>
      <c r="RTY19" s="2688"/>
      <c r="RTZ19" s="2688"/>
      <c r="RUA19" s="2688"/>
      <c r="RUB19" s="2688"/>
      <c r="RUC19" s="2688"/>
      <c r="RUD19" s="2688"/>
      <c r="RUE19" s="2688"/>
      <c r="RUF19" s="2688"/>
      <c r="RUG19" s="2688"/>
      <c r="RUH19" s="2688"/>
      <c r="RUI19" s="2688"/>
      <c r="RUJ19" s="2688"/>
      <c r="RUK19" s="2688"/>
      <c r="RUL19" s="2688"/>
      <c r="RUM19" s="2688"/>
      <c r="RUN19" s="2688"/>
      <c r="RUO19" s="2688"/>
      <c r="RUP19" s="2688"/>
      <c r="RUQ19" s="2688"/>
      <c r="RUR19" s="2688"/>
      <c r="RUS19" s="2688"/>
      <c r="RUT19" s="2688"/>
      <c r="RUU19" s="2688"/>
      <c r="RUV19" s="2688"/>
      <c r="RUW19" s="2688"/>
      <c r="RUX19" s="2688"/>
      <c r="RUY19" s="2688"/>
      <c r="RUZ19" s="2688"/>
      <c r="RVA19" s="2688"/>
      <c r="RVB19" s="2688"/>
      <c r="RVC19" s="2688"/>
      <c r="RVD19" s="2688"/>
      <c r="RVE19" s="2688"/>
      <c r="RVF19" s="2688"/>
      <c r="RVG19" s="2688"/>
      <c r="RVH19" s="2688"/>
      <c r="RVI19" s="2688"/>
      <c r="RVJ19" s="2688"/>
      <c r="RVK19" s="2688"/>
      <c r="RVL19" s="2688"/>
      <c r="RVM19" s="2688"/>
      <c r="RVN19" s="2688"/>
      <c r="RVO19" s="2688"/>
      <c r="RVP19" s="2688"/>
      <c r="RVQ19" s="2688"/>
      <c r="RVR19" s="2688"/>
      <c r="RVS19" s="2688"/>
      <c r="RVT19" s="2688"/>
      <c r="RVU19" s="2688"/>
      <c r="RVV19" s="2688"/>
      <c r="RVW19" s="2688"/>
      <c r="RVX19" s="2688"/>
      <c r="RVY19" s="2688"/>
      <c r="RVZ19" s="2688"/>
      <c r="RWA19" s="2688"/>
      <c r="RWB19" s="2688"/>
      <c r="RWC19" s="2688"/>
      <c r="RWD19" s="2688"/>
      <c r="RWE19" s="2688"/>
      <c r="RWF19" s="2688"/>
      <c r="RWG19" s="2688"/>
      <c r="RWH19" s="2688"/>
      <c r="RWI19" s="2688"/>
      <c r="RWJ19" s="2688"/>
      <c r="RWK19" s="2688"/>
      <c r="RWL19" s="2688"/>
      <c r="RWM19" s="2688"/>
      <c r="RWN19" s="2688"/>
      <c r="RWO19" s="2688"/>
      <c r="RWP19" s="2688"/>
      <c r="RWQ19" s="2688"/>
      <c r="RWR19" s="2688"/>
      <c r="RWS19" s="2688"/>
      <c r="RWT19" s="2688"/>
      <c r="RWU19" s="2688"/>
      <c r="RWV19" s="2688"/>
      <c r="RWW19" s="2688"/>
      <c r="RWX19" s="2688"/>
      <c r="RWY19" s="2688"/>
      <c r="RWZ19" s="2688"/>
      <c r="RXA19" s="2688"/>
      <c r="RXB19" s="2688"/>
      <c r="RXC19" s="2688"/>
      <c r="RXD19" s="2688"/>
      <c r="RXE19" s="2688"/>
      <c r="RXF19" s="2688"/>
      <c r="RXG19" s="2688"/>
      <c r="RXH19" s="2688"/>
      <c r="RXI19" s="2688"/>
      <c r="RXJ19" s="2688"/>
      <c r="RXK19" s="2688"/>
      <c r="RXL19" s="2688"/>
      <c r="RXM19" s="2688"/>
      <c r="RXN19" s="2688"/>
      <c r="RXO19" s="2688"/>
      <c r="RXP19" s="2688"/>
      <c r="RXQ19" s="2688"/>
      <c r="RXR19" s="2688"/>
      <c r="RXS19" s="2688"/>
      <c r="RXT19" s="2688"/>
      <c r="RXU19" s="2688"/>
      <c r="RXV19" s="2688"/>
      <c r="RXW19" s="2688"/>
      <c r="RXX19" s="2688"/>
      <c r="RXY19" s="2688"/>
      <c r="RXZ19" s="2688"/>
      <c r="RYA19" s="2688"/>
      <c r="RYB19" s="2688"/>
      <c r="RYC19" s="2688"/>
      <c r="RYD19" s="2688"/>
      <c r="RYE19" s="2688"/>
      <c r="RYF19" s="2688"/>
      <c r="RYG19" s="2688"/>
      <c r="RYH19" s="2688"/>
      <c r="RYI19" s="2688"/>
      <c r="RYJ19" s="2688"/>
      <c r="RYK19" s="2688"/>
      <c r="RYL19" s="2688"/>
      <c r="RYM19" s="2688"/>
      <c r="RYN19" s="2688"/>
      <c r="RYO19" s="2688"/>
      <c r="RYP19" s="2688"/>
      <c r="RYQ19" s="2688"/>
      <c r="RYR19" s="2688"/>
      <c r="RYS19" s="2688"/>
      <c r="RYT19" s="2688"/>
      <c r="RYU19" s="2688"/>
      <c r="RYV19" s="2688"/>
      <c r="RYW19" s="2688"/>
      <c r="RYX19" s="2688"/>
      <c r="RYY19" s="2688"/>
      <c r="RYZ19" s="2688"/>
      <c r="RZA19" s="2688"/>
      <c r="RZB19" s="2688"/>
      <c r="RZC19" s="2688"/>
      <c r="RZD19" s="2688"/>
      <c r="RZE19" s="2688"/>
      <c r="RZF19" s="2688"/>
      <c r="RZG19" s="2688"/>
      <c r="RZH19" s="2688"/>
      <c r="RZI19" s="2688"/>
      <c r="RZJ19" s="2688"/>
      <c r="RZK19" s="2688"/>
      <c r="RZL19" s="2688"/>
      <c r="RZM19" s="2688"/>
      <c r="RZN19" s="2688"/>
      <c r="RZO19" s="2688"/>
      <c r="RZP19" s="2688"/>
      <c r="RZQ19" s="2688"/>
      <c r="RZR19" s="2688"/>
      <c r="RZS19" s="2688"/>
      <c r="RZT19" s="2688"/>
      <c r="RZU19" s="2688"/>
      <c r="RZV19" s="2688"/>
      <c r="RZW19" s="2688"/>
      <c r="RZX19" s="2688"/>
      <c r="RZY19" s="2688"/>
      <c r="RZZ19" s="2688"/>
      <c r="SAA19" s="2688"/>
      <c r="SAB19" s="2688"/>
      <c r="SAC19" s="2688"/>
      <c r="SAD19" s="2688"/>
      <c r="SAE19" s="2688"/>
      <c r="SAF19" s="2688"/>
      <c r="SAG19" s="2688"/>
      <c r="SAH19" s="2688"/>
      <c r="SAI19" s="2688"/>
      <c r="SAJ19" s="2688"/>
      <c r="SAK19" s="2688"/>
      <c r="SAL19" s="2688"/>
      <c r="SAM19" s="2688"/>
      <c r="SAN19" s="2688"/>
      <c r="SAO19" s="2688"/>
      <c r="SAP19" s="2688"/>
      <c r="SAQ19" s="2688"/>
      <c r="SAR19" s="2688"/>
      <c r="SAS19" s="2688"/>
      <c r="SAT19" s="2688"/>
      <c r="SAU19" s="2688"/>
      <c r="SAV19" s="2688"/>
      <c r="SAW19" s="2688"/>
      <c r="SAX19" s="2688"/>
      <c r="SAY19" s="2688"/>
      <c r="SAZ19" s="2688"/>
      <c r="SBA19" s="2688"/>
      <c r="SBB19" s="2688"/>
      <c r="SBC19" s="2688"/>
      <c r="SBD19" s="2688"/>
      <c r="SBE19" s="2688"/>
      <c r="SBF19" s="2688"/>
      <c r="SBG19" s="2688"/>
      <c r="SBH19" s="2688"/>
      <c r="SBI19" s="2688"/>
      <c r="SBJ19" s="2688"/>
      <c r="SBK19" s="2688"/>
      <c r="SBL19" s="2688"/>
      <c r="SBM19" s="2688"/>
      <c r="SBN19" s="2688"/>
      <c r="SBO19" s="2688"/>
      <c r="SBP19" s="2688"/>
      <c r="SBQ19" s="2688"/>
      <c r="SBR19" s="2688"/>
      <c r="SBS19" s="2688"/>
      <c r="SBT19" s="2688"/>
      <c r="SBU19" s="2688"/>
      <c r="SBV19" s="2688"/>
      <c r="SBW19" s="2688"/>
      <c r="SBX19" s="2688"/>
      <c r="SBY19" s="2688"/>
      <c r="SBZ19" s="2688"/>
      <c r="SCA19" s="2688"/>
      <c r="SCB19" s="2688"/>
      <c r="SCC19" s="2688"/>
      <c r="SCD19" s="2688"/>
      <c r="SCE19" s="2688"/>
      <c r="SCF19" s="2688"/>
      <c r="SCG19" s="2688"/>
      <c r="SCH19" s="2688"/>
      <c r="SCI19" s="2688"/>
      <c r="SCJ19" s="2688"/>
      <c r="SCK19" s="2688"/>
      <c r="SCL19" s="2688"/>
      <c r="SCM19" s="2688"/>
      <c r="SCN19" s="2688"/>
      <c r="SCO19" s="2688"/>
      <c r="SCP19" s="2688"/>
      <c r="SCQ19" s="2688"/>
      <c r="SCR19" s="2688"/>
      <c r="SCS19" s="2688"/>
      <c r="SCT19" s="2688"/>
      <c r="SCU19" s="2688"/>
      <c r="SCV19" s="2688"/>
      <c r="SCW19" s="2688"/>
      <c r="SCX19" s="2688"/>
      <c r="SCY19" s="2688"/>
      <c r="SCZ19" s="2688"/>
      <c r="SDA19" s="2688"/>
      <c r="SDB19" s="2688"/>
      <c r="SDC19" s="2688"/>
      <c r="SDD19" s="2688"/>
      <c r="SDE19" s="2688"/>
      <c r="SDF19" s="2688"/>
      <c r="SDG19" s="2688"/>
      <c r="SDH19" s="2688"/>
      <c r="SDI19" s="2688"/>
      <c r="SDJ19" s="2688"/>
      <c r="SDK19" s="2688"/>
      <c r="SDL19" s="2688"/>
      <c r="SDM19" s="2688"/>
      <c r="SDN19" s="2688"/>
      <c r="SDO19" s="2688"/>
      <c r="SDP19" s="2688"/>
      <c r="SDQ19" s="2688"/>
      <c r="SDR19" s="2688"/>
      <c r="SDS19" s="2688"/>
      <c r="SDT19" s="2688"/>
      <c r="SDU19" s="2688"/>
      <c r="SDV19" s="2688"/>
      <c r="SDW19" s="2688"/>
      <c r="SDX19" s="2688"/>
      <c r="SDY19" s="2688"/>
      <c r="SDZ19" s="2688"/>
      <c r="SEA19" s="2688"/>
      <c r="SEB19" s="2688"/>
      <c r="SEC19" s="2688"/>
      <c r="SED19" s="2688"/>
      <c r="SEE19" s="2688"/>
      <c r="SEF19" s="2688"/>
      <c r="SEG19" s="2688"/>
      <c r="SEH19" s="2688"/>
      <c r="SEI19" s="2688"/>
      <c r="SEJ19" s="2688"/>
      <c r="SEK19" s="2688"/>
      <c r="SEL19" s="2688"/>
      <c r="SEM19" s="2688"/>
      <c r="SEN19" s="2688"/>
      <c r="SEO19" s="2688"/>
      <c r="SEP19" s="2688"/>
      <c r="SEQ19" s="2688"/>
      <c r="SER19" s="2688"/>
      <c r="SES19" s="2688"/>
      <c r="SET19" s="2688"/>
      <c r="SEU19" s="2688"/>
      <c r="SEV19" s="2688"/>
      <c r="SEW19" s="2688"/>
      <c r="SEX19" s="2688"/>
      <c r="SEY19" s="2688"/>
      <c r="SEZ19" s="2688"/>
      <c r="SFA19" s="2688"/>
      <c r="SFB19" s="2688"/>
      <c r="SFC19" s="2688"/>
      <c r="SFD19" s="2688"/>
      <c r="SFE19" s="2688"/>
      <c r="SFF19" s="2688"/>
      <c r="SFG19" s="2688"/>
      <c r="SFH19" s="2688"/>
      <c r="SFI19" s="2688"/>
      <c r="SFJ19" s="2688"/>
      <c r="SFK19" s="2688"/>
      <c r="SFL19" s="2688"/>
      <c r="SFM19" s="2688"/>
      <c r="SFN19" s="2688"/>
      <c r="SFO19" s="2688"/>
      <c r="SFP19" s="2688"/>
      <c r="SFQ19" s="2688"/>
      <c r="SFR19" s="2688"/>
      <c r="SFS19" s="2688"/>
      <c r="SFT19" s="2688"/>
      <c r="SFU19" s="2688"/>
      <c r="SFV19" s="2688"/>
      <c r="SFW19" s="2688"/>
      <c r="SFX19" s="2688"/>
      <c r="SFY19" s="2688"/>
      <c r="SFZ19" s="2688"/>
      <c r="SGA19" s="2688"/>
      <c r="SGB19" s="2688"/>
      <c r="SGC19" s="2688"/>
      <c r="SGD19" s="2688"/>
      <c r="SGE19" s="2688"/>
      <c r="SGF19" s="2688"/>
      <c r="SGG19" s="2688"/>
      <c r="SGH19" s="2688"/>
      <c r="SGI19" s="2688"/>
      <c r="SGJ19" s="2688"/>
      <c r="SGK19" s="2688"/>
      <c r="SGL19" s="2688"/>
      <c r="SGM19" s="2688"/>
      <c r="SGN19" s="2688"/>
      <c r="SGO19" s="2688"/>
      <c r="SGP19" s="2688"/>
      <c r="SGQ19" s="2688"/>
      <c r="SGR19" s="2688"/>
      <c r="SGS19" s="2688"/>
      <c r="SGT19" s="2688"/>
      <c r="SGU19" s="2688"/>
      <c r="SGV19" s="2688"/>
      <c r="SGW19" s="2688"/>
      <c r="SGX19" s="2688"/>
      <c r="SGY19" s="2688"/>
      <c r="SGZ19" s="2688"/>
      <c r="SHA19" s="2688"/>
      <c r="SHB19" s="2688"/>
      <c r="SHC19" s="2688"/>
      <c r="SHD19" s="2688"/>
      <c r="SHE19" s="2688"/>
      <c r="SHF19" s="2688"/>
      <c r="SHG19" s="2688"/>
      <c r="SHH19" s="2688"/>
      <c r="SHI19" s="2688"/>
      <c r="SHJ19" s="2688"/>
      <c r="SHK19" s="2688"/>
      <c r="SHL19" s="2688"/>
      <c r="SHM19" s="2688"/>
      <c r="SHN19" s="2688"/>
      <c r="SHO19" s="2688"/>
      <c r="SHP19" s="2688"/>
      <c r="SHQ19" s="2688"/>
      <c r="SHR19" s="2688"/>
      <c r="SHS19" s="2688"/>
      <c r="SHT19" s="2688"/>
      <c r="SHU19" s="2688"/>
      <c r="SHV19" s="2688"/>
      <c r="SHW19" s="2688"/>
      <c r="SHX19" s="2688"/>
      <c r="SHY19" s="2688"/>
      <c r="SHZ19" s="2688"/>
      <c r="SIA19" s="2688"/>
      <c r="SIB19" s="2688"/>
      <c r="SIC19" s="2688"/>
      <c r="SID19" s="2688"/>
      <c r="SIE19" s="2688"/>
      <c r="SIF19" s="2688"/>
      <c r="SIG19" s="2688"/>
      <c r="SIH19" s="2688"/>
      <c r="SII19" s="2688"/>
      <c r="SIJ19" s="2688"/>
      <c r="SIK19" s="2688"/>
      <c r="SIL19" s="2688"/>
      <c r="SIM19" s="2688"/>
      <c r="SIN19" s="2688"/>
      <c r="SIO19" s="2688"/>
      <c r="SIP19" s="2688"/>
      <c r="SIQ19" s="2688"/>
      <c r="SIR19" s="2688"/>
      <c r="SIS19" s="2688"/>
      <c r="SIT19" s="2688"/>
      <c r="SIU19" s="2688"/>
      <c r="SIV19" s="2688"/>
      <c r="SIW19" s="2688"/>
      <c r="SIX19" s="2688"/>
      <c r="SIY19" s="2688"/>
      <c r="SIZ19" s="2688"/>
      <c r="SJA19" s="2688"/>
      <c r="SJB19" s="2688"/>
      <c r="SJC19" s="2688"/>
      <c r="SJD19" s="2688"/>
      <c r="SJE19" s="2688"/>
      <c r="SJF19" s="2688"/>
      <c r="SJG19" s="2688"/>
      <c r="SJH19" s="2688"/>
      <c r="SJI19" s="2688"/>
      <c r="SJJ19" s="2688"/>
      <c r="SJK19" s="2688"/>
      <c r="SJL19" s="2688"/>
      <c r="SJM19" s="2688"/>
      <c r="SJN19" s="2688"/>
      <c r="SJO19" s="2688"/>
      <c r="SJP19" s="2688"/>
      <c r="SJQ19" s="2688"/>
      <c r="SJR19" s="2688"/>
      <c r="SJS19" s="2688"/>
      <c r="SJT19" s="2688"/>
      <c r="SJU19" s="2688"/>
      <c r="SJV19" s="2688"/>
      <c r="SJW19" s="2688"/>
      <c r="SJX19" s="2688"/>
      <c r="SJY19" s="2688"/>
      <c r="SJZ19" s="2688"/>
      <c r="SKA19" s="2688"/>
      <c r="SKB19" s="2688"/>
      <c r="SKC19" s="2688"/>
      <c r="SKD19" s="2688"/>
      <c r="SKE19" s="2688"/>
      <c r="SKF19" s="2688"/>
      <c r="SKG19" s="2688"/>
      <c r="SKH19" s="2688"/>
      <c r="SKI19" s="2688"/>
      <c r="SKJ19" s="2688"/>
      <c r="SKK19" s="2688"/>
      <c r="SKL19" s="2688"/>
      <c r="SKM19" s="2688"/>
      <c r="SKN19" s="2688"/>
      <c r="SKO19" s="2688"/>
      <c r="SKP19" s="2688"/>
      <c r="SKQ19" s="2688"/>
      <c r="SKR19" s="2688"/>
      <c r="SKS19" s="2688"/>
      <c r="SKT19" s="2688"/>
      <c r="SKU19" s="2688"/>
      <c r="SKV19" s="2688"/>
      <c r="SKW19" s="2688"/>
      <c r="SKX19" s="2688"/>
      <c r="SKY19" s="2688"/>
      <c r="SKZ19" s="2688"/>
      <c r="SLA19" s="2688"/>
      <c r="SLB19" s="2688"/>
      <c r="SLC19" s="2688"/>
      <c r="SLD19" s="2688"/>
      <c r="SLE19" s="2688"/>
      <c r="SLF19" s="2688"/>
      <c r="SLG19" s="2688"/>
      <c r="SLH19" s="2688"/>
      <c r="SLI19" s="2688"/>
      <c r="SLJ19" s="2688"/>
      <c r="SLK19" s="2688"/>
      <c r="SLL19" s="2688"/>
      <c r="SLM19" s="2688"/>
      <c r="SLN19" s="2688"/>
      <c r="SLO19" s="2688"/>
      <c r="SLP19" s="2688"/>
      <c r="SLQ19" s="2688"/>
      <c r="SLR19" s="2688"/>
      <c r="SLS19" s="2688"/>
      <c r="SLT19" s="2688"/>
      <c r="SLU19" s="2688"/>
      <c r="SLV19" s="2688"/>
      <c r="SLW19" s="2688"/>
      <c r="SLX19" s="2688"/>
      <c r="SLY19" s="2688"/>
      <c r="SLZ19" s="2688"/>
      <c r="SMA19" s="2688"/>
      <c r="SMB19" s="2688"/>
      <c r="SMC19" s="2688"/>
      <c r="SMD19" s="2688"/>
      <c r="SME19" s="2688"/>
      <c r="SMF19" s="2688"/>
      <c r="SMG19" s="2688"/>
      <c r="SMH19" s="2688"/>
      <c r="SMI19" s="2688"/>
      <c r="SMJ19" s="2688"/>
      <c r="SMK19" s="2688"/>
      <c r="SML19" s="2688"/>
      <c r="SMM19" s="2688"/>
      <c r="SMN19" s="2688"/>
      <c r="SMO19" s="2688"/>
      <c r="SMP19" s="2688"/>
      <c r="SMQ19" s="2688"/>
      <c r="SMR19" s="2688"/>
      <c r="SMS19" s="2688"/>
      <c r="SMT19" s="2688"/>
      <c r="SMU19" s="2688"/>
      <c r="SMV19" s="2688"/>
      <c r="SMW19" s="2688"/>
      <c r="SMX19" s="2688"/>
      <c r="SMY19" s="2688"/>
      <c r="SMZ19" s="2688"/>
      <c r="SNA19" s="2688"/>
      <c r="SNB19" s="2688"/>
      <c r="SNC19" s="2688"/>
      <c r="SND19" s="2688"/>
      <c r="SNE19" s="2688"/>
      <c r="SNF19" s="2688"/>
      <c r="SNG19" s="2688"/>
      <c r="SNH19" s="2688"/>
      <c r="SNI19" s="2688"/>
      <c r="SNJ19" s="2688"/>
      <c r="SNK19" s="2688"/>
      <c r="SNL19" s="2688"/>
      <c r="SNM19" s="2688"/>
      <c r="SNN19" s="2688"/>
      <c r="SNO19" s="2688"/>
      <c r="SNP19" s="2688"/>
      <c r="SNQ19" s="2688"/>
      <c r="SNR19" s="2688"/>
      <c r="SNS19" s="2688"/>
      <c r="SNT19" s="2688"/>
      <c r="SNU19" s="2688"/>
      <c r="SNV19" s="2688"/>
      <c r="SNW19" s="2688"/>
      <c r="SNX19" s="2688"/>
      <c r="SNY19" s="2688"/>
      <c r="SNZ19" s="2688"/>
      <c r="SOA19" s="2688"/>
      <c r="SOB19" s="2688"/>
      <c r="SOC19" s="2688"/>
      <c r="SOD19" s="2688"/>
      <c r="SOE19" s="2688"/>
      <c r="SOF19" s="2688"/>
      <c r="SOG19" s="2688"/>
      <c r="SOH19" s="2688"/>
      <c r="SOI19" s="2688"/>
      <c r="SOJ19" s="2688"/>
      <c r="SOK19" s="2688"/>
      <c r="SOL19" s="2688"/>
      <c r="SOM19" s="2688"/>
      <c r="SON19" s="2688"/>
      <c r="SOO19" s="2688"/>
      <c r="SOP19" s="2688"/>
      <c r="SOQ19" s="2688"/>
      <c r="SOR19" s="2688"/>
      <c r="SOS19" s="2688"/>
      <c r="SOT19" s="2688"/>
      <c r="SOU19" s="2688"/>
      <c r="SOV19" s="2688"/>
      <c r="SOW19" s="2688"/>
      <c r="SOX19" s="2688"/>
      <c r="SOY19" s="2688"/>
      <c r="SOZ19" s="2688"/>
      <c r="SPA19" s="2688"/>
      <c r="SPB19" s="2688"/>
      <c r="SPC19" s="2688"/>
      <c r="SPD19" s="2688"/>
      <c r="SPE19" s="2688"/>
      <c r="SPF19" s="2688"/>
      <c r="SPG19" s="2688"/>
      <c r="SPH19" s="2688"/>
      <c r="SPI19" s="2688"/>
      <c r="SPJ19" s="2688"/>
      <c r="SPK19" s="2688"/>
      <c r="SPL19" s="2688"/>
      <c r="SPM19" s="2688"/>
      <c r="SPN19" s="2688"/>
      <c r="SPO19" s="2688"/>
      <c r="SPP19" s="2688"/>
      <c r="SPQ19" s="2688"/>
      <c r="SPR19" s="2688"/>
      <c r="SPS19" s="2688"/>
      <c r="SPT19" s="2688"/>
      <c r="SPU19" s="2688"/>
      <c r="SPV19" s="2688"/>
      <c r="SPW19" s="2688"/>
      <c r="SPX19" s="2688"/>
      <c r="SPY19" s="2688"/>
      <c r="SPZ19" s="2688"/>
      <c r="SQA19" s="2688"/>
      <c r="SQB19" s="2688"/>
      <c r="SQC19" s="2688"/>
      <c r="SQD19" s="2688"/>
      <c r="SQE19" s="2688"/>
      <c r="SQF19" s="2688"/>
      <c r="SQG19" s="2688"/>
      <c r="SQH19" s="2688"/>
      <c r="SQI19" s="2688"/>
      <c r="SQJ19" s="2688"/>
      <c r="SQK19" s="2688"/>
      <c r="SQL19" s="2688"/>
      <c r="SQM19" s="2688"/>
      <c r="SQN19" s="2688"/>
      <c r="SQO19" s="2688"/>
      <c r="SQP19" s="2688"/>
      <c r="SQQ19" s="2688"/>
      <c r="SQR19" s="2688"/>
      <c r="SQS19" s="2688"/>
      <c r="SQT19" s="2688"/>
      <c r="SQU19" s="2688"/>
      <c r="SQV19" s="2688"/>
      <c r="SQW19" s="2688"/>
      <c r="SQX19" s="2688"/>
      <c r="SQY19" s="2688"/>
      <c r="SQZ19" s="2688"/>
      <c r="SRA19" s="2688"/>
      <c r="SRB19" s="2688"/>
      <c r="SRC19" s="2688"/>
      <c r="SRD19" s="2688"/>
      <c r="SRE19" s="2688"/>
      <c r="SRF19" s="2688"/>
      <c r="SRG19" s="2688"/>
      <c r="SRH19" s="2688"/>
      <c r="SRI19" s="2688"/>
      <c r="SRJ19" s="2688"/>
      <c r="SRK19" s="2688"/>
      <c r="SRL19" s="2688"/>
      <c r="SRM19" s="2688"/>
      <c r="SRN19" s="2688"/>
      <c r="SRO19" s="2688"/>
      <c r="SRP19" s="2688"/>
      <c r="SRQ19" s="2688"/>
      <c r="SRR19" s="2688"/>
      <c r="SRS19" s="2688"/>
      <c r="SRT19" s="2688"/>
      <c r="SRU19" s="2688"/>
      <c r="SRV19" s="2688"/>
      <c r="SRW19" s="2688"/>
      <c r="SRX19" s="2688"/>
      <c r="SRY19" s="2688"/>
      <c r="SRZ19" s="2688"/>
      <c r="SSA19" s="2688"/>
      <c r="SSB19" s="2688"/>
      <c r="SSC19" s="2688"/>
      <c r="SSD19" s="2688"/>
      <c r="SSE19" s="2688"/>
      <c r="SSF19" s="2688"/>
      <c r="SSG19" s="2688"/>
      <c r="SSH19" s="2688"/>
      <c r="SSI19" s="2688"/>
      <c r="SSJ19" s="2688"/>
      <c r="SSK19" s="2688"/>
      <c r="SSL19" s="2688"/>
      <c r="SSM19" s="2688"/>
      <c r="SSN19" s="2688"/>
      <c r="SSO19" s="2688"/>
      <c r="SSP19" s="2688"/>
      <c r="SSQ19" s="2688"/>
      <c r="SSR19" s="2688"/>
      <c r="SSS19" s="2688"/>
      <c r="SST19" s="2688"/>
      <c r="SSU19" s="2688"/>
      <c r="SSV19" s="2688"/>
      <c r="SSW19" s="2688"/>
      <c r="SSX19" s="2688"/>
      <c r="SSY19" s="2688"/>
      <c r="SSZ19" s="2688"/>
      <c r="STA19" s="2688"/>
      <c r="STB19" s="2688"/>
      <c r="STC19" s="2688"/>
      <c r="STD19" s="2688"/>
      <c r="STE19" s="2688"/>
      <c r="STF19" s="2688"/>
      <c r="STG19" s="2688"/>
      <c r="STH19" s="2688"/>
      <c r="STI19" s="2688"/>
      <c r="STJ19" s="2688"/>
      <c r="STK19" s="2688"/>
      <c r="STL19" s="2688"/>
      <c r="STM19" s="2688"/>
      <c r="STN19" s="2688"/>
      <c r="STO19" s="2688"/>
      <c r="STP19" s="2688"/>
      <c r="STQ19" s="2688"/>
      <c r="STR19" s="2688"/>
      <c r="STS19" s="2688"/>
      <c r="STT19" s="2688"/>
      <c r="STU19" s="2688"/>
      <c r="STV19" s="2688"/>
      <c r="STW19" s="2688"/>
      <c r="STX19" s="2688"/>
      <c r="STY19" s="2688"/>
      <c r="STZ19" s="2688"/>
      <c r="SUA19" s="2688"/>
      <c r="SUB19" s="2688"/>
      <c r="SUC19" s="2688"/>
      <c r="SUD19" s="2688"/>
      <c r="SUE19" s="2688"/>
      <c r="SUF19" s="2688"/>
      <c r="SUG19" s="2688"/>
      <c r="SUH19" s="2688"/>
      <c r="SUI19" s="2688"/>
      <c r="SUJ19" s="2688"/>
      <c r="SUK19" s="2688"/>
      <c r="SUL19" s="2688"/>
      <c r="SUM19" s="2688"/>
      <c r="SUN19" s="2688"/>
      <c r="SUO19" s="2688"/>
      <c r="SUP19" s="2688"/>
      <c r="SUQ19" s="2688"/>
      <c r="SUR19" s="2688"/>
      <c r="SUS19" s="2688"/>
      <c r="SUT19" s="2688"/>
      <c r="SUU19" s="2688"/>
      <c r="SUV19" s="2688"/>
      <c r="SUW19" s="2688"/>
      <c r="SUX19" s="2688"/>
      <c r="SUY19" s="2688"/>
      <c r="SUZ19" s="2688"/>
      <c r="SVA19" s="2688"/>
      <c r="SVB19" s="2688"/>
      <c r="SVC19" s="2688"/>
      <c r="SVD19" s="2688"/>
      <c r="SVE19" s="2688"/>
      <c r="SVF19" s="2688"/>
      <c r="SVG19" s="2688"/>
      <c r="SVH19" s="2688"/>
      <c r="SVI19" s="2688"/>
      <c r="SVJ19" s="2688"/>
      <c r="SVK19" s="2688"/>
      <c r="SVL19" s="2688"/>
      <c r="SVM19" s="2688"/>
      <c r="SVN19" s="2688"/>
      <c r="SVO19" s="2688"/>
      <c r="SVP19" s="2688"/>
      <c r="SVQ19" s="2688"/>
      <c r="SVR19" s="2688"/>
      <c r="SVS19" s="2688"/>
      <c r="SVT19" s="2688"/>
      <c r="SVU19" s="2688"/>
      <c r="SVV19" s="2688"/>
      <c r="SVW19" s="2688"/>
      <c r="SVX19" s="2688"/>
      <c r="SVY19" s="2688"/>
      <c r="SVZ19" s="2688"/>
      <c r="SWA19" s="2688"/>
      <c r="SWB19" s="2688"/>
      <c r="SWC19" s="2688"/>
      <c r="SWD19" s="2688"/>
      <c r="SWE19" s="2688"/>
      <c r="SWF19" s="2688"/>
      <c r="SWG19" s="2688"/>
      <c r="SWH19" s="2688"/>
      <c r="SWI19" s="2688"/>
      <c r="SWJ19" s="2688"/>
      <c r="SWK19" s="2688"/>
      <c r="SWL19" s="2688"/>
      <c r="SWM19" s="2688"/>
      <c r="SWN19" s="2688"/>
      <c r="SWO19" s="2688"/>
      <c r="SWP19" s="2688"/>
      <c r="SWQ19" s="2688"/>
      <c r="SWR19" s="2688"/>
      <c r="SWS19" s="2688"/>
      <c r="SWT19" s="2688"/>
      <c r="SWU19" s="2688"/>
      <c r="SWV19" s="2688"/>
      <c r="SWW19" s="2688"/>
      <c r="SWX19" s="2688"/>
      <c r="SWY19" s="2688"/>
      <c r="SWZ19" s="2688"/>
      <c r="SXA19" s="2688"/>
      <c r="SXB19" s="2688"/>
      <c r="SXC19" s="2688"/>
      <c r="SXD19" s="2688"/>
      <c r="SXE19" s="2688"/>
      <c r="SXF19" s="2688"/>
      <c r="SXG19" s="2688"/>
      <c r="SXH19" s="2688"/>
      <c r="SXI19" s="2688"/>
      <c r="SXJ19" s="2688"/>
      <c r="SXK19" s="2688"/>
      <c r="SXL19" s="2688"/>
      <c r="SXM19" s="2688"/>
      <c r="SXN19" s="2688"/>
      <c r="SXO19" s="2688"/>
      <c r="SXP19" s="2688"/>
      <c r="SXQ19" s="2688"/>
      <c r="SXR19" s="2688"/>
      <c r="SXS19" s="2688"/>
      <c r="SXT19" s="2688"/>
      <c r="SXU19" s="2688"/>
      <c r="SXV19" s="2688"/>
      <c r="SXW19" s="2688"/>
      <c r="SXX19" s="2688"/>
      <c r="SXY19" s="2688"/>
      <c r="SXZ19" s="2688"/>
      <c r="SYA19" s="2688"/>
      <c r="SYB19" s="2688"/>
      <c r="SYC19" s="2688"/>
      <c r="SYD19" s="2688"/>
      <c r="SYE19" s="2688"/>
      <c r="SYF19" s="2688"/>
      <c r="SYG19" s="2688"/>
      <c r="SYH19" s="2688"/>
      <c r="SYI19" s="2688"/>
      <c r="SYJ19" s="2688"/>
      <c r="SYK19" s="2688"/>
      <c r="SYL19" s="2688"/>
      <c r="SYM19" s="2688"/>
      <c r="SYN19" s="2688"/>
      <c r="SYO19" s="2688"/>
      <c r="SYP19" s="2688"/>
      <c r="SYQ19" s="2688"/>
      <c r="SYR19" s="2688"/>
      <c r="SYS19" s="2688"/>
      <c r="SYT19" s="2688"/>
      <c r="SYU19" s="2688"/>
      <c r="SYV19" s="2688"/>
      <c r="SYW19" s="2688"/>
      <c r="SYX19" s="2688"/>
      <c r="SYY19" s="2688"/>
      <c r="SYZ19" s="2688"/>
      <c r="SZA19" s="2688"/>
      <c r="SZB19" s="2688"/>
      <c r="SZC19" s="2688"/>
      <c r="SZD19" s="2688"/>
      <c r="SZE19" s="2688"/>
      <c r="SZF19" s="2688"/>
      <c r="SZG19" s="2688"/>
      <c r="SZH19" s="2688"/>
      <c r="SZI19" s="2688"/>
      <c r="SZJ19" s="2688"/>
      <c r="SZK19" s="2688"/>
      <c r="SZL19" s="2688"/>
      <c r="SZM19" s="2688"/>
      <c r="SZN19" s="2688"/>
      <c r="SZO19" s="2688"/>
      <c r="SZP19" s="2688"/>
      <c r="SZQ19" s="2688"/>
      <c r="SZR19" s="2688"/>
      <c r="SZS19" s="2688"/>
      <c r="SZT19" s="2688"/>
      <c r="SZU19" s="2688"/>
      <c r="SZV19" s="2688"/>
      <c r="SZW19" s="2688"/>
      <c r="SZX19" s="2688"/>
      <c r="SZY19" s="2688"/>
      <c r="SZZ19" s="2688"/>
      <c r="TAA19" s="2688"/>
      <c r="TAB19" s="2688"/>
      <c r="TAC19" s="2688"/>
      <c r="TAD19" s="2688"/>
      <c r="TAE19" s="2688"/>
      <c r="TAF19" s="2688"/>
      <c r="TAG19" s="2688"/>
      <c r="TAH19" s="2688"/>
      <c r="TAI19" s="2688"/>
      <c r="TAJ19" s="2688"/>
      <c r="TAK19" s="2688"/>
      <c r="TAL19" s="2688"/>
      <c r="TAM19" s="2688"/>
      <c r="TAN19" s="2688"/>
      <c r="TAO19" s="2688"/>
      <c r="TAP19" s="2688"/>
      <c r="TAQ19" s="2688"/>
      <c r="TAR19" s="2688"/>
      <c r="TAS19" s="2688"/>
      <c r="TAT19" s="2688"/>
      <c r="TAU19" s="2688"/>
      <c r="TAV19" s="2688"/>
      <c r="TAW19" s="2688"/>
      <c r="TAX19" s="2688"/>
      <c r="TAY19" s="2688"/>
      <c r="TAZ19" s="2688"/>
      <c r="TBA19" s="2688"/>
      <c r="TBB19" s="2688"/>
      <c r="TBC19" s="2688"/>
      <c r="TBD19" s="2688"/>
      <c r="TBE19" s="2688"/>
      <c r="TBF19" s="2688"/>
      <c r="TBG19" s="2688"/>
      <c r="TBH19" s="2688"/>
      <c r="TBI19" s="2688"/>
      <c r="TBJ19" s="2688"/>
      <c r="TBK19" s="2688"/>
      <c r="TBL19" s="2688"/>
      <c r="TBM19" s="2688"/>
      <c r="TBN19" s="2688"/>
      <c r="TBO19" s="2688"/>
      <c r="TBP19" s="2688"/>
      <c r="TBQ19" s="2688"/>
      <c r="TBR19" s="2688"/>
      <c r="TBS19" s="2688"/>
      <c r="TBT19" s="2688"/>
      <c r="TBU19" s="2688"/>
      <c r="TBV19" s="2688"/>
      <c r="TBW19" s="2688"/>
      <c r="TBX19" s="2688"/>
      <c r="TBY19" s="2688"/>
      <c r="TBZ19" s="2688"/>
      <c r="TCA19" s="2688"/>
      <c r="TCB19" s="2688"/>
      <c r="TCC19" s="2688"/>
      <c r="TCD19" s="2688"/>
      <c r="TCE19" s="2688"/>
      <c r="TCF19" s="2688"/>
      <c r="TCG19" s="2688"/>
      <c r="TCH19" s="2688"/>
      <c r="TCI19" s="2688"/>
      <c r="TCJ19" s="2688"/>
      <c r="TCK19" s="2688"/>
      <c r="TCL19" s="2688"/>
      <c r="TCM19" s="2688"/>
      <c r="TCN19" s="2688"/>
      <c r="TCO19" s="2688"/>
      <c r="TCP19" s="2688"/>
      <c r="TCQ19" s="2688"/>
      <c r="TCR19" s="2688"/>
      <c r="TCS19" s="2688"/>
      <c r="TCT19" s="2688"/>
      <c r="TCU19" s="2688"/>
      <c r="TCV19" s="2688"/>
      <c r="TCW19" s="2688"/>
      <c r="TCX19" s="2688"/>
      <c r="TCY19" s="2688"/>
      <c r="TCZ19" s="2688"/>
      <c r="TDA19" s="2688"/>
      <c r="TDB19" s="2688"/>
      <c r="TDC19" s="2688"/>
      <c r="TDD19" s="2688"/>
      <c r="TDE19" s="2688"/>
      <c r="TDF19" s="2688"/>
      <c r="TDG19" s="2688"/>
      <c r="TDH19" s="2688"/>
      <c r="TDI19" s="2688"/>
      <c r="TDJ19" s="2688"/>
      <c r="TDK19" s="2688"/>
      <c r="TDL19" s="2688"/>
      <c r="TDM19" s="2688"/>
      <c r="TDN19" s="2688"/>
      <c r="TDO19" s="2688"/>
      <c r="TDP19" s="2688"/>
      <c r="TDQ19" s="2688"/>
      <c r="TDR19" s="2688"/>
      <c r="TDS19" s="2688"/>
      <c r="TDT19" s="2688"/>
      <c r="TDU19" s="2688"/>
      <c r="TDV19" s="2688"/>
      <c r="TDW19" s="2688"/>
      <c r="TDX19" s="2688"/>
      <c r="TDY19" s="2688"/>
      <c r="TDZ19" s="2688"/>
      <c r="TEA19" s="2688"/>
      <c r="TEB19" s="2688"/>
      <c r="TEC19" s="2688"/>
      <c r="TED19" s="2688"/>
      <c r="TEE19" s="2688"/>
      <c r="TEF19" s="2688"/>
      <c r="TEG19" s="2688"/>
      <c r="TEH19" s="2688"/>
      <c r="TEI19" s="2688"/>
      <c r="TEJ19" s="2688"/>
      <c r="TEK19" s="2688"/>
      <c r="TEL19" s="2688"/>
      <c r="TEM19" s="2688"/>
      <c r="TEN19" s="2688"/>
      <c r="TEO19" s="2688"/>
      <c r="TEP19" s="2688"/>
      <c r="TEQ19" s="2688"/>
      <c r="TER19" s="2688"/>
      <c r="TES19" s="2688"/>
      <c r="TET19" s="2688"/>
      <c r="TEU19" s="2688"/>
      <c r="TEV19" s="2688"/>
      <c r="TEW19" s="2688"/>
      <c r="TEX19" s="2688"/>
      <c r="TEY19" s="2688"/>
      <c r="TEZ19" s="2688"/>
      <c r="TFA19" s="2688"/>
      <c r="TFB19" s="2688"/>
      <c r="TFC19" s="2688"/>
      <c r="TFD19" s="2688"/>
      <c r="TFE19" s="2688"/>
      <c r="TFF19" s="2688"/>
      <c r="TFG19" s="2688"/>
      <c r="TFH19" s="2688"/>
      <c r="TFI19" s="2688"/>
      <c r="TFJ19" s="2688"/>
      <c r="TFK19" s="2688"/>
      <c r="TFL19" s="2688"/>
      <c r="TFM19" s="2688"/>
      <c r="TFN19" s="2688"/>
      <c r="TFO19" s="2688"/>
      <c r="TFP19" s="2688"/>
      <c r="TFQ19" s="2688"/>
      <c r="TFR19" s="2688"/>
      <c r="TFS19" s="2688"/>
      <c r="TFT19" s="2688"/>
      <c r="TFU19" s="2688"/>
      <c r="TFV19" s="2688"/>
      <c r="TFW19" s="2688"/>
      <c r="TFX19" s="2688"/>
      <c r="TFY19" s="2688"/>
      <c r="TFZ19" s="2688"/>
      <c r="TGA19" s="2688"/>
      <c r="TGB19" s="2688"/>
      <c r="TGC19" s="2688"/>
      <c r="TGD19" s="2688"/>
      <c r="TGE19" s="2688"/>
      <c r="TGF19" s="2688"/>
      <c r="TGG19" s="2688"/>
      <c r="TGH19" s="2688"/>
      <c r="TGI19" s="2688"/>
      <c r="TGJ19" s="2688"/>
      <c r="TGK19" s="2688"/>
      <c r="TGL19" s="2688"/>
      <c r="TGM19" s="2688"/>
      <c r="TGN19" s="2688"/>
      <c r="TGO19" s="2688"/>
      <c r="TGP19" s="2688"/>
      <c r="TGQ19" s="2688"/>
      <c r="TGR19" s="2688"/>
      <c r="TGS19" s="2688"/>
      <c r="TGT19" s="2688"/>
      <c r="TGU19" s="2688"/>
      <c r="TGV19" s="2688"/>
      <c r="TGW19" s="2688"/>
      <c r="TGX19" s="2688"/>
      <c r="TGY19" s="2688"/>
      <c r="TGZ19" s="2688"/>
      <c r="THA19" s="2688"/>
      <c r="THB19" s="2688"/>
      <c r="THC19" s="2688"/>
      <c r="THD19" s="2688"/>
      <c r="THE19" s="2688"/>
      <c r="THF19" s="2688"/>
      <c r="THG19" s="2688"/>
      <c r="THH19" s="2688"/>
      <c r="THI19" s="2688"/>
      <c r="THJ19" s="2688"/>
      <c r="THK19" s="2688"/>
      <c r="THL19" s="2688"/>
      <c r="THM19" s="2688"/>
      <c r="THN19" s="2688"/>
      <c r="THO19" s="2688"/>
      <c r="THP19" s="2688"/>
      <c r="THQ19" s="2688"/>
      <c r="THR19" s="2688"/>
      <c r="THS19" s="2688"/>
      <c r="THT19" s="2688"/>
      <c r="THU19" s="2688"/>
      <c r="THV19" s="2688"/>
      <c r="THW19" s="2688"/>
      <c r="THX19" s="2688"/>
      <c r="THY19" s="2688"/>
      <c r="THZ19" s="2688"/>
      <c r="TIA19" s="2688"/>
      <c r="TIB19" s="2688"/>
      <c r="TIC19" s="2688"/>
      <c r="TID19" s="2688"/>
      <c r="TIE19" s="2688"/>
      <c r="TIF19" s="2688"/>
      <c r="TIG19" s="2688"/>
      <c r="TIH19" s="2688"/>
      <c r="TII19" s="2688"/>
      <c r="TIJ19" s="2688"/>
      <c r="TIK19" s="2688"/>
      <c r="TIL19" s="2688"/>
      <c r="TIM19" s="2688"/>
      <c r="TIN19" s="2688"/>
      <c r="TIO19" s="2688"/>
      <c r="TIP19" s="2688"/>
      <c r="TIQ19" s="2688"/>
      <c r="TIR19" s="2688"/>
      <c r="TIS19" s="2688"/>
      <c r="TIT19" s="2688"/>
      <c r="TIU19" s="2688"/>
      <c r="TIV19" s="2688"/>
      <c r="TIW19" s="2688"/>
      <c r="TIX19" s="2688"/>
      <c r="TIY19" s="2688"/>
      <c r="TIZ19" s="2688"/>
      <c r="TJA19" s="2688"/>
      <c r="TJB19" s="2688"/>
      <c r="TJC19" s="2688"/>
      <c r="TJD19" s="2688"/>
      <c r="TJE19" s="2688"/>
      <c r="TJF19" s="2688"/>
      <c r="TJG19" s="2688"/>
      <c r="TJH19" s="2688"/>
      <c r="TJI19" s="2688"/>
      <c r="TJJ19" s="2688"/>
      <c r="TJK19" s="2688"/>
      <c r="TJL19" s="2688"/>
      <c r="TJM19" s="2688"/>
      <c r="TJN19" s="2688"/>
      <c r="TJO19" s="2688"/>
      <c r="TJP19" s="2688"/>
      <c r="TJQ19" s="2688"/>
      <c r="TJR19" s="2688"/>
      <c r="TJS19" s="2688"/>
      <c r="TJT19" s="2688"/>
      <c r="TJU19" s="2688"/>
      <c r="TJV19" s="2688"/>
      <c r="TJW19" s="2688"/>
      <c r="TJX19" s="2688"/>
      <c r="TJY19" s="2688"/>
      <c r="TJZ19" s="2688"/>
      <c r="TKA19" s="2688"/>
      <c r="TKB19" s="2688"/>
      <c r="TKC19" s="2688"/>
      <c r="TKD19" s="2688"/>
      <c r="TKE19" s="2688"/>
      <c r="TKF19" s="2688"/>
      <c r="TKG19" s="2688"/>
      <c r="TKH19" s="2688"/>
      <c r="TKI19" s="2688"/>
      <c r="TKJ19" s="2688"/>
      <c r="TKK19" s="2688"/>
      <c r="TKL19" s="2688"/>
      <c r="TKM19" s="2688"/>
      <c r="TKN19" s="2688"/>
      <c r="TKO19" s="2688"/>
      <c r="TKP19" s="2688"/>
      <c r="TKQ19" s="2688"/>
      <c r="TKR19" s="2688"/>
      <c r="TKS19" s="2688"/>
      <c r="TKT19" s="2688"/>
      <c r="TKU19" s="2688"/>
      <c r="TKV19" s="2688"/>
      <c r="TKW19" s="2688"/>
      <c r="TKX19" s="2688"/>
      <c r="TKY19" s="2688"/>
      <c r="TKZ19" s="2688"/>
      <c r="TLA19" s="2688"/>
      <c r="TLB19" s="2688"/>
      <c r="TLC19" s="2688"/>
      <c r="TLD19" s="2688"/>
      <c r="TLE19" s="2688"/>
      <c r="TLF19" s="2688"/>
      <c r="TLG19" s="2688"/>
      <c r="TLH19" s="2688"/>
      <c r="TLI19" s="2688"/>
      <c r="TLJ19" s="2688"/>
      <c r="TLK19" s="2688"/>
      <c r="TLL19" s="2688"/>
      <c r="TLM19" s="2688"/>
      <c r="TLN19" s="2688"/>
      <c r="TLO19" s="2688"/>
      <c r="TLP19" s="2688"/>
      <c r="TLQ19" s="2688"/>
      <c r="TLR19" s="2688"/>
      <c r="TLS19" s="2688"/>
      <c r="TLT19" s="2688"/>
      <c r="TLU19" s="2688"/>
      <c r="TLV19" s="2688"/>
      <c r="TLW19" s="2688"/>
      <c r="TLX19" s="2688"/>
      <c r="TLY19" s="2688"/>
      <c r="TLZ19" s="2688"/>
      <c r="TMA19" s="2688"/>
      <c r="TMB19" s="2688"/>
      <c r="TMC19" s="2688"/>
      <c r="TMD19" s="2688"/>
      <c r="TME19" s="2688"/>
      <c r="TMF19" s="2688"/>
      <c r="TMG19" s="2688"/>
      <c r="TMH19" s="2688"/>
      <c r="TMI19" s="2688"/>
      <c r="TMJ19" s="2688"/>
      <c r="TMK19" s="2688"/>
      <c r="TML19" s="2688"/>
      <c r="TMM19" s="2688"/>
      <c r="TMN19" s="2688"/>
      <c r="TMO19" s="2688"/>
      <c r="TMP19" s="2688"/>
      <c r="TMQ19" s="2688"/>
      <c r="TMR19" s="2688"/>
      <c r="TMS19" s="2688"/>
      <c r="TMT19" s="2688"/>
      <c r="TMU19" s="2688"/>
      <c r="TMV19" s="2688"/>
      <c r="TMW19" s="2688"/>
      <c r="TMX19" s="2688"/>
      <c r="TMY19" s="2688"/>
      <c r="TMZ19" s="2688"/>
      <c r="TNA19" s="2688"/>
      <c r="TNB19" s="2688"/>
      <c r="TNC19" s="2688"/>
      <c r="TND19" s="2688"/>
      <c r="TNE19" s="2688"/>
      <c r="TNF19" s="2688"/>
      <c r="TNG19" s="2688"/>
      <c r="TNH19" s="2688"/>
      <c r="TNI19" s="2688"/>
      <c r="TNJ19" s="2688"/>
      <c r="TNK19" s="2688"/>
      <c r="TNL19" s="2688"/>
      <c r="TNM19" s="2688"/>
      <c r="TNN19" s="2688"/>
      <c r="TNO19" s="2688"/>
      <c r="TNP19" s="2688"/>
      <c r="TNQ19" s="2688"/>
      <c r="TNR19" s="2688"/>
      <c r="TNS19" s="2688"/>
      <c r="TNT19" s="2688"/>
      <c r="TNU19" s="2688"/>
      <c r="TNV19" s="2688"/>
      <c r="TNW19" s="2688"/>
      <c r="TNX19" s="2688"/>
      <c r="TNY19" s="2688"/>
      <c r="TNZ19" s="2688"/>
      <c r="TOA19" s="2688"/>
      <c r="TOB19" s="2688"/>
      <c r="TOC19" s="2688"/>
      <c r="TOD19" s="2688"/>
      <c r="TOE19" s="2688"/>
      <c r="TOF19" s="2688"/>
      <c r="TOG19" s="2688"/>
      <c r="TOH19" s="2688"/>
      <c r="TOI19" s="2688"/>
      <c r="TOJ19" s="2688"/>
      <c r="TOK19" s="2688"/>
      <c r="TOL19" s="2688"/>
      <c r="TOM19" s="2688"/>
      <c r="TON19" s="2688"/>
      <c r="TOO19" s="2688"/>
      <c r="TOP19" s="2688"/>
      <c r="TOQ19" s="2688"/>
      <c r="TOR19" s="2688"/>
      <c r="TOS19" s="2688"/>
      <c r="TOT19" s="2688"/>
      <c r="TOU19" s="2688"/>
      <c r="TOV19" s="2688"/>
      <c r="TOW19" s="2688"/>
      <c r="TOX19" s="2688"/>
      <c r="TOY19" s="2688"/>
      <c r="TOZ19" s="2688"/>
      <c r="TPA19" s="2688"/>
      <c r="TPB19" s="2688"/>
      <c r="TPC19" s="2688"/>
      <c r="TPD19" s="2688"/>
      <c r="TPE19" s="2688"/>
      <c r="TPF19" s="2688"/>
      <c r="TPG19" s="2688"/>
      <c r="TPH19" s="2688"/>
      <c r="TPI19" s="2688"/>
      <c r="TPJ19" s="2688"/>
      <c r="TPK19" s="2688"/>
      <c r="TPL19" s="2688"/>
      <c r="TPM19" s="2688"/>
      <c r="TPN19" s="2688"/>
      <c r="TPO19" s="2688"/>
      <c r="TPP19" s="2688"/>
      <c r="TPQ19" s="2688"/>
      <c r="TPR19" s="2688"/>
      <c r="TPS19" s="2688"/>
      <c r="TPT19" s="2688"/>
      <c r="TPU19" s="2688"/>
      <c r="TPV19" s="2688"/>
      <c r="TPW19" s="2688"/>
      <c r="TPX19" s="2688"/>
      <c r="TPY19" s="2688"/>
      <c r="TPZ19" s="2688"/>
      <c r="TQA19" s="2688"/>
      <c r="TQB19" s="2688"/>
      <c r="TQC19" s="2688"/>
      <c r="TQD19" s="2688"/>
      <c r="TQE19" s="2688"/>
      <c r="TQF19" s="2688"/>
      <c r="TQG19" s="2688"/>
      <c r="TQH19" s="2688"/>
      <c r="TQI19" s="2688"/>
      <c r="TQJ19" s="2688"/>
      <c r="TQK19" s="2688"/>
      <c r="TQL19" s="2688"/>
      <c r="TQM19" s="2688"/>
      <c r="TQN19" s="2688"/>
      <c r="TQO19" s="2688"/>
      <c r="TQP19" s="2688"/>
      <c r="TQQ19" s="2688"/>
      <c r="TQR19" s="2688"/>
      <c r="TQS19" s="2688"/>
      <c r="TQT19" s="2688"/>
      <c r="TQU19" s="2688"/>
      <c r="TQV19" s="2688"/>
      <c r="TQW19" s="2688"/>
      <c r="TQX19" s="2688"/>
      <c r="TQY19" s="2688"/>
      <c r="TQZ19" s="2688"/>
      <c r="TRA19" s="2688"/>
      <c r="TRB19" s="2688"/>
      <c r="TRC19" s="2688"/>
      <c r="TRD19" s="2688"/>
      <c r="TRE19" s="2688"/>
      <c r="TRF19" s="2688"/>
      <c r="TRG19" s="2688"/>
      <c r="TRH19" s="2688"/>
      <c r="TRI19" s="2688"/>
      <c r="TRJ19" s="2688"/>
      <c r="TRK19" s="2688"/>
      <c r="TRL19" s="2688"/>
      <c r="TRM19" s="2688"/>
      <c r="TRN19" s="2688"/>
      <c r="TRO19" s="2688"/>
      <c r="TRP19" s="2688"/>
      <c r="TRQ19" s="2688"/>
      <c r="TRR19" s="2688"/>
      <c r="TRS19" s="2688"/>
      <c r="TRT19" s="2688"/>
      <c r="TRU19" s="2688"/>
      <c r="TRV19" s="2688"/>
      <c r="TRW19" s="2688"/>
      <c r="TRX19" s="2688"/>
      <c r="TRY19" s="2688"/>
      <c r="TRZ19" s="2688"/>
      <c r="TSA19" s="2688"/>
      <c r="TSB19" s="2688"/>
      <c r="TSC19" s="2688"/>
      <c r="TSD19" s="2688"/>
      <c r="TSE19" s="2688"/>
      <c r="TSF19" s="2688"/>
      <c r="TSG19" s="2688"/>
      <c r="TSH19" s="2688"/>
      <c r="TSI19" s="2688"/>
      <c r="TSJ19" s="2688"/>
      <c r="TSK19" s="2688"/>
      <c r="TSL19" s="2688"/>
      <c r="TSM19" s="2688"/>
      <c r="TSN19" s="2688"/>
      <c r="TSO19" s="2688"/>
      <c r="TSP19" s="2688"/>
      <c r="TSQ19" s="2688"/>
      <c r="TSR19" s="2688"/>
      <c r="TSS19" s="2688"/>
      <c r="TST19" s="2688"/>
      <c r="TSU19" s="2688"/>
      <c r="TSV19" s="2688"/>
      <c r="TSW19" s="2688"/>
      <c r="TSX19" s="2688"/>
      <c r="TSY19" s="2688"/>
      <c r="TSZ19" s="2688"/>
      <c r="TTA19" s="2688"/>
      <c r="TTB19" s="2688"/>
      <c r="TTC19" s="2688"/>
      <c r="TTD19" s="2688"/>
      <c r="TTE19" s="2688"/>
      <c r="TTF19" s="2688"/>
      <c r="TTG19" s="2688"/>
      <c r="TTH19" s="2688"/>
      <c r="TTI19" s="2688"/>
      <c r="TTJ19" s="2688"/>
      <c r="TTK19" s="2688"/>
      <c r="TTL19" s="2688"/>
      <c r="TTM19" s="2688"/>
      <c r="TTN19" s="2688"/>
      <c r="TTO19" s="2688"/>
      <c r="TTP19" s="2688"/>
      <c r="TTQ19" s="2688"/>
      <c r="TTR19" s="2688"/>
      <c r="TTS19" s="2688"/>
      <c r="TTT19" s="2688"/>
      <c r="TTU19" s="2688"/>
      <c r="TTV19" s="2688"/>
      <c r="TTW19" s="2688"/>
      <c r="TTX19" s="2688"/>
      <c r="TTY19" s="2688"/>
      <c r="TTZ19" s="2688"/>
      <c r="TUA19" s="2688"/>
      <c r="TUB19" s="2688"/>
      <c r="TUC19" s="2688"/>
      <c r="TUD19" s="2688"/>
      <c r="TUE19" s="2688"/>
      <c r="TUF19" s="2688"/>
      <c r="TUG19" s="2688"/>
      <c r="TUH19" s="2688"/>
      <c r="TUI19" s="2688"/>
      <c r="TUJ19" s="2688"/>
      <c r="TUK19" s="2688"/>
      <c r="TUL19" s="2688"/>
      <c r="TUM19" s="2688"/>
      <c r="TUN19" s="2688"/>
      <c r="TUO19" s="2688"/>
      <c r="TUP19" s="2688"/>
      <c r="TUQ19" s="2688"/>
      <c r="TUR19" s="2688"/>
      <c r="TUS19" s="2688"/>
      <c r="TUT19" s="2688"/>
      <c r="TUU19" s="2688"/>
      <c r="TUV19" s="2688"/>
      <c r="TUW19" s="2688"/>
      <c r="TUX19" s="2688"/>
      <c r="TUY19" s="2688"/>
      <c r="TUZ19" s="2688"/>
      <c r="TVA19" s="2688"/>
      <c r="TVB19" s="2688"/>
      <c r="TVC19" s="2688"/>
      <c r="TVD19" s="2688"/>
      <c r="TVE19" s="2688"/>
      <c r="TVF19" s="2688"/>
      <c r="TVG19" s="2688"/>
      <c r="TVH19" s="2688"/>
      <c r="TVI19" s="2688"/>
      <c r="TVJ19" s="2688"/>
      <c r="TVK19" s="2688"/>
      <c r="TVL19" s="2688"/>
      <c r="TVM19" s="2688"/>
      <c r="TVN19" s="2688"/>
      <c r="TVO19" s="2688"/>
      <c r="TVP19" s="2688"/>
      <c r="TVQ19" s="2688"/>
      <c r="TVR19" s="2688"/>
      <c r="TVS19" s="2688"/>
      <c r="TVT19" s="2688"/>
      <c r="TVU19" s="2688"/>
      <c r="TVV19" s="2688"/>
      <c r="TVW19" s="2688"/>
      <c r="TVX19" s="2688"/>
      <c r="TVY19" s="2688"/>
      <c r="TVZ19" s="2688"/>
      <c r="TWA19" s="2688"/>
      <c r="TWB19" s="2688"/>
      <c r="TWC19" s="2688"/>
      <c r="TWD19" s="2688"/>
      <c r="TWE19" s="2688"/>
      <c r="TWF19" s="2688"/>
      <c r="TWG19" s="2688"/>
      <c r="TWH19" s="2688"/>
      <c r="TWI19" s="2688"/>
      <c r="TWJ19" s="2688"/>
      <c r="TWK19" s="2688"/>
      <c r="TWL19" s="2688"/>
      <c r="TWM19" s="2688"/>
      <c r="TWN19" s="2688"/>
      <c r="TWO19" s="2688"/>
      <c r="TWP19" s="2688"/>
      <c r="TWQ19" s="2688"/>
      <c r="TWR19" s="2688"/>
      <c r="TWS19" s="2688"/>
      <c r="TWT19" s="2688"/>
      <c r="TWU19" s="2688"/>
      <c r="TWV19" s="2688"/>
      <c r="TWW19" s="2688"/>
      <c r="TWX19" s="2688"/>
      <c r="TWY19" s="2688"/>
      <c r="TWZ19" s="2688"/>
      <c r="TXA19" s="2688"/>
      <c r="TXB19" s="2688"/>
      <c r="TXC19" s="2688"/>
      <c r="TXD19" s="2688"/>
      <c r="TXE19" s="2688"/>
      <c r="TXF19" s="2688"/>
      <c r="TXG19" s="2688"/>
      <c r="TXH19" s="2688"/>
      <c r="TXI19" s="2688"/>
      <c r="TXJ19" s="2688"/>
      <c r="TXK19" s="2688"/>
      <c r="TXL19" s="2688"/>
      <c r="TXM19" s="2688"/>
      <c r="TXN19" s="2688"/>
      <c r="TXO19" s="2688"/>
      <c r="TXP19" s="2688"/>
      <c r="TXQ19" s="2688"/>
      <c r="TXR19" s="2688"/>
      <c r="TXS19" s="2688"/>
      <c r="TXT19" s="2688"/>
      <c r="TXU19" s="2688"/>
      <c r="TXV19" s="2688"/>
      <c r="TXW19" s="2688"/>
      <c r="TXX19" s="2688"/>
      <c r="TXY19" s="2688"/>
      <c r="TXZ19" s="2688"/>
      <c r="TYA19" s="2688"/>
      <c r="TYB19" s="2688"/>
      <c r="TYC19" s="2688"/>
      <c r="TYD19" s="2688"/>
      <c r="TYE19" s="2688"/>
      <c r="TYF19" s="2688"/>
      <c r="TYG19" s="2688"/>
      <c r="TYH19" s="2688"/>
      <c r="TYI19" s="2688"/>
      <c r="TYJ19" s="2688"/>
      <c r="TYK19" s="2688"/>
      <c r="TYL19" s="2688"/>
      <c r="TYM19" s="2688"/>
      <c r="TYN19" s="2688"/>
      <c r="TYO19" s="2688"/>
      <c r="TYP19" s="2688"/>
      <c r="TYQ19" s="2688"/>
      <c r="TYR19" s="2688"/>
      <c r="TYS19" s="2688"/>
      <c r="TYT19" s="2688"/>
      <c r="TYU19" s="2688"/>
      <c r="TYV19" s="2688"/>
      <c r="TYW19" s="2688"/>
      <c r="TYX19" s="2688"/>
      <c r="TYY19" s="2688"/>
      <c r="TYZ19" s="2688"/>
      <c r="TZA19" s="2688"/>
      <c r="TZB19" s="2688"/>
      <c r="TZC19" s="2688"/>
      <c r="TZD19" s="2688"/>
      <c r="TZE19" s="2688"/>
      <c r="TZF19" s="2688"/>
      <c r="TZG19" s="2688"/>
      <c r="TZH19" s="2688"/>
      <c r="TZI19" s="2688"/>
      <c r="TZJ19" s="2688"/>
      <c r="TZK19" s="2688"/>
      <c r="TZL19" s="2688"/>
      <c r="TZM19" s="2688"/>
      <c r="TZN19" s="2688"/>
      <c r="TZO19" s="2688"/>
      <c r="TZP19" s="2688"/>
      <c r="TZQ19" s="2688"/>
      <c r="TZR19" s="2688"/>
      <c r="TZS19" s="2688"/>
      <c r="TZT19" s="2688"/>
      <c r="TZU19" s="2688"/>
      <c r="TZV19" s="2688"/>
      <c r="TZW19" s="2688"/>
      <c r="TZX19" s="2688"/>
      <c r="TZY19" s="2688"/>
      <c r="TZZ19" s="2688"/>
      <c r="UAA19" s="2688"/>
      <c r="UAB19" s="2688"/>
      <c r="UAC19" s="2688"/>
      <c r="UAD19" s="2688"/>
      <c r="UAE19" s="2688"/>
      <c r="UAF19" s="2688"/>
      <c r="UAG19" s="2688"/>
      <c r="UAH19" s="2688"/>
      <c r="UAI19" s="2688"/>
      <c r="UAJ19" s="2688"/>
      <c r="UAK19" s="2688"/>
      <c r="UAL19" s="2688"/>
      <c r="UAM19" s="2688"/>
      <c r="UAN19" s="2688"/>
      <c r="UAO19" s="2688"/>
      <c r="UAP19" s="2688"/>
      <c r="UAQ19" s="2688"/>
      <c r="UAR19" s="2688"/>
      <c r="UAS19" s="2688"/>
      <c r="UAT19" s="2688"/>
      <c r="UAU19" s="2688"/>
      <c r="UAV19" s="2688"/>
      <c r="UAW19" s="2688"/>
      <c r="UAX19" s="2688"/>
      <c r="UAY19" s="2688"/>
      <c r="UAZ19" s="2688"/>
      <c r="UBA19" s="2688"/>
      <c r="UBB19" s="2688"/>
      <c r="UBC19" s="2688"/>
      <c r="UBD19" s="2688"/>
      <c r="UBE19" s="2688"/>
      <c r="UBF19" s="2688"/>
      <c r="UBG19" s="2688"/>
      <c r="UBH19" s="2688"/>
      <c r="UBI19" s="2688"/>
      <c r="UBJ19" s="2688"/>
      <c r="UBK19" s="2688"/>
      <c r="UBL19" s="2688"/>
      <c r="UBM19" s="2688"/>
      <c r="UBN19" s="2688"/>
      <c r="UBO19" s="2688"/>
      <c r="UBP19" s="2688"/>
      <c r="UBQ19" s="2688"/>
      <c r="UBR19" s="2688"/>
      <c r="UBS19" s="2688"/>
      <c r="UBT19" s="2688"/>
      <c r="UBU19" s="2688"/>
      <c r="UBV19" s="2688"/>
      <c r="UBW19" s="2688"/>
      <c r="UBX19" s="2688"/>
      <c r="UBY19" s="2688"/>
      <c r="UBZ19" s="2688"/>
      <c r="UCA19" s="2688"/>
      <c r="UCB19" s="2688"/>
      <c r="UCC19" s="2688"/>
      <c r="UCD19" s="2688"/>
      <c r="UCE19" s="2688"/>
      <c r="UCF19" s="2688"/>
      <c r="UCG19" s="2688"/>
      <c r="UCH19" s="2688"/>
      <c r="UCI19" s="2688"/>
      <c r="UCJ19" s="2688"/>
      <c r="UCK19" s="2688"/>
      <c r="UCL19" s="2688"/>
      <c r="UCM19" s="2688"/>
      <c r="UCN19" s="2688"/>
      <c r="UCO19" s="2688"/>
      <c r="UCP19" s="2688"/>
      <c r="UCQ19" s="2688"/>
      <c r="UCR19" s="2688"/>
      <c r="UCS19" s="2688"/>
      <c r="UCT19" s="2688"/>
      <c r="UCU19" s="2688"/>
      <c r="UCV19" s="2688"/>
      <c r="UCW19" s="2688"/>
      <c r="UCX19" s="2688"/>
      <c r="UCY19" s="2688"/>
      <c r="UCZ19" s="2688"/>
      <c r="UDA19" s="2688"/>
      <c r="UDB19" s="2688"/>
      <c r="UDC19" s="2688"/>
      <c r="UDD19" s="2688"/>
      <c r="UDE19" s="2688"/>
      <c r="UDF19" s="2688"/>
      <c r="UDG19" s="2688"/>
      <c r="UDH19" s="2688"/>
      <c r="UDI19" s="2688"/>
      <c r="UDJ19" s="2688"/>
      <c r="UDK19" s="2688"/>
      <c r="UDL19" s="2688"/>
      <c r="UDM19" s="2688"/>
      <c r="UDN19" s="2688"/>
      <c r="UDO19" s="2688"/>
      <c r="UDP19" s="2688"/>
      <c r="UDQ19" s="2688"/>
      <c r="UDR19" s="2688"/>
      <c r="UDS19" s="2688"/>
      <c r="UDT19" s="2688"/>
      <c r="UDU19" s="2688"/>
      <c r="UDV19" s="2688"/>
      <c r="UDW19" s="2688"/>
      <c r="UDX19" s="2688"/>
      <c r="UDY19" s="2688"/>
      <c r="UDZ19" s="2688"/>
      <c r="UEA19" s="2688"/>
      <c r="UEB19" s="2688"/>
      <c r="UEC19" s="2688"/>
      <c r="UED19" s="2688"/>
      <c r="UEE19" s="2688"/>
      <c r="UEF19" s="2688"/>
      <c r="UEG19" s="2688"/>
      <c r="UEH19" s="2688"/>
      <c r="UEI19" s="2688"/>
      <c r="UEJ19" s="2688"/>
      <c r="UEK19" s="2688"/>
      <c r="UEL19" s="2688"/>
      <c r="UEM19" s="2688"/>
      <c r="UEN19" s="2688"/>
      <c r="UEO19" s="2688"/>
      <c r="UEP19" s="2688"/>
      <c r="UEQ19" s="2688"/>
      <c r="UER19" s="2688"/>
      <c r="UES19" s="2688"/>
      <c r="UET19" s="2688"/>
      <c r="UEU19" s="2688"/>
      <c r="UEV19" s="2688"/>
      <c r="UEW19" s="2688"/>
      <c r="UEX19" s="2688"/>
      <c r="UEY19" s="2688"/>
      <c r="UEZ19" s="2688"/>
      <c r="UFA19" s="2688"/>
      <c r="UFB19" s="2688"/>
      <c r="UFC19" s="2688"/>
      <c r="UFD19" s="2688"/>
      <c r="UFE19" s="2688"/>
      <c r="UFF19" s="2688"/>
      <c r="UFG19" s="2688"/>
      <c r="UFH19" s="2688"/>
      <c r="UFI19" s="2688"/>
      <c r="UFJ19" s="2688"/>
      <c r="UFK19" s="2688"/>
      <c r="UFL19" s="2688"/>
      <c r="UFM19" s="2688"/>
      <c r="UFN19" s="2688"/>
      <c r="UFO19" s="2688"/>
      <c r="UFP19" s="2688"/>
      <c r="UFQ19" s="2688"/>
      <c r="UFR19" s="2688"/>
      <c r="UFS19" s="2688"/>
      <c r="UFT19" s="2688"/>
      <c r="UFU19" s="2688"/>
      <c r="UFV19" s="2688"/>
      <c r="UFW19" s="2688"/>
      <c r="UFX19" s="2688"/>
      <c r="UFY19" s="2688"/>
      <c r="UFZ19" s="2688"/>
      <c r="UGA19" s="2688"/>
      <c r="UGB19" s="2688"/>
      <c r="UGC19" s="2688"/>
      <c r="UGD19" s="2688"/>
      <c r="UGE19" s="2688"/>
      <c r="UGF19" s="2688"/>
      <c r="UGG19" s="2688"/>
      <c r="UGH19" s="2688"/>
      <c r="UGI19" s="2688"/>
      <c r="UGJ19" s="2688"/>
      <c r="UGK19" s="2688"/>
      <c r="UGL19" s="2688"/>
      <c r="UGM19" s="2688"/>
      <c r="UGN19" s="2688"/>
      <c r="UGO19" s="2688"/>
      <c r="UGP19" s="2688"/>
      <c r="UGQ19" s="2688"/>
      <c r="UGR19" s="2688"/>
      <c r="UGS19" s="2688"/>
      <c r="UGT19" s="2688"/>
      <c r="UGU19" s="2688"/>
      <c r="UGV19" s="2688"/>
      <c r="UGW19" s="2688"/>
      <c r="UGX19" s="2688"/>
      <c r="UGY19" s="2688"/>
      <c r="UGZ19" s="2688"/>
      <c r="UHA19" s="2688"/>
      <c r="UHB19" s="2688"/>
      <c r="UHC19" s="2688"/>
      <c r="UHD19" s="2688"/>
      <c r="UHE19" s="2688"/>
      <c r="UHF19" s="2688"/>
      <c r="UHG19" s="2688"/>
      <c r="UHH19" s="2688"/>
      <c r="UHI19" s="2688"/>
      <c r="UHJ19" s="2688"/>
      <c r="UHK19" s="2688"/>
      <c r="UHL19" s="2688"/>
      <c r="UHM19" s="2688"/>
      <c r="UHN19" s="2688"/>
      <c r="UHO19" s="2688"/>
      <c r="UHP19" s="2688"/>
      <c r="UHQ19" s="2688"/>
      <c r="UHR19" s="2688"/>
      <c r="UHS19" s="2688"/>
      <c r="UHT19" s="2688"/>
      <c r="UHU19" s="2688"/>
      <c r="UHV19" s="2688"/>
      <c r="UHW19" s="2688"/>
      <c r="UHX19" s="2688"/>
      <c r="UHY19" s="2688"/>
      <c r="UHZ19" s="2688"/>
      <c r="UIA19" s="2688"/>
      <c r="UIB19" s="2688"/>
      <c r="UIC19" s="2688"/>
      <c r="UID19" s="2688"/>
      <c r="UIE19" s="2688"/>
      <c r="UIF19" s="2688"/>
      <c r="UIG19" s="2688"/>
      <c r="UIH19" s="2688"/>
      <c r="UII19" s="2688"/>
      <c r="UIJ19" s="2688"/>
      <c r="UIK19" s="2688"/>
      <c r="UIL19" s="2688"/>
      <c r="UIM19" s="2688"/>
      <c r="UIN19" s="2688"/>
      <c r="UIO19" s="2688"/>
      <c r="UIP19" s="2688"/>
      <c r="UIQ19" s="2688"/>
      <c r="UIR19" s="2688"/>
      <c r="UIS19" s="2688"/>
      <c r="UIT19" s="2688"/>
      <c r="UIU19" s="2688"/>
      <c r="UIV19" s="2688"/>
      <c r="UIW19" s="2688"/>
      <c r="UIX19" s="2688"/>
      <c r="UIY19" s="2688"/>
      <c r="UIZ19" s="2688"/>
      <c r="UJA19" s="2688"/>
      <c r="UJB19" s="2688"/>
      <c r="UJC19" s="2688"/>
      <c r="UJD19" s="2688"/>
      <c r="UJE19" s="2688"/>
      <c r="UJF19" s="2688"/>
      <c r="UJG19" s="2688"/>
      <c r="UJH19" s="2688"/>
      <c r="UJI19" s="2688"/>
      <c r="UJJ19" s="2688"/>
      <c r="UJK19" s="2688"/>
      <c r="UJL19" s="2688"/>
      <c r="UJM19" s="2688"/>
      <c r="UJN19" s="2688"/>
      <c r="UJO19" s="2688"/>
      <c r="UJP19" s="2688"/>
      <c r="UJQ19" s="2688"/>
      <c r="UJR19" s="2688"/>
      <c r="UJS19" s="2688"/>
      <c r="UJT19" s="2688"/>
      <c r="UJU19" s="2688"/>
      <c r="UJV19" s="2688"/>
      <c r="UJW19" s="2688"/>
      <c r="UJX19" s="2688"/>
      <c r="UJY19" s="2688"/>
      <c r="UJZ19" s="2688"/>
      <c r="UKA19" s="2688"/>
      <c r="UKB19" s="2688"/>
      <c r="UKC19" s="2688"/>
      <c r="UKD19" s="2688"/>
      <c r="UKE19" s="2688"/>
      <c r="UKF19" s="2688"/>
      <c r="UKG19" s="2688"/>
      <c r="UKH19" s="2688"/>
      <c r="UKI19" s="2688"/>
      <c r="UKJ19" s="2688"/>
      <c r="UKK19" s="2688"/>
      <c r="UKL19" s="2688"/>
      <c r="UKM19" s="2688"/>
      <c r="UKN19" s="2688"/>
      <c r="UKO19" s="2688"/>
      <c r="UKP19" s="2688"/>
      <c r="UKQ19" s="2688"/>
      <c r="UKR19" s="2688"/>
      <c r="UKS19" s="2688"/>
      <c r="UKT19" s="2688"/>
      <c r="UKU19" s="2688"/>
      <c r="UKV19" s="2688"/>
      <c r="UKW19" s="2688"/>
      <c r="UKX19" s="2688"/>
      <c r="UKY19" s="2688"/>
      <c r="UKZ19" s="2688"/>
      <c r="ULA19" s="2688"/>
      <c r="ULB19" s="2688"/>
      <c r="ULC19" s="2688"/>
      <c r="ULD19" s="2688"/>
      <c r="ULE19" s="2688"/>
      <c r="ULF19" s="2688"/>
      <c r="ULG19" s="2688"/>
      <c r="ULH19" s="2688"/>
      <c r="ULI19" s="2688"/>
      <c r="ULJ19" s="2688"/>
      <c r="ULK19" s="2688"/>
      <c r="ULL19" s="2688"/>
      <c r="ULM19" s="2688"/>
      <c r="ULN19" s="2688"/>
      <c r="ULO19" s="2688"/>
      <c r="ULP19" s="2688"/>
      <c r="ULQ19" s="2688"/>
      <c r="ULR19" s="2688"/>
      <c r="ULS19" s="2688"/>
      <c r="ULT19" s="2688"/>
      <c r="ULU19" s="2688"/>
      <c r="ULV19" s="2688"/>
      <c r="ULW19" s="2688"/>
      <c r="ULX19" s="2688"/>
      <c r="ULY19" s="2688"/>
      <c r="ULZ19" s="2688"/>
      <c r="UMA19" s="2688"/>
      <c r="UMB19" s="2688"/>
      <c r="UMC19" s="2688"/>
      <c r="UMD19" s="2688"/>
      <c r="UME19" s="2688"/>
      <c r="UMF19" s="2688"/>
      <c r="UMG19" s="2688"/>
      <c r="UMH19" s="2688"/>
      <c r="UMI19" s="2688"/>
      <c r="UMJ19" s="2688"/>
      <c r="UMK19" s="2688"/>
      <c r="UML19" s="2688"/>
      <c r="UMM19" s="2688"/>
      <c r="UMN19" s="2688"/>
      <c r="UMO19" s="2688"/>
      <c r="UMP19" s="2688"/>
      <c r="UMQ19" s="2688"/>
      <c r="UMR19" s="2688"/>
      <c r="UMS19" s="2688"/>
      <c r="UMT19" s="2688"/>
      <c r="UMU19" s="2688"/>
      <c r="UMV19" s="2688"/>
      <c r="UMW19" s="2688"/>
      <c r="UMX19" s="2688"/>
      <c r="UMY19" s="2688"/>
      <c r="UMZ19" s="2688"/>
      <c r="UNA19" s="2688"/>
      <c r="UNB19" s="2688"/>
      <c r="UNC19" s="2688"/>
      <c r="UND19" s="2688"/>
      <c r="UNE19" s="2688"/>
      <c r="UNF19" s="2688"/>
      <c r="UNG19" s="2688"/>
      <c r="UNH19" s="2688"/>
      <c r="UNI19" s="2688"/>
      <c r="UNJ19" s="2688"/>
      <c r="UNK19" s="2688"/>
      <c r="UNL19" s="2688"/>
      <c r="UNM19" s="2688"/>
      <c r="UNN19" s="2688"/>
      <c r="UNO19" s="2688"/>
      <c r="UNP19" s="2688"/>
      <c r="UNQ19" s="2688"/>
      <c r="UNR19" s="2688"/>
      <c r="UNS19" s="2688"/>
      <c r="UNT19" s="2688"/>
      <c r="UNU19" s="2688"/>
      <c r="UNV19" s="2688"/>
      <c r="UNW19" s="2688"/>
      <c r="UNX19" s="2688"/>
      <c r="UNY19" s="2688"/>
      <c r="UNZ19" s="2688"/>
      <c r="UOA19" s="2688"/>
      <c r="UOB19" s="2688"/>
      <c r="UOC19" s="2688"/>
      <c r="UOD19" s="2688"/>
      <c r="UOE19" s="2688"/>
      <c r="UOF19" s="2688"/>
      <c r="UOG19" s="2688"/>
      <c r="UOH19" s="2688"/>
      <c r="UOI19" s="2688"/>
      <c r="UOJ19" s="2688"/>
      <c r="UOK19" s="2688"/>
      <c r="UOL19" s="2688"/>
      <c r="UOM19" s="2688"/>
      <c r="UON19" s="2688"/>
      <c r="UOO19" s="2688"/>
      <c r="UOP19" s="2688"/>
      <c r="UOQ19" s="2688"/>
      <c r="UOR19" s="2688"/>
      <c r="UOS19" s="2688"/>
      <c r="UOT19" s="2688"/>
      <c r="UOU19" s="2688"/>
      <c r="UOV19" s="2688"/>
      <c r="UOW19" s="2688"/>
      <c r="UOX19" s="2688"/>
      <c r="UOY19" s="2688"/>
      <c r="UOZ19" s="2688"/>
      <c r="UPA19" s="2688"/>
      <c r="UPB19" s="2688"/>
      <c r="UPC19" s="2688"/>
      <c r="UPD19" s="2688"/>
      <c r="UPE19" s="2688"/>
      <c r="UPF19" s="2688"/>
      <c r="UPG19" s="2688"/>
      <c r="UPH19" s="2688"/>
      <c r="UPI19" s="2688"/>
      <c r="UPJ19" s="2688"/>
      <c r="UPK19" s="2688"/>
      <c r="UPL19" s="2688"/>
      <c r="UPM19" s="2688"/>
      <c r="UPN19" s="2688"/>
      <c r="UPO19" s="2688"/>
      <c r="UPP19" s="2688"/>
      <c r="UPQ19" s="2688"/>
      <c r="UPR19" s="2688"/>
      <c r="UPS19" s="2688"/>
      <c r="UPT19" s="2688"/>
      <c r="UPU19" s="2688"/>
      <c r="UPV19" s="2688"/>
      <c r="UPW19" s="2688"/>
      <c r="UPX19" s="2688"/>
      <c r="UPY19" s="2688"/>
      <c r="UPZ19" s="2688"/>
      <c r="UQA19" s="2688"/>
      <c r="UQB19" s="2688"/>
      <c r="UQC19" s="2688"/>
      <c r="UQD19" s="2688"/>
      <c r="UQE19" s="2688"/>
      <c r="UQF19" s="2688"/>
      <c r="UQG19" s="2688"/>
      <c r="UQH19" s="2688"/>
      <c r="UQI19" s="2688"/>
      <c r="UQJ19" s="2688"/>
      <c r="UQK19" s="2688"/>
      <c r="UQL19" s="2688"/>
      <c r="UQM19" s="2688"/>
      <c r="UQN19" s="2688"/>
      <c r="UQO19" s="2688"/>
      <c r="UQP19" s="2688"/>
      <c r="UQQ19" s="2688"/>
      <c r="UQR19" s="2688"/>
      <c r="UQS19" s="2688"/>
      <c r="UQT19" s="2688"/>
      <c r="UQU19" s="2688"/>
      <c r="UQV19" s="2688"/>
      <c r="UQW19" s="2688"/>
      <c r="UQX19" s="2688"/>
      <c r="UQY19" s="2688"/>
      <c r="UQZ19" s="2688"/>
      <c r="URA19" s="2688"/>
      <c r="URB19" s="2688"/>
      <c r="URC19" s="2688"/>
      <c r="URD19" s="2688"/>
      <c r="URE19" s="2688"/>
      <c r="URF19" s="2688"/>
      <c r="URG19" s="2688"/>
      <c r="URH19" s="2688"/>
      <c r="URI19" s="2688"/>
      <c r="URJ19" s="2688"/>
      <c r="URK19" s="2688"/>
      <c r="URL19" s="2688"/>
      <c r="URM19" s="2688"/>
      <c r="URN19" s="2688"/>
      <c r="URO19" s="2688"/>
      <c r="URP19" s="2688"/>
      <c r="URQ19" s="2688"/>
      <c r="URR19" s="2688"/>
      <c r="URS19" s="2688"/>
      <c r="URT19" s="2688"/>
      <c r="URU19" s="2688"/>
      <c r="URV19" s="2688"/>
      <c r="URW19" s="2688"/>
      <c r="URX19" s="2688"/>
      <c r="URY19" s="2688"/>
      <c r="URZ19" s="2688"/>
      <c r="USA19" s="2688"/>
      <c r="USB19" s="2688"/>
      <c r="USC19" s="2688"/>
      <c r="USD19" s="2688"/>
      <c r="USE19" s="2688"/>
      <c r="USF19" s="2688"/>
      <c r="USG19" s="2688"/>
      <c r="USH19" s="2688"/>
      <c r="USI19" s="2688"/>
      <c r="USJ19" s="2688"/>
      <c r="USK19" s="2688"/>
      <c r="USL19" s="2688"/>
      <c r="USM19" s="2688"/>
      <c r="USN19" s="2688"/>
      <c r="USO19" s="2688"/>
      <c r="USP19" s="2688"/>
      <c r="USQ19" s="2688"/>
      <c r="USR19" s="2688"/>
      <c r="USS19" s="2688"/>
      <c r="UST19" s="2688"/>
      <c r="USU19" s="2688"/>
      <c r="USV19" s="2688"/>
      <c r="USW19" s="2688"/>
      <c r="USX19" s="2688"/>
      <c r="USY19" s="2688"/>
      <c r="USZ19" s="2688"/>
      <c r="UTA19" s="2688"/>
      <c r="UTB19" s="2688"/>
      <c r="UTC19" s="2688"/>
      <c r="UTD19" s="2688"/>
      <c r="UTE19" s="2688"/>
      <c r="UTF19" s="2688"/>
      <c r="UTG19" s="2688"/>
      <c r="UTH19" s="2688"/>
      <c r="UTI19" s="2688"/>
      <c r="UTJ19" s="2688"/>
      <c r="UTK19" s="2688"/>
      <c r="UTL19" s="2688"/>
      <c r="UTM19" s="2688"/>
      <c r="UTN19" s="2688"/>
      <c r="UTO19" s="2688"/>
      <c r="UTP19" s="2688"/>
      <c r="UTQ19" s="2688"/>
      <c r="UTR19" s="2688"/>
      <c r="UTS19" s="2688"/>
      <c r="UTT19" s="2688"/>
      <c r="UTU19" s="2688"/>
      <c r="UTV19" s="2688"/>
      <c r="UTW19" s="2688"/>
      <c r="UTX19" s="2688"/>
      <c r="UTY19" s="2688"/>
      <c r="UTZ19" s="2688"/>
      <c r="UUA19" s="2688"/>
      <c r="UUB19" s="2688"/>
      <c r="UUC19" s="2688"/>
      <c r="UUD19" s="2688"/>
      <c r="UUE19" s="2688"/>
      <c r="UUF19" s="2688"/>
      <c r="UUG19" s="2688"/>
      <c r="UUH19" s="2688"/>
      <c r="UUI19" s="2688"/>
      <c r="UUJ19" s="2688"/>
      <c r="UUK19" s="2688"/>
      <c r="UUL19" s="2688"/>
      <c r="UUM19" s="2688"/>
      <c r="UUN19" s="2688"/>
      <c r="UUO19" s="2688"/>
      <c r="UUP19" s="2688"/>
      <c r="UUQ19" s="2688"/>
      <c r="UUR19" s="2688"/>
      <c r="UUS19" s="2688"/>
      <c r="UUT19" s="2688"/>
      <c r="UUU19" s="2688"/>
      <c r="UUV19" s="2688"/>
      <c r="UUW19" s="2688"/>
      <c r="UUX19" s="2688"/>
      <c r="UUY19" s="2688"/>
      <c r="UUZ19" s="2688"/>
      <c r="UVA19" s="2688"/>
      <c r="UVB19" s="2688"/>
      <c r="UVC19" s="2688"/>
      <c r="UVD19" s="2688"/>
      <c r="UVE19" s="2688"/>
      <c r="UVF19" s="2688"/>
      <c r="UVG19" s="2688"/>
      <c r="UVH19" s="2688"/>
      <c r="UVI19" s="2688"/>
      <c r="UVJ19" s="2688"/>
      <c r="UVK19" s="2688"/>
      <c r="UVL19" s="2688"/>
      <c r="UVM19" s="2688"/>
      <c r="UVN19" s="2688"/>
      <c r="UVO19" s="2688"/>
      <c r="UVP19" s="2688"/>
      <c r="UVQ19" s="2688"/>
      <c r="UVR19" s="2688"/>
      <c r="UVS19" s="2688"/>
      <c r="UVT19" s="2688"/>
      <c r="UVU19" s="2688"/>
      <c r="UVV19" s="2688"/>
      <c r="UVW19" s="2688"/>
      <c r="UVX19" s="2688"/>
      <c r="UVY19" s="2688"/>
      <c r="UVZ19" s="2688"/>
      <c r="UWA19" s="2688"/>
      <c r="UWB19" s="2688"/>
      <c r="UWC19" s="2688"/>
      <c r="UWD19" s="2688"/>
      <c r="UWE19" s="2688"/>
      <c r="UWF19" s="2688"/>
      <c r="UWG19" s="2688"/>
      <c r="UWH19" s="2688"/>
      <c r="UWI19" s="2688"/>
      <c r="UWJ19" s="2688"/>
      <c r="UWK19" s="2688"/>
      <c r="UWL19" s="2688"/>
      <c r="UWM19" s="2688"/>
      <c r="UWN19" s="2688"/>
      <c r="UWO19" s="2688"/>
      <c r="UWP19" s="2688"/>
      <c r="UWQ19" s="2688"/>
      <c r="UWR19" s="2688"/>
      <c r="UWS19" s="2688"/>
      <c r="UWT19" s="2688"/>
      <c r="UWU19" s="2688"/>
      <c r="UWV19" s="2688"/>
      <c r="UWW19" s="2688"/>
      <c r="UWX19" s="2688"/>
      <c r="UWY19" s="2688"/>
      <c r="UWZ19" s="2688"/>
      <c r="UXA19" s="2688"/>
      <c r="UXB19" s="2688"/>
      <c r="UXC19" s="2688"/>
      <c r="UXD19" s="2688"/>
      <c r="UXE19" s="2688"/>
      <c r="UXF19" s="2688"/>
      <c r="UXG19" s="2688"/>
      <c r="UXH19" s="2688"/>
      <c r="UXI19" s="2688"/>
      <c r="UXJ19" s="2688"/>
      <c r="UXK19" s="2688"/>
      <c r="UXL19" s="2688"/>
      <c r="UXM19" s="2688"/>
      <c r="UXN19" s="2688"/>
      <c r="UXO19" s="2688"/>
      <c r="UXP19" s="2688"/>
      <c r="UXQ19" s="2688"/>
      <c r="UXR19" s="2688"/>
      <c r="UXS19" s="2688"/>
      <c r="UXT19" s="2688"/>
      <c r="UXU19" s="2688"/>
      <c r="UXV19" s="2688"/>
      <c r="UXW19" s="2688"/>
      <c r="UXX19" s="2688"/>
      <c r="UXY19" s="2688"/>
      <c r="UXZ19" s="2688"/>
      <c r="UYA19" s="2688"/>
      <c r="UYB19" s="2688"/>
      <c r="UYC19" s="2688"/>
      <c r="UYD19" s="2688"/>
      <c r="UYE19" s="2688"/>
      <c r="UYF19" s="2688"/>
      <c r="UYG19" s="2688"/>
      <c r="UYH19" s="2688"/>
      <c r="UYI19" s="2688"/>
      <c r="UYJ19" s="2688"/>
      <c r="UYK19" s="2688"/>
      <c r="UYL19" s="2688"/>
      <c r="UYM19" s="2688"/>
      <c r="UYN19" s="2688"/>
      <c r="UYO19" s="2688"/>
      <c r="UYP19" s="2688"/>
      <c r="UYQ19" s="2688"/>
      <c r="UYR19" s="2688"/>
      <c r="UYS19" s="2688"/>
      <c r="UYT19" s="2688"/>
      <c r="UYU19" s="2688"/>
      <c r="UYV19" s="2688"/>
      <c r="UYW19" s="2688"/>
      <c r="UYX19" s="2688"/>
      <c r="UYY19" s="2688"/>
      <c r="UYZ19" s="2688"/>
      <c r="UZA19" s="2688"/>
      <c r="UZB19" s="2688"/>
      <c r="UZC19" s="2688"/>
      <c r="UZD19" s="2688"/>
      <c r="UZE19" s="2688"/>
      <c r="UZF19" s="2688"/>
      <c r="UZG19" s="2688"/>
      <c r="UZH19" s="2688"/>
      <c r="UZI19" s="2688"/>
      <c r="UZJ19" s="2688"/>
      <c r="UZK19" s="2688"/>
      <c r="UZL19" s="2688"/>
      <c r="UZM19" s="2688"/>
      <c r="UZN19" s="2688"/>
      <c r="UZO19" s="2688"/>
      <c r="UZP19" s="2688"/>
      <c r="UZQ19" s="2688"/>
      <c r="UZR19" s="2688"/>
      <c r="UZS19" s="2688"/>
      <c r="UZT19" s="2688"/>
      <c r="UZU19" s="2688"/>
      <c r="UZV19" s="2688"/>
      <c r="UZW19" s="2688"/>
      <c r="UZX19" s="2688"/>
      <c r="UZY19" s="2688"/>
      <c r="UZZ19" s="2688"/>
      <c r="VAA19" s="2688"/>
      <c r="VAB19" s="2688"/>
      <c r="VAC19" s="2688"/>
      <c r="VAD19" s="2688"/>
      <c r="VAE19" s="2688"/>
      <c r="VAF19" s="2688"/>
      <c r="VAG19" s="2688"/>
      <c r="VAH19" s="2688"/>
      <c r="VAI19" s="2688"/>
      <c r="VAJ19" s="2688"/>
      <c r="VAK19" s="2688"/>
      <c r="VAL19" s="2688"/>
      <c r="VAM19" s="2688"/>
      <c r="VAN19" s="2688"/>
      <c r="VAO19" s="2688"/>
      <c r="VAP19" s="2688"/>
      <c r="VAQ19" s="2688"/>
      <c r="VAR19" s="2688"/>
      <c r="VAS19" s="2688"/>
      <c r="VAT19" s="2688"/>
      <c r="VAU19" s="2688"/>
      <c r="VAV19" s="2688"/>
      <c r="VAW19" s="2688"/>
      <c r="VAX19" s="2688"/>
      <c r="VAY19" s="2688"/>
      <c r="VAZ19" s="2688"/>
      <c r="VBA19" s="2688"/>
      <c r="VBB19" s="2688"/>
      <c r="VBC19" s="2688"/>
      <c r="VBD19" s="2688"/>
      <c r="VBE19" s="2688"/>
      <c r="VBF19" s="2688"/>
      <c r="VBG19" s="2688"/>
      <c r="VBH19" s="2688"/>
      <c r="VBI19" s="2688"/>
      <c r="VBJ19" s="2688"/>
      <c r="VBK19" s="2688"/>
      <c r="VBL19" s="2688"/>
      <c r="VBM19" s="2688"/>
      <c r="VBN19" s="2688"/>
      <c r="VBO19" s="2688"/>
      <c r="VBP19" s="2688"/>
      <c r="VBQ19" s="2688"/>
      <c r="VBR19" s="2688"/>
      <c r="VBS19" s="2688"/>
      <c r="VBT19" s="2688"/>
      <c r="VBU19" s="2688"/>
      <c r="VBV19" s="2688"/>
      <c r="VBW19" s="2688"/>
      <c r="VBX19" s="2688"/>
      <c r="VBY19" s="2688"/>
      <c r="VBZ19" s="2688"/>
      <c r="VCA19" s="2688"/>
      <c r="VCB19" s="2688"/>
      <c r="VCC19" s="2688"/>
      <c r="VCD19" s="2688"/>
      <c r="VCE19" s="2688"/>
      <c r="VCF19" s="2688"/>
      <c r="VCG19" s="2688"/>
      <c r="VCH19" s="2688"/>
      <c r="VCI19" s="2688"/>
      <c r="VCJ19" s="2688"/>
      <c r="VCK19" s="2688"/>
      <c r="VCL19" s="2688"/>
      <c r="VCM19" s="2688"/>
      <c r="VCN19" s="2688"/>
      <c r="VCO19" s="2688"/>
      <c r="VCP19" s="2688"/>
      <c r="VCQ19" s="2688"/>
      <c r="VCR19" s="2688"/>
      <c r="VCS19" s="2688"/>
      <c r="VCT19" s="2688"/>
      <c r="VCU19" s="2688"/>
      <c r="VCV19" s="2688"/>
      <c r="VCW19" s="2688"/>
      <c r="VCX19" s="2688"/>
      <c r="VCY19" s="2688"/>
      <c r="VCZ19" s="2688"/>
      <c r="VDA19" s="2688"/>
      <c r="VDB19" s="2688"/>
      <c r="VDC19" s="2688"/>
      <c r="VDD19" s="2688"/>
      <c r="VDE19" s="2688"/>
      <c r="VDF19" s="2688"/>
      <c r="VDG19" s="2688"/>
      <c r="VDH19" s="2688"/>
      <c r="VDI19" s="2688"/>
      <c r="VDJ19" s="2688"/>
      <c r="VDK19" s="2688"/>
      <c r="VDL19" s="2688"/>
      <c r="VDM19" s="2688"/>
      <c r="VDN19" s="2688"/>
      <c r="VDO19" s="2688"/>
      <c r="VDP19" s="2688"/>
      <c r="VDQ19" s="2688"/>
      <c r="VDR19" s="2688"/>
      <c r="VDS19" s="2688"/>
      <c r="VDT19" s="2688"/>
      <c r="VDU19" s="2688"/>
      <c r="VDV19" s="2688"/>
      <c r="VDW19" s="2688"/>
      <c r="VDX19" s="2688"/>
      <c r="VDY19" s="2688"/>
      <c r="VDZ19" s="2688"/>
      <c r="VEA19" s="2688"/>
      <c r="VEB19" s="2688"/>
      <c r="VEC19" s="2688"/>
      <c r="VED19" s="2688"/>
      <c r="VEE19" s="2688"/>
      <c r="VEF19" s="2688"/>
      <c r="VEG19" s="2688"/>
      <c r="VEH19" s="2688"/>
      <c r="VEI19" s="2688"/>
      <c r="VEJ19" s="2688"/>
      <c r="VEK19" s="2688"/>
      <c r="VEL19" s="2688"/>
      <c r="VEM19" s="2688"/>
      <c r="VEN19" s="2688"/>
      <c r="VEO19" s="2688"/>
      <c r="VEP19" s="2688"/>
      <c r="VEQ19" s="2688"/>
      <c r="VER19" s="2688"/>
      <c r="VES19" s="2688"/>
      <c r="VET19" s="2688"/>
      <c r="VEU19" s="2688"/>
      <c r="VEV19" s="2688"/>
      <c r="VEW19" s="2688"/>
      <c r="VEX19" s="2688"/>
      <c r="VEY19" s="2688"/>
      <c r="VEZ19" s="2688"/>
      <c r="VFA19" s="2688"/>
      <c r="VFB19" s="2688"/>
      <c r="VFC19" s="2688"/>
      <c r="VFD19" s="2688"/>
      <c r="VFE19" s="2688"/>
      <c r="VFF19" s="2688"/>
      <c r="VFG19" s="2688"/>
      <c r="VFH19" s="2688"/>
      <c r="VFI19" s="2688"/>
      <c r="VFJ19" s="2688"/>
      <c r="VFK19" s="2688"/>
      <c r="VFL19" s="2688"/>
      <c r="VFM19" s="2688"/>
      <c r="VFN19" s="2688"/>
      <c r="VFO19" s="2688"/>
      <c r="VFP19" s="2688"/>
      <c r="VFQ19" s="2688"/>
      <c r="VFR19" s="2688"/>
      <c r="VFS19" s="2688"/>
      <c r="VFT19" s="2688"/>
      <c r="VFU19" s="2688"/>
      <c r="VFV19" s="2688"/>
      <c r="VFW19" s="2688"/>
      <c r="VFX19" s="2688"/>
      <c r="VFY19" s="2688"/>
      <c r="VFZ19" s="2688"/>
      <c r="VGA19" s="2688"/>
      <c r="VGB19" s="2688"/>
      <c r="VGC19" s="2688"/>
      <c r="VGD19" s="2688"/>
      <c r="VGE19" s="2688"/>
      <c r="VGF19" s="2688"/>
      <c r="VGG19" s="2688"/>
      <c r="VGH19" s="2688"/>
      <c r="VGI19" s="2688"/>
      <c r="VGJ19" s="2688"/>
      <c r="VGK19" s="2688"/>
      <c r="VGL19" s="2688"/>
      <c r="VGM19" s="2688"/>
      <c r="VGN19" s="2688"/>
      <c r="VGO19" s="2688"/>
      <c r="VGP19" s="2688"/>
      <c r="VGQ19" s="2688"/>
      <c r="VGR19" s="2688"/>
      <c r="VGS19" s="2688"/>
      <c r="VGT19" s="2688"/>
      <c r="VGU19" s="2688"/>
      <c r="VGV19" s="2688"/>
      <c r="VGW19" s="2688"/>
      <c r="VGX19" s="2688"/>
      <c r="VGY19" s="2688"/>
      <c r="VGZ19" s="2688"/>
      <c r="VHA19" s="2688"/>
      <c r="VHB19" s="2688"/>
      <c r="VHC19" s="2688"/>
      <c r="VHD19" s="2688"/>
      <c r="VHE19" s="2688"/>
      <c r="VHF19" s="2688"/>
      <c r="VHG19" s="2688"/>
      <c r="VHH19" s="2688"/>
      <c r="VHI19" s="2688"/>
      <c r="VHJ19" s="2688"/>
      <c r="VHK19" s="2688"/>
      <c r="VHL19" s="2688"/>
      <c r="VHM19" s="2688"/>
      <c r="VHN19" s="2688"/>
      <c r="VHO19" s="2688"/>
      <c r="VHP19" s="2688"/>
      <c r="VHQ19" s="2688"/>
      <c r="VHR19" s="2688"/>
      <c r="VHS19" s="2688"/>
      <c r="VHT19" s="2688"/>
      <c r="VHU19" s="2688"/>
      <c r="VHV19" s="2688"/>
      <c r="VHW19" s="2688"/>
      <c r="VHX19" s="2688"/>
      <c r="VHY19" s="2688"/>
      <c r="VHZ19" s="2688"/>
      <c r="VIA19" s="2688"/>
      <c r="VIB19" s="2688"/>
      <c r="VIC19" s="2688"/>
      <c r="VID19" s="2688"/>
      <c r="VIE19" s="2688"/>
      <c r="VIF19" s="2688"/>
      <c r="VIG19" s="2688"/>
      <c r="VIH19" s="2688"/>
      <c r="VII19" s="2688"/>
      <c r="VIJ19" s="2688"/>
      <c r="VIK19" s="2688"/>
      <c r="VIL19" s="2688"/>
      <c r="VIM19" s="2688"/>
      <c r="VIN19" s="2688"/>
      <c r="VIO19" s="2688"/>
      <c r="VIP19" s="2688"/>
      <c r="VIQ19" s="2688"/>
      <c r="VIR19" s="2688"/>
      <c r="VIS19" s="2688"/>
      <c r="VIT19" s="2688"/>
      <c r="VIU19" s="2688"/>
      <c r="VIV19" s="2688"/>
      <c r="VIW19" s="2688"/>
      <c r="VIX19" s="2688"/>
      <c r="VIY19" s="2688"/>
      <c r="VIZ19" s="2688"/>
      <c r="VJA19" s="2688"/>
      <c r="VJB19" s="2688"/>
      <c r="VJC19" s="2688"/>
      <c r="VJD19" s="2688"/>
      <c r="VJE19" s="2688"/>
      <c r="VJF19" s="2688"/>
      <c r="VJG19" s="2688"/>
      <c r="VJH19" s="2688"/>
      <c r="VJI19" s="2688"/>
      <c r="VJJ19" s="2688"/>
      <c r="VJK19" s="2688"/>
      <c r="VJL19" s="2688"/>
      <c r="VJM19" s="2688"/>
      <c r="VJN19" s="2688"/>
      <c r="VJO19" s="2688"/>
      <c r="VJP19" s="2688"/>
      <c r="VJQ19" s="2688"/>
      <c r="VJR19" s="2688"/>
      <c r="VJS19" s="2688"/>
      <c r="VJT19" s="2688"/>
      <c r="VJU19" s="2688"/>
      <c r="VJV19" s="2688"/>
      <c r="VJW19" s="2688"/>
      <c r="VJX19" s="2688"/>
      <c r="VJY19" s="2688"/>
      <c r="VJZ19" s="2688"/>
      <c r="VKA19" s="2688"/>
      <c r="VKB19" s="2688"/>
      <c r="VKC19" s="2688"/>
      <c r="VKD19" s="2688"/>
      <c r="VKE19" s="2688"/>
      <c r="VKF19" s="2688"/>
      <c r="VKG19" s="2688"/>
      <c r="VKH19" s="2688"/>
      <c r="VKI19" s="2688"/>
      <c r="VKJ19" s="2688"/>
      <c r="VKK19" s="2688"/>
      <c r="VKL19" s="2688"/>
      <c r="VKM19" s="2688"/>
      <c r="VKN19" s="2688"/>
      <c r="VKO19" s="2688"/>
      <c r="VKP19" s="2688"/>
      <c r="VKQ19" s="2688"/>
      <c r="VKR19" s="2688"/>
      <c r="VKS19" s="2688"/>
      <c r="VKT19" s="2688"/>
      <c r="VKU19" s="2688"/>
      <c r="VKV19" s="2688"/>
      <c r="VKW19" s="2688"/>
      <c r="VKX19" s="2688"/>
      <c r="VKY19" s="2688"/>
      <c r="VKZ19" s="2688"/>
      <c r="VLA19" s="2688"/>
      <c r="VLB19" s="2688"/>
      <c r="VLC19" s="2688"/>
      <c r="VLD19" s="2688"/>
      <c r="VLE19" s="2688"/>
      <c r="VLF19" s="2688"/>
      <c r="VLG19" s="2688"/>
      <c r="VLH19" s="2688"/>
      <c r="VLI19" s="2688"/>
      <c r="VLJ19" s="2688"/>
      <c r="VLK19" s="2688"/>
      <c r="VLL19" s="2688"/>
      <c r="VLM19" s="2688"/>
      <c r="VLN19" s="2688"/>
      <c r="VLO19" s="2688"/>
      <c r="VLP19" s="2688"/>
      <c r="VLQ19" s="2688"/>
      <c r="VLR19" s="2688"/>
      <c r="VLS19" s="2688"/>
      <c r="VLT19" s="2688"/>
      <c r="VLU19" s="2688"/>
      <c r="VLV19" s="2688"/>
      <c r="VLW19" s="2688"/>
      <c r="VLX19" s="2688"/>
      <c r="VLY19" s="2688"/>
      <c r="VLZ19" s="2688"/>
      <c r="VMA19" s="2688"/>
      <c r="VMB19" s="2688"/>
      <c r="VMC19" s="2688"/>
      <c r="VMD19" s="2688"/>
      <c r="VME19" s="2688"/>
      <c r="VMF19" s="2688"/>
      <c r="VMG19" s="2688"/>
      <c r="VMH19" s="2688"/>
      <c r="VMI19" s="2688"/>
      <c r="VMJ19" s="2688"/>
      <c r="VMK19" s="2688"/>
      <c r="VML19" s="2688"/>
      <c r="VMM19" s="2688"/>
      <c r="VMN19" s="2688"/>
      <c r="VMO19" s="2688"/>
      <c r="VMP19" s="2688"/>
      <c r="VMQ19" s="2688"/>
      <c r="VMR19" s="2688"/>
      <c r="VMS19" s="2688"/>
      <c r="VMT19" s="2688"/>
      <c r="VMU19" s="2688"/>
      <c r="VMV19" s="2688"/>
      <c r="VMW19" s="2688"/>
      <c r="VMX19" s="2688"/>
      <c r="VMY19" s="2688"/>
      <c r="VMZ19" s="2688"/>
      <c r="VNA19" s="2688"/>
      <c r="VNB19" s="2688"/>
      <c r="VNC19" s="2688"/>
      <c r="VND19" s="2688"/>
      <c r="VNE19" s="2688"/>
      <c r="VNF19" s="2688"/>
      <c r="VNG19" s="2688"/>
      <c r="VNH19" s="2688"/>
      <c r="VNI19" s="2688"/>
      <c r="VNJ19" s="2688"/>
      <c r="VNK19" s="2688"/>
      <c r="VNL19" s="2688"/>
      <c r="VNM19" s="2688"/>
      <c r="VNN19" s="2688"/>
      <c r="VNO19" s="2688"/>
      <c r="VNP19" s="2688"/>
      <c r="VNQ19" s="2688"/>
      <c r="VNR19" s="2688"/>
      <c r="VNS19" s="2688"/>
      <c r="VNT19" s="2688"/>
      <c r="VNU19" s="2688"/>
      <c r="VNV19" s="2688"/>
      <c r="VNW19" s="2688"/>
      <c r="VNX19" s="2688"/>
      <c r="VNY19" s="2688"/>
      <c r="VNZ19" s="2688"/>
      <c r="VOA19" s="2688"/>
      <c r="VOB19" s="2688"/>
      <c r="VOC19" s="2688"/>
      <c r="VOD19" s="2688"/>
      <c r="VOE19" s="2688"/>
      <c r="VOF19" s="2688"/>
      <c r="VOG19" s="2688"/>
      <c r="VOH19" s="2688"/>
      <c r="VOI19" s="2688"/>
      <c r="VOJ19" s="2688"/>
      <c r="VOK19" s="2688"/>
      <c r="VOL19" s="2688"/>
      <c r="VOM19" s="2688"/>
      <c r="VON19" s="2688"/>
      <c r="VOO19" s="2688"/>
      <c r="VOP19" s="2688"/>
      <c r="VOQ19" s="2688"/>
      <c r="VOR19" s="2688"/>
      <c r="VOS19" s="2688"/>
      <c r="VOT19" s="2688"/>
      <c r="VOU19" s="2688"/>
      <c r="VOV19" s="2688"/>
      <c r="VOW19" s="2688"/>
      <c r="VOX19" s="2688"/>
      <c r="VOY19" s="2688"/>
      <c r="VOZ19" s="2688"/>
      <c r="VPA19" s="2688"/>
      <c r="VPB19" s="2688"/>
      <c r="VPC19" s="2688"/>
      <c r="VPD19" s="2688"/>
      <c r="VPE19" s="2688"/>
      <c r="VPF19" s="2688"/>
      <c r="VPG19" s="2688"/>
      <c r="VPH19" s="2688"/>
      <c r="VPI19" s="2688"/>
      <c r="VPJ19" s="2688"/>
      <c r="VPK19" s="2688"/>
      <c r="VPL19" s="2688"/>
      <c r="VPM19" s="2688"/>
      <c r="VPN19" s="2688"/>
      <c r="VPO19" s="2688"/>
      <c r="VPP19" s="2688"/>
      <c r="VPQ19" s="2688"/>
      <c r="VPR19" s="2688"/>
      <c r="VPS19" s="2688"/>
      <c r="VPT19" s="2688"/>
      <c r="VPU19" s="2688"/>
      <c r="VPV19" s="2688"/>
      <c r="VPW19" s="2688"/>
      <c r="VPX19" s="2688"/>
      <c r="VPY19" s="2688"/>
      <c r="VPZ19" s="2688"/>
      <c r="VQA19" s="2688"/>
      <c r="VQB19" s="2688"/>
      <c r="VQC19" s="2688"/>
      <c r="VQD19" s="2688"/>
      <c r="VQE19" s="2688"/>
      <c r="VQF19" s="2688"/>
      <c r="VQG19" s="2688"/>
      <c r="VQH19" s="2688"/>
      <c r="VQI19" s="2688"/>
      <c r="VQJ19" s="2688"/>
      <c r="VQK19" s="2688"/>
      <c r="VQL19" s="2688"/>
      <c r="VQM19" s="2688"/>
      <c r="VQN19" s="2688"/>
      <c r="VQO19" s="2688"/>
      <c r="VQP19" s="2688"/>
      <c r="VQQ19" s="2688"/>
      <c r="VQR19" s="2688"/>
      <c r="VQS19" s="2688"/>
      <c r="VQT19" s="2688"/>
      <c r="VQU19" s="2688"/>
      <c r="VQV19" s="2688"/>
      <c r="VQW19" s="2688"/>
      <c r="VQX19" s="2688"/>
      <c r="VQY19" s="2688"/>
      <c r="VQZ19" s="2688"/>
      <c r="VRA19" s="2688"/>
      <c r="VRB19" s="2688"/>
      <c r="VRC19" s="2688"/>
      <c r="VRD19" s="2688"/>
      <c r="VRE19" s="2688"/>
      <c r="VRF19" s="2688"/>
      <c r="VRG19" s="2688"/>
      <c r="VRH19" s="2688"/>
      <c r="VRI19" s="2688"/>
      <c r="VRJ19" s="2688"/>
      <c r="VRK19" s="2688"/>
      <c r="VRL19" s="2688"/>
      <c r="VRM19" s="2688"/>
      <c r="VRN19" s="2688"/>
      <c r="VRO19" s="2688"/>
      <c r="VRP19" s="2688"/>
      <c r="VRQ19" s="2688"/>
      <c r="VRR19" s="2688"/>
      <c r="VRS19" s="2688"/>
      <c r="VRT19" s="2688"/>
      <c r="VRU19" s="2688"/>
      <c r="VRV19" s="2688"/>
      <c r="VRW19" s="2688"/>
      <c r="VRX19" s="2688"/>
      <c r="VRY19" s="2688"/>
      <c r="VRZ19" s="2688"/>
      <c r="VSA19" s="2688"/>
      <c r="VSB19" s="2688"/>
      <c r="VSC19" s="2688"/>
      <c r="VSD19" s="2688"/>
      <c r="VSE19" s="2688"/>
      <c r="VSF19" s="2688"/>
      <c r="VSG19" s="2688"/>
      <c r="VSH19" s="2688"/>
      <c r="VSI19" s="2688"/>
      <c r="VSJ19" s="2688"/>
      <c r="VSK19" s="2688"/>
      <c r="VSL19" s="2688"/>
      <c r="VSM19" s="2688"/>
      <c r="VSN19" s="2688"/>
      <c r="VSO19" s="2688"/>
      <c r="VSP19" s="2688"/>
      <c r="VSQ19" s="2688"/>
      <c r="VSR19" s="2688"/>
      <c r="VSS19" s="2688"/>
      <c r="VST19" s="2688"/>
      <c r="VSU19" s="2688"/>
      <c r="VSV19" s="2688"/>
      <c r="VSW19" s="2688"/>
      <c r="VSX19" s="2688"/>
      <c r="VSY19" s="2688"/>
      <c r="VSZ19" s="2688"/>
      <c r="VTA19" s="2688"/>
      <c r="VTB19" s="2688"/>
      <c r="VTC19" s="2688"/>
      <c r="VTD19" s="2688"/>
      <c r="VTE19" s="2688"/>
      <c r="VTF19" s="2688"/>
      <c r="VTG19" s="2688"/>
      <c r="VTH19" s="2688"/>
      <c r="VTI19" s="2688"/>
      <c r="VTJ19" s="2688"/>
      <c r="VTK19" s="2688"/>
      <c r="VTL19" s="2688"/>
      <c r="VTM19" s="2688"/>
      <c r="VTN19" s="2688"/>
      <c r="VTO19" s="2688"/>
      <c r="VTP19" s="2688"/>
      <c r="VTQ19" s="2688"/>
      <c r="VTR19" s="2688"/>
      <c r="VTS19" s="2688"/>
      <c r="VTT19" s="2688"/>
      <c r="VTU19" s="2688"/>
      <c r="VTV19" s="2688"/>
      <c r="VTW19" s="2688"/>
      <c r="VTX19" s="2688"/>
      <c r="VTY19" s="2688"/>
      <c r="VTZ19" s="2688"/>
      <c r="VUA19" s="2688"/>
      <c r="VUB19" s="2688"/>
      <c r="VUC19" s="2688"/>
      <c r="VUD19" s="2688"/>
      <c r="VUE19" s="2688"/>
      <c r="VUF19" s="2688"/>
      <c r="VUG19" s="2688"/>
      <c r="VUH19" s="2688"/>
      <c r="VUI19" s="2688"/>
      <c r="VUJ19" s="2688"/>
      <c r="VUK19" s="2688"/>
      <c r="VUL19" s="2688"/>
      <c r="VUM19" s="2688"/>
      <c r="VUN19" s="2688"/>
      <c r="VUO19" s="2688"/>
      <c r="VUP19" s="2688"/>
      <c r="VUQ19" s="2688"/>
      <c r="VUR19" s="2688"/>
      <c r="VUS19" s="2688"/>
      <c r="VUT19" s="2688"/>
      <c r="VUU19" s="2688"/>
      <c r="VUV19" s="2688"/>
      <c r="VUW19" s="2688"/>
      <c r="VUX19" s="2688"/>
      <c r="VUY19" s="2688"/>
      <c r="VUZ19" s="2688"/>
      <c r="VVA19" s="2688"/>
      <c r="VVB19" s="2688"/>
      <c r="VVC19" s="2688"/>
      <c r="VVD19" s="2688"/>
      <c r="VVE19" s="2688"/>
      <c r="VVF19" s="2688"/>
      <c r="VVG19" s="2688"/>
      <c r="VVH19" s="2688"/>
      <c r="VVI19" s="2688"/>
      <c r="VVJ19" s="2688"/>
      <c r="VVK19" s="2688"/>
      <c r="VVL19" s="2688"/>
      <c r="VVM19" s="2688"/>
      <c r="VVN19" s="2688"/>
      <c r="VVO19" s="2688"/>
      <c r="VVP19" s="2688"/>
      <c r="VVQ19" s="2688"/>
      <c r="VVR19" s="2688"/>
      <c r="VVS19" s="2688"/>
      <c r="VVT19" s="2688"/>
      <c r="VVU19" s="2688"/>
      <c r="VVV19" s="2688"/>
      <c r="VVW19" s="2688"/>
      <c r="VVX19" s="2688"/>
      <c r="VVY19" s="2688"/>
      <c r="VVZ19" s="2688"/>
      <c r="VWA19" s="2688"/>
      <c r="VWB19" s="2688"/>
      <c r="VWC19" s="2688"/>
      <c r="VWD19" s="2688"/>
      <c r="VWE19" s="2688"/>
      <c r="VWF19" s="2688"/>
      <c r="VWG19" s="2688"/>
      <c r="VWH19" s="2688"/>
      <c r="VWI19" s="2688"/>
      <c r="VWJ19" s="2688"/>
      <c r="VWK19" s="2688"/>
      <c r="VWL19" s="2688"/>
      <c r="VWM19" s="2688"/>
      <c r="VWN19" s="2688"/>
      <c r="VWO19" s="2688"/>
      <c r="VWP19" s="2688"/>
      <c r="VWQ19" s="2688"/>
      <c r="VWR19" s="2688"/>
      <c r="VWS19" s="2688"/>
      <c r="VWT19" s="2688"/>
      <c r="VWU19" s="2688"/>
      <c r="VWV19" s="2688"/>
      <c r="VWW19" s="2688"/>
      <c r="VWX19" s="2688"/>
      <c r="VWY19" s="2688"/>
      <c r="VWZ19" s="2688"/>
      <c r="VXA19" s="2688"/>
      <c r="VXB19" s="2688"/>
      <c r="VXC19" s="2688"/>
      <c r="VXD19" s="2688"/>
      <c r="VXE19" s="2688"/>
      <c r="VXF19" s="2688"/>
      <c r="VXG19" s="2688"/>
      <c r="VXH19" s="2688"/>
      <c r="VXI19" s="2688"/>
      <c r="VXJ19" s="2688"/>
      <c r="VXK19" s="2688"/>
      <c r="VXL19" s="2688"/>
      <c r="VXM19" s="2688"/>
      <c r="VXN19" s="2688"/>
      <c r="VXO19" s="2688"/>
      <c r="VXP19" s="2688"/>
      <c r="VXQ19" s="2688"/>
      <c r="VXR19" s="2688"/>
      <c r="VXS19" s="2688"/>
      <c r="VXT19" s="2688"/>
      <c r="VXU19" s="2688"/>
      <c r="VXV19" s="2688"/>
      <c r="VXW19" s="2688"/>
      <c r="VXX19" s="2688"/>
      <c r="VXY19" s="2688"/>
      <c r="VXZ19" s="2688"/>
      <c r="VYA19" s="2688"/>
      <c r="VYB19" s="2688"/>
      <c r="VYC19" s="2688"/>
      <c r="VYD19" s="2688"/>
      <c r="VYE19" s="2688"/>
      <c r="VYF19" s="2688"/>
      <c r="VYG19" s="2688"/>
      <c r="VYH19" s="2688"/>
      <c r="VYI19" s="2688"/>
      <c r="VYJ19" s="2688"/>
      <c r="VYK19" s="2688"/>
      <c r="VYL19" s="2688"/>
      <c r="VYM19" s="2688"/>
      <c r="VYN19" s="2688"/>
      <c r="VYO19" s="2688"/>
      <c r="VYP19" s="2688"/>
      <c r="VYQ19" s="2688"/>
      <c r="VYR19" s="2688"/>
      <c r="VYS19" s="2688"/>
      <c r="VYT19" s="2688"/>
      <c r="VYU19" s="2688"/>
      <c r="VYV19" s="2688"/>
      <c r="VYW19" s="2688"/>
      <c r="VYX19" s="2688"/>
      <c r="VYY19" s="2688"/>
      <c r="VYZ19" s="2688"/>
      <c r="VZA19" s="2688"/>
      <c r="VZB19" s="2688"/>
      <c r="VZC19" s="2688"/>
      <c r="VZD19" s="2688"/>
      <c r="VZE19" s="2688"/>
      <c r="VZF19" s="2688"/>
      <c r="VZG19" s="2688"/>
      <c r="VZH19" s="2688"/>
      <c r="VZI19" s="2688"/>
      <c r="VZJ19" s="2688"/>
      <c r="VZK19" s="2688"/>
      <c r="VZL19" s="2688"/>
      <c r="VZM19" s="2688"/>
      <c r="VZN19" s="2688"/>
      <c r="VZO19" s="2688"/>
      <c r="VZP19" s="2688"/>
      <c r="VZQ19" s="2688"/>
      <c r="VZR19" s="2688"/>
      <c r="VZS19" s="2688"/>
      <c r="VZT19" s="2688"/>
      <c r="VZU19" s="2688"/>
      <c r="VZV19" s="2688"/>
      <c r="VZW19" s="2688"/>
      <c r="VZX19" s="2688"/>
      <c r="VZY19" s="2688"/>
      <c r="VZZ19" s="2688"/>
      <c r="WAA19" s="2688"/>
      <c r="WAB19" s="2688"/>
      <c r="WAC19" s="2688"/>
      <c r="WAD19" s="2688"/>
      <c r="WAE19" s="2688"/>
      <c r="WAF19" s="2688"/>
      <c r="WAG19" s="2688"/>
      <c r="WAH19" s="2688"/>
      <c r="WAI19" s="2688"/>
      <c r="WAJ19" s="2688"/>
      <c r="WAK19" s="2688"/>
      <c r="WAL19" s="2688"/>
      <c r="WAM19" s="2688"/>
      <c r="WAN19" s="2688"/>
      <c r="WAO19" s="2688"/>
      <c r="WAP19" s="2688"/>
      <c r="WAQ19" s="2688"/>
      <c r="WAR19" s="2688"/>
      <c r="WAS19" s="2688"/>
      <c r="WAT19" s="2688"/>
      <c r="WAU19" s="2688"/>
      <c r="WAV19" s="2688"/>
      <c r="WAW19" s="2688"/>
      <c r="WAX19" s="2688"/>
      <c r="WAY19" s="2688"/>
      <c r="WAZ19" s="2688"/>
      <c r="WBA19" s="2688"/>
      <c r="WBB19" s="2688"/>
      <c r="WBC19" s="2688"/>
      <c r="WBD19" s="2688"/>
      <c r="WBE19" s="2688"/>
      <c r="WBF19" s="2688"/>
      <c r="WBG19" s="2688"/>
      <c r="WBH19" s="2688"/>
      <c r="WBI19" s="2688"/>
      <c r="WBJ19" s="2688"/>
      <c r="WBK19" s="2688"/>
      <c r="WBL19" s="2688"/>
      <c r="WBM19" s="2688"/>
      <c r="WBN19" s="2688"/>
      <c r="WBO19" s="2688"/>
      <c r="WBP19" s="2688"/>
      <c r="WBQ19" s="2688"/>
      <c r="WBR19" s="2688"/>
      <c r="WBS19" s="2688"/>
      <c r="WBT19" s="2688"/>
      <c r="WBU19" s="2688"/>
      <c r="WBV19" s="2688"/>
      <c r="WBW19" s="2688"/>
      <c r="WBX19" s="2688"/>
      <c r="WBY19" s="2688"/>
      <c r="WBZ19" s="2688"/>
      <c r="WCA19" s="2688"/>
      <c r="WCB19" s="2688"/>
      <c r="WCC19" s="2688"/>
      <c r="WCD19" s="2688"/>
      <c r="WCE19" s="2688"/>
      <c r="WCF19" s="2688"/>
      <c r="WCG19" s="2688"/>
      <c r="WCH19" s="2688"/>
      <c r="WCI19" s="2688"/>
      <c r="WCJ19" s="2688"/>
      <c r="WCK19" s="2688"/>
      <c r="WCL19" s="2688"/>
      <c r="WCM19" s="2688"/>
      <c r="WCN19" s="2688"/>
      <c r="WCO19" s="2688"/>
      <c r="WCP19" s="2688"/>
      <c r="WCQ19" s="2688"/>
      <c r="WCR19" s="2688"/>
      <c r="WCS19" s="2688"/>
      <c r="WCT19" s="2688"/>
      <c r="WCU19" s="2688"/>
      <c r="WCV19" s="2688"/>
      <c r="WCW19" s="2688"/>
      <c r="WCX19" s="2688"/>
      <c r="WCY19" s="2688"/>
      <c r="WCZ19" s="2688"/>
      <c r="WDA19" s="2688"/>
      <c r="WDB19" s="2688"/>
      <c r="WDC19" s="2688"/>
      <c r="WDD19" s="2688"/>
      <c r="WDE19" s="2688"/>
      <c r="WDF19" s="2688"/>
      <c r="WDG19" s="2688"/>
      <c r="WDH19" s="2688"/>
      <c r="WDI19" s="2688"/>
      <c r="WDJ19" s="2688"/>
      <c r="WDK19" s="2688"/>
      <c r="WDL19" s="2688"/>
      <c r="WDM19" s="2688"/>
      <c r="WDN19" s="2688"/>
      <c r="WDO19" s="2688"/>
      <c r="WDP19" s="2688"/>
      <c r="WDQ19" s="2688"/>
      <c r="WDR19" s="2688"/>
      <c r="WDS19" s="2688"/>
      <c r="WDT19" s="2688"/>
      <c r="WDU19" s="2688"/>
      <c r="WDV19" s="2688"/>
      <c r="WDW19" s="2688"/>
      <c r="WDX19" s="2688"/>
      <c r="WDY19" s="2688"/>
      <c r="WDZ19" s="2688"/>
      <c r="WEA19" s="2688"/>
      <c r="WEB19" s="2688"/>
      <c r="WEC19" s="2688"/>
      <c r="WED19" s="2688"/>
      <c r="WEE19" s="2688"/>
      <c r="WEF19" s="2688"/>
      <c r="WEG19" s="2688"/>
      <c r="WEH19" s="2688"/>
      <c r="WEI19" s="2688"/>
      <c r="WEJ19" s="2688"/>
      <c r="WEK19" s="2688"/>
      <c r="WEL19" s="2688"/>
      <c r="WEM19" s="2688"/>
      <c r="WEN19" s="2688"/>
      <c r="WEO19" s="2688"/>
      <c r="WEP19" s="2688"/>
      <c r="WEQ19" s="2688"/>
      <c r="WER19" s="2688"/>
      <c r="WES19" s="2688"/>
      <c r="WET19" s="2688"/>
      <c r="WEU19" s="2688"/>
      <c r="WEV19" s="2688"/>
      <c r="WEW19" s="2688"/>
      <c r="WEX19" s="2688"/>
      <c r="WEY19" s="2688"/>
      <c r="WEZ19" s="2688"/>
      <c r="WFA19" s="2688"/>
      <c r="WFB19" s="2688"/>
      <c r="WFC19" s="2688"/>
      <c r="WFD19" s="2688"/>
      <c r="WFE19" s="2688"/>
      <c r="WFF19" s="2688"/>
      <c r="WFG19" s="2688"/>
      <c r="WFH19" s="2688"/>
      <c r="WFI19" s="2688"/>
      <c r="WFJ19" s="2688"/>
      <c r="WFK19" s="2688"/>
      <c r="WFL19" s="2688"/>
      <c r="WFM19" s="2688"/>
      <c r="WFN19" s="2688"/>
      <c r="WFO19" s="2688"/>
      <c r="WFP19" s="2688"/>
      <c r="WFQ19" s="2688"/>
      <c r="WFR19" s="2688"/>
      <c r="WFS19" s="2688"/>
      <c r="WFT19" s="2688"/>
      <c r="WFU19" s="2688"/>
      <c r="WFV19" s="2688"/>
      <c r="WFW19" s="2688"/>
      <c r="WFX19" s="2688"/>
      <c r="WFY19" s="2688"/>
      <c r="WFZ19" s="2688"/>
      <c r="WGA19" s="2688"/>
      <c r="WGB19" s="2688"/>
      <c r="WGC19" s="2688"/>
      <c r="WGD19" s="2688"/>
      <c r="WGE19" s="2688"/>
      <c r="WGF19" s="2688"/>
      <c r="WGG19" s="2688"/>
      <c r="WGH19" s="2688"/>
      <c r="WGI19" s="2688"/>
      <c r="WGJ19" s="2688"/>
      <c r="WGK19" s="2688"/>
      <c r="WGL19" s="2688"/>
      <c r="WGM19" s="2688"/>
      <c r="WGN19" s="2688"/>
      <c r="WGO19" s="2688"/>
      <c r="WGP19" s="2688"/>
      <c r="WGQ19" s="2688"/>
      <c r="WGR19" s="2688"/>
      <c r="WGS19" s="2688"/>
      <c r="WGT19" s="2688"/>
      <c r="WGU19" s="2688"/>
      <c r="WGV19" s="2688"/>
      <c r="WGW19" s="2688"/>
      <c r="WGX19" s="2688"/>
      <c r="WGY19" s="2688"/>
      <c r="WGZ19" s="2688"/>
      <c r="WHA19" s="2688"/>
      <c r="WHB19" s="2688"/>
      <c r="WHC19" s="2688"/>
      <c r="WHD19" s="2688"/>
      <c r="WHE19" s="2688"/>
      <c r="WHF19" s="2688"/>
      <c r="WHG19" s="2688"/>
      <c r="WHH19" s="2688"/>
      <c r="WHI19" s="2688"/>
      <c r="WHJ19" s="2688"/>
      <c r="WHK19" s="2688"/>
      <c r="WHL19" s="2688"/>
      <c r="WHM19" s="2688"/>
      <c r="WHN19" s="2688"/>
      <c r="WHO19" s="2688"/>
      <c r="WHP19" s="2688"/>
      <c r="WHQ19" s="2688"/>
      <c r="WHR19" s="2688"/>
      <c r="WHS19" s="2688"/>
      <c r="WHT19" s="2688"/>
      <c r="WHU19" s="2688"/>
      <c r="WHV19" s="2688"/>
      <c r="WHW19" s="2688"/>
      <c r="WHX19" s="2688"/>
      <c r="WHY19" s="2688"/>
      <c r="WHZ19" s="2688"/>
      <c r="WIA19" s="2688"/>
      <c r="WIB19" s="2688"/>
      <c r="WIC19" s="2688"/>
      <c r="WID19" s="2688"/>
      <c r="WIE19" s="2688"/>
      <c r="WIF19" s="2688"/>
      <c r="WIG19" s="2688"/>
      <c r="WIH19" s="2688"/>
      <c r="WII19" s="2688"/>
      <c r="WIJ19" s="2688"/>
      <c r="WIK19" s="2688"/>
      <c r="WIL19" s="2688"/>
      <c r="WIM19" s="2688"/>
      <c r="WIN19" s="2688"/>
      <c r="WIO19" s="2688"/>
      <c r="WIP19" s="2688"/>
      <c r="WIQ19" s="2688"/>
      <c r="WIR19" s="2688"/>
      <c r="WIS19" s="2688"/>
      <c r="WIT19" s="2688"/>
      <c r="WIU19" s="2688"/>
      <c r="WIV19" s="2688"/>
      <c r="WIW19" s="2688"/>
      <c r="WIX19" s="2688"/>
      <c r="WIY19" s="2688"/>
      <c r="WIZ19" s="2688"/>
      <c r="WJA19" s="2688"/>
      <c r="WJB19" s="2688"/>
      <c r="WJC19" s="2688"/>
      <c r="WJD19" s="2688"/>
      <c r="WJE19" s="2688"/>
      <c r="WJF19" s="2688"/>
      <c r="WJG19" s="2688"/>
      <c r="WJH19" s="2688"/>
      <c r="WJI19" s="2688"/>
      <c r="WJJ19" s="2688"/>
      <c r="WJK19" s="2688"/>
      <c r="WJL19" s="2688"/>
      <c r="WJM19" s="2688"/>
      <c r="WJN19" s="2688"/>
      <c r="WJO19" s="2688"/>
      <c r="WJP19" s="2688"/>
      <c r="WJQ19" s="2688"/>
      <c r="WJR19" s="2688"/>
      <c r="WJS19" s="2688"/>
      <c r="WJT19" s="2688"/>
      <c r="WJU19" s="2688"/>
      <c r="WJV19" s="2688"/>
      <c r="WJW19" s="2688"/>
      <c r="WJX19" s="2688"/>
      <c r="WJY19" s="2688"/>
      <c r="WJZ19" s="2688"/>
      <c r="WKA19" s="2688"/>
      <c r="WKB19" s="2688"/>
      <c r="WKC19" s="2688"/>
      <c r="WKD19" s="2688"/>
      <c r="WKE19" s="2688"/>
      <c r="WKF19" s="2688"/>
      <c r="WKG19" s="2688"/>
      <c r="WKH19" s="2688"/>
      <c r="WKI19" s="2688"/>
      <c r="WKJ19" s="2688"/>
      <c r="WKK19" s="2688"/>
      <c r="WKL19" s="2688"/>
      <c r="WKM19" s="2688"/>
      <c r="WKN19" s="2688"/>
      <c r="WKO19" s="2688"/>
      <c r="WKP19" s="2688"/>
      <c r="WKQ19" s="2688"/>
      <c r="WKR19" s="2688"/>
      <c r="WKS19" s="2688"/>
      <c r="WKT19" s="2688"/>
      <c r="WKU19" s="2688"/>
      <c r="WKV19" s="2688"/>
      <c r="WKW19" s="2688"/>
      <c r="WKX19" s="2688"/>
      <c r="WKY19" s="2688"/>
      <c r="WKZ19" s="2688"/>
      <c r="WLA19" s="2688"/>
      <c r="WLB19" s="2688"/>
      <c r="WLC19" s="2688"/>
      <c r="WLD19" s="2688"/>
      <c r="WLE19" s="2688"/>
      <c r="WLF19" s="2688"/>
      <c r="WLG19" s="2688"/>
      <c r="WLH19" s="2688"/>
      <c r="WLI19" s="2688"/>
      <c r="WLJ19" s="2688"/>
      <c r="WLK19" s="2688"/>
      <c r="WLL19" s="2688"/>
      <c r="WLM19" s="2688"/>
      <c r="WLN19" s="2688"/>
      <c r="WLO19" s="2688"/>
      <c r="WLP19" s="2688"/>
      <c r="WLQ19" s="2688"/>
      <c r="WLR19" s="2688"/>
      <c r="WLS19" s="2688"/>
      <c r="WLT19" s="2688"/>
      <c r="WLU19" s="2688"/>
      <c r="WLV19" s="2688"/>
      <c r="WLW19" s="2688"/>
      <c r="WLX19" s="2688"/>
      <c r="WLY19" s="2688"/>
      <c r="WLZ19" s="2688"/>
      <c r="WMA19" s="2688"/>
      <c r="WMB19" s="2688"/>
      <c r="WMC19" s="2688"/>
      <c r="WMD19" s="2688"/>
      <c r="WME19" s="2688"/>
      <c r="WMF19" s="2688"/>
      <c r="WMG19" s="2688"/>
      <c r="WMH19" s="2688"/>
      <c r="WMI19" s="2688"/>
      <c r="WMJ19" s="2688"/>
      <c r="WMK19" s="2688"/>
      <c r="WML19" s="2688"/>
      <c r="WMM19" s="2688"/>
      <c r="WMN19" s="2688"/>
      <c r="WMO19" s="2688"/>
      <c r="WMP19" s="2688"/>
      <c r="WMQ19" s="2688"/>
      <c r="WMR19" s="2688"/>
      <c r="WMS19" s="2688"/>
      <c r="WMT19" s="2688"/>
      <c r="WMU19" s="2688"/>
      <c r="WMV19" s="2688"/>
      <c r="WMW19" s="2688"/>
      <c r="WMX19" s="2688"/>
      <c r="WMY19" s="2688"/>
      <c r="WMZ19" s="2688"/>
      <c r="WNA19" s="2688"/>
      <c r="WNB19" s="2688"/>
      <c r="WNC19" s="2688"/>
      <c r="WND19" s="2688"/>
      <c r="WNE19" s="2688"/>
      <c r="WNF19" s="2688"/>
      <c r="WNG19" s="2688"/>
      <c r="WNH19" s="2688"/>
      <c r="WNI19" s="2688"/>
      <c r="WNJ19" s="2688"/>
      <c r="WNK19" s="2688"/>
      <c r="WNL19" s="2688"/>
      <c r="WNM19" s="2688"/>
      <c r="WNN19" s="2688"/>
      <c r="WNO19" s="2688"/>
      <c r="WNP19" s="2688"/>
      <c r="WNQ19" s="2688"/>
      <c r="WNR19" s="2688"/>
      <c r="WNS19" s="2688"/>
      <c r="WNT19" s="2688"/>
      <c r="WNU19" s="2688"/>
      <c r="WNV19" s="2688"/>
      <c r="WNW19" s="2688"/>
      <c r="WNX19" s="2688"/>
      <c r="WNY19" s="2688"/>
      <c r="WNZ19" s="2688"/>
      <c r="WOA19" s="2688"/>
      <c r="WOB19" s="2688"/>
      <c r="WOC19" s="2688"/>
      <c r="WOD19" s="2688"/>
      <c r="WOE19" s="2688"/>
      <c r="WOF19" s="2688"/>
      <c r="WOG19" s="2688"/>
      <c r="WOH19" s="2688"/>
      <c r="WOI19" s="2688"/>
      <c r="WOJ19" s="2688"/>
      <c r="WOK19" s="2688"/>
      <c r="WOL19" s="2688"/>
      <c r="WOM19" s="2688"/>
      <c r="WON19" s="2688"/>
      <c r="WOO19" s="2688"/>
      <c r="WOP19" s="2688"/>
      <c r="WOQ19" s="2688"/>
      <c r="WOR19" s="2688"/>
      <c r="WOS19" s="2688"/>
      <c r="WOT19" s="2688"/>
      <c r="WOU19" s="2688"/>
      <c r="WOV19" s="2688"/>
      <c r="WOW19" s="2688"/>
      <c r="WOX19" s="2688"/>
      <c r="WOY19" s="2688"/>
      <c r="WOZ19" s="2688"/>
      <c r="WPA19" s="2688"/>
      <c r="WPB19" s="2688"/>
      <c r="WPC19" s="2688"/>
      <c r="WPD19" s="2688"/>
      <c r="WPE19" s="2688"/>
      <c r="WPF19" s="2688"/>
      <c r="WPG19" s="2688"/>
      <c r="WPH19" s="2688"/>
      <c r="WPI19" s="2688"/>
      <c r="WPJ19" s="2688"/>
      <c r="WPK19" s="2688"/>
      <c r="WPL19" s="2688"/>
      <c r="WPM19" s="2688"/>
      <c r="WPN19" s="2688"/>
      <c r="WPO19" s="2688"/>
      <c r="WPP19" s="2688"/>
      <c r="WPQ19" s="2688"/>
      <c r="WPR19" s="2688"/>
      <c r="WPS19" s="2688"/>
      <c r="WPT19" s="2688"/>
      <c r="WPU19" s="2688"/>
      <c r="WPV19" s="2688"/>
      <c r="WPW19" s="2688"/>
      <c r="WPX19" s="2688"/>
      <c r="WPY19" s="2688"/>
      <c r="WPZ19" s="2688"/>
      <c r="WQA19" s="2688"/>
      <c r="WQB19" s="2688"/>
      <c r="WQC19" s="2688"/>
      <c r="WQD19" s="2688"/>
      <c r="WQE19" s="2688"/>
      <c r="WQF19" s="2688"/>
      <c r="WQG19" s="2688"/>
      <c r="WQH19" s="2688"/>
      <c r="WQI19" s="2688"/>
      <c r="WQJ19" s="2688"/>
      <c r="WQK19" s="2688"/>
      <c r="WQL19" s="2688"/>
      <c r="WQM19" s="2688"/>
      <c r="WQN19" s="2688"/>
      <c r="WQO19" s="2688"/>
      <c r="WQP19" s="2688"/>
      <c r="WQQ19" s="2688"/>
      <c r="WQR19" s="2688"/>
      <c r="WQS19" s="2688"/>
      <c r="WQT19" s="2688"/>
      <c r="WQU19" s="2688"/>
      <c r="WQV19" s="2688"/>
      <c r="WQW19" s="2688"/>
      <c r="WQX19" s="2688"/>
      <c r="WQY19" s="2688"/>
      <c r="WQZ19" s="2688"/>
      <c r="WRA19" s="2688"/>
      <c r="WRB19" s="2688"/>
      <c r="WRC19" s="2688"/>
      <c r="WRD19" s="2688"/>
      <c r="WRE19" s="2688"/>
      <c r="WRF19" s="2688"/>
      <c r="WRG19" s="2688"/>
      <c r="WRH19" s="2688"/>
      <c r="WRI19" s="2688"/>
      <c r="WRJ19" s="2688"/>
      <c r="WRK19" s="2688"/>
      <c r="WRL19" s="2688"/>
      <c r="WRM19" s="2688"/>
      <c r="WRN19" s="2688"/>
      <c r="WRO19" s="2688"/>
      <c r="WRP19" s="2688"/>
      <c r="WRQ19" s="2688"/>
      <c r="WRR19" s="2688"/>
      <c r="WRS19" s="2688"/>
      <c r="WRT19" s="2688"/>
      <c r="WRU19" s="2688"/>
      <c r="WRV19" s="2688"/>
      <c r="WRW19" s="2688"/>
      <c r="WRX19" s="2688"/>
      <c r="WRY19" s="2688"/>
      <c r="WRZ19" s="2688"/>
      <c r="WSA19" s="2688"/>
      <c r="WSB19" s="2688"/>
      <c r="WSC19" s="2688"/>
      <c r="WSD19" s="2688"/>
      <c r="WSE19" s="2688"/>
      <c r="WSF19" s="2688"/>
      <c r="WSG19" s="2688"/>
      <c r="WSH19" s="2688"/>
      <c r="WSI19" s="2688"/>
      <c r="WSJ19" s="2688"/>
      <c r="WSK19" s="2688"/>
      <c r="WSL19" s="2688"/>
      <c r="WSM19" s="2688"/>
      <c r="WSN19" s="2688"/>
      <c r="WSO19" s="2688"/>
      <c r="WSP19" s="2688"/>
      <c r="WSQ19" s="2688"/>
      <c r="WSR19" s="2688"/>
      <c r="WSS19" s="2688"/>
      <c r="WST19" s="2688"/>
      <c r="WSU19" s="2688"/>
      <c r="WSV19" s="2688"/>
      <c r="WSW19" s="2688"/>
      <c r="WSX19" s="2688"/>
      <c r="WSY19" s="2688"/>
      <c r="WSZ19" s="2688"/>
      <c r="WTA19" s="2688"/>
      <c r="WTB19" s="2688"/>
      <c r="WTC19" s="2688"/>
      <c r="WTD19" s="2688"/>
      <c r="WTE19" s="2688"/>
      <c r="WTF19" s="2688"/>
      <c r="WTG19" s="2688"/>
      <c r="WTH19" s="2688"/>
      <c r="WTI19" s="2688"/>
      <c r="WTJ19" s="2688"/>
      <c r="WTK19" s="2688"/>
      <c r="WTL19" s="2688"/>
      <c r="WTM19" s="2688"/>
      <c r="WTN19" s="2688"/>
      <c r="WTO19" s="2688"/>
      <c r="WTP19" s="2688"/>
      <c r="WTQ19" s="2688"/>
      <c r="WTR19" s="2688"/>
      <c r="WTS19" s="2688"/>
      <c r="WTT19" s="2688"/>
      <c r="WTU19" s="2688"/>
      <c r="WTV19" s="2688"/>
      <c r="WTW19" s="2688"/>
      <c r="WTX19" s="2688"/>
      <c r="WTY19" s="2688"/>
      <c r="WTZ19" s="2688"/>
      <c r="WUA19" s="2688"/>
      <c r="WUB19" s="2688"/>
      <c r="WUC19" s="2688"/>
      <c r="WUD19" s="2688"/>
      <c r="WUE19" s="2688"/>
      <c r="WUF19" s="2688"/>
      <c r="WUG19" s="2688"/>
      <c r="WUH19" s="2688"/>
      <c r="WUI19" s="2688"/>
      <c r="WUJ19" s="2688"/>
      <c r="WUK19" s="2688"/>
      <c r="WUL19" s="2688"/>
      <c r="WUM19" s="2688"/>
      <c r="WUN19" s="2688"/>
      <c r="WUO19" s="2688"/>
      <c r="WUP19" s="2688"/>
      <c r="WUQ19" s="2688"/>
      <c r="WUR19" s="2688"/>
      <c r="WUS19" s="2688"/>
      <c r="WUT19" s="2688"/>
      <c r="WUU19" s="2688"/>
      <c r="WUV19" s="2688"/>
      <c r="WUW19" s="2688"/>
      <c r="WUX19" s="2688"/>
      <c r="WUY19" s="2688"/>
      <c r="WUZ19" s="2688"/>
      <c r="WVA19" s="2688"/>
      <c r="WVB19" s="2688"/>
      <c r="WVC19" s="2688"/>
      <c r="WVD19" s="2688"/>
      <c r="WVE19" s="2688"/>
      <c r="WVF19" s="2688"/>
      <c r="WVG19" s="2688"/>
      <c r="WVH19" s="2688"/>
      <c r="WVI19" s="2688"/>
      <c r="WVJ19" s="2688"/>
      <c r="WVK19" s="2688"/>
      <c r="WVL19" s="2688"/>
      <c r="WVM19" s="2688"/>
      <c r="WVN19" s="2688"/>
      <c r="WVO19" s="2688"/>
      <c r="WVP19" s="2688"/>
      <c r="WVQ19" s="2688"/>
      <c r="WVR19" s="2688"/>
      <c r="WVS19" s="2688"/>
      <c r="WVT19" s="2688"/>
      <c r="WVU19" s="2688"/>
      <c r="WVV19" s="2688"/>
      <c r="WVW19" s="2688"/>
      <c r="WVX19" s="2688"/>
      <c r="WVY19" s="2688"/>
      <c r="WVZ19" s="2688"/>
      <c r="WWA19" s="2688"/>
      <c r="WWB19" s="2688"/>
      <c r="WWC19" s="2688"/>
      <c r="WWD19" s="2688"/>
      <c r="WWE19" s="2688"/>
      <c r="WWF19" s="2688"/>
      <c r="WWG19" s="2688"/>
      <c r="WWH19" s="2688"/>
      <c r="WWI19" s="2688"/>
      <c r="WWJ19" s="2688"/>
      <c r="WWK19" s="2688"/>
      <c r="WWL19" s="2688"/>
      <c r="WWM19" s="2688"/>
      <c r="WWN19" s="2688"/>
      <c r="WWO19" s="2688"/>
      <c r="WWP19" s="2688"/>
      <c r="WWQ19" s="2688"/>
      <c r="WWR19" s="2688"/>
      <c r="WWS19" s="2688"/>
      <c r="WWT19" s="2688"/>
      <c r="WWU19" s="2688"/>
      <c r="WWV19" s="2688"/>
      <c r="WWW19" s="2688"/>
      <c r="WWX19" s="2688"/>
      <c r="WWY19" s="2688"/>
      <c r="WWZ19" s="2688"/>
      <c r="WXA19" s="2688"/>
      <c r="WXB19" s="2688"/>
      <c r="WXC19" s="2688"/>
      <c r="WXD19" s="2688"/>
      <c r="WXE19" s="2688"/>
      <c r="WXF19" s="2688"/>
      <c r="WXG19" s="2688"/>
      <c r="WXH19" s="2688"/>
      <c r="WXI19" s="2688"/>
      <c r="WXJ19" s="2688"/>
      <c r="WXK19" s="2688"/>
      <c r="WXL19" s="2688"/>
      <c r="WXM19" s="2688"/>
      <c r="WXN19" s="2688"/>
      <c r="WXO19" s="2688"/>
      <c r="WXP19" s="2688"/>
      <c r="WXQ19" s="2688"/>
      <c r="WXR19" s="2688"/>
      <c r="WXS19" s="2688"/>
      <c r="WXT19" s="2688"/>
      <c r="WXU19" s="2688"/>
      <c r="WXV19" s="2688"/>
      <c r="WXW19" s="2688"/>
      <c r="WXX19" s="2688"/>
      <c r="WXY19" s="2688"/>
      <c r="WXZ19" s="2688"/>
      <c r="WYA19" s="2688"/>
      <c r="WYB19" s="2688"/>
      <c r="WYC19" s="2688"/>
      <c r="WYD19" s="2688"/>
      <c r="WYE19" s="2688"/>
      <c r="WYF19" s="2688"/>
      <c r="WYG19" s="2688"/>
      <c r="WYH19" s="2688"/>
      <c r="WYI19" s="2688"/>
      <c r="WYJ19" s="2688"/>
      <c r="WYK19" s="2688"/>
      <c r="WYL19" s="2688"/>
      <c r="WYM19" s="2688"/>
      <c r="WYN19" s="2688"/>
      <c r="WYO19" s="2688"/>
      <c r="WYP19" s="2688"/>
      <c r="WYQ19" s="2688"/>
      <c r="WYR19" s="2688"/>
      <c r="WYS19" s="2688"/>
      <c r="WYT19" s="2688"/>
      <c r="WYU19" s="2688"/>
      <c r="WYV19" s="2688"/>
      <c r="WYW19" s="2688"/>
      <c r="WYX19" s="2688"/>
      <c r="WYY19" s="2688"/>
      <c r="WYZ19" s="2688"/>
      <c r="WZA19" s="2688"/>
      <c r="WZB19" s="2688"/>
      <c r="WZC19" s="2688"/>
      <c r="WZD19" s="2688"/>
      <c r="WZE19" s="2688"/>
      <c r="WZF19" s="2688"/>
      <c r="WZG19" s="2688"/>
      <c r="WZH19" s="2688"/>
      <c r="WZI19" s="2688"/>
      <c r="WZJ19" s="2688"/>
      <c r="WZK19" s="2688"/>
      <c r="WZL19" s="2688"/>
      <c r="WZM19" s="2688"/>
      <c r="WZN19" s="2688"/>
      <c r="WZO19" s="2688"/>
      <c r="WZP19" s="2688"/>
      <c r="WZQ19" s="2688"/>
      <c r="WZR19" s="2688"/>
      <c r="WZS19" s="2688"/>
      <c r="WZT19" s="2688"/>
      <c r="WZU19" s="2688"/>
      <c r="WZV19" s="2688"/>
      <c r="WZW19" s="2688"/>
      <c r="WZX19" s="2688"/>
      <c r="WZY19" s="2688"/>
      <c r="WZZ19" s="2688"/>
      <c r="XAA19" s="2688"/>
      <c r="XAB19" s="2688"/>
      <c r="XAC19" s="2688"/>
      <c r="XAD19" s="2688"/>
      <c r="XAE19" s="2688"/>
      <c r="XAF19" s="2688"/>
      <c r="XAG19" s="2688"/>
      <c r="XAH19" s="2688"/>
      <c r="XAI19" s="2688"/>
      <c r="XAJ19" s="2688"/>
      <c r="XAK19" s="2688"/>
      <c r="XAL19" s="2688"/>
      <c r="XAM19" s="2688"/>
      <c r="XAN19" s="2688"/>
      <c r="XAO19" s="2688"/>
      <c r="XAP19" s="2688"/>
      <c r="XAQ19" s="2688"/>
      <c r="XAR19" s="2688"/>
      <c r="XAS19" s="2688"/>
      <c r="XAT19" s="2688"/>
      <c r="XAU19" s="2688"/>
      <c r="XAV19" s="2688"/>
      <c r="XAW19" s="2688"/>
      <c r="XAX19" s="2688"/>
      <c r="XAY19" s="2688"/>
      <c r="XAZ19" s="2688"/>
      <c r="XBA19" s="2688"/>
      <c r="XBB19" s="2688"/>
      <c r="XBC19" s="2688"/>
      <c r="XBD19" s="2688"/>
      <c r="XBE19" s="2688"/>
      <c r="XBF19" s="2688"/>
      <c r="XBG19" s="2688"/>
      <c r="XBH19" s="2688"/>
      <c r="XBI19" s="2688"/>
      <c r="XBJ19" s="2688"/>
      <c r="XBK19" s="2688"/>
      <c r="XBL19" s="2688"/>
      <c r="XBM19" s="2688"/>
      <c r="XBN19" s="2688"/>
      <c r="XBO19" s="2688"/>
      <c r="XBP19" s="2688"/>
      <c r="XBQ19" s="2688"/>
      <c r="XBR19" s="2688"/>
      <c r="XBS19" s="2688"/>
      <c r="XBT19" s="2688"/>
      <c r="XBU19" s="2688"/>
      <c r="XBV19" s="2688"/>
      <c r="XBW19" s="2688"/>
      <c r="XBX19" s="2688"/>
      <c r="XBY19" s="2688"/>
      <c r="XBZ19" s="2688"/>
      <c r="XCA19" s="2688"/>
      <c r="XCB19" s="2688"/>
      <c r="XCC19" s="2688"/>
      <c r="XCD19" s="2688"/>
      <c r="XCE19" s="2688"/>
      <c r="XCF19" s="2688"/>
      <c r="XCG19" s="2688"/>
      <c r="XCH19" s="2688"/>
      <c r="XCI19" s="2688"/>
      <c r="XCJ19" s="2688"/>
      <c r="XCK19" s="2688"/>
      <c r="XCL19" s="2688"/>
      <c r="XCM19" s="2688"/>
      <c r="XCN19" s="2688"/>
      <c r="XCO19" s="2688"/>
      <c r="XCP19" s="2688"/>
      <c r="XCQ19" s="2688"/>
      <c r="XCR19" s="2688"/>
      <c r="XCS19" s="2688"/>
      <c r="XCT19" s="2688"/>
      <c r="XCU19" s="2688"/>
      <c r="XCV19" s="2688"/>
      <c r="XCW19" s="2688"/>
      <c r="XCX19" s="2688"/>
      <c r="XCY19" s="2688"/>
      <c r="XCZ19" s="2688"/>
      <c r="XDA19" s="2688"/>
      <c r="XDB19" s="2688"/>
      <c r="XDC19" s="2688"/>
      <c r="XDD19" s="2688"/>
      <c r="XDE19" s="2688"/>
      <c r="XDF19" s="2688"/>
      <c r="XDG19" s="2688"/>
      <c r="XDH19" s="2688"/>
      <c r="XDI19" s="2688"/>
      <c r="XDJ19" s="2688"/>
      <c r="XDK19" s="2688"/>
      <c r="XDL19" s="2688"/>
      <c r="XDM19" s="2688"/>
      <c r="XDN19" s="2688"/>
      <c r="XDO19" s="2688"/>
      <c r="XDP19" s="2688"/>
      <c r="XDQ19" s="2688"/>
      <c r="XDR19" s="2688"/>
      <c r="XDS19" s="2688"/>
      <c r="XDT19" s="2688"/>
      <c r="XDU19" s="2688"/>
      <c r="XDV19" s="2688"/>
      <c r="XDW19" s="2688"/>
      <c r="XDX19" s="2688"/>
      <c r="XDY19" s="2688"/>
      <c r="XDZ19" s="2688"/>
      <c r="XEA19" s="2688"/>
      <c r="XEB19" s="2688"/>
      <c r="XEC19" s="2688"/>
      <c r="XED19" s="2688"/>
      <c r="XEE19" s="2688"/>
      <c r="XEF19" s="2688"/>
      <c r="XEG19" s="2688"/>
      <c r="XEH19" s="2688"/>
      <c r="XEI19" s="2688"/>
      <c r="XEJ19" s="2688"/>
      <c r="XEK19" s="2688"/>
      <c r="XEL19" s="2688"/>
      <c r="XEM19" s="2688"/>
      <c r="XEN19" s="2688"/>
      <c r="XEO19" s="2688"/>
      <c r="XEP19" s="2688"/>
      <c r="XEQ19" s="2688"/>
      <c r="XER19" s="2688"/>
      <c r="XES19" s="2688"/>
      <c r="XET19" s="2688"/>
      <c r="XEU19" s="2688"/>
      <c r="XEV19" s="2688"/>
      <c r="XEW19" s="2688"/>
      <c r="XEX19" s="2688"/>
      <c r="XEY19" s="2688"/>
      <c r="XEZ19" s="2688"/>
      <c r="XFA19" s="2688"/>
      <c r="XFB19" s="2688"/>
      <c r="XFC19" s="2688"/>
      <c r="XFD19" s="2688"/>
    </row>
    <row r="20" spans="1:16384" s="7" customFormat="1" ht="42.65" customHeight="1">
      <c r="B20" s="10"/>
      <c r="C20" s="10"/>
      <c r="D20" s="10"/>
      <c r="E20" s="10"/>
      <c r="F20" s="10"/>
      <c r="G20" s="10"/>
    </row>
  </sheetData>
  <customSheetViews>
    <customSheetView guid="{F8F6599B-2A1F-4529-A350-AEBC686D896D}" showPageBreaks="1" fitToPage="1" printArea="1">
      <selection sqref="A1:E1"/>
      <pageMargins left="0" right="0" top="0" bottom="0" header="0" footer="0"/>
      <printOptions horizontalCentered="1" verticalCentered="1" headings="1" gridLines="1"/>
      <pageSetup orientation="landscape" r:id="rId1"/>
    </customSheetView>
  </customSheetViews>
  <mergeCells count="9834">
    <mergeCell ref="A1:I1"/>
    <mergeCell ref="A2:I2"/>
    <mergeCell ref="A3:I3"/>
    <mergeCell ref="WXD19:WXH19"/>
    <mergeCell ref="WXI19:WXM19"/>
    <mergeCell ref="WXN19:WXR19"/>
    <mergeCell ref="WXS19:WXW19"/>
    <mergeCell ref="WXX19:WYB19"/>
    <mergeCell ref="WWE19:WWI19"/>
    <mergeCell ref="WWJ19:WWN19"/>
    <mergeCell ref="WWO19:WWS19"/>
    <mergeCell ref="WWT19:WWX19"/>
    <mergeCell ref="WWY19:WXC19"/>
    <mergeCell ref="WVF19:WVJ19"/>
    <mergeCell ref="WVK19:WVO19"/>
    <mergeCell ref="WVP19:WVT19"/>
    <mergeCell ref="WVU19:WVY19"/>
    <mergeCell ref="WVZ19:WWD19"/>
    <mergeCell ref="WUG19:WUK19"/>
    <mergeCell ref="WUL19:WUP19"/>
    <mergeCell ref="WUQ19:WUU19"/>
    <mergeCell ref="WUV19:WUZ19"/>
    <mergeCell ref="WVA19:WVE19"/>
    <mergeCell ref="WTH19:WTL19"/>
    <mergeCell ref="WTM19:WTQ19"/>
    <mergeCell ref="WTR19:WTV19"/>
    <mergeCell ref="WTW19:WUA19"/>
    <mergeCell ref="WUB19:WUF19"/>
    <mergeCell ref="WSI19:WSM19"/>
    <mergeCell ref="WSN19:WSR19"/>
    <mergeCell ref="WSS19:WSW19"/>
    <mergeCell ref="WSX19:WTB19"/>
    <mergeCell ref="XEV19:XEZ19"/>
    <mergeCell ref="XFA19:XFD19"/>
    <mergeCell ref="XDW19:XEA19"/>
    <mergeCell ref="XEB19:XEF19"/>
    <mergeCell ref="XEG19:XEK19"/>
    <mergeCell ref="XEL19:XEP19"/>
    <mergeCell ref="XEQ19:XEU19"/>
    <mergeCell ref="XCX19:XDB19"/>
    <mergeCell ref="XDC19:XDG19"/>
    <mergeCell ref="XDH19:XDL19"/>
    <mergeCell ref="XDM19:XDQ19"/>
    <mergeCell ref="XDR19:XDV19"/>
    <mergeCell ref="XBY19:XCC19"/>
    <mergeCell ref="XCD19:XCH19"/>
    <mergeCell ref="XCI19:XCM19"/>
    <mergeCell ref="XCN19:XCR19"/>
    <mergeCell ref="XCS19:XCW19"/>
    <mergeCell ref="XAZ19:XBD19"/>
    <mergeCell ref="XBE19:XBI19"/>
    <mergeCell ref="XBJ19:XBN19"/>
    <mergeCell ref="XBO19:XBS19"/>
    <mergeCell ref="XBT19:XBX19"/>
    <mergeCell ref="XAA19:XAE19"/>
    <mergeCell ref="XAF19:XAJ19"/>
    <mergeCell ref="XAK19:XAO19"/>
    <mergeCell ref="XAP19:XAT19"/>
    <mergeCell ref="XAU19:XAY19"/>
    <mergeCell ref="WZB19:WZF19"/>
    <mergeCell ref="WZG19:WZK19"/>
    <mergeCell ref="WZL19:WZP19"/>
    <mergeCell ref="WZQ19:WZU19"/>
    <mergeCell ref="WZV19:WZZ19"/>
    <mergeCell ref="WYC19:WYG19"/>
    <mergeCell ref="WYH19:WYL19"/>
    <mergeCell ref="WYM19:WYQ19"/>
    <mergeCell ref="WYR19:WYV19"/>
    <mergeCell ref="WYW19:WZA19"/>
    <mergeCell ref="WTC19:WTG19"/>
    <mergeCell ref="WRJ19:WRN19"/>
    <mergeCell ref="WRO19:WRS19"/>
    <mergeCell ref="WRT19:WRX19"/>
    <mergeCell ref="WRY19:WSC19"/>
    <mergeCell ref="WSD19:WSH19"/>
    <mergeCell ref="WQK19:WQO19"/>
    <mergeCell ref="WQP19:WQT19"/>
    <mergeCell ref="WQU19:WQY19"/>
    <mergeCell ref="WQZ19:WRD19"/>
    <mergeCell ref="WRE19:WRI19"/>
    <mergeCell ref="WPL19:WPP19"/>
    <mergeCell ref="WPQ19:WPU19"/>
    <mergeCell ref="WPV19:WPZ19"/>
    <mergeCell ref="WQA19:WQE19"/>
    <mergeCell ref="WQF19:WQJ19"/>
    <mergeCell ref="WOM19:WOQ19"/>
    <mergeCell ref="WOR19:WOV19"/>
    <mergeCell ref="WOW19:WPA19"/>
    <mergeCell ref="WPB19:WPF19"/>
    <mergeCell ref="WPG19:WPK19"/>
    <mergeCell ref="WNN19:WNR19"/>
    <mergeCell ref="WNS19:WNW19"/>
    <mergeCell ref="WNX19:WOB19"/>
    <mergeCell ref="WOC19:WOG19"/>
    <mergeCell ref="WOH19:WOL19"/>
    <mergeCell ref="WMO19:WMS19"/>
    <mergeCell ref="WMT19:WMX19"/>
    <mergeCell ref="WMY19:WNC19"/>
    <mergeCell ref="WND19:WNH19"/>
    <mergeCell ref="WNI19:WNM19"/>
    <mergeCell ref="WLP19:WLT19"/>
    <mergeCell ref="WLU19:WLY19"/>
    <mergeCell ref="WLZ19:WMD19"/>
    <mergeCell ref="WME19:WMI19"/>
    <mergeCell ref="WMJ19:WMN19"/>
    <mergeCell ref="WKQ19:WKU19"/>
    <mergeCell ref="WKV19:WKZ19"/>
    <mergeCell ref="WLA19:WLE19"/>
    <mergeCell ref="WLF19:WLJ19"/>
    <mergeCell ref="WLK19:WLO19"/>
    <mergeCell ref="WJR19:WJV19"/>
    <mergeCell ref="WJW19:WKA19"/>
    <mergeCell ref="WKB19:WKF19"/>
    <mergeCell ref="WKG19:WKK19"/>
    <mergeCell ref="WKL19:WKP19"/>
    <mergeCell ref="WIS19:WIW19"/>
    <mergeCell ref="WIX19:WJB19"/>
    <mergeCell ref="WJC19:WJG19"/>
    <mergeCell ref="WJH19:WJL19"/>
    <mergeCell ref="WJM19:WJQ19"/>
    <mergeCell ref="WHT19:WHX19"/>
    <mergeCell ref="WHY19:WIC19"/>
    <mergeCell ref="WID19:WIH19"/>
    <mergeCell ref="WII19:WIM19"/>
    <mergeCell ref="WIN19:WIR19"/>
    <mergeCell ref="WGU19:WGY19"/>
    <mergeCell ref="WGZ19:WHD19"/>
    <mergeCell ref="WHE19:WHI19"/>
    <mergeCell ref="WHJ19:WHN19"/>
    <mergeCell ref="WHO19:WHS19"/>
    <mergeCell ref="WFV19:WFZ19"/>
    <mergeCell ref="WGA19:WGE19"/>
    <mergeCell ref="WGF19:WGJ19"/>
    <mergeCell ref="WGK19:WGO19"/>
    <mergeCell ref="WGP19:WGT19"/>
    <mergeCell ref="WEW19:WFA19"/>
    <mergeCell ref="WFB19:WFF19"/>
    <mergeCell ref="WFG19:WFK19"/>
    <mergeCell ref="WFL19:WFP19"/>
    <mergeCell ref="WFQ19:WFU19"/>
    <mergeCell ref="WDX19:WEB19"/>
    <mergeCell ref="WEC19:WEG19"/>
    <mergeCell ref="WEH19:WEL19"/>
    <mergeCell ref="WEM19:WEQ19"/>
    <mergeCell ref="WER19:WEV19"/>
    <mergeCell ref="WCY19:WDC19"/>
    <mergeCell ref="WDD19:WDH19"/>
    <mergeCell ref="WDI19:WDM19"/>
    <mergeCell ref="WDN19:WDR19"/>
    <mergeCell ref="WDS19:WDW19"/>
    <mergeCell ref="WBZ19:WCD19"/>
    <mergeCell ref="WCE19:WCI19"/>
    <mergeCell ref="WCJ19:WCN19"/>
    <mergeCell ref="WCO19:WCS19"/>
    <mergeCell ref="WCT19:WCX19"/>
    <mergeCell ref="WBA19:WBE19"/>
    <mergeCell ref="WBF19:WBJ19"/>
    <mergeCell ref="WBK19:WBO19"/>
    <mergeCell ref="WBP19:WBT19"/>
    <mergeCell ref="WBU19:WBY19"/>
    <mergeCell ref="WAB19:WAF19"/>
    <mergeCell ref="WAG19:WAK19"/>
    <mergeCell ref="WAL19:WAP19"/>
    <mergeCell ref="WAQ19:WAU19"/>
    <mergeCell ref="WAV19:WAZ19"/>
    <mergeCell ref="VZC19:VZG19"/>
    <mergeCell ref="VZH19:VZL19"/>
    <mergeCell ref="VZM19:VZQ19"/>
    <mergeCell ref="VZR19:VZV19"/>
    <mergeCell ref="VZW19:WAA19"/>
    <mergeCell ref="VYD19:VYH19"/>
    <mergeCell ref="VYI19:VYM19"/>
    <mergeCell ref="VYN19:VYR19"/>
    <mergeCell ref="VYS19:VYW19"/>
    <mergeCell ref="VYX19:VZB19"/>
    <mergeCell ref="VXE19:VXI19"/>
    <mergeCell ref="VXJ19:VXN19"/>
    <mergeCell ref="VXO19:VXS19"/>
    <mergeCell ref="VXT19:VXX19"/>
    <mergeCell ref="VXY19:VYC19"/>
    <mergeCell ref="VWF19:VWJ19"/>
    <mergeCell ref="VWK19:VWO19"/>
    <mergeCell ref="VWP19:VWT19"/>
    <mergeCell ref="VWU19:VWY19"/>
    <mergeCell ref="VWZ19:VXD19"/>
    <mergeCell ref="VVG19:VVK19"/>
    <mergeCell ref="VVL19:VVP19"/>
    <mergeCell ref="VVQ19:VVU19"/>
    <mergeCell ref="VVV19:VVZ19"/>
    <mergeCell ref="VWA19:VWE19"/>
    <mergeCell ref="VUH19:VUL19"/>
    <mergeCell ref="VUM19:VUQ19"/>
    <mergeCell ref="VUR19:VUV19"/>
    <mergeCell ref="VUW19:VVA19"/>
    <mergeCell ref="VVB19:VVF19"/>
    <mergeCell ref="VTI19:VTM19"/>
    <mergeCell ref="VTN19:VTR19"/>
    <mergeCell ref="VTS19:VTW19"/>
    <mergeCell ref="VTX19:VUB19"/>
    <mergeCell ref="VUC19:VUG19"/>
    <mergeCell ref="VSJ19:VSN19"/>
    <mergeCell ref="VSO19:VSS19"/>
    <mergeCell ref="VST19:VSX19"/>
    <mergeCell ref="VSY19:VTC19"/>
    <mergeCell ref="VTD19:VTH19"/>
    <mergeCell ref="VRK19:VRO19"/>
    <mergeCell ref="VRP19:VRT19"/>
    <mergeCell ref="VRU19:VRY19"/>
    <mergeCell ref="VRZ19:VSD19"/>
    <mergeCell ref="VSE19:VSI19"/>
    <mergeCell ref="VQL19:VQP19"/>
    <mergeCell ref="VQQ19:VQU19"/>
    <mergeCell ref="VQV19:VQZ19"/>
    <mergeCell ref="VRA19:VRE19"/>
    <mergeCell ref="VRF19:VRJ19"/>
    <mergeCell ref="VPM19:VPQ19"/>
    <mergeCell ref="VPR19:VPV19"/>
    <mergeCell ref="VPW19:VQA19"/>
    <mergeCell ref="VQB19:VQF19"/>
    <mergeCell ref="VQG19:VQK19"/>
    <mergeCell ref="VON19:VOR19"/>
    <mergeCell ref="VOS19:VOW19"/>
    <mergeCell ref="VOX19:VPB19"/>
    <mergeCell ref="VPC19:VPG19"/>
    <mergeCell ref="VPH19:VPL19"/>
    <mergeCell ref="VNO19:VNS19"/>
    <mergeCell ref="VNT19:VNX19"/>
    <mergeCell ref="VNY19:VOC19"/>
    <mergeCell ref="VOD19:VOH19"/>
    <mergeCell ref="VOI19:VOM19"/>
    <mergeCell ref="VMP19:VMT19"/>
    <mergeCell ref="VMU19:VMY19"/>
    <mergeCell ref="VMZ19:VND19"/>
    <mergeCell ref="VNE19:VNI19"/>
    <mergeCell ref="VNJ19:VNN19"/>
    <mergeCell ref="VLQ19:VLU19"/>
    <mergeCell ref="VLV19:VLZ19"/>
    <mergeCell ref="VMA19:VME19"/>
    <mergeCell ref="VMF19:VMJ19"/>
    <mergeCell ref="VMK19:VMO19"/>
    <mergeCell ref="VKR19:VKV19"/>
    <mergeCell ref="VKW19:VLA19"/>
    <mergeCell ref="VLB19:VLF19"/>
    <mergeCell ref="VLG19:VLK19"/>
    <mergeCell ref="VLL19:VLP19"/>
    <mergeCell ref="VJS19:VJW19"/>
    <mergeCell ref="VJX19:VKB19"/>
    <mergeCell ref="VKC19:VKG19"/>
    <mergeCell ref="VKH19:VKL19"/>
    <mergeCell ref="VKM19:VKQ19"/>
    <mergeCell ref="VIT19:VIX19"/>
    <mergeCell ref="VIY19:VJC19"/>
    <mergeCell ref="VJD19:VJH19"/>
    <mergeCell ref="VJI19:VJM19"/>
    <mergeCell ref="VJN19:VJR19"/>
    <mergeCell ref="VHU19:VHY19"/>
    <mergeCell ref="VHZ19:VID19"/>
    <mergeCell ref="VIE19:VII19"/>
    <mergeCell ref="VIJ19:VIN19"/>
    <mergeCell ref="VIO19:VIS19"/>
    <mergeCell ref="VGV19:VGZ19"/>
    <mergeCell ref="VHA19:VHE19"/>
    <mergeCell ref="VHF19:VHJ19"/>
    <mergeCell ref="VHK19:VHO19"/>
    <mergeCell ref="VHP19:VHT19"/>
    <mergeCell ref="VFW19:VGA19"/>
    <mergeCell ref="VGB19:VGF19"/>
    <mergeCell ref="VGG19:VGK19"/>
    <mergeCell ref="VGL19:VGP19"/>
    <mergeCell ref="VGQ19:VGU19"/>
    <mergeCell ref="VEX19:VFB19"/>
    <mergeCell ref="VFC19:VFG19"/>
    <mergeCell ref="VFH19:VFL19"/>
    <mergeCell ref="VFM19:VFQ19"/>
    <mergeCell ref="VFR19:VFV19"/>
    <mergeCell ref="VDY19:VEC19"/>
    <mergeCell ref="VED19:VEH19"/>
    <mergeCell ref="VEI19:VEM19"/>
    <mergeCell ref="VEN19:VER19"/>
    <mergeCell ref="VES19:VEW19"/>
    <mergeCell ref="VCZ19:VDD19"/>
    <mergeCell ref="VDE19:VDI19"/>
    <mergeCell ref="VDJ19:VDN19"/>
    <mergeCell ref="VDO19:VDS19"/>
    <mergeCell ref="VDT19:VDX19"/>
    <mergeCell ref="VCA19:VCE19"/>
    <mergeCell ref="VCF19:VCJ19"/>
    <mergeCell ref="VCK19:VCO19"/>
    <mergeCell ref="VCP19:VCT19"/>
    <mergeCell ref="VCU19:VCY19"/>
    <mergeCell ref="VBB19:VBF19"/>
    <mergeCell ref="VBG19:VBK19"/>
    <mergeCell ref="VBL19:VBP19"/>
    <mergeCell ref="VBQ19:VBU19"/>
    <mergeCell ref="VBV19:VBZ19"/>
    <mergeCell ref="VAC19:VAG19"/>
    <mergeCell ref="VAH19:VAL19"/>
    <mergeCell ref="VAM19:VAQ19"/>
    <mergeCell ref="VAR19:VAV19"/>
    <mergeCell ref="VAW19:VBA19"/>
    <mergeCell ref="UZD19:UZH19"/>
    <mergeCell ref="UZI19:UZM19"/>
    <mergeCell ref="UZN19:UZR19"/>
    <mergeCell ref="UZS19:UZW19"/>
    <mergeCell ref="UZX19:VAB19"/>
    <mergeCell ref="UYE19:UYI19"/>
    <mergeCell ref="UYJ19:UYN19"/>
    <mergeCell ref="UYO19:UYS19"/>
    <mergeCell ref="UYT19:UYX19"/>
    <mergeCell ref="UYY19:UZC19"/>
    <mergeCell ref="UXF19:UXJ19"/>
    <mergeCell ref="UXK19:UXO19"/>
    <mergeCell ref="UXP19:UXT19"/>
    <mergeCell ref="UXU19:UXY19"/>
    <mergeCell ref="UXZ19:UYD19"/>
    <mergeCell ref="UWG19:UWK19"/>
    <mergeCell ref="UWL19:UWP19"/>
    <mergeCell ref="UWQ19:UWU19"/>
    <mergeCell ref="UWV19:UWZ19"/>
    <mergeCell ref="UXA19:UXE19"/>
    <mergeCell ref="UVH19:UVL19"/>
    <mergeCell ref="UVM19:UVQ19"/>
    <mergeCell ref="UVR19:UVV19"/>
    <mergeCell ref="UVW19:UWA19"/>
    <mergeCell ref="UWB19:UWF19"/>
    <mergeCell ref="UUI19:UUM19"/>
    <mergeCell ref="UUN19:UUR19"/>
    <mergeCell ref="UUS19:UUW19"/>
    <mergeCell ref="UUX19:UVB19"/>
    <mergeCell ref="UVC19:UVG19"/>
    <mergeCell ref="UTJ19:UTN19"/>
    <mergeCell ref="UTO19:UTS19"/>
    <mergeCell ref="UTT19:UTX19"/>
    <mergeCell ref="UTY19:UUC19"/>
    <mergeCell ref="UUD19:UUH19"/>
    <mergeCell ref="USK19:USO19"/>
    <mergeCell ref="USP19:UST19"/>
    <mergeCell ref="USU19:USY19"/>
    <mergeCell ref="USZ19:UTD19"/>
    <mergeCell ref="UTE19:UTI19"/>
    <mergeCell ref="URL19:URP19"/>
    <mergeCell ref="URQ19:URU19"/>
    <mergeCell ref="URV19:URZ19"/>
    <mergeCell ref="USA19:USE19"/>
    <mergeCell ref="USF19:USJ19"/>
    <mergeCell ref="UQM19:UQQ19"/>
    <mergeCell ref="UQR19:UQV19"/>
    <mergeCell ref="UQW19:URA19"/>
    <mergeCell ref="URB19:URF19"/>
    <mergeCell ref="URG19:URK19"/>
    <mergeCell ref="UPN19:UPR19"/>
    <mergeCell ref="UPS19:UPW19"/>
    <mergeCell ref="UPX19:UQB19"/>
    <mergeCell ref="UQC19:UQG19"/>
    <mergeCell ref="UQH19:UQL19"/>
    <mergeCell ref="UOO19:UOS19"/>
    <mergeCell ref="UOT19:UOX19"/>
    <mergeCell ref="UOY19:UPC19"/>
    <mergeCell ref="UPD19:UPH19"/>
    <mergeCell ref="UPI19:UPM19"/>
    <mergeCell ref="UNP19:UNT19"/>
    <mergeCell ref="UNU19:UNY19"/>
    <mergeCell ref="UNZ19:UOD19"/>
    <mergeCell ref="UOE19:UOI19"/>
    <mergeCell ref="UOJ19:UON19"/>
    <mergeCell ref="UMQ19:UMU19"/>
    <mergeCell ref="UMV19:UMZ19"/>
    <mergeCell ref="UNA19:UNE19"/>
    <mergeCell ref="UNF19:UNJ19"/>
    <mergeCell ref="UNK19:UNO19"/>
    <mergeCell ref="ULR19:ULV19"/>
    <mergeCell ref="ULW19:UMA19"/>
    <mergeCell ref="UMB19:UMF19"/>
    <mergeCell ref="UMG19:UMK19"/>
    <mergeCell ref="UML19:UMP19"/>
    <mergeCell ref="UKS19:UKW19"/>
    <mergeCell ref="UKX19:ULB19"/>
    <mergeCell ref="ULC19:ULG19"/>
    <mergeCell ref="ULH19:ULL19"/>
    <mergeCell ref="ULM19:ULQ19"/>
    <mergeCell ref="UJT19:UJX19"/>
    <mergeCell ref="UJY19:UKC19"/>
    <mergeCell ref="UKD19:UKH19"/>
    <mergeCell ref="UKI19:UKM19"/>
    <mergeCell ref="UKN19:UKR19"/>
    <mergeCell ref="UIU19:UIY19"/>
    <mergeCell ref="UIZ19:UJD19"/>
    <mergeCell ref="UJE19:UJI19"/>
    <mergeCell ref="UJJ19:UJN19"/>
    <mergeCell ref="UJO19:UJS19"/>
    <mergeCell ref="UHV19:UHZ19"/>
    <mergeCell ref="UIA19:UIE19"/>
    <mergeCell ref="UIF19:UIJ19"/>
    <mergeCell ref="UIK19:UIO19"/>
    <mergeCell ref="UIP19:UIT19"/>
    <mergeCell ref="UGW19:UHA19"/>
    <mergeCell ref="UHB19:UHF19"/>
    <mergeCell ref="UHG19:UHK19"/>
    <mergeCell ref="UHL19:UHP19"/>
    <mergeCell ref="UHQ19:UHU19"/>
    <mergeCell ref="UFX19:UGB19"/>
    <mergeCell ref="UGC19:UGG19"/>
    <mergeCell ref="UGH19:UGL19"/>
    <mergeCell ref="UGM19:UGQ19"/>
    <mergeCell ref="UGR19:UGV19"/>
    <mergeCell ref="UEY19:UFC19"/>
    <mergeCell ref="UFD19:UFH19"/>
    <mergeCell ref="UFI19:UFM19"/>
    <mergeCell ref="UFN19:UFR19"/>
    <mergeCell ref="UFS19:UFW19"/>
    <mergeCell ref="UDZ19:UED19"/>
    <mergeCell ref="UEE19:UEI19"/>
    <mergeCell ref="UEJ19:UEN19"/>
    <mergeCell ref="UEO19:UES19"/>
    <mergeCell ref="UET19:UEX19"/>
    <mergeCell ref="UDA19:UDE19"/>
    <mergeCell ref="UDF19:UDJ19"/>
    <mergeCell ref="UDK19:UDO19"/>
    <mergeCell ref="UDP19:UDT19"/>
    <mergeCell ref="UDU19:UDY19"/>
    <mergeCell ref="UCB19:UCF19"/>
    <mergeCell ref="UCG19:UCK19"/>
    <mergeCell ref="UCL19:UCP19"/>
    <mergeCell ref="UCQ19:UCU19"/>
    <mergeCell ref="UCV19:UCZ19"/>
    <mergeCell ref="UBC19:UBG19"/>
    <mergeCell ref="UBH19:UBL19"/>
    <mergeCell ref="UBM19:UBQ19"/>
    <mergeCell ref="UBR19:UBV19"/>
    <mergeCell ref="UBW19:UCA19"/>
    <mergeCell ref="UAD19:UAH19"/>
    <mergeCell ref="UAI19:UAM19"/>
    <mergeCell ref="UAN19:UAR19"/>
    <mergeCell ref="UAS19:UAW19"/>
    <mergeCell ref="UAX19:UBB19"/>
    <mergeCell ref="TZE19:TZI19"/>
    <mergeCell ref="TZJ19:TZN19"/>
    <mergeCell ref="TZO19:TZS19"/>
    <mergeCell ref="TZT19:TZX19"/>
    <mergeCell ref="TZY19:UAC19"/>
    <mergeCell ref="TYF19:TYJ19"/>
    <mergeCell ref="TYK19:TYO19"/>
    <mergeCell ref="TYP19:TYT19"/>
    <mergeCell ref="TYU19:TYY19"/>
    <mergeCell ref="TYZ19:TZD19"/>
    <mergeCell ref="TXG19:TXK19"/>
    <mergeCell ref="TXL19:TXP19"/>
    <mergeCell ref="TXQ19:TXU19"/>
    <mergeCell ref="TXV19:TXZ19"/>
    <mergeCell ref="TYA19:TYE19"/>
    <mergeCell ref="TWH19:TWL19"/>
    <mergeCell ref="TWM19:TWQ19"/>
    <mergeCell ref="TWR19:TWV19"/>
    <mergeCell ref="TWW19:TXA19"/>
    <mergeCell ref="TXB19:TXF19"/>
    <mergeCell ref="TVI19:TVM19"/>
    <mergeCell ref="TVN19:TVR19"/>
    <mergeCell ref="TVS19:TVW19"/>
    <mergeCell ref="TVX19:TWB19"/>
    <mergeCell ref="TWC19:TWG19"/>
    <mergeCell ref="TUJ19:TUN19"/>
    <mergeCell ref="TUO19:TUS19"/>
    <mergeCell ref="TUT19:TUX19"/>
    <mergeCell ref="TUY19:TVC19"/>
    <mergeCell ref="TVD19:TVH19"/>
    <mergeCell ref="TTK19:TTO19"/>
    <mergeCell ref="TTP19:TTT19"/>
    <mergeCell ref="TTU19:TTY19"/>
    <mergeCell ref="TTZ19:TUD19"/>
    <mergeCell ref="TUE19:TUI19"/>
    <mergeCell ref="TSL19:TSP19"/>
    <mergeCell ref="TSQ19:TSU19"/>
    <mergeCell ref="TSV19:TSZ19"/>
    <mergeCell ref="TTA19:TTE19"/>
    <mergeCell ref="TTF19:TTJ19"/>
    <mergeCell ref="TRM19:TRQ19"/>
    <mergeCell ref="TRR19:TRV19"/>
    <mergeCell ref="TRW19:TSA19"/>
    <mergeCell ref="TSB19:TSF19"/>
    <mergeCell ref="TSG19:TSK19"/>
    <mergeCell ref="TQN19:TQR19"/>
    <mergeCell ref="TQS19:TQW19"/>
    <mergeCell ref="TQX19:TRB19"/>
    <mergeCell ref="TRC19:TRG19"/>
    <mergeCell ref="TRH19:TRL19"/>
    <mergeCell ref="TPO19:TPS19"/>
    <mergeCell ref="TPT19:TPX19"/>
    <mergeCell ref="TPY19:TQC19"/>
    <mergeCell ref="TQD19:TQH19"/>
    <mergeCell ref="TQI19:TQM19"/>
    <mergeCell ref="TOP19:TOT19"/>
    <mergeCell ref="TOU19:TOY19"/>
    <mergeCell ref="TOZ19:TPD19"/>
    <mergeCell ref="TPE19:TPI19"/>
    <mergeCell ref="TPJ19:TPN19"/>
    <mergeCell ref="TNQ19:TNU19"/>
    <mergeCell ref="TNV19:TNZ19"/>
    <mergeCell ref="TOA19:TOE19"/>
    <mergeCell ref="TOF19:TOJ19"/>
    <mergeCell ref="TOK19:TOO19"/>
    <mergeCell ref="TMR19:TMV19"/>
    <mergeCell ref="TMW19:TNA19"/>
    <mergeCell ref="TNB19:TNF19"/>
    <mergeCell ref="TNG19:TNK19"/>
    <mergeCell ref="TNL19:TNP19"/>
    <mergeCell ref="TLS19:TLW19"/>
    <mergeCell ref="TLX19:TMB19"/>
    <mergeCell ref="TMC19:TMG19"/>
    <mergeCell ref="TMH19:TML19"/>
    <mergeCell ref="TMM19:TMQ19"/>
    <mergeCell ref="TKT19:TKX19"/>
    <mergeCell ref="TKY19:TLC19"/>
    <mergeCell ref="TLD19:TLH19"/>
    <mergeCell ref="TLI19:TLM19"/>
    <mergeCell ref="TLN19:TLR19"/>
    <mergeCell ref="TJU19:TJY19"/>
    <mergeCell ref="TJZ19:TKD19"/>
    <mergeCell ref="TKE19:TKI19"/>
    <mergeCell ref="TKJ19:TKN19"/>
    <mergeCell ref="TKO19:TKS19"/>
    <mergeCell ref="TIV19:TIZ19"/>
    <mergeCell ref="TJA19:TJE19"/>
    <mergeCell ref="TJF19:TJJ19"/>
    <mergeCell ref="TJK19:TJO19"/>
    <mergeCell ref="TJP19:TJT19"/>
    <mergeCell ref="THW19:TIA19"/>
    <mergeCell ref="TIB19:TIF19"/>
    <mergeCell ref="TIG19:TIK19"/>
    <mergeCell ref="TIL19:TIP19"/>
    <mergeCell ref="TIQ19:TIU19"/>
    <mergeCell ref="TGX19:THB19"/>
    <mergeCell ref="THC19:THG19"/>
    <mergeCell ref="THH19:THL19"/>
    <mergeCell ref="THM19:THQ19"/>
    <mergeCell ref="THR19:THV19"/>
    <mergeCell ref="TFY19:TGC19"/>
    <mergeCell ref="TGD19:TGH19"/>
    <mergeCell ref="TGI19:TGM19"/>
    <mergeCell ref="TGN19:TGR19"/>
    <mergeCell ref="TGS19:TGW19"/>
    <mergeCell ref="TEZ19:TFD19"/>
    <mergeCell ref="TFE19:TFI19"/>
    <mergeCell ref="TFJ19:TFN19"/>
    <mergeCell ref="TFO19:TFS19"/>
    <mergeCell ref="TFT19:TFX19"/>
    <mergeCell ref="TEA19:TEE19"/>
    <mergeCell ref="TEF19:TEJ19"/>
    <mergeCell ref="TEK19:TEO19"/>
    <mergeCell ref="TEP19:TET19"/>
    <mergeCell ref="TEU19:TEY19"/>
    <mergeCell ref="TDB19:TDF19"/>
    <mergeCell ref="TDG19:TDK19"/>
    <mergeCell ref="TDL19:TDP19"/>
    <mergeCell ref="TDQ19:TDU19"/>
    <mergeCell ref="TDV19:TDZ19"/>
    <mergeCell ref="TCC19:TCG19"/>
    <mergeCell ref="TCH19:TCL19"/>
    <mergeCell ref="TCM19:TCQ19"/>
    <mergeCell ref="TCR19:TCV19"/>
    <mergeCell ref="TCW19:TDA19"/>
    <mergeCell ref="TBD19:TBH19"/>
    <mergeCell ref="TBI19:TBM19"/>
    <mergeCell ref="TBN19:TBR19"/>
    <mergeCell ref="TBS19:TBW19"/>
    <mergeCell ref="TBX19:TCB19"/>
    <mergeCell ref="TAE19:TAI19"/>
    <mergeCell ref="TAJ19:TAN19"/>
    <mergeCell ref="TAO19:TAS19"/>
    <mergeCell ref="TAT19:TAX19"/>
    <mergeCell ref="TAY19:TBC19"/>
    <mergeCell ref="SZF19:SZJ19"/>
    <mergeCell ref="SZK19:SZO19"/>
    <mergeCell ref="SZP19:SZT19"/>
    <mergeCell ref="SZU19:SZY19"/>
    <mergeCell ref="SZZ19:TAD19"/>
    <mergeCell ref="SYG19:SYK19"/>
    <mergeCell ref="SYL19:SYP19"/>
    <mergeCell ref="SYQ19:SYU19"/>
    <mergeCell ref="SYV19:SYZ19"/>
    <mergeCell ref="SZA19:SZE19"/>
    <mergeCell ref="SXH19:SXL19"/>
    <mergeCell ref="SXM19:SXQ19"/>
    <mergeCell ref="SXR19:SXV19"/>
    <mergeCell ref="SXW19:SYA19"/>
    <mergeCell ref="SYB19:SYF19"/>
    <mergeCell ref="SWI19:SWM19"/>
    <mergeCell ref="SWN19:SWR19"/>
    <mergeCell ref="SWS19:SWW19"/>
    <mergeCell ref="SWX19:SXB19"/>
    <mergeCell ref="SXC19:SXG19"/>
    <mergeCell ref="SVJ19:SVN19"/>
    <mergeCell ref="SVO19:SVS19"/>
    <mergeCell ref="SVT19:SVX19"/>
    <mergeCell ref="SVY19:SWC19"/>
    <mergeCell ref="SWD19:SWH19"/>
    <mergeCell ref="SUK19:SUO19"/>
    <mergeCell ref="SUP19:SUT19"/>
    <mergeCell ref="SUU19:SUY19"/>
    <mergeCell ref="SUZ19:SVD19"/>
    <mergeCell ref="SVE19:SVI19"/>
    <mergeCell ref="STL19:STP19"/>
    <mergeCell ref="STQ19:STU19"/>
    <mergeCell ref="STV19:STZ19"/>
    <mergeCell ref="SUA19:SUE19"/>
    <mergeCell ref="SUF19:SUJ19"/>
    <mergeCell ref="SSM19:SSQ19"/>
    <mergeCell ref="SSR19:SSV19"/>
    <mergeCell ref="SSW19:STA19"/>
    <mergeCell ref="STB19:STF19"/>
    <mergeCell ref="STG19:STK19"/>
    <mergeCell ref="SRN19:SRR19"/>
    <mergeCell ref="SRS19:SRW19"/>
    <mergeCell ref="SRX19:SSB19"/>
    <mergeCell ref="SSC19:SSG19"/>
    <mergeCell ref="SSH19:SSL19"/>
    <mergeCell ref="SQO19:SQS19"/>
    <mergeCell ref="SQT19:SQX19"/>
    <mergeCell ref="SQY19:SRC19"/>
    <mergeCell ref="SRD19:SRH19"/>
    <mergeCell ref="SRI19:SRM19"/>
    <mergeCell ref="SPP19:SPT19"/>
    <mergeCell ref="SPU19:SPY19"/>
    <mergeCell ref="SPZ19:SQD19"/>
    <mergeCell ref="SQE19:SQI19"/>
    <mergeCell ref="SQJ19:SQN19"/>
    <mergeCell ref="SOQ19:SOU19"/>
    <mergeCell ref="SOV19:SOZ19"/>
    <mergeCell ref="SPA19:SPE19"/>
    <mergeCell ref="SPF19:SPJ19"/>
    <mergeCell ref="SPK19:SPO19"/>
    <mergeCell ref="SNR19:SNV19"/>
    <mergeCell ref="SNW19:SOA19"/>
    <mergeCell ref="SOB19:SOF19"/>
    <mergeCell ref="SOG19:SOK19"/>
    <mergeCell ref="SOL19:SOP19"/>
    <mergeCell ref="SMS19:SMW19"/>
    <mergeCell ref="SMX19:SNB19"/>
    <mergeCell ref="SNC19:SNG19"/>
    <mergeCell ref="SNH19:SNL19"/>
    <mergeCell ref="SNM19:SNQ19"/>
    <mergeCell ref="SLT19:SLX19"/>
    <mergeCell ref="SLY19:SMC19"/>
    <mergeCell ref="SMD19:SMH19"/>
    <mergeCell ref="SMI19:SMM19"/>
    <mergeCell ref="SMN19:SMR19"/>
    <mergeCell ref="SKU19:SKY19"/>
    <mergeCell ref="SKZ19:SLD19"/>
    <mergeCell ref="SLE19:SLI19"/>
    <mergeCell ref="SLJ19:SLN19"/>
    <mergeCell ref="SLO19:SLS19"/>
    <mergeCell ref="SJV19:SJZ19"/>
    <mergeCell ref="SKA19:SKE19"/>
    <mergeCell ref="SKF19:SKJ19"/>
    <mergeCell ref="SKK19:SKO19"/>
    <mergeCell ref="SKP19:SKT19"/>
    <mergeCell ref="SIW19:SJA19"/>
    <mergeCell ref="SJB19:SJF19"/>
    <mergeCell ref="SJG19:SJK19"/>
    <mergeCell ref="SJL19:SJP19"/>
    <mergeCell ref="SJQ19:SJU19"/>
    <mergeCell ref="SHX19:SIB19"/>
    <mergeCell ref="SIC19:SIG19"/>
    <mergeCell ref="SIH19:SIL19"/>
    <mergeCell ref="SIM19:SIQ19"/>
    <mergeCell ref="SIR19:SIV19"/>
    <mergeCell ref="SGY19:SHC19"/>
    <mergeCell ref="SHD19:SHH19"/>
    <mergeCell ref="SHI19:SHM19"/>
    <mergeCell ref="SHN19:SHR19"/>
    <mergeCell ref="SHS19:SHW19"/>
    <mergeCell ref="SFZ19:SGD19"/>
    <mergeCell ref="SGE19:SGI19"/>
    <mergeCell ref="SGJ19:SGN19"/>
    <mergeCell ref="SGO19:SGS19"/>
    <mergeCell ref="SGT19:SGX19"/>
    <mergeCell ref="SFA19:SFE19"/>
    <mergeCell ref="SFF19:SFJ19"/>
    <mergeCell ref="SFK19:SFO19"/>
    <mergeCell ref="SFP19:SFT19"/>
    <mergeCell ref="SFU19:SFY19"/>
    <mergeCell ref="SEB19:SEF19"/>
    <mergeCell ref="SEG19:SEK19"/>
    <mergeCell ref="SEL19:SEP19"/>
    <mergeCell ref="SEQ19:SEU19"/>
    <mergeCell ref="SEV19:SEZ19"/>
    <mergeCell ref="SDC19:SDG19"/>
    <mergeCell ref="SDH19:SDL19"/>
    <mergeCell ref="SDM19:SDQ19"/>
    <mergeCell ref="SDR19:SDV19"/>
    <mergeCell ref="SDW19:SEA19"/>
    <mergeCell ref="SCD19:SCH19"/>
    <mergeCell ref="SCI19:SCM19"/>
    <mergeCell ref="SCN19:SCR19"/>
    <mergeCell ref="SCS19:SCW19"/>
    <mergeCell ref="SCX19:SDB19"/>
    <mergeCell ref="SBE19:SBI19"/>
    <mergeCell ref="SBJ19:SBN19"/>
    <mergeCell ref="SBO19:SBS19"/>
    <mergeCell ref="SBT19:SBX19"/>
    <mergeCell ref="SBY19:SCC19"/>
    <mergeCell ref="SAF19:SAJ19"/>
    <mergeCell ref="SAK19:SAO19"/>
    <mergeCell ref="SAP19:SAT19"/>
    <mergeCell ref="SAU19:SAY19"/>
    <mergeCell ref="SAZ19:SBD19"/>
    <mergeCell ref="RZG19:RZK19"/>
    <mergeCell ref="RZL19:RZP19"/>
    <mergeCell ref="RZQ19:RZU19"/>
    <mergeCell ref="RZV19:RZZ19"/>
    <mergeCell ref="SAA19:SAE19"/>
    <mergeCell ref="RYH19:RYL19"/>
    <mergeCell ref="RYM19:RYQ19"/>
    <mergeCell ref="RYR19:RYV19"/>
    <mergeCell ref="RYW19:RZA19"/>
    <mergeCell ref="RZB19:RZF19"/>
    <mergeCell ref="RXI19:RXM19"/>
    <mergeCell ref="RXN19:RXR19"/>
    <mergeCell ref="RXS19:RXW19"/>
    <mergeCell ref="RXX19:RYB19"/>
    <mergeCell ref="RYC19:RYG19"/>
    <mergeCell ref="RWJ19:RWN19"/>
    <mergeCell ref="RWO19:RWS19"/>
    <mergeCell ref="RWT19:RWX19"/>
    <mergeCell ref="RWY19:RXC19"/>
    <mergeCell ref="RXD19:RXH19"/>
    <mergeCell ref="RVK19:RVO19"/>
    <mergeCell ref="RVP19:RVT19"/>
    <mergeCell ref="RVU19:RVY19"/>
    <mergeCell ref="RVZ19:RWD19"/>
    <mergeCell ref="RWE19:RWI19"/>
    <mergeCell ref="RUL19:RUP19"/>
    <mergeCell ref="RUQ19:RUU19"/>
    <mergeCell ref="RUV19:RUZ19"/>
    <mergeCell ref="RVA19:RVE19"/>
    <mergeCell ref="RVF19:RVJ19"/>
    <mergeCell ref="RTM19:RTQ19"/>
    <mergeCell ref="RTR19:RTV19"/>
    <mergeCell ref="RTW19:RUA19"/>
    <mergeCell ref="RUB19:RUF19"/>
    <mergeCell ref="RUG19:RUK19"/>
    <mergeCell ref="RSN19:RSR19"/>
    <mergeCell ref="RSS19:RSW19"/>
    <mergeCell ref="RSX19:RTB19"/>
    <mergeCell ref="RTC19:RTG19"/>
    <mergeCell ref="RTH19:RTL19"/>
    <mergeCell ref="RRO19:RRS19"/>
    <mergeCell ref="RRT19:RRX19"/>
    <mergeCell ref="RRY19:RSC19"/>
    <mergeCell ref="RSD19:RSH19"/>
    <mergeCell ref="RSI19:RSM19"/>
    <mergeCell ref="RQP19:RQT19"/>
    <mergeCell ref="RQU19:RQY19"/>
    <mergeCell ref="RQZ19:RRD19"/>
    <mergeCell ref="RRE19:RRI19"/>
    <mergeCell ref="RRJ19:RRN19"/>
    <mergeCell ref="RPQ19:RPU19"/>
    <mergeCell ref="RPV19:RPZ19"/>
    <mergeCell ref="RQA19:RQE19"/>
    <mergeCell ref="RQF19:RQJ19"/>
    <mergeCell ref="RQK19:RQO19"/>
    <mergeCell ref="ROR19:ROV19"/>
    <mergeCell ref="ROW19:RPA19"/>
    <mergeCell ref="RPB19:RPF19"/>
    <mergeCell ref="RPG19:RPK19"/>
    <mergeCell ref="RPL19:RPP19"/>
    <mergeCell ref="RNS19:RNW19"/>
    <mergeCell ref="RNX19:ROB19"/>
    <mergeCell ref="ROC19:ROG19"/>
    <mergeCell ref="ROH19:ROL19"/>
    <mergeCell ref="ROM19:ROQ19"/>
    <mergeCell ref="RMT19:RMX19"/>
    <mergeCell ref="RMY19:RNC19"/>
    <mergeCell ref="RND19:RNH19"/>
    <mergeCell ref="RNI19:RNM19"/>
    <mergeCell ref="RNN19:RNR19"/>
    <mergeCell ref="RLU19:RLY19"/>
    <mergeCell ref="RLZ19:RMD19"/>
    <mergeCell ref="RME19:RMI19"/>
    <mergeCell ref="RMJ19:RMN19"/>
    <mergeCell ref="RMO19:RMS19"/>
    <mergeCell ref="RKV19:RKZ19"/>
    <mergeCell ref="RLA19:RLE19"/>
    <mergeCell ref="RLF19:RLJ19"/>
    <mergeCell ref="RLK19:RLO19"/>
    <mergeCell ref="RLP19:RLT19"/>
    <mergeCell ref="RJW19:RKA19"/>
    <mergeCell ref="RKB19:RKF19"/>
    <mergeCell ref="RKG19:RKK19"/>
    <mergeCell ref="RKL19:RKP19"/>
    <mergeCell ref="RKQ19:RKU19"/>
    <mergeCell ref="RIX19:RJB19"/>
    <mergeCell ref="RJC19:RJG19"/>
    <mergeCell ref="RJH19:RJL19"/>
    <mergeCell ref="RJM19:RJQ19"/>
    <mergeCell ref="RJR19:RJV19"/>
    <mergeCell ref="RHY19:RIC19"/>
    <mergeCell ref="RID19:RIH19"/>
    <mergeCell ref="RII19:RIM19"/>
    <mergeCell ref="RIN19:RIR19"/>
    <mergeCell ref="RIS19:RIW19"/>
    <mergeCell ref="RGZ19:RHD19"/>
    <mergeCell ref="RHE19:RHI19"/>
    <mergeCell ref="RHJ19:RHN19"/>
    <mergeCell ref="RHO19:RHS19"/>
    <mergeCell ref="RHT19:RHX19"/>
    <mergeCell ref="RGA19:RGE19"/>
    <mergeCell ref="RGF19:RGJ19"/>
    <mergeCell ref="RGK19:RGO19"/>
    <mergeCell ref="RGP19:RGT19"/>
    <mergeCell ref="RGU19:RGY19"/>
    <mergeCell ref="RFB19:RFF19"/>
    <mergeCell ref="RFG19:RFK19"/>
    <mergeCell ref="RFL19:RFP19"/>
    <mergeCell ref="RFQ19:RFU19"/>
    <mergeCell ref="RFV19:RFZ19"/>
    <mergeCell ref="REC19:REG19"/>
    <mergeCell ref="REH19:REL19"/>
    <mergeCell ref="REM19:REQ19"/>
    <mergeCell ref="RER19:REV19"/>
    <mergeCell ref="REW19:RFA19"/>
    <mergeCell ref="RDD19:RDH19"/>
    <mergeCell ref="RDI19:RDM19"/>
    <mergeCell ref="RDN19:RDR19"/>
    <mergeCell ref="RDS19:RDW19"/>
    <mergeCell ref="RDX19:REB19"/>
    <mergeCell ref="RCE19:RCI19"/>
    <mergeCell ref="RCJ19:RCN19"/>
    <mergeCell ref="RCO19:RCS19"/>
    <mergeCell ref="RCT19:RCX19"/>
    <mergeCell ref="RCY19:RDC19"/>
    <mergeCell ref="RBF19:RBJ19"/>
    <mergeCell ref="RBK19:RBO19"/>
    <mergeCell ref="RBP19:RBT19"/>
    <mergeCell ref="RBU19:RBY19"/>
    <mergeCell ref="RBZ19:RCD19"/>
    <mergeCell ref="RAG19:RAK19"/>
    <mergeCell ref="RAL19:RAP19"/>
    <mergeCell ref="RAQ19:RAU19"/>
    <mergeCell ref="RAV19:RAZ19"/>
    <mergeCell ref="RBA19:RBE19"/>
    <mergeCell ref="QZH19:QZL19"/>
    <mergeCell ref="QZM19:QZQ19"/>
    <mergeCell ref="QZR19:QZV19"/>
    <mergeCell ref="QZW19:RAA19"/>
    <mergeCell ref="RAB19:RAF19"/>
    <mergeCell ref="QYI19:QYM19"/>
    <mergeCell ref="QYN19:QYR19"/>
    <mergeCell ref="QYS19:QYW19"/>
    <mergeCell ref="QYX19:QZB19"/>
    <mergeCell ref="QZC19:QZG19"/>
    <mergeCell ref="QXJ19:QXN19"/>
    <mergeCell ref="QXO19:QXS19"/>
    <mergeCell ref="QXT19:QXX19"/>
    <mergeCell ref="QXY19:QYC19"/>
    <mergeCell ref="QYD19:QYH19"/>
    <mergeCell ref="QWK19:QWO19"/>
    <mergeCell ref="QWP19:QWT19"/>
    <mergeCell ref="QWU19:QWY19"/>
    <mergeCell ref="QWZ19:QXD19"/>
    <mergeCell ref="QXE19:QXI19"/>
    <mergeCell ref="QVL19:QVP19"/>
    <mergeCell ref="QVQ19:QVU19"/>
    <mergeCell ref="QVV19:QVZ19"/>
    <mergeCell ref="QWA19:QWE19"/>
    <mergeCell ref="QWF19:QWJ19"/>
    <mergeCell ref="QUM19:QUQ19"/>
    <mergeCell ref="QUR19:QUV19"/>
    <mergeCell ref="QUW19:QVA19"/>
    <mergeCell ref="QVB19:QVF19"/>
    <mergeCell ref="QVG19:QVK19"/>
    <mergeCell ref="QTN19:QTR19"/>
    <mergeCell ref="QTS19:QTW19"/>
    <mergeCell ref="QTX19:QUB19"/>
    <mergeCell ref="QUC19:QUG19"/>
    <mergeCell ref="QUH19:QUL19"/>
    <mergeCell ref="QSO19:QSS19"/>
    <mergeCell ref="QST19:QSX19"/>
    <mergeCell ref="QSY19:QTC19"/>
    <mergeCell ref="QTD19:QTH19"/>
    <mergeCell ref="QTI19:QTM19"/>
    <mergeCell ref="QRP19:QRT19"/>
    <mergeCell ref="QRU19:QRY19"/>
    <mergeCell ref="QRZ19:QSD19"/>
    <mergeCell ref="QSE19:QSI19"/>
    <mergeCell ref="QSJ19:QSN19"/>
    <mergeCell ref="QQQ19:QQU19"/>
    <mergeCell ref="QQV19:QQZ19"/>
    <mergeCell ref="QRA19:QRE19"/>
    <mergeCell ref="QRF19:QRJ19"/>
    <mergeCell ref="QRK19:QRO19"/>
    <mergeCell ref="QPR19:QPV19"/>
    <mergeCell ref="QPW19:QQA19"/>
    <mergeCell ref="QQB19:QQF19"/>
    <mergeCell ref="QQG19:QQK19"/>
    <mergeCell ref="QQL19:QQP19"/>
    <mergeCell ref="QOS19:QOW19"/>
    <mergeCell ref="QOX19:QPB19"/>
    <mergeCell ref="QPC19:QPG19"/>
    <mergeCell ref="QPH19:QPL19"/>
    <mergeCell ref="QPM19:QPQ19"/>
    <mergeCell ref="QNT19:QNX19"/>
    <mergeCell ref="QNY19:QOC19"/>
    <mergeCell ref="QOD19:QOH19"/>
    <mergeCell ref="QOI19:QOM19"/>
    <mergeCell ref="QON19:QOR19"/>
    <mergeCell ref="QMU19:QMY19"/>
    <mergeCell ref="QMZ19:QND19"/>
    <mergeCell ref="QNE19:QNI19"/>
    <mergeCell ref="QNJ19:QNN19"/>
    <mergeCell ref="QNO19:QNS19"/>
    <mergeCell ref="QLV19:QLZ19"/>
    <mergeCell ref="QMA19:QME19"/>
    <mergeCell ref="QMF19:QMJ19"/>
    <mergeCell ref="QMK19:QMO19"/>
    <mergeCell ref="QMP19:QMT19"/>
    <mergeCell ref="QKW19:QLA19"/>
    <mergeCell ref="QLB19:QLF19"/>
    <mergeCell ref="QLG19:QLK19"/>
    <mergeCell ref="QLL19:QLP19"/>
    <mergeCell ref="QLQ19:QLU19"/>
    <mergeCell ref="QJX19:QKB19"/>
    <mergeCell ref="QKC19:QKG19"/>
    <mergeCell ref="QKH19:QKL19"/>
    <mergeCell ref="QKM19:QKQ19"/>
    <mergeCell ref="QKR19:QKV19"/>
    <mergeCell ref="QIY19:QJC19"/>
    <mergeCell ref="QJD19:QJH19"/>
    <mergeCell ref="QJI19:QJM19"/>
    <mergeCell ref="QJN19:QJR19"/>
    <mergeCell ref="QJS19:QJW19"/>
    <mergeCell ref="QHZ19:QID19"/>
    <mergeCell ref="QIE19:QII19"/>
    <mergeCell ref="QIJ19:QIN19"/>
    <mergeCell ref="QIO19:QIS19"/>
    <mergeCell ref="QIT19:QIX19"/>
    <mergeCell ref="QHA19:QHE19"/>
    <mergeCell ref="QHF19:QHJ19"/>
    <mergeCell ref="QHK19:QHO19"/>
    <mergeCell ref="QHP19:QHT19"/>
    <mergeCell ref="QHU19:QHY19"/>
    <mergeCell ref="QGB19:QGF19"/>
    <mergeCell ref="QGG19:QGK19"/>
    <mergeCell ref="QGL19:QGP19"/>
    <mergeCell ref="QGQ19:QGU19"/>
    <mergeCell ref="QGV19:QGZ19"/>
    <mergeCell ref="QFC19:QFG19"/>
    <mergeCell ref="QFH19:QFL19"/>
    <mergeCell ref="QFM19:QFQ19"/>
    <mergeCell ref="QFR19:QFV19"/>
    <mergeCell ref="QFW19:QGA19"/>
    <mergeCell ref="QED19:QEH19"/>
    <mergeCell ref="QEI19:QEM19"/>
    <mergeCell ref="QEN19:QER19"/>
    <mergeCell ref="QES19:QEW19"/>
    <mergeCell ref="QEX19:QFB19"/>
    <mergeCell ref="QDE19:QDI19"/>
    <mergeCell ref="QDJ19:QDN19"/>
    <mergeCell ref="QDO19:QDS19"/>
    <mergeCell ref="QDT19:QDX19"/>
    <mergeCell ref="QDY19:QEC19"/>
    <mergeCell ref="QCF19:QCJ19"/>
    <mergeCell ref="QCK19:QCO19"/>
    <mergeCell ref="QCP19:QCT19"/>
    <mergeCell ref="QCU19:QCY19"/>
    <mergeCell ref="QCZ19:QDD19"/>
    <mergeCell ref="QBG19:QBK19"/>
    <mergeCell ref="QBL19:QBP19"/>
    <mergeCell ref="QBQ19:QBU19"/>
    <mergeCell ref="QBV19:QBZ19"/>
    <mergeCell ref="QCA19:QCE19"/>
    <mergeCell ref="QAH19:QAL19"/>
    <mergeCell ref="QAM19:QAQ19"/>
    <mergeCell ref="QAR19:QAV19"/>
    <mergeCell ref="QAW19:QBA19"/>
    <mergeCell ref="QBB19:QBF19"/>
    <mergeCell ref="PZI19:PZM19"/>
    <mergeCell ref="PZN19:PZR19"/>
    <mergeCell ref="PZS19:PZW19"/>
    <mergeCell ref="PZX19:QAB19"/>
    <mergeCell ref="QAC19:QAG19"/>
    <mergeCell ref="PYJ19:PYN19"/>
    <mergeCell ref="PYO19:PYS19"/>
    <mergeCell ref="PYT19:PYX19"/>
    <mergeCell ref="PYY19:PZC19"/>
    <mergeCell ref="PZD19:PZH19"/>
    <mergeCell ref="PXK19:PXO19"/>
    <mergeCell ref="PXP19:PXT19"/>
    <mergeCell ref="PXU19:PXY19"/>
    <mergeCell ref="PXZ19:PYD19"/>
    <mergeCell ref="PYE19:PYI19"/>
    <mergeCell ref="PWL19:PWP19"/>
    <mergeCell ref="PWQ19:PWU19"/>
    <mergeCell ref="PWV19:PWZ19"/>
    <mergeCell ref="PXA19:PXE19"/>
    <mergeCell ref="PXF19:PXJ19"/>
    <mergeCell ref="PVM19:PVQ19"/>
    <mergeCell ref="PVR19:PVV19"/>
    <mergeCell ref="PVW19:PWA19"/>
    <mergeCell ref="PWB19:PWF19"/>
    <mergeCell ref="PWG19:PWK19"/>
    <mergeCell ref="PUN19:PUR19"/>
    <mergeCell ref="PUS19:PUW19"/>
    <mergeCell ref="PUX19:PVB19"/>
    <mergeCell ref="PVC19:PVG19"/>
    <mergeCell ref="PVH19:PVL19"/>
    <mergeCell ref="PTO19:PTS19"/>
    <mergeCell ref="PTT19:PTX19"/>
    <mergeCell ref="PTY19:PUC19"/>
    <mergeCell ref="PUD19:PUH19"/>
    <mergeCell ref="PUI19:PUM19"/>
    <mergeCell ref="PSP19:PST19"/>
    <mergeCell ref="PSU19:PSY19"/>
    <mergeCell ref="PSZ19:PTD19"/>
    <mergeCell ref="PTE19:PTI19"/>
    <mergeCell ref="PTJ19:PTN19"/>
    <mergeCell ref="PRQ19:PRU19"/>
    <mergeCell ref="PRV19:PRZ19"/>
    <mergeCell ref="PSA19:PSE19"/>
    <mergeCell ref="PSF19:PSJ19"/>
    <mergeCell ref="PSK19:PSO19"/>
    <mergeCell ref="PQR19:PQV19"/>
    <mergeCell ref="PQW19:PRA19"/>
    <mergeCell ref="PRB19:PRF19"/>
    <mergeCell ref="PRG19:PRK19"/>
    <mergeCell ref="PRL19:PRP19"/>
    <mergeCell ref="PPS19:PPW19"/>
    <mergeCell ref="PPX19:PQB19"/>
    <mergeCell ref="PQC19:PQG19"/>
    <mergeCell ref="PQH19:PQL19"/>
    <mergeCell ref="PQM19:PQQ19"/>
    <mergeCell ref="POT19:POX19"/>
    <mergeCell ref="POY19:PPC19"/>
    <mergeCell ref="PPD19:PPH19"/>
    <mergeCell ref="PPI19:PPM19"/>
    <mergeCell ref="PPN19:PPR19"/>
    <mergeCell ref="PNU19:PNY19"/>
    <mergeCell ref="PNZ19:POD19"/>
    <mergeCell ref="POE19:POI19"/>
    <mergeCell ref="POJ19:PON19"/>
    <mergeCell ref="POO19:POS19"/>
    <mergeCell ref="PMV19:PMZ19"/>
    <mergeCell ref="PNA19:PNE19"/>
    <mergeCell ref="PNF19:PNJ19"/>
    <mergeCell ref="PNK19:PNO19"/>
    <mergeCell ref="PNP19:PNT19"/>
    <mergeCell ref="PLW19:PMA19"/>
    <mergeCell ref="PMB19:PMF19"/>
    <mergeCell ref="PMG19:PMK19"/>
    <mergeCell ref="PML19:PMP19"/>
    <mergeCell ref="PMQ19:PMU19"/>
    <mergeCell ref="PKX19:PLB19"/>
    <mergeCell ref="PLC19:PLG19"/>
    <mergeCell ref="PLH19:PLL19"/>
    <mergeCell ref="PLM19:PLQ19"/>
    <mergeCell ref="PLR19:PLV19"/>
    <mergeCell ref="PJY19:PKC19"/>
    <mergeCell ref="PKD19:PKH19"/>
    <mergeCell ref="PKI19:PKM19"/>
    <mergeCell ref="PKN19:PKR19"/>
    <mergeCell ref="PKS19:PKW19"/>
    <mergeCell ref="PIZ19:PJD19"/>
    <mergeCell ref="PJE19:PJI19"/>
    <mergeCell ref="PJJ19:PJN19"/>
    <mergeCell ref="PJO19:PJS19"/>
    <mergeCell ref="PJT19:PJX19"/>
    <mergeCell ref="PIA19:PIE19"/>
    <mergeCell ref="PIF19:PIJ19"/>
    <mergeCell ref="PIK19:PIO19"/>
    <mergeCell ref="PIP19:PIT19"/>
    <mergeCell ref="PIU19:PIY19"/>
    <mergeCell ref="PHB19:PHF19"/>
    <mergeCell ref="PHG19:PHK19"/>
    <mergeCell ref="PHL19:PHP19"/>
    <mergeCell ref="PHQ19:PHU19"/>
    <mergeCell ref="PHV19:PHZ19"/>
    <mergeCell ref="PGC19:PGG19"/>
    <mergeCell ref="PGH19:PGL19"/>
    <mergeCell ref="PGM19:PGQ19"/>
    <mergeCell ref="PGR19:PGV19"/>
    <mergeCell ref="PGW19:PHA19"/>
    <mergeCell ref="PFD19:PFH19"/>
    <mergeCell ref="PFI19:PFM19"/>
    <mergeCell ref="PFN19:PFR19"/>
    <mergeCell ref="PFS19:PFW19"/>
    <mergeCell ref="PFX19:PGB19"/>
    <mergeCell ref="PEE19:PEI19"/>
    <mergeCell ref="PEJ19:PEN19"/>
    <mergeCell ref="PEO19:PES19"/>
    <mergeCell ref="PET19:PEX19"/>
    <mergeCell ref="PEY19:PFC19"/>
    <mergeCell ref="PDF19:PDJ19"/>
    <mergeCell ref="PDK19:PDO19"/>
    <mergeCell ref="PDP19:PDT19"/>
    <mergeCell ref="PDU19:PDY19"/>
    <mergeCell ref="PDZ19:PED19"/>
    <mergeCell ref="PCG19:PCK19"/>
    <mergeCell ref="PCL19:PCP19"/>
    <mergeCell ref="PCQ19:PCU19"/>
    <mergeCell ref="PCV19:PCZ19"/>
    <mergeCell ref="PDA19:PDE19"/>
    <mergeCell ref="PBH19:PBL19"/>
    <mergeCell ref="PBM19:PBQ19"/>
    <mergeCell ref="PBR19:PBV19"/>
    <mergeCell ref="PBW19:PCA19"/>
    <mergeCell ref="PCB19:PCF19"/>
    <mergeCell ref="PAI19:PAM19"/>
    <mergeCell ref="PAN19:PAR19"/>
    <mergeCell ref="PAS19:PAW19"/>
    <mergeCell ref="PAX19:PBB19"/>
    <mergeCell ref="PBC19:PBG19"/>
    <mergeCell ref="OZJ19:OZN19"/>
    <mergeCell ref="OZO19:OZS19"/>
    <mergeCell ref="OZT19:OZX19"/>
    <mergeCell ref="OZY19:PAC19"/>
    <mergeCell ref="PAD19:PAH19"/>
    <mergeCell ref="OYK19:OYO19"/>
    <mergeCell ref="OYP19:OYT19"/>
    <mergeCell ref="OYU19:OYY19"/>
    <mergeCell ref="OYZ19:OZD19"/>
    <mergeCell ref="OZE19:OZI19"/>
    <mergeCell ref="OXL19:OXP19"/>
    <mergeCell ref="OXQ19:OXU19"/>
    <mergeCell ref="OXV19:OXZ19"/>
    <mergeCell ref="OYA19:OYE19"/>
    <mergeCell ref="OYF19:OYJ19"/>
    <mergeCell ref="OWM19:OWQ19"/>
    <mergeCell ref="OWR19:OWV19"/>
    <mergeCell ref="OWW19:OXA19"/>
    <mergeCell ref="OXB19:OXF19"/>
    <mergeCell ref="OXG19:OXK19"/>
    <mergeCell ref="OVN19:OVR19"/>
    <mergeCell ref="OVS19:OVW19"/>
    <mergeCell ref="OVX19:OWB19"/>
    <mergeCell ref="OWC19:OWG19"/>
    <mergeCell ref="OWH19:OWL19"/>
    <mergeCell ref="OUO19:OUS19"/>
    <mergeCell ref="OUT19:OUX19"/>
    <mergeCell ref="OUY19:OVC19"/>
    <mergeCell ref="OVD19:OVH19"/>
    <mergeCell ref="OVI19:OVM19"/>
    <mergeCell ref="OTP19:OTT19"/>
    <mergeCell ref="OTU19:OTY19"/>
    <mergeCell ref="OTZ19:OUD19"/>
    <mergeCell ref="OUE19:OUI19"/>
    <mergeCell ref="OUJ19:OUN19"/>
    <mergeCell ref="OSQ19:OSU19"/>
    <mergeCell ref="OSV19:OSZ19"/>
    <mergeCell ref="OTA19:OTE19"/>
    <mergeCell ref="OTF19:OTJ19"/>
    <mergeCell ref="OTK19:OTO19"/>
    <mergeCell ref="ORR19:ORV19"/>
    <mergeCell ref="ORW19:OSA19"/>
    <mergeCell ref="OSB19:OSF19"/>
    <mergeCell ref="OSG19:OSK19"/>
    <mergeCell ref="OSL19:OSP19"/>
    <mergeCell ref="OQS19:OQW19"/>
    <mergeCell ref="OQX19:ORB19"/>
    <mergeCell ref="ORC19:ORG19"/>
    <mergeCell ref="ORH19:ORL19"/>
    <mergeCell ref="ORM19:ORQ19"/>
    <mergeCell ref="OPT19:OPX19"/>
    <mergeCell ref="OPY19:OQC19"/>
    <mergeCell ref="OQD19:OQH19"/>
    <mergeCell ref="OQI19:OQM19"/>
    <mergeCell ref="OQN19:OQR19"/>
    <mergeCell ref="OOU19:OOY19"/>
    <mergeCell ref="OOZ19:OPD19"/>
    <mergeCell ref="OPE19:OPI19"/>
    <mergeCell ref="OPJ19:OPN19"/>
    <mergeCell ref="OPO19:OPS19"/>
    <mergeCell ref="ONV19:ONZ19"/>
    <mergeCell ref="OOA19:OOE19"/>
    <mergeCell ref="OOF19:OOJ19"/>
    <mergeCell ref="OOK19:OOO19"/>
    <mergeCell ref="OOP19:OOT19"/>
    <mergeCell ref="OMW19:ONA19"/>
    <mergeCell ref="ONB19:ONF19"/>
    <mergeCell ref="ONG19:ONK19"/>
    <mergeCell ref="ONL19:ONP19"/>
    <mergeCell ref="ONQ19:ONU19"/>
    <mergeCell ref="OLX19:OMB19"/>
    <mergeCell ref="OMC19:OMG19"/>
    <mergeCell ref="OMH19:OML19"/>
    <mergeCell ref="OMM19:OMQ19"/>
    <mergeCell ref="OMR19:OMV19"/>
    <mergeCell ref="OKY19:OLC19"/>
    <mergeCell ref="OLD19:OLH19"/>
    <mergeCell ref="OLI19:OLM19"/>
    <mergeCell ref="OLN19:OLR19"/>
    <mergeCell ref="OLS19:OLW19"/>
    <mergeCell ref="OJZ19:OKD19"/>
    <mergeCell ref="OKE19:OKI19"/>
    <mergeCell ref="OKJ19:OKN19"/>
    <mergeCell ref="OKO19:OKS19"/>
    <mergeCell ref="OKT19:OKX19"/>
    <mergeCell ref="OJA19:OJE19"/>
    <mergeCell ref="OJF19:OJJ19"/>
    <mergeCell ref="OJK19:OJO19"/>
    <mergeCell ref="OJP19:OJT19"/>
    <mergeCell ref="OJU19:OJY19"/>
    <mergeCell ref="OIB19:OIF19"/>
    <mergeCell ref="OIG19:OIK19"/>
    <mergeCell ref="OIL19:OIP19"/>
    <mergeCell ref="OIQ19:OIU19"/>
    <mergeCell ref="OIV19:OIZ19"/>
    <mergeCell ref="OHC19:OHG19"/>
    <mergeCell ref="OHH19:OHL19"/>
    <mergeCell ref="OHM19:OHQ19"/>
    <mergeCell ref="OHR19:OHV19"/>
    <mergeCell ref="OHW19:OIA19"/>
    <mergeCell ref="OGD19:OGH19"/>
    <mergeCell ref="OGI19:OGM19"/>
    <mergeCell ref="OGN19:OGR19"/>
    <mergeCell ref="OGS19:OGW19"/>
    <mergeCell ref="OGX19:OHB19"/>
    <mergeCell ref="OFE19:OFI19"/>
    <mergeCell ref="OFJ19:OFN19"/>
    <mergeCell ref="OFO19:OFS19"/>
    <mergeCell ref="OFT19:OFX19"/>
    <mergeCell ref="OFY19:OGC19"/>
    <mergeCell ref="OEF19:OEJ19"/>
    <mergeCell ref="OEK19:OEO19"/>
    <mergeCell ref="OEP19:OET19"/>
    <mergeCell ref="OEU19:OEY19"/>
    <mergeCell ref="OEZ19:OFD19"/>
    <mergeCell ref="ODG19:ODK19"/>
    <mergeCell ref="ODL19:ODP19"/>
    <mergeCell ref="ODQ19:ODU19"/>
    <mergeCell ref="ODV19:ODZ19"/>
    <mergeCell ref="OEA19:OEE19"/>
    <mergeCell ref="OCH19:OCL19"/>
    <mergeCell ref="OCM19:OCQ19"/>
    <mergeCell ref="OCR19:OCV19"/>
    <mergeCell ref="OCW19:ODA19"/>
    <mergeCell ref="ODB19:ODF19"/>
    <mergeCell ref="OBI19:OBM19"/>
    <mergeCell ref="OBN19:OBR19"/>
    <mergeCell ref="OBS19:OBW19"/>
    <mergeCell ref="OBX19:OCB19"/>
    <mergeCell ref="OCC19:OCG19"/>
    <mergeCell ref="OAJ19:OAN19"/>
    <mergeCell ref="OAO19:OAS19"/>
    <mergeCell ref="OAT19:OAX19"/>
    <mergeCell ref="OAY19:OBC19"/>
    <mergeCell ref="OBD19:OBH19"/>
    <mergeCell ref="NZK19:NZO19"/>
    <mergeCell ref="NZP19:NZT19"/>
    <mergeCell ref="NZU19:NZY19"/>
    <mergeCell ref="NZZ19:OAD19"/>
    <mergeCell ref="OAE19:OAI19"/>
    <mergeCell ref="NYL19:NYP19"/>
    <mergeCell ref="NYQ19:NYU19"/>
    <mergeCell ref="NYV19:NYZ19"/>
    <mergeCell ref="NZA19:NZE19"/>
    <mergeCell ref="NZF19:NZJ19"/>
    <mergeCell ref="NXM19:NXQ19"/>
    <mergeCell ref="NXR19:NXV19"/>
    <mergeCell ref="NXW19:NYA19"/>
    <mergeCell ref="NYB19:NYF19"/>
    <mergeCell ref="NYG19:NYK19"/>
    <mergeCell ref="NWN19:NWR19"/>
    <mergeCell ref="NWS19:NWW19"/>
    <mergeCell ref="NWX19:NXB19"/>
    <mergeCell ref="NXC19:NXG19"/>
    <mergeCell ref="NXH19:NXL19"/>
    <mergeCell ref="NVO19:NVS19"/>
    <mergeCell ref="NVT19:NVX19"/>
    <mergeCell ref="NVY19:NWC19"/>
    <mergeCell ref="NWD19:NWH19"/>
    <mergeCell ref="NWI19:NWM19"/>
    <mergeCell ref="NUP19:NUT19"/>
    <mergeCell ref="NUU19:NUY19"/>
    <mergeCell ref="NUZ19:NVD19"/>
    <mergeCell ref="NVE19:NVI19"/>
    <mergeCell ref="NVJ19:NVN19"/>
    <mergeCell ref="NTQ19:NTU19"/>
    <mergeCell ref="NTV19:NTZ19"/>
    <mergeCell ref="NUA19:NUE19"/>
    <mergeCell ref="NUF19:NUJ19"/>
    <mergeCell ref="NUK19:NUO19"/>
    <mergeCell ref="NSR19:NSV19"/>
    <mergeCell ref="NSW19:NTA19"/>
    <mergeCell ref="NTB19:NTF19"/>
    <mergeCell ref="NTG19:NTK19"/>
    <mergeCell ref="NTL19:NTP19"/>
    <mergeCell ref="NRS19:NRW19"/>
    <mergeCell ref="NRX19:NSB19"/>
    <mergeCell ref="NSC19:NSG19"/>
    <mergeCell ref="NSH19:NSL19"/>
    <mergeCell ref="NSM19:NSQ19"/>
    <mergeCell ref="NQT19:NQX19"/>
    <mergeCell ref="NQY19:NRC19"/>
    <mergeCell ref="NRD19:NRH19"/>
    <mergeCell ref="NRI19:NRM19"/>
    <mergeCell ref="NRN19:NRR19"/>
    <mergeCell ref="NPU19:NPY19"/>
    <mergeCell ref="NPZ19:NQD19"/>
    <mergeCell ref="NQE19:NQI19"/>
    <mergeCell ref="NQJ19:NQN19"/>
    <mergeCell ref="NQO19:NQS19"/>
    <mergeCell ref="NOV19:NOZ19"/>
    <mergeCell ref="NPA19:NPE19"/>
    <mergeCell ref="NPF19:NPJ19"/>
    <mergeCell ref="NPK19:NPO19"/>
    <mergeCell ref="NPP19:NPT19"/>
    <mergeCell ref="NNW19:NOA19"/>
    <mergeCell ref="NOB19:NOF19"/>
    <mergeCell ref="NOG19:NOK19"/>
    <mergeCell ref="NOL19:NOP19"/>
    <mergeCell ref="NOQ19:NOU19"/>
    <mergeCell ref="NMX19:NNB19"/>
    <mergeCell ref="NNC19:NNG19"/>
    <mergeCell ref="NNH19:NNL19"/>
    <mergeCell ref="NNM19:NNQ19"/>
    <mergeCell ref="NNR19:NNV19"/>
    <mergeCell ref="NLY19:NMC19"/>
    <mergeCell ref="NMD19:NMH19"/>
    <mergeCell ref="NMI19:NMM19"/>
    <mergeCell ref="NMN19:NMR19"/>
    <mergeCell ref="NMS19:NMW19"/>
    <mergeCell ref="NKZ19:NLD19"/>
    <mergeCell ref="NLE19:NLI19"/>
    <mergeCell ref="NLJ19:NLN19"/>
    <mergeCell ref="NLO19:NLS19"/>
    <mergeCell ref="NLT19:NLX19"/>
    <mergeCell ref="NKA19:NKE19"/>
    <mergeCell ref="NKF19:NKJ19"/>
    <mergeCell ref="NKK19:NKO19"/>
    <mergeCell ref="NKP19:NKT19"/>
    <mergeCell ref="NKU19:NKY19"/>
    <mergeCell ref="NJB19:NJF19"/>
    <mergeCell ref="NJG19:NJK19"/>
    <mergeCell ref="NJL19:NJP19"/>
    <mergeCell ref="NJQ19:NJU19"/>
    <mergeCell ref="NJV19:NJZ19"/>
    <mergeCell ref="NIC19:NIG19"/>
    <mergeCell ref="NIH19:NIL19"/>
    <mergeCell ref="NIM19:NIQ19"/>
    <mergeCell ref="NIR19:NIV19"/>
    <mergeCell ref="NIW19:NJA19"/>
    <mergeCell ref="NHD19:NHH19"/>
    <mergeCell ref="NHI19:NHM19"/>
    <mergeCell ref="NHN19:NHR19"/>
    <mergeCell ref="NHS19:NHW19"/>
    <mergeCell ref="NHX19:NIB19"/>
    <mergeCell ref="NGE19:NGI19"/>
    <mergeCell ref="NGJ19:NGN19"/>
    <mergeCell ref="NGO19:NGS19"/>
    <mergeCell ref="NGT19:NGX19"/>
    <mergeCell ref="NGY19:NHC19"/>
    <mergeCell ref="NFF19:NFJ19"/>
    <mergeCell ref="NFK19:NFO19"/>
    <mergeCell ref="NFP19:NFT19"/>
    <mergeCell ref="NFU19:NFY19"/>
    <mergeCell ref="NFZ19:NGD19"/>
    <mergeCell ref="NEG19:NEK19"/>
    <mergeCell ref="NEL19:NEP19"/>
    <mergeCell ref="NEQ19:NEU19"/>
    <mergeCell ref="NEV19:NEZ19"/>
    <mergeCell ref="NFA19:NFE19"/>
    <mergeCell ref="NDH19:NDL19"/>
    <mergeCell ref="NDM19:NDQ19"/>
    <mergeCell ref="NDR19:NDV19"/>
    <mergeCell ref="NDW19:NEA19"/>
    <mergeCell ref="NEB19:NEF19"/>
    <mergeCell ref="NCI19:NCM19"/>
    <mergeCell ref="NCN19:NCR19"/>
    <mergeCell ref="NCS19:NCW19"/>
    <mergeCell ref="NCX19:NDB19"/>
    <mergeCell ref="NDC19:NDG19"/>
    <mergeCell ref="NBJ19:NBN19"/>
    <mergeCell ref="NBO19:NBS19"/>
    <mergeCell ref="NBT19:NBX19"/>
    <mergeCell ref="NBY19:NCC19"/>
    <mergeCell ref="NCD19:NCH19"/>
    <mergeCell ref="NAK19:NAO19"/>
    <mergeCell ref="NAP19:NAT19"/>
    <mergeCell ref="NAU19:NAY19"/>
    <mergeCell ref="NAZ19:NBD19"/>
    <mergeCell ref="NBE19:NBI19"/>
    <mergeCell ref="MZL19:MZP19"/>
    <mergeCell ref="MZQ19:MZU19"/>
    <mergeCell ref="MZV19:MZZ19"/>
    <mergeCell ref="NAA19:NAE19"/>
    <mergeCell ref="NAF19:NAJ19"/>
    <mergeCell ref="MYM19:MYQ19"/>
    <mergeCell ref="MYR19:MYV19"/>
    <mergeCell ref="MYW19:MZA19"/>
    <mergeCell ref="MZB19:MZF19"/>
    <mergeCell ref="MZG19:MZK19"/>
    <mergeCell ref="MXN19:MXR19"/>
    <mergeCell ref="MXS19:MXW19"/>
    <mergeCell ref="MXX19:MYB19"/>
    <mergeCell ref="MYC19:MYG19"/>
    <mergeCell ref="MYH19:MYL19"/>
    <mergeCell ref="MWO19:MWS19"/>
    <mergeCell ref="MWT19:MWX19"/>
    <mergeCell ref="MWY19:MXC19"/>
    <mergeCell ref="MXD19:MXH19"/>
    <mergeCell ref="MXI19:MXM19"/>
    <mergeCell ref="MVP19:MVT19"/>
    <mergeCell ref="MVU19:MVY19"/>
    <mergeCell ref="MVZ19:MWD19"/>
    <mergeCell ref="MWE19:MWI19"/>
    <mergeCell ref="MWJ19:MWN19"/>
    <mergeCell ref="MUQ19:MUU19"/>
    <mergeCell ref="MUV19:MUZ19"/>
    <mergeCell ref="MVA19:MVE19"/>
    <mergeCell ref="MVF19:MVJ19"/>
    <mergeCell ref="MVK19:MVO19"/>
    <mergeCell ref="MTR19:MTV19"/>
    <mergeCell ref="MTW19:MUA19"/>
    <mergeCell ref="MUB19:MUF19"/>
    <mergeCell ref="MUG19:MUK19"/>
    <mergeCell ref="MUL19:MUP19"/>
    <mergeCell ref="MSS19:MSW19"/>
    <mergeCell ref="MSX19:MTB19"/>
    <mergeCell ref="MTC19:MTG19"/>
    <mergeCell ref="MTH19:MTL19"/>
    <mergeCell ref="MTM19:MTQ19"/>
    <mergeCell ref="MRT19:MRX19"/>
    <mergeCell ref="MRY19:MSC19"/>
    <mergeCell ref="MSD19:MSH19"/>
    <mergeCell ref="MSI19:MSM19"/>
    <mergeCell ref="MSN19:MSR19"/>
    <mergeCell ref="MQU19:MQY19"/>
    <mergeCell ref="MQZ19:MRD19"/>
    <mergeCell ref="MRE19:MRI19"/>
    <mergeCell ref="MRJ19:MRN19"/>
    <mergeCell ref="MRO19:MRS19"/>
    <mergeCell ref="MPV19:MPZ19"/>
    <mergeCell ref="MQA19:MQE19"/>
    <mergeCell ref="MQF19:MQJ19"/>
    <mergeCell ref="MQK19:MQO19"/>
    <mergeCell ref="MQP19:MQT19"/>
    <mergeCell ref="MOW19:MPA19"/>
    <mergeCell ref="MPB19:MPF19"/>
    <mergeCell ref="MPG19:MPK19"/>
    <mergeCell ref="MPL19:MPP19"/>
    <mergeCell ref="MPQ19:MPU19"/>
    <mergeCell ref="MNX19:MOB19"/>
    <mergeCell ref="MOC19:MOG19"/>
    <mergeCell ref="MOH19:MOL19"/>
    <mergeCell ref="MOM19:MOQ19"/>
    <mergeCell ref="MOR19:MOV19"/>
    <mergeCell ref="MMY19:MNC19"/>
    <mergeCell ref="MND19:MNH19"/>
    <mergeCell ref="MNI19:MNM19"/>
    <mergeCell ref="MNN19:MNR19"/>
    <mergeCell ref="MNS19:MNW19"/>
    <mergeCell ref="MLZ19:MMD19"/>
    <mergeCell ref="MME19:MMI19"/>
    <mergeCell ref="MMJ19:MMN19"/>
    <mergeCell ref="MMO19:MMS19"/>
    <mergeCell ref="MMT19:MMX19"/>
    <mergeCell ref="MLA19:MLE19"/>
    <mergeCell ref="MLF19:MLJ19"/>
    <mergeCell ref="MLK19:MLO19"/>
    <mergeCell ref="MLP19:MLT19"/>
    <mergeCell ref="MLU19:MLY19"/>
    <mergeCell ref="MKB19:MKF19"/>
    <mergeCell ref="MKG19:MKK19"/>
    <mergeCell ref="MKL19:MKP19"/>
    <mergeCell ref="MKQ19:MKU19"/>
    <mergeCell ref="MKV19:MKZ19"/>
    <mergeCell ref="MJC19:MJG19"/>
    <mergeCell ref="MJH19:MJL19"/>
    <mergeCell ref="MJM19:MJQ19"/>
    <mergeCell ref="MJR19:MJV19"/>
    <mergeCell ref="MJW19:MKA19"/>
    <mergeCell ref="MID19:MIH19"/>
    <mergeCell ref="MII19:MIM19"/>
    <mergeCell ref="MIN19:MIR19"/>
    <mergeCell ref="MIS19:MIW19"/>
    <mergeCell ref="MIX19:MJB19"/>
    <mergeCell ref="MHE19:MHI19"/>
    <mergeCell ref="MHJ19:MHN19"/>
    <mergeCell ref="MHO19:MHS19"/>
    <mergeCell ref="MHT19:MHX19"/>
    <mergeCell ref="MHY19:MIC19"/>
    <mergeCell ref="MGF19:MGJ19"/>
    <mergeCell ref="MGK19:MGO19"/>
    <mergeCell ref="MGP19:MGT19"/>
    <mergeCell ref="MGU19:MGY19"/>
    <mergeCell ref="MGZ19:MHD19"/>
    <mergeCell ref="MFG19:MFK19"/>
    <mergeCell ref="MFL19:MFP19"/>
    <mergeCell ref="MFQ19:MFU19"/>
    <mergeCell ref="MFV19:MFZ19"/>
    <mergeCell ref="MGA19:MGE19"/>
    <mergeCell ref="MEH19:MEL19"/>
    <mergeCell ref="MEM19:MEQ19"/>
    <mergeCell ref="MER19:MEV19"/>
    <mergeCell ref="MEW19:MFA19"/>
    <mergeCell ref="MFB19:MFF19"/>
    <mergeCell ref="MDI19:MDM19"/>
    <mergeCell ref="MDN19:MDR19"/>
    <mergeCell ref="MDS19:MDW19"/>
    <mergeCell ref="MDX19:MEB19"/>
    <mergeCell ref="MEC19:MEG19"/>
    <mergeCell ref="MCJ19:MCN19"/>
    <mergeCell ref="MCO19:MCS19"/>
    <mergeCell ref="MCT19:MCX19"/>
    <mergeCell ref="MCY19:MDC19"/>
    <mergeCell ref="MDD19:MDH19"/>
    <mergeCell ref="MBK19:MBO19"/>
    <mergeCell ref="MBP19:MBT19"/>
    <mergeCell ref="MBU19:MBY19"/>
    <mergeCell ref="MBZ19:MCD19"/>
    <mergeCell ref="MCE19:MCI19"/>
    <mergeCell ref="MAL19:MAP19"/>
    <mergeCell ref="MAQ19:MAU19"/>
    <mergeCell ref="MAV19:MAZ19"/>
    <mergeCell ref="MBA19:MBE19"/>
    <mergeCell ref="MBF19:MBJ19"/>
    <mergeCell ref="LZM19:LZQ19"/>
    <mergeCell ref="LZR19:LZV19"/>
    <mergeCell ref="LZW19:MAA19"/>
    <mergeCell ref="MAB19:MAF19"/>
    <mergeCell ref="MAG19:MAK19"/>
    <mergeCell ref="LYN19:LYR19"/>
    <mergeCell ref="LYS19:LYW19"/>
    <mergeCell ref="LYX19:LZB19"/>
    <mergeCell ref="LZC19:LZG19"/>
    <mergeCell ref="LZH19:LZL19"/>
    <mergeCell ref="LXO19:LXS19"/>
    <mergeCell ref="LXT19:LXX19"/>
    <mergeCell ref="LXY19:LYC19"/>
    <mergeCell ref="LYD19:LYH19"/>
    <mergeCell ref="LYI19:LYM19"/>
    <mergeCell ref="LWP19:LWT19"/>
    <mergeCell ref="LWU19:LWY19"/>
    <mergeCell ref="LWZ19:LXD19"/>
    <mergeCell ref="LXE19:LXI19"/>
    <mergeCell ref="LXJ19:LXN19"/>
    <mergeCell ref="LVQ19:LVU19"/>
    <mergeCell ref="LVV19:LVZ19"/>
    <mergeCell ref="LWA19:LWE19"/>
    <mergeCell ref="LWF19:LWJ19"/>
    <mergeCell ref="LWK19:LWO19"/>
    <mergeCell ref="LUR19:LUV19"/>
    <mergeCell ref="LUW19:LVA19"/>
    <mergeCell ref="LVB19:LVF19"/>
    <mergeCell ref="LVG19:LVK19"/>
    <mergeCell ref="LVL19:LVP19"/>
    <mergeCell ref="LTS19:LTW19"/>
    <mergeCell ref="LTX19:LUB19"/>
    <mergeCell ref="LUC19:LUG19"/>
    <mergeCell ref="LUH19:LUL19"/>
    <mergeCell ref="LUM19:LUQ19"/>
    <mergeCell ref="LST19:LSX19"/>
    <mergeCell ref="LSY19:LTC19"/>
    <mergeCell ref="LTD19:LTH19"/>
    <mergeCell ref="LTI19:LTM19"/>
    <mergeCell ref="LTN19:LTR19"/>
    <mergeCell ref="LRU19:LRY19"/>
    <mergeCell ref="LRZ19:LSD19"/>
    <mergeCell ref="LSE19:LSI19"/>
    <mergeCell ref="LSJ19:LSN19"/>
    <mergeCell ref="LSO19:LSS19"/>
    <mergeCell ref="LQV19:LQZ19"/>
    <mergeCell ref="LRA19:LRE19"/>
    <mergeCell ref="LRF19:LRJ19"/>
    <mergeCell ref="LRK19:LRO19"/>
    <mergeCell ref="LRP19:LRT19"/>
    <mergeCell ref="LPW19:LQA19"/>
    <mergeCell ref="LQB19:LQF19"/>
    <mergeCell ref="LQG19:LQK19"/>
    <mergeCell ref="LQL19:LQP19"/>
    <mergeCell ref="LQQ19:LQU19"/>
    <mergeCell ref="LOX19:LPB19"/>
    <mergeCell ref="LPC19:LPG19"/>
    <mergeCell ref="LPH19:LPL19"/>
    <mergeCell ref="LPM19:LPQ19"/>
    <mergeCell ref="LPR19:LPV19"/>
    <mergeCell ref="LNY19:LOC19"/>
    <mergeCell ref="LOD19:LOH19"/>
    <mergeCell ref="LOI19:LOM19"/>
    <mergeCell ref="LON19:LOR19"/>
    <mergeCell ref="LOS19:LOW19"/>
    <mergeCell ref="LMZ19:LND19"/>
    <mergeCell ref="LNE19:LNI19"/>
    <mergeCell ref="LNJ19:LNN19"/>
    <mergeCell ref="LNO19:LNS19"/>
    <mergeCell ref="LNT19:LNX19"/>
    <mergeCell ref="LMA19:LME19"/>
    <mergeCell ref="LMF19:LMJ19"/>
    <mergeCell ref="LMK19:LMO19"/>
    <mergeCell ref="LMP19:LMT19"/>
    <mergeCell ref="LMU19:LMY19"/>
    <mergeCell ref="LLB19:LLF19"/>
    <mergeCell ref="LLG19:LLK19"/>
    <mergeCell ref="LLL19:LLP19"/>
    <mergeCell ref="LLQ19:LLU19"/>
    <mergeCell ref="LLV19:LLZ19"/>
    <mergeCell ref="LKC19:LKG19"/>
    <mergeCell ref="LKH19:LKL19"/>
    <mergeCell ref="LKM19:LKQ19"/>
    <mergeCell ref="LKR19:LKV19"/>
    <mergeCell ref="LKW19:LLA19"/>
    <mergeCell ref="LJD19:LJH19"/>
    <mergeCell ref="LJI19:LJM19"/>
    <mergeCell ref="LJN19:LJR19"/>
    <mergeCell ref="LJS19:LJW19"/>
    <mergeCell ref="LJX19:LKB19"/>
    <mergeCell ref="LIE19:LII19"/>
    <mergeCell ref="LIJ19:LIN19"/>
    <mergeCell ref="LIO19:LIS19"/>
    <mergeCell ref="LIT19:LIX19"/>
    <mergeCell ref="LIY19:LJC19"/>
    <mergeCell ref="LHF19:LHJ19"/>
    <mergeCell ref="LHK19:LHO19"/>
    <mergeCell ref="LHP19:LHT19"/>
    <mergeCell ref="LHU19:LHY19"/>
    <mergeCell ref="LHZ19:LID19"/>
    <mergeCell ref="LGG19:LGK19"/>
    <mergeCell ref="LGL19:LGP19"/>
    <mergeCell ref="LGQ19:LGU19"/>
    <mergeCell ref="LGV19:LGZ19"/>
    <mergeCell ref="LHA19:LHE19"/>
    <mergeCell ref="LFH19:LFL19"/>
    <mergeCell ref="LFM19:LFQ19"/>
    <mergeCell ref="LFR19:LFV19"/>
    <mergeCell ref="LFW19:LGA19"/>
    <mergeCell ref="LGB19:LGF19"/>
    <mergeCell ref="LEI19:LEM19"/>
    <mergeCell ref="LEN19:LER19"/>
    <mergeCell ref="LES19:LEW19"/>
    <mergeCell ref="LEX19:LFB19"/>
    <mergeCell ref="LFC19:LFG19"/>
    <mergeCell ref="LDJ19:LDN19"/>
    <mergeCell ref="LDO19:LDS19"/>
    <mergeCell ref="LDT19:LDX19"/>
    <mergeCell ref="LDY19:LEC19"/>
    <mergeCell ref="LED19:LEH19"/>
    <mergeCell ref="LCK19:LCO19"/>
    <mergeCell ref="LCP19:LCT19"/>
    <mergeCell ref="LCU19:LCY19"/>
    <mergeCell ref="LCZ19:LDD19"/>
    <mergeCell ref="LDE19:LDI19"/>
    <mergeCell ref="LBL19:LBP19"/>
    <mergeCell ref="LBQ19:LBU19"/>
    <mergeCell ref="LBV19:LBZ19"/>
    <mergeCell ref="LCA19:LCE19"/>
    <mergeCell ref="LCF19:LCJ19"/>
    <mergeCell ref="LAM19:LAQ19"/>
    <mergeCell ref="LAR19:LAV19"/>
    <mergeCell ref="LAW19:LBA19"/>
    <mergeCell ref="LBB19:LBF19"/>
    <mergeCell ref="LBG19:LBK19"/>
    <mergeCell ref="KZN19:KZR19"/>
    <mergeCell ref="KZS19:KZW19"/>
    <mergeCell ref="KZX19:LAB19"/>
    <mergeCell ref="LAC19:LAG19"/>
    <mergeCell ref="LAH19:LAL19"/>
    <mergeCell ref="KYO19:KYS19"/>
    <mergeCell ref="KYT19:KYX19"/>
    <mergeCell ref="KYY19:KZC19"/>
    <mergeCell ref="KZD19:KZH19"/>
    <mergeCell ref="KZI19:KZM19"/>
    <mergeCell ref="KXP19:KXT19"/>
    <mergeCell ref="KXU19:KXY19"/>
    <mergeCell ref="KXZ19:KYD19"/>
    <mergeCell ref="KYE19:KYI19"/>
    <mergeCell ref="KYJ19:KYN19"/>
    <mergeCell ref="KWQ19:KWU19"/>
    <mergeCell ref="KWV19:KWZ19"/>
    <mergeCell ref="KXA19:KXE19"/>
    <mergeCell ref="KXF19:KXJ19"/>
    <mergeCell ref="KXK19:KXO19"/>
    <mergeCell ref="KVR19:KVV19"/>
    <mergeCell ref="KVW19:KWA19"/>
    <mergeCell ref="KWB19:KWF19"/>
    <mergeCell ref="KWG19:KWK19"/>
    <mergeCell ref="KWL19:KWP19"/>
    <mergeCell ref="KUS19:KUW19"/>
    <mergeCell ref="KUX19:KVB19"/>
    <mergeCell ref="KVC19:KVG19"/>
    <mergeCell ref="KVH19:KVL19"/>
    <mergeCell ref="KVM19:KVQ19"/>
    <mergeCell ref="KTT19:KTX19"/>
    <mergeCell ref="KTY19:KUC19"/>
    <mergeCell ref="KUD19:KUH19"/>
    <mergeCell ref="KUI19:KUM19"/>
    <mergeCell ref="KUN19:KUR19"/>
    <mergeCell ref="KSU19:KSY19"/>
    <mergeCell ref="KSZ19:KTD19"/>
    <mergeCell ref="KTE19:KTI19"/>
    <mergeCell ref="KTJ19:KTN19"/>
    <mergeCell ref="KTO19:KTS19"/>
    <mergeCell ref="KRV19:KRZ19"/>
    <mergeCell ref="KSA19:KSE19"/>
    <mergeCell ref="KSF19:KSJ19"/>
    <mergeCell ref="KSK19:KSO19"/>
    <mergeCell ref="KSP19:KST19"/>
    <mergeCell ref="KQW19:KRA19"/>
    <mergeCell ref="KRB19:KRF19"/>
    <mergeCell ref="KRG19:KRK19"/>
    <mergeCell ref="KRL19:KRP19"/>
    <mergeCell ref="KRQ19:KRU19"/>
    <mergeCell ref="KPX19:KQB19"/>
    <mergeCell ref="KQC19:KQG19"/>
    <mergeCell ref="KQH19:KQL19"/>
    <mergeCell ref="KQM19:KQQ19"/>
    <mergeCell ref="KQR19:KQV19"/>
    <mergeCell ref="KOY19:KPC19"/>
    <mergeCell ref="KPD19:KPH19"/>
    <mergeCell ref="KPI19:KPM19"/>
    <mergeCell ref="KPN19:KPR19"/>
    <mergeCell ref="KPS19:KPW19"/>
    <mergeCell ref="KNZ19:KOD19"/>
    <mergeCell ref="KOE19:KOI19"/>
    <mergeCell ref="KOJ19:KON19"/>
    <mergeCell ref="KOO19:KOS19"/>
    <mergeCell ref="KOT19:KOX19"/>
    <mergeCell ref="KNA19:KNE19"/>
    <mergeCell ref="KNF19:KNJ19"/>
    <mergeCell ref="KNK19:KNO19"/>
    <mergeCell ref="KNP19:KNT19"/>
    <mergeCell ref="KNU19:KNY19"/>
    <mergeCell ref="KMB19:KMF19"/>
    <mergeCell ref="KMG19:KMK19"/>
    <mergeCell ref="KML19:KMP19"/>
    <mergeCell ref="KMQ19:KMU19"/>
    <mergeCell ref="KMV19:KMZ19"/>
    <mergeCell ref="KLC19:KLG19"/>
    <mergeCell ref="KLH19:KLL19"/>
    <mergeCell ref="KLM19:KLQ19"/>
    <mergeCell ref="KLR19:KLV19"/>
    <mergeCell ref="KLW19:KMA19"/>
    <mergeCell ref="KKD19:KKH19"/>
    <mergeCell ref="KKI19:KKM19"/>
    <mergeCell ref="KKN19:KKR19"/>
    <mergeCell ref="KKS19:KKW19"/>
    <mergeCell ref="KKX19:KLB19"/>
    <mergeCell ref="KJE19:KJI19"/>
    <mergeCell ref="KJJ19:KJN19"/>
    <mergeCell ref="KJO19:KJS19"/>
    <mergeCell ref="KJT19:KJX19"/>
    <mergeCell ref="KJY19:KKC19"/>
    <mergeCell ref="KIF19:KIJ19"/>
    <mergeCell ref="KIK19:KIO19"/>
    <mergeCell ref="KIP19:KIT19"/>
    <mergeCell ref="KIU19:KIY19"/>
    <mergeCell ref="KIZ19:KJD19"/>
    <mergeCell ref="KHG19:KHK19"/>
    <mergeCell ref="KHL19:KHP19"/>
    <mergeCell ref="KHQ19:KHU19"/>
    <mergeCell ref="KHV19:KHZ19"/>
    <mergeCell ref="KIA19:KIE19"/>
    <mergeCell ref="KGH19:KGL19"/>
    <mergeCell ref="KGM19:KGQ19"/>
    <mergeCell ref="KGR19:KGV19"/>
    <mergeCell ref="KGW19:KHA19"/>
    <mergeCell ref="KHB19:KHF19"/>
    <mergeCell ref="KFI19:KFM19"/>
    <mergeCell ref="KFN19:KFR19"/>
    <mergeCell ref="KFS19:KFW19"/>
    <mergeCell ref="KFX19:KGB19"/>
    <mergeCell ref="KGC19:KGG19"/>
    <mergeCell ref="KEJ19:KEN19"/>
    <mergeCell ref="KEO19:KES19"/>
    <mergeCell ref="KET19:KEX19"/>
    <mergeCell ref="KEY19:KFC19"/>
    <mergeCell ref="KFD19:KFH19"/>
    <mergeCell ref="KDK19:KDO19"/>
    <mergeCell ref="KDP19:KDT19"/>
    <mergeCell ref="KDU19:KDY19"/>
    <mergeCell ref="KDZ19:KED19"/>
    <mergeCell ref="KEE19:KEI19"/>
    <mergeCell ref="KCL19:KCP19"/>
    <mergeCell ref="KCQ19:KCU19"/>
    <mergeCell ref="KCV19:KCZ19"/>
    <mergeCell ref="KDA19:KDE19"/>
    <mergeCell ref="KDF19:KDJ19"/>
    <mergeCell ref="KBM19:KBQ19"/>
    <mergeCell ref="KBR19:KBV19"/>
    <mergeCell ref="KBW19:KCA19"/>
    <mergeCell ref="KCB19:KCF19"/>
    <mergeCell ref="KCG19:KCK19"/>
    <mergeCell ref="KAN19:KAR19"/>
    <mergeCell ref="KAS19:KAW19"/>
    <mergeCell ref="KAX19:KBB19"/>
    <mergeCell ref="KBC19:KBG19"/>
    <mergeCell ref="KBH19:KBL19"/>
    <mergeCell ref="JZO19:JZS19"/>
    <mergeCell ref="JZT19:JZX19"/>
    <mergeCell ref="JZY19:KAC19"/>
    <mergeCell ref="KAD19:KAH19"/>
    <mergeCell ref="KAI19:KAM19"/>
    <mergeCell ref="JYP19:JYT19"/>
    <mergeCell ref="JYU19:JYY19"/>
    <mergeCell ref="JYZ19:JZD19"/>
    <mergeCell ref="JZE19:JZI19"/>
    <mergeCell ref="JZJ19:JZN19"/>
    <mergeCell ref="JXQ19:JXU19"/>
    <mergeCell ref="JXV19:JXZ19"/>
    <mergeCell ref="JYA19:JYE19"/>
    <mergeCell ref="JYF19:JYJ19"/>
    <mergeCell ref="JYK19:JYO19"/>
    <mergeCell ref="JWR19:JWV19"/>
    <mergeCell ref="JWW19:JXA19"/>
    <mergeCell ref="JXB19:JXF19"/>
    <mergeCell ref="JXG19:JXK19"/>
    <mergeCell ref="JXL19:JXP19"/>
    <mergeCell ref="JVS19:JVW19"/>
    <mergeCell ref="JVX19:JWB19"/>
    <mergeCell ref="JWC19:JWG19"/>
    <mergeCell ref="JWH19:JWL19"/>
    <mergeCell ref="JWM19:JWQ19"/>
    <mergeCell ref="JUT19:JUX19"/>
    <mergeCell ref="JUY19:JVC19"/>
    <mergeCell ref="JVD19:JVH19"/>
    <mergeCell ref="JVI19:JVM19"/>
    <mergeCell ref="JVN19:JVR19"/>
    <mergeCell ref="JTU19:JTY19"/>
    <mergeCell ref="JTZ19:JUD19"/>
    <mergeCell ref="JUE19:JUI19"/>
    <mergeCell ref="JUJ19:JUN19"/>
    <mergeCell ref="JUO19:JUS19"/>
    <mergeCell ref="JSV19:JSZ19"/>
    <mergeCell ref="JTA19:JTE19"/>
    <mergeCell ref="JTF19:JTJ19"/>
    <mergeCell ref="JTK19:JTO19"/>
    <mergeCell ref="JTP19:JTT19"/>
    <mergeCell ref="JRW19:JSA19"/>
    <mergeCell ref="JSB19:JSF19"/>
    <mergeCell ref="JSG19:JSK19"/>
    <mergeCell ref="JSL19:JSP19"/>
    <mergeCell ref="JSQ19:JSU19"/>
    <mergeCell ref="JQX19:JRB19"/>
    <mergeCell ref="JRC19:JRG19"/>
    <mergeCell ref="JRH19:JRL19"/>
    <mergeCell ref="JRM19:JRQ19"/>
    <mergeCell ref="JRR19:JRV19"/>
    <mergeCell ref="JPY19:JQC19"/>
    <mergeCell ref="JQD19:JQH19"/>
    <mergeCell ref="JQI19:JQM19"/>
    <mergeCell ref="JQN19:JQR19"/>
    <mergeCell ref="JQS19:JQW19"/>
    <mergeCell ref="JOZ19:JPD19"/>
    <mergeCell ref="JPE19:JPI19"/>
    <mergeCell ref="JPJ19:JPN19"/>
    <mergeCell ref="JPO19:JPS19"/>
    <mergeCell ref="JPT19:JPX19"/>
    <mergeCell ref="JOA19:JOE19"/>
    <mergeCell ref="JOF19:JOJ19"/>
    <mergeCell ref="JOK19:JOO19"/>
    <mergeCell ref="JOP19:JOT19"/>
    <mergeCell ref="JOU19:JOY19"/>
    <mergeCell ref="JNB19:JNF19"/>
    <mergeCell ref="JNG19:JNK19"/>
    <mergeCell ref="JNL19:JNP19"/>
    <mergeCell ref="JNQ19:JNU19"/>
    <mergeCell ref="JNV19:JNZ19"/>
    <mergeCell ref="JMC19:JMG19"/>
    <mergeCell ref="JMH19:JML19"/>
    <mergeCell ref="JMM19:JMQ19"/>
    <mergeCell ref="JMR19:JMV19"/>
    <mergeCell ref="JMW19:JNA19"/>
    <mergeCell ref="JLD19:JLH19"/>
    <mergeCell ref="JLI19:JLM19"/>
    <mergeCell ref="JLN19:JLR19"/>
    <mergeCell ref="JLS19:JLW19"/>
    <mergeCell ref="JLX19:JMB19"/>
    <mergeCell ref="JKE19:JKI19"/>
    <mergeCell ref="JKJ19:JKN19"/>
    <mergeCell ref="JKO19:JKS19"/>
    <mergeCell ref="JKT19:JKX19"/>
    <mergeCell ref="JKY19:JLC19"/>
    <mergeCell ref="JJF19:JJJ19"/>
    <mergeCell ref="JJK19:JJO19"/>
    <mergeCell ref="JJP19:JJT19"/>
    <mergeCell ref="JJU19:JJY19"/>
    <mergeCell ref="JJZ19:JKD19"/>
    <mergeCell ref="JIG19:JIK19"/>
    <mergeCell ref="JIL19:JIP19"/>
    <mergeCell ref="JIQ19:JIU19"/>
    <mergeCell ref="JIV19:JIZ19"/>
    <mergeCell ref="JJA19:JJE19"/>
    <mergeCell ref="JHH19:JHL19"/>
    <mergeCell ref="JHM19:JHQ19"/>
    <mergeCell ref="JHR19:JHV19"/>
    <mergeCell ref="JHW19:JIA19"/>
    <mergeCell ref="JIB19:JIF19"/>
    <mergeCell ref="JGI19:JGM19"/>
    <mergeCell ref="JGN19:JGR19"/>
    <mergeCell ref="JGS19:JGW19"/>
    <mergeCell ref="JGX19:JHB19"/>
    <mergeCell ref="JHC19:JHG19"/>
    <mergeCell ref="JFJ19:JFN19"/>
    <mergeCell ref="JFO19:JFS19"/>
    <mergeCell ref="JFT19:JFX19"/>
    <mergeCell ref="JFY19:JGC19"/>
    <mergeCell ref="JGD19:JGH19"/>
    <mergeCell ref="JEK19:JEO19"/>
    <mergeCell ref="JEP19:JET19"/>
    <mergeCell ref="JEU19:JEY19"/>
    <mergeCell ref="JEZ19:JFD19"/>
    <mergeCell ref="JFE19:JFI19"/>
    <mergeCell ref="JDL19:JDP19"/>
    <mergeCell ref="JDQ19:JDU19"/>
    <mergeCell ref="JDV19:JDZ19"/>
    <mergeCell ref="JEA19:JEE19"/>
    <mergeCell ref="JEF19:JEJ19"/>
    <mergeCell ref="JCM19:JCQ19"/>
    <mergeCell ref="JCR19:JCV19"/>
    <mergeCell ref="JCW19:JDA19"/>
    <mergeCell ref="JDB19:JDF19"/>
    <mergeCell ref="JDG19:JDK19"/>
    <mergeCell ref="JBN19:JBR19"/>
    <mergeCell ref="JBS19:JBW19"/>
    <mergeCell ref="JBX19:JCB19"/>
    <mergeCell ref="JCC19:JCG19"/>
    <mergeCell ref="JCH19:JCL19"/>
    <mergeCell ref="JAO19:JAS19"/>
    <mergeCell ref="JAT19:JAX19"/>
    <mergeCell ref="JAY19:JBC19"/>
    <mergeCell ref="JBD19:JBH19"/>
    <mergeCell ref="JBI19:JBM19"/>
    <mergeCell ref="IZP19:IZT19"/>
    <mergeCell ref="IZU19:IZY19"/>
    <mergeCell ref="IZZ19:JAD19"/>
    <mergeCell ref="JAE19:JAI19"/>
    <mergeCell ref="JAJ19:JAN19"/>
    <mergeCell ref="IYQ19:IYU19"/>
    <mergeCell ref="IYV19:IYZ19"/>
    <mergeCell ref="IZA19:IZE19"/>
    <mergeCell ref="IZF19:IZJ19"/>
    <mergeCell ref="IZK19:IZO19"/>
    <mergeCell ref="IXR19:IXV19"/>
    <mergeCell ref="IXW19:IYA19"/>
    <mergeCell ref="IYB19:IYF19"/>
    <mergeCell ref="IYG19:IYK19"/>
    <mergeCell ref="IYL19:IYP19"/>
    <mergeCell ref="IWS19:IWW19"/>
    <mergeCell ref="IWX19:IXB19"/>
    <mergeCell ref="IXC19:IXG19"/>
    <mergeCell ref="IXH19:IXL19"/>
    <mergeCell ref="IXM19:IXQ19"/>
    <mergeCell ref="IVT19:IVX19"/>
    <mergeCell ref="IVY19:IWC19"/>
    <mergeCell ref="IWD19:IWH19"/>
    <mergeCell ref="IWI19:IWM19"/>
    <mergeCell ref="IWN19:IWR19"/>
    <mergeCell ref="IUU19:IUY19"/>
    <mergeCell ref="IUZ19:IVD19"/>
    <mergeCell ref="IVE19:IVI19"/>
    <mergeCell ref="IVJ19:IVN19"/>
    <mergeCell ref="IVO19:IVS19"/>
    <mergeCell ref="ITV19:ITZ19"/>
    <mergeCell ref="IUA19:IUE19"/>
    <mergeCell ref="IUF19:IUJ19"/>
    <mergeCell ref="IUK19:IUO19"/>
    <mergeCell ref="IUP19:IUT19"/>
    <mergeCell ref="ISW19:ITA19"/>
    <mergeCell ref="ITB19:ITF19"/>
    <mergeCell ref="ITG19:ITK19"/>
    <mergeCell ref="ITL19:ITP19"/>
    <mergeCell ref="ITQ19:ITU19"/>
    <mergeCell ref="IRX19:ISB19"/>
    <mergeCell ref="ISC19:ISG19"/>
    <mergeCell ref="ISH19:ISL19"/>
    <mergeCell ref="ISM19:ISQ19"/>
    <mergeCell ref="ISR19:ISV19"/>
    <mergeCell ref="IQY19:IRC19"/>
    <mergeCell ref="IRD19:IRH19"/>
    <mergeCell ref="IRI19:IRM19"/>
    <mergeCell ref="IRN19:IRR19"/>
    <mergeCell ref="IRS19:IRW19"/>
    <mergeCell ref="IPZ19:IQD19"/>
    <mergeCell ref="IQE19:IQI19"/>
    <mergeCell ref="IQJ19:IQN19"/>
    <mergeCell ref="IQO19:IQS19"/>
    <mergeCell ref="IQT19:IQX19"/>
    <mergeCell ref="IPA19:IPE19"/>
    <mergeCell ref="IPF19:IPJ19"/>
    <mergeCell ref="IPK19:IPO19"/>
    <mergeCell ref="IPP19:IPT19"/>
    <mergeCell ref="IPU19:IPY19"/>
    <mergeCell ref="IOB19:IOF19"/>
    <mergeCell ref="IOG19:IOK19"/>
    <mergeCell ref="IOL19:IOP19"/>
    <mergeCell ref="IOQ19:IOU19"/>
    <mergeCell ref="IOV19:IOZ19"/>
    <mergeCell ref="INC19:ING19"/>
    <mergeCell ref="INH19:INL19"/>
    <mergeCell ref="INM19:INQ19"/>
    <mergeCell ref="INR19:INV19"/>
    <mergeCell ref="INW19:IOA19"/>
    <mergeCell ref="IMD19:IMH19"/>
    <mergeCell ref="IMI19:IMM19"/>
    <mergeCell ref="IMN19:IMR19"/>
    <mergeCell ref="IMS19:IMW19"/>
    <mergeCell ref="IMX19:INB19"/>
    <mergeCell ref="ILE19:ILI19"/>
    <mergeCell ref="ILJ19:ILN19"/>
    <mergeCell ref="ILO19:ILS19"/>
    <mergeCell ref="ILT19:ILX19"/>
    <mergeCell ref="ILY19:IMC19"/>
    <mergeCell ref="IKF19:IKJ19"/>
    <mergeCell ref="IKK19:IKO19"/>
    <mergeCell ref="IKP19:IKT19"/>
    <mergeCell ref="IKU19:IKY19"/>
    <mergeCell ref="IKZ19:ILD19"/>
    <mergeCell ref="IJG19:IJK19"/>
    <mergeCell ref="IJL19:IJP19"/>
    <mergeCell ref="IJQ19:IJU19"/>
    <mergeCell ref="IJV19:IJZ19"/>
    <mergeCell ref="IKA19:IKE19"/>
    <mergeCell ref="IIH19:IIL19"/>
    <mergeCell ref="IIM19:IIQ19"/>
    <mergeCell ref="IIR19:IIV19"/>
    <mergeCell ref="IIW19:IJA19"/>
    <mergeCell ref="IJB19:IJF19"/>
    <mergeCell ref="IHI19:IHM19"/>
    <mergeCell ref="IHN19:IHR19"/>
    <mergeCell ref="IHS19:IHW19"/>
    <mergeCell ref="IHX19:IIB19"/>
    <mergeCell ref="IIC19:IIG19"/>
    <mergeCell ref="IGJ19:IGN19"/>
    <mergeCell ref="IGO19:IGS19"/>
    <mergeCell ref="IGT19:IGX19"/>
    <mergeCell ref="IGY19:IHC19"/>
    <mergeCell ref="IHD19:IHH19"/>
    <mergeCell ref="IFK19:IFO19"/>
    <mergeCell ref="IFP19:IFT19"/>
    <mergeCell ref="IFU19:IFY19"/>
    <mergeCell ref="IFZ19:IGD19"/>
    <mergeCell ref="IGE19:IGI19"/>
    <mergeCell ref="IEL19:IEP19"/>
    <mergeCell ref="IEQ19:IEU19"/>
    <mergeCell ref="IEV19:IEZ19"/>
    <mergeCell ref="IFA19:IFE19"/>
    <mergeCell ref="IFF19:IFJ19"/>
    <mergeCell ref="IDM19:IDQ19"/>
    <mergeCell ref="IDR19:IDV19"/>
    <mergeCell ref="IDW19:IEA19"/>
    <mergeCell ref="IEB19:IEF19"/>
    <mergeCell ref="IEG19:IEK19"/>
    <mergeCell ref="ICN19:ICR19"/>
    <mergeCell ref="ICS19:ICW19"/>
    <mergeCell ref="ICX19:IDB19"/>
    <mergeCell ref="IDC19:IDG19"/>
    <mergeCell ref="IDH19:IDL19"/>
    <mergeCell ref="IBO19:IBS19"/>
    <mergeCell ref="IBT19:IBX19"/>
    <mergeCell ref="IBY19:ICC19"/>
    <mergeCell ref="ICD19:ICH19"/>
    <mergeCell ref="ICI19:ICM19"/>
    <mergeCell ref="IAP19:IAT19"/>
    <mergeCell ref="IAU19:IAY19"/>
    <mergeCell ref="IAZ19:IBD19"/>
    <mergeCell ref="IBE19:IBI19"/>
    <mergeCell ref="IBJ19:IBN19"/>
    <mergeCell ref="HZQ19:HZU19"/>
    <mergeCell ref="HZV19:HZZ19"/>
    <mergeCell ref="IAA19:IAE19"/>
    <mergeCell ref="IAF19:IAJ19"/>
    <mergeCell ref="IAK19:IAO19"/>
    <mergeCell ref="HYR19:HYV19"/>
    <mergeCell ref="HYW19:HZA19"/>
    <mergeCell ref="HZB19:HZF19"/>
    <mergeCell ref="HZG19:HZK19"/>
    <mergeCell ref="HZL19:HZP19"/>
    <mergeCell ref="HXS19:HXW19"/>
    <mergeCell ref="HXX19:HYB19"/>
    <mergeCell ref="HYC19:HYG19"/>
    <mergeCell ref="HYH19:HYL19"/>
    <mergeCell ref="HYM19:HYQ19"/>
    <mergeCell ref="HWT19:HWX19"/>
    <mergeCell ref="HWY19:HXC19"/>
    <mergeCell ref="HXD19:HXH19"/>
    <mergeCell ref="HXI19:HXM19"/>
    <mergeCell ref="HXN19:HXR19"/>
    <mergeCell ref="HVU19:HVY19"/>
    <mergeCell ref="HVZ19:HWD19"/>
    <mergeCell ref="HWE19:HWI19"/>
    <mergeCell ref="HWJ19:HWN19"/>
    <mergeCell ref="HWO19:HWS19"/>
    <mergeCell ref="HUV19:HUZ19"/>
    <mergeCell ref="HVA19:HVE19"/>
    <mergeCell ref="HVF19:HVJ19"/>
    <mergeCell ref="HVK19:HVO19"/>
    <mergeCell ref="HVP19:HVT19"/>
    <mergeCell ref="HTW19:HUA19"/>
    <mergeCell ref="HUB19:HUF19"/>
    <mergeCell ref="HUG19:HUK19"/>
    <mergeCell ref="HUL19:HUP19"/>
    <mergeCell ref="HUQ19:HUU19"/>
    <mergeCell ref="HSX19:HTB19"/>
    <mergeCell ref="HTC19:HTG19"/>
    <mergeCell ref="HTH19:HTL19"/>
    <mergeCell ref="HTM19:HTQ19"/>
    <mergeCell ref="HTR19:HTV19"/>
    <mergeCell ref="HRY19:HSC19"/>
    <mergeCell ref="HSD19:HSH19"/>
    <mergeCell ref="HSI19:HSM19"/>
    <mergeCell ref="HSN19:HSR19"/>
    <mergeCell ref="HSS19:HSW19"/>
    <mergeCell ref="HQZ19:HRD19"/>
    <mergeCell ref="HRE19:HRI19"/>
    <mergeCell ref="HRJ19:HRN19"/>
    <mergeCell ref="HRO19:HRS19"/>
    <mergeCell ref="HRT19:HRX19"/>
    <mergeCell ref="HQA19:HQE19"/>
    <mergeCell ref="HQF19:HQJ19"/>
    <mergeCell ref="HQK19:HQO19"/>
    <mergeCell ref="HQP19:HQT19"/>
    <mergeCell ref="HQU19:HQY19"/>
    <mergeCell ref="HPB19:HPF19"/>
    <mergeCell ref="HPG19:HPK19"/>
    <mergeCell ref="HPL19:HPP19"/>
    <mergeCell ref="HPQ19:HPU19"/>
    <mergeCell ref="HPV19:HPZ19"/>
    <mergeCell ref="HOC19:HOG19"/>
    <mergeCell ref="HOH19:HOL19"/>
    <mergeCell ref="HOM19:HOQ19"/>
    <mergeCell ref="HOR19:HOV19"/>
    <mergeCell ref="HOW19:HPA19"/>
    <mergeCell ref="HND19:HNH19"/>
    <mergeCell ref="HNI19:HNM19"/>
    <mergeCell ref="HNN19:HNR19"/>
    <mergeCell ref="HNS19:HNW19"/>
    <mergeCell ref="HNX19:HOB19"/>
    <mergeCell ref="HME19:HMI19"/>
    <mergeCell ref="HMJ19:HMN19"/>
    <mergeCell ref="HMO19:HMS19"/>
    <mergeCell ref="HMT19:HMX19"/>
    <mergeCell ref="HMY19:HNC19"/>
    <mergeCell ref="HLF19:HLJ19"/>
    <mergeCell ref="HLK19:HLO19"/>
    <mergeCell ref="HLP19:HLT19"/>
    <mergeCell ref="HLU19:HLY19"/>
    <mergeCell ref="HLZ19:HMD19"/>
    <mergeCell ref="HKG19:HKK19"/>
    <mergeCell ref="HKL19:HKP19"/>
    <mergeCell ref="HKQ19:HKU19"/>
    <mergeCell ref="HKV19:HKZ19"/>
    <mergeCell ref="HLA19:HLE19"/>
    <mergeCell ref="HJH19:HJL19"/>
    <mergeCell ref="HJM19:HJQ19"/>
    <mergeCell ref="HJR19:HJV19"/>
    <mergeCell ref="HJW19:HKA19"/>
    <mergeCell ref="HKB19:HKF19"/>
    <mergeCell ref="HII19:HIM19"/>
    <mergeCell ref="HIN19:HIR19"/>
    <mergeCell ref="HIS19:HIW19"/>
    <mergeCell ref="HIX19:HJB19"/>
    <mergeCell ref="HJC19:HJG19"/>
    <mergeCell ref="HHJ19:HHN19"/>
    <mergeCell ref="HHO19:HHS19"/>
    <mergeCell ref="HHT19:HHX19"/>
    <mergeCell ref="HHY19:HIC19"/>
    <mergeCell ref="HID19:HIH19"/>
    <mergeCell ref="HGK19:HGO19"/>
    <mergeCell ref="HGP19:HGT19"/>
    <mergeCell ref="HGU19:HGY19"/>
    <mergeCell ref="HGZ19:HHD19"/>
    <mergeCell ref="HHE19:HHI19"/>
    <mergeCell ref="HFL19:HFP19"/>
    <mergeCell ref="HFQ19:HFU19"/>
    <mergeCell ref="HFV19:HFZ19"/>
    <mergeCell ref="HGA19:HGE19"/>
    <mergeCell ref="HGF19:HGJ19"/>
    <mergeCell ref="HEM19:HEQ19"/>
    <mergeCell ref="HER19:HEV19"/>
    <mergeCell ref="HEW19:HFA19"/>
    <mergeCell ref="HFB19:HFF19"/>
    <mergeCell ref="HFG19:HFK19"/>
    <mergeCell ref="HDN19:HDR19"/>
    <mergeCell ref="HDS19:HDW19"/>
    <mergeCell ref="HDX19:HEB19"/>
    <mergeCell ref="HEC19:HEG19"/>
    <mergeCell ref="HEH19:HEL19"/>
    <mergeCell ref="HCO19:HCS19"/>
    <mergeCell ref="HCT19:HCX19"/>
    <mergeCell ref="HCY19:HDC19"/>
    <mergeCell ref="HDD19:HDH19"/>
    <mergeCell ref="HDI19:HDM19"/>
    <mergeCell ref="HBP19:HBT19"/>
    <mergeCell ref="HBU19:HBY19"/>
    <mergeCell ref="HBZ19:HCD19"/>
    <mergeCell ref="HCE19:HCI19"/>
    <mergeCell ref="HCJ19:HCN19"/>
    <mergeCell ref="HAQ19:HAU19"/>
    <mergeCell ref="HAV19:HAZ19"/>
    <mergeCell ref="HBA19:HBE19"/>
    <mergeCell ref="HBF19:HBJ19"/>
    <mergeCell ref="HBK19:HBO19"/>
    <mergeCell ref="GZR19:GZV19"/>
    <mergeCell ref="GZW19:HAA19"/>
    <mergeCell ref="HAB19:HAF19"/>
    <mergeCell ref="HAG19:HAK19"/>
    <mergeCell ref="HAL19:HAP19"/>
    <mergeCell ref="GYS19:GYW19"/>
    <mergeCell ref="GYX19:GZB19"/>
    <mergeCell ref="GZC19:GZG19"/>
    <mergeCell ref="GZH19:GZL19"/>
    <mergeCell ref="GZM19:GZQ19"/>
    <mergeCell ref="GXT19:GXX19"/>
    <mergeCell ref="GXY19:GYC19"/>
    <mergeCell ref="GYD19:GYH19"/>
    <mergeCell ref="GYI19:GYM19"/>
    <mergeCell ref="GYN19:GYR19"/>
    <mergeCell ref="GWU19:GWY19"/>
    <mergeCell ref="GWZ19:GXD19"/>
    <mergeCell ref="GXE19:GXI19"/>
    <mergeCell ref="GXJ19:GXN19"/>
    <mergeCell ref="GXO19:GXS19"/>
    <mergeCell ref="GVV19:GVZ19"/>
    <mergeCell ref="GWA19:GWE19"/>
    <mergeCell ref="GWF19:GWJ19"/>
    <mergeCell ref="GWK19:GWO19"/>
    <mergeCell ref="GWP19:GWT19"/>
    <mergeCell ref="GUW19:GVA19"/>
    <mergeCell ref="GVB19:GVF19"/>
    <mergeCell ref="GVG19:GVK19"/>
    <mergeCell ref="GVL19:GVP19"/>
    <mergeCell ref="GVQ19:GVU19"/>
    <mergeCell ref="GTX19:GUB19"/>
    <mergeCell ref="GUC19:GUG19"/>
    <mergeCell ref="GUH19:GUL19"/>
    <mergeCell ref="GUM19:GUQ19"/>
    <mergeCell ref="GUR19:GUV19"/>
    <mergeCell ref="GSY19:GTC19"/>
    <mergeCell ref="GTD19:GTH19"/>
    <mergeCell ref="GTI19:GTM19"/>
    <mergeCell ref="GTN19:GTR19"/>
    <mergeCell ref="GTS19:GTW19"/>
    <mergeCell ref="GRZ19:GSD19"/>
    <mergeCell ref="GSE19:GSI19"/>
    <mergeCell ref="GSJ19:GSN19"/>
    <mergeCell ref="GSO19:GSS19"/>
    <mergeCell ref="GST19:GSX19"/>
    <mergeCell ref="GRA19:GRE19"/>
    <mergeCell ref="GRF19:GRJ19"/>
    <mergeCell ref="GRK19:GRO19"/>
    <mergeCell ref="GRP19:GRT19"/>
    <mergeCell ref="GRU19:GRY19"/>
    <mergeCell ref="GQB19:GQF19"/>
    <mergeCell ref="GQG19:GQK19"/>
    <mergeCell ref="GQL19:GQP19"/>
    <mergeCell ref="GQQ19:GQU19"/>
    <mergeCell ref="GQV19:GQZ19"/>
    <mergeCell ref="GPC19:GPG19"/>
    <mergeCell ref="GPH19:GPL19"/>
    <mergeCell ref="GPM19:GPQ19"/>
    <mergeCell ref="GPR19:GPV19"/>
    <mergeCell ref="GPW19:GQA19"/>
    <mergeCell ref="GOD19:GOH19"/>
    <mergeCell ref="GOI19:GOM19"/>
    <mergeCell ref="GON19:GOR19"/>
    <mergeCell ref="GOS19:GOW19"/>
    <mergeCell ref="GOX19:GPB19"/>
    <mergeCell ref="GNE19:GNI19"/>
    <mergeCell ref="GNJ19:GNN19"/>
    <mergeCell ref="GNO19:GNS19"/>
    <mergeCell ref="GNT19:GNX19"/>
    <mergeCell ref="GNY19:GOC19"/>
    <mergeCell ref="GMF19:GMJ19"/>
    <mergeCell ref="GMK19:GMO19"/>
    <mergeCell ref="GMP19:GMT19"/>
    <mergeCell ref="GMU19:GMY19"/>
    <mergeCell ref="GMZ19:GND19"/>
    <mergeCell ref="GLG19:GLK19"/>
    <mergeCell ref="GLL19:GLP19"/>
    <mergeCell ref="GLQ19:GLU19"/>
    <mergeCell ref="GLV19:GLZ19"/>
    <mergeCell ref="GMA19:GME19"/>
    <mergeCell ref="GKH19:GKL19"/>
    <mergeCell ref="GKM19:GKQ19"/>
    <mergeCell ref="GKR19:GKV19"/>
    <mergeCell ref="GKW19:GLA19"/>
    <mergeCell ref="GLB19:GLF19"/>
    <mergeCell ref="GJI19:GJM19"/>
    <mergeCell ref="GJN19:GJR19"/>
    <mergeCell ref="GJS19:GJW19"/>
    <mergeCell ref="GJX19:GKB19"/>
    <mergeCell ref="GKC19:GKG19"/>
    <mergeCell ref="GIJ19:GIN19"/>
    <mergeCell ref="GIO19:GIS19"/>
    <mergeCell ref="GIT19:GIX19"/>
    <mergeCell ref="GIY19:GJC19"/>
    <mergeCell ref="GJD19:GJH19"/>
    <mergeCell ref="GHK19:GHO19"/>
    <mergeCell ref="GHP19:GHT19"/>
    <mergeCell ref="GHU19:GHY19"/>
    <mergeCell ref="GHZ19:GID19"/>
    <mergeCell ref="GIE19:GII19"/>
    <mergeCell ref="GGL19:GGP19"/>
    <mergeCell ref="GGQ19:GGU19"/>
    <mergeCell ref="GGV19:GGZ19"/>
    <mergeCell ref="GHA19:GHE19"/>
    <mergeCell ref="GHF19:GHJ19"/>
    <mergeCell ref="GFM19:GFQ19"/>
    <mergeCell ref="GFR19:GFV19"/>
    <mergeCell ref="GFW19:GGA19"/>
    <mergeCell ref="GGB19:GGF19"/>
    <mergeCell ref="GGG19:GGK19"/>
    <mergeCell ref="GEN19:GER19"/>
    <mergeCell ref="GES19:GEW19"/>
    <mergeCell ref="GEX19:GFB19"/>
    <mergeCell ref="GFC19:GFG19"/>
    <mergeCell ref="GFH19:GFL19"/>
    <mergeCell ref="GDO19:GDS19"/>
    <mergeCell ref="GDT19:GDX19"/>
    <mergeCell ref="GDY19:GEC19"/>
    <mergeCell ref="GED19:GEH19"/>
    <mergeCell ref="GEI19:GEM19"/>
    <mergeCell ref="GCP19:GCT19"/>
    <mergeCell ref="GCU19:GCY19"/>
    <mergeCell ref="GCZ19:GDD19"/>
    <mergeCell ref="GDE19:GDI19"/>
    <mergeCell ref="GDJ19:GDN19"/>
    <mergeCell ref="GBQ19:GBU19"/>
    <mergeCell ref="GBV19:GBZ19"/>
    <mergeCell ref="GCA19:GCE19"/>
    <mergeCell ref="GCF19:GCJ19"/>
    <mergeCell ref="GCK19:GCO19"/>
    <mergeCell ref="GAR19:GAV19"/>
    <mergeCell ref="GAW19:GBA19"/>
    <mergeCell ref="GBB19:GBF19"/>
    <mergeCell ref="GBG19:GBK19"/>
    <mergeCell ref="GBL19:GBP19"/>
    <mergeCell ref="FZS19:FZW19"/>
    <mergeCell ref="FZX19:GAB19"/>
    <mergeCell ref="GAC19:GAG19"/>
    <mergeCell ref="GAH19:GAL19"/>
    <mergeCell ref="GAM19:GAQ19"/>
    <mergeCell ref="FYT19:FYX19"/>
    <mergeCell ref="FYY19:FZC19"/>
    <mergeCell ref="FZD19:FZH19"/>
    <mergeCell ref="FZI19:FZM19"/>
    <mergeCell ref="FZN19:FZR19"/>
    <mergeCell ref="FXU19:FXY19"/>
    <mergeCell ref="FXZ19:FYD19"/>
    <mergeCell ref="FYE19:FYI19"/>
    <mergeCell ref="FYJ19:FYN19"/>
    <mergeCell ref="FYO19:FYS19"/>
    <mergeCell ref="FWV19:FWZ19"/>
    <mergeCell ref="FXA19:FXE19"/>
    <mergeCell ref="FXF19:FXJ19"/>
    <mergeCell ref="FXK19:FXO19"/>
    <mergeCell ref="FXP19:FXT19"/>
    <mergeCell ref="FVW19:FWA19"/>
    <mergeCell ref="FWB19:FWF19"/>
    <mergeCell ref="FWG19:FWK19"/>
    <mergeCell ref="FWL19:FWP19"/>
    <mergeCell ref="FWQ19:FWU19"/>
    <mergeCell ref="FUX19:FVB19"/>
    <mergeCell ref="FVC19:FVG19"/>
    <mergeCell ref="FVH19:FVL19"/>
    <mergeCell ref="FVM19:FVQ19"/>
    <mergeCell ref="FVR19:FVV19"/>
    <mergeCell ref="FTY19:FUC19"/>
    <mergeCell ref="FUD19:FUH19"/>
    <mergeCell ref="FUI19:FUM19"/>
    <mergeCell ref="FUN19:FUR19"/>
    <mergeCell ref="FUS19:FUW19"/>
    <mergeCell ref="FSZ19:FTD19"/>
    <mergeCell ref="FTE19:FTI19"/>
    <mergeCell ref="FTJ19:FTN19"/>
    <mergeCell ref="FTO19:FTS19"/>
    <mergeCell ref="FTT19:FTX19"/>
    <mergeCell ref="FSA19:FSE19"/>
    <mergeCell ref="FSF19:FSJ19"/>
    <mergeCell ref="FSK19:FSO19"/>
    <mergeCell ref="FSP19:FST19"/>
    <mergeCell ref="FSU19:FSY19"/>
    <mergeCell ref="FRB19:FRF19"/>
    <mergeCell ref="FRG19:FRK19"/>
    <mergeCell ref="FRL19:FRP19"/>
    <mergeCell ref="FRQ19:FRU19"/>
    <mergeCell ref="FRV19:FRZ19"/>
    <mergeCell ref="FQC19:FQG19"/>
    <mergeCell ref="FQH19:FQL19"/>
    <mergeCell ref="FQM19:FQQ19"/>
    <mergeCell ref="FQR19:FQV19"/>
    <mergeCell ref="FQW19:FRA19"/>
    <mergeCell ref="FPD19:FPH19"/>
    <mergeCell ref="FPI19:FPM19"/>
    <mergeCell ref="FPN19:FPR19"/>
    <mergeCell ref="FPS19:FPW19"/>
    <mergeCell ref="FPX19:FQB19"/>
    <mergeCell ref="FOE19:FOI19"/>
    <mergeCell ref="FOJ19:FON19"/>
    <mergeCell ref="FOO19:FOS19"/>
    <mergeCell ref="FOT19:FOX19"/>
    <mergeCell ref="FOY19:FPC19"/>
    <mergeCell ref="FNF19:FNJ19"/>
    <mergeCell ref="FNK19:FNO19"/>
    <mergeCell ref="FNP19:FNT19"/>
    <mergeCell ref="FNU19:FNY19"/>
    <mergeCell ref="FNZ19:FOD19"/>
    <mergeCell ref="FMG19:FMK19"/>
    <mergeCell ref="FML19:FMP19"/>
    <mergeCell ref="FMQ19:FMU19"/>
    <mergeCell ref="FMV19:FMZ19"/>
    <mergeCell ref="FNA19:FNE19"/>
    <mergeCell ref="FLH19:FLL19"/>
    <mergeCell ref="FLM19:FLQ19"/>
    <mergeCell ref="FLR19:FLV19"/>
    <mergeCell ref="FLW19:FMA19"/>
    <mergeCell ref="FMB19:FMF19"/>
    <mergeCell ref="FKI19:FKM19"/>
    <mergeCell ref="FKN19:FKR19"/>
    <mergeCell ref="FKS19:FKW19"/>
    <mergeCell ref="FKX19:FLB19"/>
    <mergeCell ref="FLC19:FLG19"/>
    <mergeCell ref="FJJ19:FJN19"/>
    <mergeCell ref="FJO19:FJS19"/>
    <mergeCell ref="FJT19:FJX19"/>
    <mergeCell ref="FJY19:FKC19"/>
    <mergeCell ref="FKD19:FKH19"/>
    <mergeCell ref="FIK19:FIO19"/>
    <mergeCell ref="FIP19:FIT19"/>
    <mergeCell ref="FIU19:FIY19"/>
    <mergeCell ref="FIZ19:FJD19"/>
    <mergeCell ref="FJE19:FJI19"/>
    <mergeCell ref="FHL19:FHP19"/>
    <mergeCell ref="FHQ19:FHU19"/>
    <mergeCell ref="FHV19:FHZ19"/>
    <mergeCell ref="FIA19:FIE19"/>
    <mergeCell ref="FIF19:FIJ19"/>
    <mergeCell ref="FGM19:FGQ19"/>
    <mergeCell ref="FGR19:FGV19"/>
    <mergeCell ref="FGW19:FHA19"/>
    <mergeCell ref="FHB19:FHF19"/>
    <mergeCell ref="FHG19:FHK19"/>
    <mergeCell ref="FFN19:FFR19"/>
    <mergeCell ref="FFS19:FFW19"/>
    <mergeCell ref="FFX19:FGB19"/>
    <mergeCell ref="FGC19:FGG19"/>
    <mergeCell ref="FGH19:FGL19"/>
    <mergeCell ref="FEO19:FES19"/>
    <mergeCell ref="FET19:FEX19"/>
    <mergeCell ref="FEY19:FFC19"/>
    <mergeCell ref="FFD19:FFH19"/>
    <mergeCell ref="FFI19:FFM19"/>
    <mergeCell ref="FDP19:FDT19"/>
    <mergeCell ref="FDU19:FDY19"/>
    <mergeCell ref="FDZ19:FED19"/>
    <mergeCell ref="FEE19:FEI19"/>
    <mergeCell ref="FEJ19:FEN19"/>
    <mergeCell ref="FCQ19:FCU19"/>
    <mergeCell ref="FCV19:FCZ19"/>
    <mergeCell ref="FDA19:FDE19"/>
    <mergeCell ref="FDF19:FDJ19"/>
    <mergeCell ref="FDK19:FDO19"/>
    <mergeCell ref="FBR19:FBV19"/>
    <mergeCell ref="FBW19:FCA19"/>
    <mergeCell ref="FCB19:FCF19"/>
    <mergeCell ref="FCG19:FCK19"/>
    <mergeCell ref="FCL19:FCP19"/>
    <mergeCell ref="FAS19:FAW19"/>
    <mergeCell ref="FAX19:FBB19"/>
    <mergeCell ref="FBC19:FBG19"/>
    <mergeCell ref="FBH19:FBL19"/>
    <mergeCell ref="FBM19:FBQ19"/>
    <mergeCell ref="EZT19:EZX19"/>
    <mergeCell ref="EZY19:FAC19"/>
    <mergeCell ref="FAD19:FAH19"/>
    <mergeCell ref="FAI19:FAM19"/>
    <mergeCell ref="FAN19:FAR19"/>
    <mergeCell ref="EYU19:EYY19"/>
    <mergeCell ref="EYZ19:EZD19"/>
    <mergeCell ref="EZE19:EZI19"/>
    <mergeCell ref="EZJ19:EZN19"/>
    <mergeCell ref="EZO19:EZS19"/>
    <mergeCell ref="EXV19:EXZ19"/>
    <mergeCell ref="EYA19:EYE19"/>
    <mergeCell ref="EYF19:EYJ19"/>
    <mergeCell ref="EYK19:EYO19"/>
    <mergeCell ref="EYP19:EYT19"/>
    <mergeCell ref="EWW19:EXA19"/>
    <mergeCell ref="EXB19:EXF19"/>
    <mergeCell ref="EXG19:EXK19"/>
    <mergeCell ref="EXL19:EXP19"/>
    <mergeCell ref="EXQ19:EXU19"/>
    <mergeCell ref="EVX19:EWB19"/>
    <mergeCell ref="EWC19:EWG19"/>
    <mergeCell ref="EWH19:EWL19"/>
    <mergeCell ref="EWM19:EWQ19"/>
    <mergeCell ref="EWR19:EWV19"/>
    <mergeCell ref="EUY19:EVC19"/>
    <mergeCell ref="EVD19:EVH19"/>
    <mergeCell ref="EVI19:EVM19"/>
    <mergeCell ref="EVN19:EVR19"/>
    <mergeCell ref="EVS19:EVW19"/>
    <mergeCell ref="ETZ19:EUD19"/>
    <mergeCell ref="EUE19:EUI19"/>
    <mergeCell ref="EUJ19:EUN19"/>
    <mergeCell ref="EUO19:EUS19"/>
    <mergeCell ref="EUT19:EUX19"/>
    <mergeCell ref="ETA19:ETE19"/>
    <mergeCell ref="ETF19:ETJ19"/>
    <mergeCell ref="ETK19:ETO19"/>
    <mergeCell ref="ETP19:ETT19"/>
    <mergeCell ref="ETU19:ETY19"/>
    <mergeCell ref="ESB19:ESF19"/>
    <mergeCell ref="ESG19:ESK19"/>
    <mergeCell ref="ESL19:ESP19"/>
    <mergeCell ref="ESQ19:ESU19"/>
    <mergeCell ref="ESV19:ESZ19"/>
    <mergeCell ref="ERC19:ERG19"/>
    <mergeCell ref="ERH19:ERL19"/>
    <mergeCell ref="ERM19:ERQ19"/>
    <mergeCell ref="ERR19:ERV19"/>
    <mergeCell ref="ERW19:ESA19"/>
    <mergeCell ref="EQD19:EQH19"/>
    <mergeCell ref="EQI19:EQM19"/>
    <mergeCell ref="EQN19:EQR19"/>
    <mergeCell ref="EQS19:EQW19"/>
    <mergeCell ref="EQX19:ERB19"/>
    <mergeCell ref="EPE19:EPI19"/>
    <mergeCell ref="EPJ19:EPN19"/>
    <mergeCell ref="EPO19:EPS19"/>
    <mergeCell ref="EPT19:EPX19"/>
    <mergeCell ref="EPY19:EQC19"/>
    <mergeCell ref="EOF19:EOJ19"/>
    <mergeCell ref="EOK19:EOO19"/>
    <mergeCell ref="EOP19:EOT19"/>
    <mergeCell ref="EOU19:EOY19"/>
    <mergeCell ref="EOZ19:EPD19"/>
    <mergeCell ref="ENG19:ENK19"/>
    <mergeCell ref="ENL19:ENP19"/>
    <mergeCell ref="ENQ19:ENU19"/>
    <mergeCell ref="ENV19:ENZ19"/>
    <mergeCell ref="EOA19:EOE19"/>
    <mergeCell ref="EMH19:EML19"/>
    <mergeCell ref="EMM19:EMQ19"/>
    <mergeCell ref="EMR19:EMV19"/>
    <mergeCell ref="EMW19:ENA19"/>
    <mergeCell ref="ENB19:ENF19"/>
    <mergeCell ref="ELI19:ELM19"/>
    <mergeCell ref="ELN19:ELR19"/>
    <mergeCell ref="ELS19:ELW19"/>
    <mergeCell ref="ELX19:EMB19"/>
    <mergeCell ref="EMC19:EMG19"/>
    <mergeCell ref="EKJ19:EKN19"/>
    <mergeCell ref="EKO19:EKS19"/>
    <mergeCell ref="EKT19:EKX19"/>
    <mergeCell ref="EKY19:ELC19"/>
    <mergeCell ref="ELD19:ELH19"/>
    <mergeCell ref="EJK19:EJO19"/>
    <mergeCell ref="EJP19:EJT19"/>
    <mergeCell ref="EJU19:EJY19"/>
    <mergeCell ref="EJZ19:EKD19"/>
    <mergeCell ref="EKE19:EKI19"/>
    <mergeCell ref="EIL19:EIP19"/>
    <mergeCell ref="EIQ19:EIU19"/>
    <mergeCell ref="EIV19:EIZ19"/>
    <mergeCell ref="EJA19:EJE19"/>
    <mergeCell ref="EJF19:EJJ19"/>
    <mergeCell ref="EHM19:EHQ19"/>
    <mergeCell ref="EHR19:EHV19"/>
    <mergeCell ref="EHW19:EIA19"/>
    <mergeCell ref="EIB19:EIF19"/>
    <mergeCell ref="EIG19:EIK19"/>
    <mergeCell ref="EGN19:EGR19"/>
    <mergeCell ref="EGS19:EGW19"/>
    <mergeCell ref="EGX19:EHB19"/>
    <mergeCell ref="EHC19:EHG19"/>
    <mergeCell ref="EHH19:EHL19"/>
    <mergeCell ref="EFO19:EFS19"/>
    <mergeCell ref="EFT19:EFX19"/>
    <mergeCell ref="EFY19:EGC19"/>
    <mergeCell ref="EGD19:EGH19"/>
    <mergeCell ref="EGI19:EGM19"/>
    <mergeCell ref="EEP19:EET19"/>
    <mergeCell ref="EEU19:EEY19"/>
    <mergeCell ref="EEZ19:EFD19"/>
    <mergeCell ref="EFE19:EFI19"/>
    <mergeCell ref="EFJ19:EFN19"/>
    <mergeCell ref="EDQ19:EDU19"/>
    <mergeCell ref="EDV19:EDZ19"/>
    <mergeCell ref="EEA19:EEE19"/>
    <mergeCell ref="EEF19:EEJ19"/>
    <mergeCell ref="EEK19:EEO19"/>
    <mergeCell ref="ECR19:ECV19"/>
    <mergeCell ref="ECW19:EDA19"/>
    <mergeCell ref="EDB19:EDF19"/>
    <mergeCell ref="EDG19:EDK19"/>
    <mergeCell ref="EDL19:EDP19"/>
    <mergeCell ref="EBS19:EBW19"/>
    <mergeCell ref="EBX19:ECB19"/>
    <mergeCell ref="ECC19:ECG19"/>
    <mergeCell ref="ECH19:ECL19"/>
    <mergeCell ref="ECM19:ECQ19"/>
    <mergeCell ref="EAT19:EAX19"/>
    <mergeCell ref="EAY19:EBC19"/>
    <mergeCell ref="EBD19:EBH19"/>
    <mergeCell ref="EBI19:EBM19"/>
    <mergeCell ref="EBN19:EBR19"/>
    <mergeCell ref="DZU19:DZY19"/>
    <mergeCell ref="DZZ19:EAD19"/>
    <mergeCell ref="EAE19:EAI19"/>
    <mergeCell ref="EAJ19:EAN19"/>
    <mergeCell ref="EAO19:EAS19"/>
    <mergeCell ref="DYV19:DYZ19"/>
    <mergeCell ref="DZA19:DZE19"/>
    <mergeCell ref="DZF19:DZJ19"/>
    <mergeCell ref="DZK19:DZO19"/>
    <mergeCell ref="DZP19:DZT19"/>
    <mergeCell ref="DXW19:DYA19"/>
    <mergeCell ref="DYB19:DYF19"/>
    <mergeCell ref="DYG19:DYK19"/>
    <mergeCell ref="DYL19:DYP19"/>
    <mergeCell ref="DYQ19:DYU19"/>
    <mergeCell ref="DWX19:DXB19"/>
    <mergeCell ref="DXC19:DXG19"/>
    <mergeCell ref="DXH19:DXL19"/>
    <mergeCell ref="DXM19:DXQ19"/>
    <mergeCell ref="DXR19:DXV19"/>
    <mergeCell ref="DVY19:DWC19"/>
    <mergeCell ref="DWD19:DWH19"/>
    <mergeCell ref="DWI19:DWM19"/>
    <mergeCell ref="DWN19:DWR19"/>
    <mergeCell ref="DWS19:DWW19"/>
    <mergeCell ref="DUZ19:DVD19"/>
    <mergeCell ref="DVE19:DVI19"/>
    <mergeCell ref="DVJ19:DVN19"/>
    <mergeCell ref="DVO19:DVS19"/>
    <mergeCell ref="DVT19:DVX19"/>
    <mergeCell ref="DUA19:DUE19"/>
    <mergeCell ref="DUF19:DUJ19"/>
    <mergeCell ref="DUK19:DUO19"/>
    <mergeCell ref="DUP19:DUT19"/>
    <mergeCell ref="DUU19:DUY19"/>
    <mergeCell ref="DTB19:DTF19"/>
    <mergeCell ref="DTG19:DTK19"/>
    <mergeCell ref="DTL19:DTP19"/>
    <mergeCell ref="DTQ19:DTU19"/>
    <mergeCell ref="DTV19:DTZ19"/>
    <mergeCell ref="DSC19:DSG19"/>
    <mergeCell ref="DSH19:DSL19"/>
    <mergeCell ref="DSM19:DSQ19"/>
    <mergeCell ref="DSR19:DSV19"/>
    <mergeCell ref="DSW19:DTA19"/>
    <mergeCell ref="DRD19:DRH19"/>
    <mergeCell ref="DRI19:DRM19"/>
    <mergeCell ref="DRN19:DRR19"/>
    <mergeCell ref="DRS19:DRW19"/>
    <mergeCell ref="DRX19:DSB19"/>
    <mergeCell ref="DQE19:DQI19"/>
    <mergeCell ref="DQJ19:DQN19"/>
    <mergeCell ref="DQO19:DQS19"/>
    <mergeCell ref="DQT19:DQX19"/>
    <mergeCell ref="DQY19:DRC19"/>
    <mergeCell ref="DPF19:DPJ19"/>
    <mergeCell ref="DPK19:DPO19"/>
    <mergeCell ref="DPP19:DPT19"/>
    <mergeCell ref="DPU19:DPY19"/>
    <mergeCell ref="DPZ19:DQD19"/>
    <mergeCell ref="DOG19:DOK19"/>
    <mergeCell ref="DOL19:DOP19"/>
    <mergeCell ref="DOQ19:DOU19"/>
    <mergeCell ref="DOV19:DOZ19"/>
    <mergeCell ref="DPA19:DPE19"/>
    <mergeCell ref="DNH19:DNL19"/>
    <mergeCell ref="DNM19:DNQ19"/>
    <mergeCell ref="DNR19:DNV19"/>
    <mergeCell ref="DNW19:DOA19"/>
    <mergeCell ref="DOB19:DOF19"/>
    <mergeCell ref="DMI19:DMM19"/>
    <mergeCell ref="DMN19:DMR19"/>
    <mergeCell ref="DMS19:DMW19"/>
    <mergeCell ref="DMX19:DNB19"/>
    <mergeCell ref="DNC19:DNG19"/>
    <mergeCell ref="DLJ19:DLN19"/>
    <mergeCell ref="DLO19:DLS19"/>
    <mergeCell ref="DLT19:DLX19"/>
    <mergeCell ref="DLY19:DMC19"/>
    <mergeCell ref="DMD19:DMH19"/>
    <mergeCell ref="DKK19:DKO19"/>
    <mergeCell ref="DKP19:DKT19"/>
    <mergeCell ref="DKU19:DKY19"/>
    <mergeCell ref="DKZ19:DLD19"/>
    <mergeCell ref="DLE19:DLI19"/>
    <mergeCell ref="DJL19:DJP19"/>
    <mergeCell ref="DJQ19:DJU19"/>
    <mergeCell ref="DJV19:DJZ19"/>
    <mergeCell ref="DKA19:DKE19"/>
    <mergeCell ref="DKF19:DKJ19"/>
    <mergeCell ref="DIM19:DIQ19"/>
    <mergeCell ref="DIR19:DIV19"/>
    <mergeCell ref="DIW19:DJA19"/>
    <mergeCell ref="DJB19:DJF19"/>
    <mergeCell ref="DJG19:DJK19"/>
    <mergeCell ref="DHN19:DHR19"/>
    <mergeCell ref="DHS19:DHW19"/>
    <mergeCell ref="DHX19:DIB19"/>
    <mergeCell ref="DIC19:DIG19"/>
    <mergeCell ref="DIH19:DIL19"/>
    <mergeCell ref="DGO19:DGS19"/>
    <mergeCell ref="DGT19:DGX19"/>
    <mergeCell ref="DGY19:DHC19"/>
    <mergeCell ref="DHD19:DHH19"/>
    <mergeCell ref="DHI19:DHM19"/>
    <mergeCell ref="DFP19:DFT19"/>
    <mergeCell ref="DFU19:DFY19"/>
    <mergeCell ref="DFZ19:DGD19"/>
    <mergeCell ref="DGE19:DGI19"/>
    <mergeCell ref="DGJ19:DGN19"/>
    <mergeCell ref="DEQ19:DEU19"/>
    <mergeCell ref="DEV19:DEZ19"/>
    <mergeCell ref="DFA19:DFE19"/>
    <mergeCell ref="DFF19:DFJ19"/>
    <mergeCell ref="DFK19:DFO19"/>
    <mergeCell ref="DDR19:DDV19"/>
    <mergeCell ref="DDW19:DEA19"/>
    <mergeCell ref="DEB19:DEF19"/>
    <mergeCell ref="DEG19:DEK19"/>
    <mergeCell ref="DEL19:DEP19"/>
    <mergeCell ref="DCS19:DCW19"/>
    <mergeCell ref="DCX19:DDB19"/>
    <mergeCell ref="DDC19:DDG19"/>
    <mergeCell ref="DDH19:DDL19"/>
    <mergeCell ref="DDM19:DDQ19"/>
    <mergeCell ref="DBT19:DBX19"/>
    <mergeCell ref="DBY19:DCC19"/>
    <mergeCell ref="DCD19:DCH19"/>
    <mergeCell ref="DCI19:DCM19"/>
    <mergeCell ref="DCN19:DCR19"/>
    <mergeCell ref="DAU19:DAY19"/>
    <mergeCell ref="DAZ19:DBD19"/>
    <mergeCell ref="DBE19:DBI19"/>
    <mergeCell ref="DBJ19:DBN19"/>
    <mergeCell ref="DBO19:DBS19"/>
    <mergeCell ref="CZV19:CZZ19"/>
    <mergeCell ref="DAA19:DAE19"/>
    <mergeCell ref="DAF19:DAJ19"/>
    <mergeCell ref="DAK19:DAO19"/>
    <mergeCell ref="DAP19:DAT19"/>
    <mergeCell ref="CYW19:CZA19"/>
    <mergeCell ref="CZB19:CZF19"/>
    <mergeCell ref="CZG19:CZK19"/>
    <mergeCell ref="CZL19:CZP19"/>
    <mergeCell ref="CZQ19:CZU19"/>
    <mergeCell ref="CXX19:CYB19"/>
    <mergeCell ref="CYC19:CYG19"/>
    <mergeCell ref="CYH19:CYL19"/>
    <mergeCell ref="CYM19:CYQ19"/>
    <mergeCell ref="CYR19:CYV19"/>
    <mergeCell ref="CWY19:CXC19"/>
    <mergeCell ref="CXD19:CXH19"/>
    <mergeCell ref="CXI19:CXM19"/>
    <mergeCell ref="CXN19:CXR19"/>
    <mergeCell ref="CXS19:CXW19"/>
    <mergeCell ref="CVZ19:CWD19"/>
    <mergeCell ref="CWE19:CWI19"/>
    <mergeCell ref="CWJ19:CWN19"/>
    <mergeCell ref="CWO19:CWS19"/>
    <mergeCell ref="CWT19:CWX19"/>
    <mergeCell ref="CVA19:CVE19"/>
    <mergeCell ref="CVF19:CVJ19"/>
    <mergeCell ref="CVK19:CVO19"/>
    <mergeCell ref="CVP19:CVT19"/>
    <mergeCell ref="CVU19:CVY19"/>
    <mergeCell ref="CUB19:CUF19"/>
    <mergeCell ref="CUG19:CUK19"/>
    <mergeCell ref="CUL19:CUP19"/>
    <mergeCell ref="CUQ19:CUU19"/>
    <mergeCell ref="CUV19:CUZ19"/>
    <mergeCell ref="CTC19:CTG19"/>
    <mergeCell ref="CTH19:CTL19"/>
    <mergeCell ref="CTM19:CTQ19"/>
    <mergeCell ref="CTR19:CTV19"/>
    <mergeCell ref="CTW19:CUA19"/>
    <mergeCell ref="CSD19:CSH19"/>
    <mergeCell ref="CSI19:CSM19"/>
    <mergeCell ref="CSN19:CSR19"/>
    <mergeCell ref="CSS19:CSW19"/>
    <mergeCell ref="CSX19:CTB19"/>
    <mergeCell ref="CRE19:CRI19"/>
    <mergeCell ref="CRJ19:CRN19"/>
    <mergeCell ref="CRO19:CRS19"/>
    <mergeCell ref="CRT19:CRX19"/>
    <mergeCell ref="CRY19:CSC19"/>
    <mergeCell ref="CQF19:CQJ19"/>
    <mergeCell ref="CQK19:CQO19"/>
    <mergeCell ref="CQP19:CQT19"/>
    <mergeCell ref="CQU19:CQY19"/>
    <mergeCell ref="CQZ19:CRD19"/>
    <mergeCell ref="CPG19:CPK19"/>
    <mergeCell ref="CPL19:CPP19"/>
    <mergeCell ref="CPQ19:CPU19"/>
    <mergeCell ref="CPV19:CPZ19"/>
    <mergeCell ref="CQA19:CQE19"/>
    <mergeCell ref="COH19:COL19"/>
    <mergeCell ref="COM19:COQ19"/>
    <mergeCell ref="COR19:COV19"/>
    <mergeCell ref="COW19:CPA19"/>
    <mergeCell ref="CPB19:CPF19"/>
    <mergeCell ref="CNI19:CNM19"/>
    <mergeCell ref="CNN19:CNR19"/>
    <mergeCell ref="CNS19:CNW19"/>
    <mergeCell ref="CNX19:COB19"/>
    <mergeCell ref="COC19:COG19"/>
    <mergeCell ref="CMJ19:CMN19"/>
    <mergeCell ref="CMO19:CMS19"/>
    <mergeCell ref="CMT19:CMX19"/>
    <mergeCell ref="CMY19:CNC19"/>
    <mergeCell ref="CND19:CNH19"/>
    <mergeCell ref="CLK19:CLO19"/>
    <mergeCell ref="CLP19:CLT19"/>
    <mergeCell ref="CLU19:CLY19"/>
    <mergeCell ref="CLZ19:CMD19"/>
    <mergeCell ref="CME19:CMI19"/>
    <mergeCell ref="CKL19:CKP19"/>
    <mergeCell ref="CKQ19:CKU19"/>
    <mergeCell ref="CKV19:CKZ19"/>
    <mergeCell ref="CLA19:CLE19"/>
    <mergeCell ref="CLF19:CLJ19"/>
    <mergeCell ref="CJM19:CJQ19"/>
    <mergeCell ref="CJR19:CJV19"/>
    <mergeCell ref="CJW19:CKA19"/>
    <mergeCell ref="CKB19:CKF19"/>
    <mergeCell ref="CKG19:CKK19"/>
    <mergeCell ref="CIN19:CIR19"/>
    <mergeCell ref="CIS19:CIW19"/>
    <mergeCell ref="CIX19:CJB19"/>
    <mergeCell ref="CJC19:CJG19"/>
    <mergeCell ref="CJH19:CJL19"/>
    <mergeCell ref="CHO19:CHS19"/>
    <mergeCell ref="CHT19:CHX19"/>
    <mergeCell ref="CHY19:CIC19"/>
    <mergeCell ref="CID19:CIH19"/>
    <mergeCell ref="CII19:CIM19"/>
    <mergeCell ref="CGP19:CGT19"/>
    <mergeCell ref="CGU19:CGY19"/>
    <mergeCell ref="CGZ19:CHD19"/>
    <mergeCell ref="CHE19:CHI19"/>
    <mergeCell ref="CHJ19:CHN19"/>
    <mergeCell ref="CFQ19:CFU19"/>
    <mergeCell ref="CFV19:CFZ19"/>
    <mergeCell ref="CGA19:CGE19"/>
    <mergeCell ref="CGF19:CGJ19"/>
    <mergeCell ref="CGK19:CGO19"/>
    <mergeCell ref="CER19:CEV19"/>
    <mergeCell ref="CEW19:CFA19"/>
    <mergeCell ref="CFB19:CFF19"/>
    <mergeCell ref="CFG19:CFK19"/>
    <mergeCell ref="CFL19:CFP19"/>
    <mergeCell ref="CDS19:CDW19"/>
    <mergeCell ref="CDX19:CEB19"/>
    <mergeCell ref="CEC19:CEG19"/>
    <mergeCell ref="CEH19:CEL19"/>
    <mergeCell ref="CEM19:CEQ19"/>
    <mergeCell ref="CCT19:CCX19"/>
    <mergeCell ref="CCY19:CDC19"/>
    <mergeCell ref="CDD19:CDH19"/>
    <mergeCell ref="CDI19:CDM19"/>
    <mergeCell ref="CDN19:CDR19"/>
    <mergeCell ref="CBU19:CBY19"/>
    <mergeCell ref="CBZ19:CCD19"/>
    <mergeCell ref="CCE19:CCI19"/>
    <mergeCell ref="CCJ19:CCN19"/>
    <mergeCell ref="CCO19:CCS19"/>
    <mergeCell ref="CAV19:CAZ19"/>
    <mergeCell ref="CBA19:CBE19"/>
    <mergeCell ref="CBF19:CBJ19"/>
    <mergeCell ref="CBK19:CBO19"/>
    <mergeCell ref="CBP19:CBT19"/>
    <mergeCell ref="BZW19:CAA19"/>
    <mergeCell ref="CAB19:CAF19"/>
    <mergeCell ref="CAG19:CAK19"/>
    <mergeCell ref="CAL19:CAP19"/>
    <mergeCell ref="CAQ19:CAU19"/>
    <mergeCell ref="BYX19:BZB19"/>
    <mergeCell ref="BZC19:BZG19"/>
    <mergeCell ref="BZH19:BZL19"/>
    <mergeCell ref="BZM19:BZQ19"/>
    <mergeCell ref="BZR19:BZV19"/>
    <mergeCell ref="BXY19:BYC19"/>
    <mergeCell ref="BYD19:BYH19"/>
    <mergeCell ref="BYI19:BYM19"/>
    <mergeCell ref="BYN19:BYR19"/>
    <mergeCell ref="BYS19:BYW19"/>
    <mergeCell ref="BWZ19:BXD19"/>
    <mergeCell ref="BXE19:BXI19"/>
    <mergeCell ref="BXJ19:BXN19"/>
    <mergeCell ref="BXO19:BXS19"/>
    <mergeCell ref="BXT19:BXX19"/>
    <mergeCell ref="BWA19:BWE19"/>
    <mergeCell ref="BWF19:BWJ19"/>
    <mergeCell ref="BWK19:BWO19"/>
    <mergeCell ref="BWP19:BWT19"/>
    <mergeCell ref="BWU19:BWY19"/>
    <mergeCell ref="BVB19:BVF19"/>
    <mergeCell ref="BVG19:BVK19"/>
    <mergeCell ref="BVL19:BVP19"/>
    <mergeCell ref="BVQ19:BVU19"/>
    <mergeCell ref="BVV19:BVZ19"/>
    <mergeCell ref="BUC19:BUG19"/>
    <mergeCell ref="BUH19:BUL19"/>
    <mergeCell ref="BUM19:BUQ19"/>
    <mergeCell ref="BUR19:BUV19"/>
    <mergeCell ref="BUW19:BVA19"/>
    <mergeCell ref="BTD19:BTH19"/>
    <mergeCell ref="BTI19:BTM19"/>
    <mergeCell ref="BTN19:BTR19"/>
    <mergeCell ref="BTS19:BTW19"/>
    <mergeCell ref="BTX19:BUB19"/>
    <mergeCell ref="BSE19:BSI19"/>
    <mergeCell ref="BSJ19:BSN19"/>
    <mergeCell ref="BSO19:BSS19"/>
    <mergeCell ref="BST19:BSX19"/>
    <mergeCell ref="BSY19:BTC19"/>
    <mergeCell ref="BRF19:BRJ19"/>
    <mergeCell ref="BRK19:BRO19"/>
    <mergeCell ref="BRP19:BRT19"/>
    <mergeCell ref="BRU19:BRY19"/>
    <mergeCell ref="BRZ19:BSD19"/>
    <mergeCell ref="BQG19:BQK19"/>
    <mergeCell ref="BQL19:BQP19"/>
    <mergeCell ref="BQQ19:BQU19"/>
    <mergeCell ref="BQV19:BQZ19"/>
    <mergeCell ref="BRA19:BRE19"/>
    <mergeCell ref="BPH19:BPL19"/>
    <mergeCell ref="BPM19:BPQ19"/>
    <mergeCell ref="BPR19:BPV19"/>
    <mergeCell ref="BPW19:BQA19"/>
    <mergeCell ref="BQB19:BQF19"/>
    <mergeCell ref="BOI19:BOM19"/>
    <mergeCell ref="BON19:BOR19"/>
    <mergeCell ref="BOS19:BOW19"/>
    <mergeCell ref="BOX19:BPB19"/>
    <mergeCell ref="BPC19:BPG19"/>
    <mergeCell ref="BNJ19:BNN19"/>
    <mergeCell ref="BNO19:BNS19"/>
    <mergeCell ref="BNT19:BNX19"/>
    <mergeCell ref="BNY19:BOC19"/>
    <mergeCell ref="BOD19:BOH19"/>
    <mergeCell ref="BMK19:BMO19"/>
    <mergeCell ref="BMP19:BMT19"/>
    <mergeCell ref="BMU19:BMY19"/>
    <mergeCell ref="BMZ19:BND19"/>
    <mergeCell ref="BNE19:BNI19"/>
    <mergeCell ref="BLL19:BLP19"/>
    <mergeCell ref="BLQ19:BLU19"/>
    <mergeCell ref="BLV19:BLZ19"/>
    <mergeCell ref="BMA19:BME19"/>
    <mergeCell ref="BMF19:BMJ19"/>
    <mergeCell ref="BKM19:BKQ19"/>
    <mergeCell ref="BKR19:BKV19"/>
    <mergeCell ref="BKW19:BLA19"/>
    <mergeCell ref="BLB19:BLF19"/>
    <mergeCell ref="BLG19:BLK19"/>
    <mergeCell ref="BJN19:BJR19"/>
    <mergeCell ref="BJS19:BJW19"/>
    <mergeCell ref="BJX19:BKB19"/>
    <mergeCell ref="BKC19:BKG19"/>
    <mergeCell ref="BKH19:BKL19"/>
    <mergeCell ref="BIO19:BIS19"/>
    <mergeCell ref="BIT19:BIX19"/>
    <mergeCell ref="BIY19:BJC19"/>
    <mergeCell ref="BJD19:BJH19"/>
    <mergeCell ref="BJI19:BJM19"/>
    <mergeCell ref="BHP19:BHT19"/>
    <mergeCell ref="BHU19:BHY19"/>
    <mergeCell ref="BHZ19:BID19"/>
    <mergeCell ref="BIE19:BII19"/>
    <mergeCell ref="BIJ19:BIN19"/>
    <mergeCell ref="BGQ19:BGU19"/>
    <mergeCell ref="BGV19:BGZ19"/>
    <mergeCell ref="BHA19:BHE19"/>
    <mergeCell ref="BHF19:BHJ19"/>
    <mergeCell ref="BHK19:BHO19"/>
    <mergeCell ref="BFR19:BFV19"/>
    <mergeCell ref="BFW19:BGA19"/>
    <mergeCell ref="BGB19:BGF19"/>
    <mergeCell ref="BGG19:BGK19"/>
    <mergeCell ref="BGL19:BGP19"/>
    <mergeCell ref="BES19:BEW19"/>
    <mergeCell ref="BEX19:BFB19"/>
    <mergeCell ref="BFC19:BFG19"/>
    <mergeCell ref="BFH19:BFL19"/>
    <mergeCell ref="BFM19:BFQ19"/>
    <mergeCell ref="BDT19:BDX19"/>
    <mergeCell ref="BDY19:BEC19"/>
    <mergeCell ref="BED19:BEH19"/>
    <mergeCell ref="BEI19:BEM19"/>
    <mergeCell ref="BEN19:BER19"/>
    <mergeCell ref="BCU19:BCY19"/>
    <mergeCell ref="BCZ19:BDD19"/>
    <mergeCell ref="BDE19:BDI19"/>
    <mergeCell ref="BDJ19:BDN19"/>
    <mergeCell ref="BDO19:BDS19"/>
    <mergeCell ref="BBV19:BBZ19"/>
    <mergeCell ref="BCA19:BCE19"/>
    <mergeCell ref="BCF19:BCJ19"/>
    <mergeCell ref="BCK19:BCO19"/>
    <mergeCell ref="BCP19:BCT19"/>
    <mergeCell ref="BAW19:BBA19"/>
    <mergeCell ref="BBB19:BBF19"/>
    <mergeCell ref="BBG19:BBK19"/>
    <mergeCell ref="BBL19:BBP19"/>
    <mergeCell ref="BBQ19:BBU19"/>
    <mergeCell ref="AZX19:BAB19"/>
    <mergeCell ref="BAC19:BAG19"/>
    <mergeCell ref="BAH19:BAL19"/>
    <mergeCell ref="BAM19:BAQ19"/>
    <mergeCell ref="BAR19:BAV19"/>
    <mergeCell ref="AYY19:AZC19"/>
    <mergeCell ref="AZD19:AZH19"/>
    <mergeCell ref="AZI19:AZM19"/>
    <mergeCell ref="AZN19:AZR19"/>
    <mergeCell ref="AZS19:AZW19"/>
    <mergeCell ref="AXZ19:AYD19"/>
    <mergeCell ref="AYE19:AYI19"/>
    <mergeCell ref="AYJ19:AYN19"/>
    <mergeCell ref="AYO19:AYS19"/>
    <mergeCell ref="AYT19:AYX19"/>
    <mergeCell ref="AXA19:AXE19"/>
    <mergeCell ref="AXF19:AXJ19"/>
    <mergeCell ref="AXK19:AXO19"/>
    <mergeCell ref="AXP19:AXT19"/>
    <mergeCell ref="AXU19:AXY19"/>
    <mergeCell ref="AWB19:AWF19"/>
    <mergeCell ref="AWG19:AWK19"/>
    <mergeCell ref="AWL19:AWP19"/>
    <mergeCell ref="AWQ19:AWU19"/>
    <mergeCell ref="AWV19:AWZ19"/>
    <mergeCell ref="AVC19:AVG19"/>
    <mergeCell ref="AVH19:AVL19"/>
    <mergeCell ref="AVM19:AVQ19"/>
    <mergeCell ref="AVR19:AVV19"/>
    <mergeCell ref="AVW19:AWA19"/>
    <mergeCell ref="AUD19:AUH19"/>
    <mergeCell ref="AUI19:AUM19"/>
    <mergeCell ref="AUN19:AUR19"/>
    <mergeCell ref="AUS19:AUW19"/>
    <mergeCell ref="AUX19:AVB19"/>
    <mergeCell ref="ATE19:ATI19"/>
    <mergeCell ref="ATJ19:ATN19"/>
    <mergeCell ref="ATO19:ATS19"/>
    <mergeCell ref="ATT19:ATX19"/>
    <mergeCell ref="ATY19:AUC19"/>
    <mergeCell ref="ASF19:ASJ19"/>
    <mergeCell ref="ASK19:ASO19"/>
    <mergeCell ref="ASP19:AST19"/>
    <mergeCell ref="ASU19:ASY19"/>
    <mergeCell ref="ASZ19:ATD19"/>
    <mergeCell ref="ARG19:ARK19"/>
    <mergeCell ref="ARL19:ARP19"/>
    <mergeCell ref="ARQ19:ARU19"/>
    <mergeCell ref="ARV19:ARZ19"/>
    <mergeCell ref="ASA19:ASE19"/>
    <mergeCell ref="AQH19:AQL19"/>
    <mergeCell ref="AQM19:AQQ19"/>
    <mergeCell ref="AQR19:AQV19"/>
    <mergeCell ref="AQW19:ARA19"/>
    <mergeCell ref="ARB19:ARF19"/>
    <mergeCell ref="API19:APM19"/>
    <mergeCell ref="APN19:APR19"/>
    <mergeCell ref="APS19:APW19"/>
    <mergeCell ref="APX19:AQB19"/>
    <mergeCell ref="AQC19:AQG19"/>
    <mergeCell ref="AOJ19:AON19"/>
    <mergeCell ref="AOO19:AOS19"/>
    <mergeCell ref="AOT19:AOX19"/>
    <mergeCell ref="AOY19:APC19"/>
    <mergeCell ref="APD19:APH19"/>
    <mergeCell ref="ANK19:ANO19"/>
    <mergeCell ref="ANP19:ANT19"/>
    <mergeCell ref="ANU19:ANY19"/>
    <mergeCell ref="ANZ19:AOD19"/>
    <mergeCell ref="AOE19:AOI19"/>
    <mergeCell ref="AML19:AMP19"/>
    <mergeCell ref="AMQ19:AMU19"/>
    <mergeCell ref="AMV19:AMZ19"/>
    <mergeCell ref="ANA19:ANE19"/>
    <mergeCell ref="ANF19:ANJ19"/>
    <mergeCell ref="ALM19:ALQ19"/>
    <mergeCell ref="ALR19:ALV19"/>
    <mergeCell ref="ALW19:AMA19"/>
    <mergeCell ref="AMB19:AMF19"/>
    <mergeCell ref="AMG19:AMK19"/>
    <mergeCell ref="AKN19:AKR19"/>
    <mergeCell ref="AKS19:AKW19"/>
    <mergeCell ref="AKX19:ALB19"/>
    <mergeCell ref="ALC19:ALG19"/>
    <mergeCell ref="ALH19:ALL19"/>
    <mergeCell ref="AJO19:AJS19"/>
    <mergeCell ref="AJT19:AJX19"/>
    <mergeCell ref="AJY19:AKC19"/>
    <mergeCell ref="AKD19:AKH19"/>
    <mergeCell ref="AKI19:AKM19"/>
    <mergeCell ref="AIP19:AIT19"/>
    <mergeCell ref="AIU19:AIY19"/>
    <mergeCell ref="AIZ19:AJD19"/>
    <mergeCell ref="AJE19:AJI19"/>
    <mergeCell ref="AJJ19:AJN19"/>
    <mergeCell ref="AHQ19:AHU19"/>
    <mergeCell ref="AHV19:AHZ19"/>
    <mergeCell ref="AIA19:AIE19"/>
    <mergeCell ref="AIF19:AIJ19"/>
    <mergeCell ref="AIK19:AIO19"/>
    <mergeCell ref="AGR19:AGV19"/>
    <mergeCell ref="AGW19:AHA19"/>
    <mergeCell ref="AHB19:AHF19"/>
    <mergeCell ref="AHG19:AHK19"/>
    <mergeCell ref="AHL19:AHP19"/>
    <mergeCell ref="AFS19:AFW19"/>
    <mergeCell ref="AFX19:AGB19"/>
    <mergeCell ref="AGC19:AGG19"/>
    <mergeCell ref="AGH19:AGL19"/>
    <mergeCell ref="AGM19:AGQ19"/>
    <mergeCell ref="AET19:AEX19"/>
    <mergeCell ref="AEY19:AFC19"/>
    <mergeCell ref="AFD19:AFH19"/>
    <mergeCell ref="AFI19:AFM19"/>
    <mergeCell ref="AFN19:AFR19"/>
    <mergeCell ref="ADU19:ADY19"/>
    <mergeCell ref="ADZ19:AED19"/>
    <mergeCell ref="AEE19:AEI19"/>
    <mergeCell ref="AEJ19:AEN19"/>
    <mergeCell ref="AEO19:AES19"/>
    <mergeCell ref="ACV19:ACZ19"/>
    <mergeCell ref="ADA19:ADE19"/>
    <mergeCell ref="ADF19:ADJ19"/>
    <mergeCell ref="ADK19:ADO19"/>
    <mergeCell ref="ADP19:ADT19"/>
    <mergeCell ref="ABW19:ACA19"/>
    <mergeCell ref="ACB19:ACF19"/>
    <mergeCell ref="ACG19:ACK19"/>
    <mergeCell ref="ACL19:ACP19"/>
    <mergeCell ref="ACQ19:ACU19"/>
    <mergeCell ref="AAX19:ABB19"/>
    <mergeCell ref="ABC19:ABG19"/>
    <mergeCell ref="ABH19:ABL19"/>
    <mergeCell ref="ABM19:ABQ19"/>
    <mergeCell ref="ABR19:ABV19"/>
    <mergeCell ref="ZY19:AAC19"/>
    <mergeCell ref="AAD19:AAH19"/>
    <mergeCell ref="AAI19:AAM19"/>
    <mergeCell ref="AAN19:AAR19"/>
    <mergeCell ref="AAS19:AAW19"/>
    <mergeCell ref="YZ19:ZD19"/>
    <mergeCell ref="ZE19:ZI19"/>
    <mergeCell ref="ZJ19:ZN19"/>
    <mergeCell ref="ZO19:ZS19"/>
    <mergeCell ref="ZT19:ZX19"/>
    <mergeCell ref="YA19:YE19"/>
    <mergeCell ref="YF19:YJ19"/>
    <mergeCell ref="YK19:YO19"/>
    <mergeCell ref="YP19:YT19"/>
    <mergeCell ref="YU19:YY19"/>
    <mergeCell ref="XB19:XF19"/>
    <mergeCell ref="XG19:XK19"/>
    <mergeCell ref="XL19:XP19"/>
    <mergeCell ref="XQ19:XU19"/>
    <mergeCell ref="XV19:XZ19"/>
    <mergeCell ref="WC19:WG19"/>
    <mergeCell ref="WH19:WL19"/>
    <mergeCell ref="WM19:WQ19"/>
    <mergeCell ref="WR19:WV19"/>
    <mergeCell ref="WW19:XA19"/>
    <mergeCell ref="VD19:VH19"/>
    <mergeCell ref="VI19:VM19"/>
    <mergeCell ref="VN19:VR19"/>
    <mergeCell ref="VS19:VW19"/>
    <mergeCell ref="VX19:WB19"/>
    <mergeCell ref="UE19:UI19"/>
    <mergeCell ref="UJ19:UN19"/>
    <mergeCell ref="UO19:US19"/>
    <mergeCell ref="UT19:UX19"/>
    <mergeCell ref="UY19:VC19"/>
    <mergeCell ref="NL19:NP19"/>
    <mergeCell ref="NQ19:NU19"/>
    <mergeCell ref="TF19:TJ19"/>
    <mergeCell ref="TK19:TO19"/>
    <mergeCell ref="TP19:TT19"/>
    <mergeCell ref="TU19:TY19"/>
    <mergeCell ref="TZ19:UD19"/>
    <mergeCell ref="SG19:SK19"/>
    <mergeCell ref="SL19:SP19"/>
    <mergeCell ref="SQ19:SU19"/>
    <mergeCell ref="SV19:SZ19"/>
    <mergeCell ref="TA19:TE19"/>
    <mergeCell ref="GS19:GW19"/>
    <mergeCell ref="GX19:HB19"/>
    <mergeCell ref="HC19:HG19"/>
    <mergeCell ref="HH19:HL19"/>
    <mergeCell ref="HM19:HQ19"/>
    <mergeCell ref="NV19:NZ19"/>
    <mergeCell ref="OA19:OE19"/>
    <mergeCell ref="OF19:OJ19"/>
    <mergeCell ref="MM19:MQ19"/>
    <mergeCell ref="MR19:MV19"/>
    <mergeCell ref="MW19:NA19"/>
    <mergeCell ref="NB19:NF19"/>
    <mergeCell ref="NG19:NK19"/>
    <mergeCell ref="LN19:LR19"/>
    <mergeCell ref="LS19:LW19"/>
    <mergeCell ref="LX19:MB19"/>
    <mergeCell ref="MC19:MG19"/>
    <mergeCell ref="MH19:ML19"/>
    <mergeCell ref="HR19:HV19"/>
    <mergeCell ref="HW19:IA19"/>
    <mergeCell ref="FT19:FX19"/>
    <mergeCell ref="FY19:GC19"/>
    <mergeCell ref="GD19:GH19"/>
    <mergeCell ref="GI19:GM19"/>
    <mergeCell ref="GN19:GR19"/>
    <mergeCell ref="EU19:EY19"/>
    <mergeCell ref="EZ19:FD19"/>
    <mergeCell ref="FE19:FI19"/>
    <mergeCell ref="FJ19:FN19"/>
    <mergeCell ref="FO19:FS19"/>
    <mergeCell ref="RH19:RL19"/>
    <mergeCell ref="RM19:RQ19"/>
    <mergeCell ref="RR19:RV19"/>
    <mergeCell ref="RW19:SA19"/>
    <mergeCell ref="SB19:SF19"/>
    <mergeCell ref="QI19:QM19"/>
    <mergeCell ref="QN19:QR19"/>
    <mergeCell ref="QS19:QW19"/>
    <mergeCell ref="QX19:RB19"/>
    <mergeCell ref="RC19:RG19"/>
    <mergeCell ref="PJ19:PN19"/>
    <mergeCell ref="PO19:PS19"/>
    <mergeCell ref="PT19:PX19"/>
    <mergeCell ref="PY19:QC19"/>
    <mergeCell ref="QD19:QH19"/>
    <mergeCell ref="OK19:OO19"/>
    <mergeCell ref="OP19:OT19"/>
    <mergeCell ref="OU19:OY19"/>
    <mergeCell ref="OZ19:PD19"/>
    <mergeCell ref="PE19:PI19"/>
    <mergeCell ref="KO19:KS19"/>
    <mergeCell ref="KT19:KX19"/>
    <mergeCell ref="KY19:LC19"/>
    <mergeCell ref="LD19:LH19"/>
    <mergeCell ref="LI19:LM19"/>
    <mergeCell ref="JP19:JT19"/>
    <mergeCell ref="JU19:JY19"/>
    <mergeCell ref="JZ19:KD19"/>
    <mergeCell ref="KE19:KI19"/>
    <mergeCell ref="KJ19:KN19"/>
    <mergeCell ref="IQ19:IU19"/>
    <mergeCell ref="IV19:IZ19"/>
    <mergeCell ref="JA19:JE19"/>
    <mergeCell ref="JF19:JJ19"/>
    <mergeCell ref="JK19:JO19"/>
    <mergeCell ref="IB19:IF19"/>
    <mergeCell ref="IG19:IK19"/>
    <mergeCell ref="IL19:IP19"/>
    <mergeCell ref="XEV18:XEZ18"/>
    <mergeCell ref="XAA18:XAE18"/>
    <mergeCell ref="XAF18:XAJ18"/>
    <mergeCell ref="XAK18:XAO18"/>
    <mergeCell ref="XAP18:XAT18"/>
    <mergeCell ref="XAU18:XAY18"/>
    <mergeCell ref="WZB18:WZF18"/>
    <mergeCell ref="WZG18:WZK18"/>
    <mergeCell ref="WZL18:WZP18"/>
    <mergeCell ref="WZQ18:WZU18"/>
    <mergeCell ref="WZV18:WZZ18"/>
    <mergeCell ref="WYC18:WYG18"/>
    <mergeCell ref="WYH18:WYL18"/>
    <mergeCell ref="WYM18:WYQ18"/>
    <mergeCell ref="WYR18:WYV18"/>
    <mergeCell ref="WYW18:WZA18"/>
    <mergeCell ref="XFA18:XFD18"/>
    <mergeCell ref="XDW18:XEA18"/>
    <mergeCell ref="XEB18:XEF18"/>
    <mergeCell ref="XEG18:XEK18"/>
    <mergeCell ref="XEL18:XEP18"/>
    <mergeCell ref="XEQ18:XEU18"/>
    <mergeCell ref="XCX18:XDB18"/>
    <mergeCell ref="XDC18:XDG18"/>
    <mergeCell ref="XDH18:XDL18"/>
    <mergeCell ref="XDM18:XDQ18"/>
    <mergeCell ref="XDR18:XDV18"/>
    <mergeCell ref="XBY18:XCC18"/>
    <mergeCell ref="XCD18:XCH18"/>
    <mergeCell ref="XCI18:XCM18"/>
    <mergeCell ref="XCN18:XCR18"/>
    <mergeCell ref="XCS18:XCW18"/>
    <mergeCell ref="XAZ18:XBD18"/>
    <mergeCell ref="XBE18:XBI18"/>
    <mergeCell ref="XBJ18:XBN18"/>
    <mergeCell ref="XBO18:XBS18"/>
    <mergeCell ref="XBT18:XBX18"/>
    <mergeCell ref="WXD18:WXH18"/>
    <mergeCell ref="WXI18:WXM18"/>
    <mergeCell ref="WXN18:WXR18"/>
    <mergeCell ref="WXS18:WXW18"/>
    <mergeCell ref="WXX18:WYB18"/>
    <mergeCell ref="WWE18:WWI18"/>
    <mergeCell ref="WWJ18:WWN18"/>
    <mergeCell ref="WWO18:WWS18"/>
    <mergeCell ref="WWT18:WWX18"/>
    <mergeCell ref="WWY18:WXC18"/>
    <mergeCell ref="WVF18:WVJ18"/>
    <mergeCell ref="WVK18:WVO18"/>
    <mergeCell ref="WVP18:WVT18"/>
    <mergeCell ref="WVU18:WVY18"/>
    <mergeCell ref="WVZ18:WWD18"/>
    <mergeCell ref="WUG18:WUK18"/>
    <mergeCell ref="WUL18:WUP18"/>
    <mergeCell ref="WUQ18:WUU18"/>
    <mergeCell ref="WUV18:WUZ18"/>
    <mergeCell ref="WVA18:WVE18"/>
    <mergeCell ref="WTH18:WTL18"/>
    <mergeCell ref="WTM18:WTQ18"/>
    <mergeCell ref="WTR18:WTV18"/>
    <mergeCell ref="WTW18:WUA18"/>
    <mergeCell ref="WUB18:WUF18"/>
    <mergeCell ref="WSI18:WSM18"/>
    <mergeCell ref="WSN18:WSR18"/>
    <mergeCell ref="WSS18:WSW18"/>
    <mergeCell ref="WSX18:WTB18"/>
    <mergeCell ref="WTC18:WTG18"/>
    <mergeCell ref="WRJ18:WRN18"/>
    <mergeCell ref="WRO18:WRS18"/>
    <mergeCell ref="WRT18:WRX18"/>
    <mergeCell ref="WRY18:WSC18"/>
    <mergeCell ref="WSD18:WSH18"/>
    <mergeCell ref="WQK18:WQO18"/>
    <mergeCell ref="WQP18:WQT18"/>
    <mergeCell ref="WQU18:WQY18"/>
    <mergeCell ref="WQZ18:WRD18"/>
    <mergeCell ref="WRE18:WRI18"/>
    <mergeCell ref="WPL18:WPP18"/>
    <mergeCell ref="WPQ18:WPU18"/>
    <mergeCell ref="WPV18:WPZ18"/>
    <mergeCell ref="WQA18:WQE18"/>
    <mergeCell ref="WQF18:WQJ18"/>
    <mergeCell ref="WOM18:WOQ18"/>
    <mergeCell ref="WOR18:WOV18"/>
    <mergeCell ref="WOW18:WPA18"/>
    <mergeCell ref="WPB18:WPF18"/>
    <mergeCell ref="WPG18:WPK18"/>
    <mergeCell ref="WNN18:WNR18"/>
    <mergeCell ref="WNS18:WNW18"/>
    <mergeCell ref="WNX18:WOB18"/>
    <mergeCell ref="WOC18:WOG18"/>
    <mergeCell ref="WOH18:WOL18"/>
    <mergeCell ref="WMO18:WMS18"/>
    <mergeCell ref="WMT18:WMX18"/>
    <mergeCell ref="WMY18:WNC18"/>
    <mergeCell ref="WND18:WNH18"/>
    <mergeCell ref="WNI18:WNM18"/>
    <mergeCell ref="WLP18:WLT18"/>
    <mergeCell ref="WLU18:WLY18"/>
    <mergeCell ref="WLZ18:WMD18"/>
    <mergeCell ref="WME18:WMI18"/>
    <mergeCell ref="WMJ18:WMN18"/>
    <mergeCell ref="WKQ18:WKU18"/>
    <mergeCell ref="WKV18:WKZ18"/>
    <mergeCell ref="WLA18:WLE18"/>
    <mergeCell ref="WLF18:WLJ18"/>
    <mergeCell ref="WLK18:WLO18"/>
    <mergeCell ref="WJR18:WJV18"/>
    <mergeCell ref="WJW18:WKA18"/>
    <mergeCell ref="WKB18:WKF18"/>
    <mergeCell ref="WKG18:WKK18"/>
    <mergeCell ref="WKL18:WKP18"/>
    <mergeCell ref="WIS18:WIW18"/>
    <mergeCell ref="WIX18:WJB18"/>
    <mergeCell ref="WJC18:WJG18"/>
    <mergeCell ref="WJH18:WJL18"/>
    <mergeCell ref="WJM18:WJQ18"/>
    <mergeCell ref="WHT18:WHX18"/>
    <mergeCell ref="WHY18:WIC18"/>
    <mergeCell ref="WID18:WIH18"/>
    <mergeCell ref="WII18:WIM18"/>
    <mergeCell ref="WIN18:WIR18"/>
    <mergeCell ref="WGU18:WGY18"/>
    <mergeCell ref="WGZ18:WHD18"/>
    <mergeCell ref="WHE18:WHI18"/>
    <mergeCell ref="WHJ18:WHN18"/>
    <mergeCell ref="WHO18:WHS18"/>
    <mergeCell ref="WFV18:WFZ18"/>
    <mergeCell ref="WGA18:WGE18"/>
    <mergeCell ref="WGF18:WGJ18"/>
    <mergeCell ref="WGK18:WGO18"/>
    <mergeCell ref="WGP18:WGT18"/>
    <mergeCell ref="WEW18:WFA18"/>
    <mergeCell ref="WFB18:WFF18"/>
    <mergeCell ref="WFG18:WFK18"/>
    <mergeCell ref="WFL18:WFP18"/>
    <mergeCell ref="WFQ18:WFU18"/>
    <mergeCell ref="WDX18:WEB18"/>
    <mergeCell ref="WEC18:WEG18"/>
    <mergeCell ref="WEH18:WEL18"/>
    <mergeCell ref="WEM18:WEQ18"/>
    <mergeCell ref="WER18:WEV18"/>
    <mergeCell ref="WCY18:WDC18"/>
    <mergeCell ref="WDD18:WDH18"/>
    <mergeCell ref="WDI18:WDM18"/>
    <mergeCell ref="WDN18:WDR18"/>
    <mergeCell ref="WDS18:WDW18"/>
    <mergeCell ref="WBZ18:WCD18"/>
    <mergeCell ref="WCE18:WCI18"/>
    <mergeCell ref="WCJ18:WCN18"/>
    <mergeCell ref="WCO18:WCS18"/>
    <mergeCell ref="WCT18:WCX18"/>
    <mergeCell ref="WBA18:WBE18"/>
    <mergeCell ref="WBF18:WBJ18"/>
    <mergeCell ref="WBK18:WBO18"/>
    <mergeCell ref="WBP18:WBT18"/>
    <mergeCell ref="WBU18:WBY18"/>
    <mergeCell ref="WAB18:WAF18"/>
    <mergeCell ref="WAG18:WAK18"/>
    <mergeCell ref="WAL18:WAP18"/>
    <mergeCell ref="WAQ18:WAU18"/>
    <mergeCell ref="WAV18:WAZ18"/>
    <mergeCell ref="VZC18:VZG18"/>
    <mergeCell ref="VZH18:VZL18"/>
    <mergeCell ref="VZM18:VZQ18"/>
    <mergeCell ref="VZR18:VZV18"/>
    <mergeCell ref="VZW18:WAA18"/>
    <mergeCell ref="VYD18:VYH18"/>
    <mergeCell ref="VYI18:VYM18"/>
    <mergeCell ref="VYN18:VYR18"/>
    <mergeCell ref="VYS18:VYW18"/>
    <mergeCell ref="VYX18:VZB18"/>
    <mergeCell ref="VXE18:VXI18"/>
    <mergeCell ref="VXJ18:VXN18"/>
    <mergeCell ref="VXO18:VXS18"/>
    <mergeCell ref="VXT18:VXX18"/>
    <mergeCell ref="VXY18:VYC18"/>
    <mergeCell ref="VWF18:VWJ18"/>
    <mergeCell ref="VWK18:VWO18"/>
    <mergeCell ref="VWP18:VWT18"/>
    <mergeCell ref="VWU18:VWY18"/>
    <mergeCell ref="VWZ18:VXD18"/>
    <mergeCell ref="VVG18:VVK18"/>
    <mergeCell ref="VVL18:VVP18"/>
    <mergeCell ref="VVQ18:VVU18"/>
    <mergeCell ref="VVV18:VVZ18"/>
    <mergeCell ref="VWA18:VWE18"/>
    <mergeCell ref="VUH18:VUL18"/>
    <mergeCell ref="VUM18:VUQ18"/>
    <mergeCell ref="VUR18:VUV18"/>
    <mergeCell ref="VUW18:VVA18"/>
    <mergeCell ref="VVB18:VVF18"/>
    <mergeCell ref="VTI18:VTM18"/>
    <mergeCell ref="VTN18:VTR18"/>
    <mergeCell ref="VTS18:VTW18"/>
    <mergeCell ref="VTX18:VUB18"/>
    <mergeCell ref="VUC18:VUG18"/>
    <mergeCell ref="VSJ18:VSN18"/>
    <mergeCell ref="VSO18:VSS18"/>
    <mergeCell ref="VST18:VSX18"/>
    <mergeCell ref="VSY18:VTC18"/>
    <mergeCell ref="VTD18:VTH18"/>
    <mergeCell ref="VRK18:VRO18"/>
    <mergeCell ref="VRP18:VRT18"/>
    <mergeCell ref="VRU18:VRY18"/>
    <mergeCell ref="VRZ18:VSD18"/>
    <mergeCell ref="VSE18:VSI18"/>
    <mergeCell ref="VQL18:VQP18"/>
    <mergeCell ref="VQQ18:VQU18"/>
    <mergeCell ref="VQV18:VQZ18"/>
    <mergeCell ref="VRA18:VRE18"/>
    <mergeCell ref="VRF18:VRJ18"/>
    <mergeCell ref="VPM18:VPQ18"/>
    <mergeCell ref="VPR18:VPV18"/>
    <mergeCell ref="VPW18:VQA18"/>
    <mergeCell ref="VQB18:VQF18"/>
    <mergeCell ref="VQG18:VQK18"/>
    <mergeCell ref="VON18:VOR18"/>
    <mergeCell ref="VOS18:VOW18"/>
    <mergeCell ref="VOX18:VPB18"/>
    <mergeCell ref="VPC18:VPG18"/>
    <mergeCell ref="VPH18:VPL18"/>
    <mergeCell ref="VNO18:VNS18"/>
    <mergeCell ref="VNT18:VNX18"/>
    <mergeCell ref="VNY18:VOC18"/>
    <mergeCell ref="VOD18:VOH18"/>
    <mergeCell ref="VOI18:VOM18"/>
    <mergeCell ref="VMP18:VMT18"/>
    <mergeCell ref="VMU18:VMY18"/>
    <mergeCell ref="VMZ18:VND18"/>
    <mergeCell ref="VNE18:VNI18"/>
    <mergeCell ref="VNJ18:VNN18"/>
    <mergeCell ref="VLQ18:VLU18"/>
    <mergeCell ref="VLV18:VLZ18"/>
    <mergeCell ref="VMA18:VME18"/>
    <mergeCell ref="VMF18:VMJ18"/>
    <mergeCell ref="VMK18:VMO18"/>
    <mergeCell ref="VKR18:VKV18"/>
    <mergeCell ref="VKW18:VLA18"/>
    <mergeCell ref="VLB18:VLF18"/>
    <mergeCell ref="VLG18:VLK18"/>
    <mergeCell ref="VLL18:VLP18"/>
    <mergeCell ref="VJS18:VJW18"/>
    <mergeCell ref="VJX18:VKB18"/>
    <mergeCell ref="VKC18:VKG18"/>
    <mergeCell ref="VKH18:VKL18"/>
    <mergeCell ref="VKM18:VKQ18"/>
    <mergeCell ref="VIT18:VIX18"/>
    <mergeCell ref="VIY18:VJC18"/>
    <mergeCell ref="VJD18:VJH18"/>
    <mergeCell ref="VJI18:VJM18"/>
    <mergeCell ref="VJN18:VJR18"/>
    <mergeCell ref="VHU18:VHY18"/>
    <mergeCell ref="VHZ18:VID18"/>
    <mergeCell ref="VIE18:VII18"/>
    <mergeCell ref="VIJ18:VIN18"/>
    <mergeCell ref="VIO18:VIS18"/>
    <mergeCell ref="VGV18:VGZ18"/>
    <mergeCell ref="VHA18:VHE18"/>
    <mergeCell ref="VHF18:VHJ18"/>
    <mergeCell ref="VHK18:VHO18"/>
    <mergeCell ref="VHP18:VHT18"/>
    <mergeCell ref="VFW18:VGA18"/>
    <mergeCell ref="VGB18:VGF18"/>
    <mergeCell ref="VGG18:VGK18"/>
    <mergeCell ref="VGL18:VGP18"/>
    <mergeCell ref="VGQ18:VGU18"/>
    <mergeCell ref="VEX18:VFB18"/>
    <mergeCell ref="VFC18:VFG18"/>
    <mergeCell ref="VFH18:VFL18"/>
    <mergeCell ref="VFM18:VFQ18"/>
    <mergeCell ref="VFR18:VFV18"/>
    <mergeCell ref="VDY18:VEC18"/>
    <mergeCell ref="VED18:VEH18"/>
    <mergeCell ref="VEI18:VEM18"/>
    <mergeCell ref="VEN18:VER18"/>
    <mergeCell ref="VES18:VEW18"/>
    <mergeCell ref="VCZ18:VDD18"/>
    <mergeCell ref="VDE18:VDI18"/>
    <mergeCell ref="VDJ18:VDN18"/>
    <mergeCell ref="VDO18:VDS18"/>
    <mergeCell ref="VDT18:VDX18"/>
    <mergeCell ref="VCA18:VCE18"/>
    <mergeCell ref="VCF18:VCJ18"/>
    <mergeCell ref="VCK18:VCO18"/>
    <mergeCell ref="VCP18:VCT18"/>
    <mergeCell ref="VCU18:VCY18"/>
    <mergeCell ref="VBB18:VBF18"/>
    <mergeCell ref="VBG18:VBK18"/>
    <mergeCell ref="VBL18:VBP18"/>
    <mergeCell ref="VBQ18:VBU18"/>
    <mergeCell ref="VBV18:VBZ18"/>
    <mergeCell ref="VAC18:VAG18"/>
    <mergeCell ref="VAH18:VAL18"/>
    <mergeCell ref="VAM18:VAQ18"/>
    <mergeCell ref="VAR18:VAV18"/>
    <mergeCell ref="VAW18:VBA18"/>
    <mergeCell ref="UZD18:UZH18"/>
    <mergeCell ref="UZI18:UZM18"/>
    <mergeCell ref="UZN18:UZR18"/>
    <mergeCell ref="UZS18:UZW18"/>
    <mergeCell ref="UZX18:VAB18"/>
    <mergeCell ref="UYE18:UYI18"/>
    <mergeCell ref="UYJ18:UYN18"/>
    <mergeCell ref="UYO18:UYS18"/>
    <mergeCell ref="UYT18:UYX18"/>
    <mergeCell ref="UYY18:UZC18"/>
    <mergeCell ref="UXF18:UXJ18"/>
    <mergeCell ref="UXK18:UXO18"/>
    <mergeCell ref="UXP18:UXT18"/>
    <mergeCell ref="UXU18:UXY18"/>
    <mergeCell ref="UXZ18:UYD18"/>
    <mergeCell ref="UWG18:UWK18"/>
    <mergeCell ref="UWL18:UWP18"/>
    <mergeCell ref="UWQ18:UWU18"/>
    <mergeCell ref="UWV18:UWZ18"/>
    <mergeCell ref="UXA18:UXE18"/>
    <mergeCell ref="UVH18:UVL18"/>
    <mergeCell ref="UVM18:UVQ18"/>
    <mergeCell ref="UVR18:UVV18"/>
    <mergeCell ref="UVW18:UWA18"/>
    <mergeCell ref="UWB18:UWF18"/>
    <mergeCell ref="UUI18:UUM18"/>
    <mergeCell ref="UUN18:UUR18"/>
    <mergeCell ref="UUS18:UUW18"/>
    <mergeCell ref="UUX18:UVB18"/>
    <mergeCell ref="UVC18:UVG18"/>
    <mergeCell ref="UTJ18:UTN18"/>
    <mergeCell ref="UTO18:UTS18"/>
    <mergeCell ref="UTT18:UTX18"/>
    <mergeCell ref="UTY18:UUC18"/>
    <mergeCell ref="UUD18:UUH18"/>
    <mergeCell ref="USK18:USO18"/>
    <mergeCell ref="USP18:UST18"/>
    <mergeCell ref="USU18:USY18"/>
    <mergeCell ref="USZ18:UTD18"/>
    <mergeCell ref="UTE18:UTI18"/>
    <mergeCell ref="URL18:URP18"/>
    <mergeCell ref="URQ18:URU18"/>
    <mergeCell ref="URV18:URZ18"/>
    <mergeCell ref="USA18:USE18"/>
    <mergeCell ref="USF18:USJ18"/>
    <mergeCell ref="UQM18:UQQ18"/>
    <mergeCell ref="UQR18:UQV18"/>
    <mergeCell ref="UQW18:URA18"/>
    <mergeCell ref="URB18:URF18"/>
    <mergeCell ref="URG18:URK18"/>
    <mergeCell ref="UPN18:UPR18"/>
    <mergeCell ref="UPS18:UPW18"/>
    <mergeCell ref="UPX18:UQB18"/>
    <mergeCell ref="UQC18:UQG18"/>
    <mergeCell ref="UQH18:UQL18"/>
    <mergeCell ref="UOO18:UOS18"/>
    <mergeCell ref="UOT18:UOX18"/>
    <mergeCell ref="UOY18:UPC18"/>
    <mergeCell ref="UPD18:UPH18"/>
    <mergeCell ref="UPI18:UPM18"/>
    <mergeCell ref="UNP18:UNT18"/>
    <mergeCell ref="UNU18:UNY18"/>
    <mergeCell ref="UNZ18:UOD18"/>
    <mergeCell ref="UOE18:UOI18"/>
    <mergeCell ref="UOJ18:UON18"/>
    <mergeCell ref="UMQ18:UMU18"/>
    <mergeCell ref="UMV18:UMZ18"/>
    <mergeCell ref="UNA18:UNE18"/>
    <mergeCell ref="UNF18:UNJ18"/>
    <mergeCell ref="UNK18:UNO18"/>
    <mergeCell ref="ULR18:ULV18"/>
    <mergeCell ref="ULW18:UMA18"/>
    <mergeCell ref="UMB18:UMF18"/>
    <mergeCell ref="UMG18:UMK18"/>
    <mergeCell ref="UML18:UMP18"/>
    <mergeCell ref="UKS18:UKW18"/>
    <mergeCell ref="UKX18:ULB18"/>
    <mergeCell ref="ULC18:ULG18"/>
    <mergeCell ref="ULH18:ULL18"/>
    <mergeCell ref="ULM18:ULQ18"/>
    <mergeCell ref="UJT18:UJX18"/>
    <mergeCell ref="UJY18:UKC18"/>
    <mergeCell ref="UKD18:UKH18"/>
    <mergeCell ref="UKI18:UKM18"/>
    <mergeCell ref="UKN18:UKR18"/>
    <mergeCell ref="UIU18:UIY18"/>
    <mergeCell ref="UIZ18:UJD18"/>
    <mergeCell ref="UJE18:UJI18"/>
    <mergeCell ref="UJJ18:UJN18"/>
    <mergeCell ref="UJO18:UJS18"/>
    <mergeCell ref="UHV18:UHZ18"/>
    <mergeCell ref="UIA18:UIE18"/>
    <mergeCell ref="UIF18:UIJ18"/>
    <mergeCell ref="UIK18:UIO18"/>
    <mergeCell ref="UIP18:UIT18"/>
    <mergeCell ref="UGW18:UHA18"/>
    <mergeCell ref="UHB18:UHF18"/>
    <mergeCell ref="UHG18:UHK18"/>
    <mergeCell ref="UHL18:UHP18"/>
    <mergeCell ref="UHQ18:UHU18"/>
    <mergeCell ref="UFX18:UGB18"/>
    <mergeCell ref="UGC18:UGG18"/>
    <mergeCell ref="UGH18:UGL18"/>
    <mergeCell ref="UGM18:UGQ18"/>
    <mergeCell ref="UGR18:UGV18"/>
    <mergeCell ref="UEY18:UFC18"/>
    <mergeCell ref="UFD18:UFH18"/>
    <mergeCell ref="UFI18:UFM18"/>
    <mergeCell ref="UFN18:UFR18"/>
    <mergeCell ref="UFS18:UFW18"/>
    <mergeCell ref="UDZ18:UED18"/>
    <mergeCell ref="UEE18:UEI18"/>
    <mergeCell ref="UEJ18:UEN18"/>
    <mergeCell ref="UEO18:UES18"/>
    <mergeCell ref="UET18:UEX18"/>
    <mergeCell ref="UDA18:UDE18"/>
    <mergeCell ref="UDF18:UDJ18"/>
    <mergeCell ref="UDK18:UDO18"/>
    <mergeCell ref="UDP18:UDT18"/>
    <mergeCell ref="UDU18:UDY18"/>
    <mergeCell ref="UCB18:UCF18"/>
    <mergeCell ref="UCG18:UCK18"/>
    <mergeCell ref="UCL18:UCP18"/>
    <mergeCell ref="UCQ18:UCU18"/>
    <mergeCell ref="UCV18:UCZ18"/>
    <mergeCell ref="UBC18:UBG18"/>
    <mergeCell ref="UBH18:UBL18"/>
    <mergeCell ref="UBM18:UBQ18"/>
    <mergeCell ref="UBR18:UBV18"/>
    <mergeCell ref="UBW18:UCA18"/>
    <mergeCell ref="UAD18:UAH18"/>
    <mergeCell ref="UAI18:UAM18"/>
    <mergeCell ref="UAN18:UAR18"/>
    <mergeCell ref="UAS18:UAW18"/>
    <mergeCell ref="UAX18:UBB18"/>
    <mergeCell ref="TZE18:TZI18"/>
    <mergeCell ref="TZJ18:TZN18"/>
    <mergeCell ref="TZO18:TZS18"/>
    <mergeCell ref="TZT18:TZX18"/>
    <mergeCell ref="TZY18:UAC18"/>
    <mergeCell ref="TYF18:TYJ18"/>
    <mergeCell ref="TYK18:TYO18"/>
    <mergeCell ref="TYP18:TYT18"/>
    <mergeCell ref="TYU18:TYY18"/>
    <mergeCell ref="TYZ18:TZD18"/>
    <mergeCell ref="TXG18:TXK18"/>
    <mergeCell ref="TXL18:TXP18"/>
    <mergeCell ref="TXQ18:TXU18"/>
    <mergeCell ref="TXV18:TXZ18"/>
    <mergeCell ref="TYA18:TYE18"/>
    <mergeCell ref="TWH18:TWL18"/>
    <mergeCell ref="TWM18:TWQ18"/>
    <mergeCell ref="TWR18:TWV18"/>
    <mergeCell ref="TWW18:TXA18"/>
    <mergeCell ref="TXB18:TXF18"/>
    <mergeCell ref="TVI18:TVM18"/>
    <mergeCell ref="TVN18:TVR18"/>
    <mergeCell ref="TVS18:TVW18"/>
    <mergeCell ref="TVX18:TWB18"/>
    <mergeCell ref="TWC18:TWG18"/>
    <mergeCell ref="TUJ18:TUN18"/>
    <mergeCell ref="TUO18:TUS18"/>
    <mergeCell ref="TUT18:TUX18"/>
    <mergeCell ref="TUY18:TVC18"/>
    <mergeCell ref="TVD18:TVH18"/>
    <mergeCell ref="TTK18:TTO18"/>
    <mergeCell ref="TTP18:TTT18"/>
    <mergeCell ref="TTU18:TTY18"/>
    <mergeCell ref="TTZ18:TUD18"/>
    <mergeCell ref="TUE18:TUI18"/>
    <mergeCell ref="TSL18:TSP18"/>
    <mergeCell ref="TSQ18:TSU18"/>
    <mergeCell ref="TSV18:TSZ18"/>
    <mergeCell ref="TTA18:TTE18"/>
    <mergeCell ref="TTF18:TTJ18"/>
    <mergeCell ref="TRM18:TRQ18"/>
    <mergeCell ref="TRR18:TRV18"/>
    <mergeCell ref="TRW18:TSA18"/>
    <mergeCell ref="TSB18:TSF18"/>
    <mergeCell ref="TSG18:TSK18"/>
    <mergeCell ref="TQN18:TQR18"/>
    <mergeCell ref="TQS18:TQW18"/>
    <mergeCell ref="TQX18:TRB18"/>
    <mergeCell ref="TRC18:TRG18"/>
    <mergeCell ref="TRH18:TRL18"/>
    <mergeCell ref="TPO18:TPS18"/>
    <mergeCell ref="TPT18:TPX18"/>
    <mergeCell ref="TPY18:TQC18"/>
    <mergeCell ref="TQD18:TQH18"/>
    <mergeCell ref="TQI18:TQM18"/>
    <mergeCell ref="TOP18:TOT18"/>
    <mergeCell ref="TOU18:TOY18"/>
    <mergeCell ref="TOZ18:TPD18"/>
    <mergeCell ref="TPE18:TPI18"/>
    <mergeCell ref="TPJ18:TPN18"/>
    <mergeCell ref="TNQ18:TNU18"/>
    <mergeCell ref="TNV18:TNZ18"/>
    <mergeCell ref="TOA18:TOE18"/>
    <mergeCell ref="TOF18:TOJ18"/>
    <mergeCell ref="TOK18:TOO18"/>
    <mergeCell ref="TMR18:TMV18"/>
    <mergeCell ref="TMW18:TNA18"/>
    <mergeCell ref="TNB18:TNF18"/>
    <mergeCell ref="TNG18:TNK18"/>
    <mergeCell ref="TNL18:TNP18"/>
    <mergeCell ref="TLS18:TLW18"/>
    <mergeCell ref="TLX18:TMB18"/>
    <mergeCell ref="TMC18:TMG18"/>
    <mergeCell ref="TMH18:TML18"/>
    <mergeCell ref="TMM18:TMQ18"/>
    <mergeCell ref="TKT18:TKX18"/>
    <mergeCell ref="TKY18:TLC18"/>
    <mergeCell ref="TLD18:TLH18"/>
    <mergeCell ref="TLI18:TLM18"/>
    <mergeCell ref="TLN18:TLR18"/>
    <mergeCell ref="TJU18:TJY18"/>
    <mergeCell ref="TJZ18:TKD18"/>
    <mergeCell ref="TKE18:TKI18"/>
    <mergeCell ref="TKJ18:TKN18"/>
    <mergeCell ref="TKO18:TKS18"/>
    <mergeCell ref="TIV18:TIZ18"/>
    <mergeCell ref="TJA18:TJE18"/>
    <mergeCell ref="TJF18:TJJ18"/>
    <mergeCell ref="TJK18:TJO18"/>
    <mergeCell ref="TJP18:TJT18"/>
    <mergeCell ref="THW18:TIA18"/>
    <mergeCell ref="TIB18:TIF18"/>
    <mergeCell ref="TIG18:TIK18"/>
    <mergeCell ref="TIL18:TIP18"/>
    <mergeCell ref="TIQ18:TIU18"/>
    <mergeCell ref="TGX18:THB18"/>
    <mergeCell ref="THC18:THG18"/>
    <mergeCell ref="THH18:THL18"/>
    <mergeCell ref="THM18:THQ18"/>
    <mergeCell ref="THR18:THV18"/>
    <mergeCell ref="TFY18:TGC18"/>
    <mergeCell ref="TGD18:TGH18"/>
    <mergeCell ref="TGI18:TGM18"/>
    <mergeCell ref="TGN18:TGR18"/>
    <mergeCell ref="TGS18:TGW18"/>
    <mergeCell ref="TEZ18:TFD18"/>
    <mergeCell ref="TFE18:TFI18"/>
    <mergeCell ref="TFJ18:TFN18"/>
    <mergeCell ref="TFO18:TFS18"/>
    <mergeCell ref="TFT18:TFX18"/>
    <mergeCell ref="TEA18:TEE18"/>
    <mergeCell ref="TEF18:TEJ18"/>
    <mergeCell ref="TEK18:TEO18"/>
    <mergeCell ref="TEP18:TET18"/>
    <mergeCell ref="TEU18:TEY18"/>
    <mergeCell ref="TDB18:TDF18"/>
    <mergeCell ref="TDG18:TDK18"/>
    <mergeCell ref="TDL18:TDP18"/>
    <mergeCell ref="TDQ18:TDU18"/>
    <mergeCell ref="TDV18:TDZ18"/>
    <mergeCell ref="TCC18:TCG18"/>
    <mergeCell ref="TCH18:TCL18"/>
    <mergeCell ref="TCM18:TCQ18"/>
    <mergeCell ref="TCR18:TCV18"/>
    <mergeCell ref="TCW18:TDA18"/>
    <mergeCell ref="TBD18:TBH18"/>
    <mergeCell ref="TBI18:TBM18"/>
    <mergeCell ref="TBN18:TBR18"/>
    <mergeCell ref="TBS18:TBW18"/>
    <mergeCell ref="TBX18:TCB18"/>
    <mergeCell ref="TAE18:TAI18"/>
    <mergeCell ref="TAJ18:TAN18"/>
    <mergeCell ref="TAO18:TAS18"/>
    <mergeCell ref="TAT18:TAX18"/>
    <mergeCell ref="TAY18:TBC18"/>
    <mergeCell ref="SZF18:SZJ18"/>
    <mergeCell ref="SZK18:SZO18"/>
    <mergeCell ref="SZP18:SZT18"/>
    <mergeCell ref="SZU18:SZY18"/>
    <mergeCell ref="SZZ18:TAD18"/>
    <mergeCell ref="SYG18:SYK18"/>
    <mergeCell ref="SYL18:SYP18"/>
    <mergeCell ref="SYQ18:SYU18"/>
    <mergeCell ref="SYV18:SYZ18"/>
    <mergeCell ref="SZA18:SZE18"/>
    <mergeCell ref="SXH18:SXL18"/>
    <mergeCell ref="SXM18:SXQ18"/>
    <mergeCell ref="SXR18:SXV18"/>
    <mergeCell ref="SXW18:SYA18"/>
    <mergeCell ref="SYB18:SYF18"/>
    <mergeCell ref="SWI18:SWM18"/>
    <mergeCell ref="SWN18:SWR18"/>
    <mergeCell ref="SWS18:SWW18"/>
    <mergeCell ref="SWX18:SXB18"/>
    <mergeCell ref="SXC18:SXG18"/>
    <mergeCell ref="SVJ18:SVN18"/>
    <mergeCell ref="SVO18:SVS18"/>
    <mergeCell ref="SVT18:SVX18"/>
    <mergeCell ref="SVY18:SWC18"/>
    <mergeCell ref="SWD18:SWH18"/>
    <mergeCell ref="SUK18:SUO18"/>
    <mergeCell ref="SUP18:SUT18"/>
    <mergeCell ref="SUU18:SUY18"/>
    <mergeCell ref="SUZ18:SVD18"/>
    <mergeCell ref="SVE18:SVI18"/>
    <mergeCell ref="STL18:STP18"/>
    <mergeCell ref="STQ18:STU18"/>
    <mergeCell ref="STV18:STZ18"/>
    <mergeCell ref="SUA18:SUE18"/>
    <mergeCell ref="SUF18:SUJ18"/>
    <mergeCell ref="SSM18:SSQ18"/>
    <mergeCell ref="SSR18:SSV18"/>
    <mergeCell ref="SSW18:STA18"/>
    <mergeCell ref="STB18:STF18"/>
    <mergeCell ref="STG18:STK18"/>
    <mergeCell ref="SRN18:SRR18"/>
    <mergeCell ref="SRS18:SRW18"/>
    <mergeCell ref="SRX18:SSB18"/>
    <mergeCell ref="SSC18:SSG18"/>
    <mergeCell ref="SSH18:SSL18"/>
    <mergeCell ref="SQO18:SQS18"/>
    <mergeCell ref="SQT18:SQX18"/>
    <mergeCell ref="SQY18:SRC18"/>
    <mergeCell ref="SRD18:SRH18"/>
    <mergeCell ref="SRI18:SRM18"/>
    <mergeCell ref="SPP18:SPT18"/>
    <mergeCell ref="SPU18:SPY18"/>
    <mergeCell ref="SPZ18:SQD18"/>
    <mergeCell ref="SQE18:SQI18"/>
    <mergeCell ref="SQJ18:SQN18"/>
    <mergeCell ref="SOQ18:SOU18"/>
    <mergeCell ref="SOV18:SOZ18"/>
    <mergeCell ref="SPA18:SPE18"/>
    <mergeCell ref="SPF18:SPJ18"/>
    <mergeCell ref="SPK18:SPO18"/>
    <mergeCell ref="SNR18:SNV18"/>
    <mergeCell ref="SNW18:SOA18"/>
    <mergeCell ref="SOB18:SOF18"/>
    <mergeCell ref="SOG18:SOK18"/>
    <mergeCell ref="SOL18:SOP18"/>
    <mergeCell ref="SMS18:SMW18"/>
    <mergeCell ref="SMX18:SNB18"/>
    <mergeCell ref="SNC18:SNG18"/>
    <mergeCell ref="SNH18:SNL18"/>
    <mergeCell ref="SNM18:SNQ18"/>
    <mergeCell ref="SLT18:SLX18"/>
    <mergeCell ref="SLY18:SMC18"/>
    <mergeCell ref="SMD18:SMH18"/>
    <mergeCell ref="SMI18:SMM18"/>
    <mergeCell ref="SMN18:SMR18"/>
    <mergeCell ref="SKU18:SKY18"/>
    <mergeCell ref="SKZ18:SLD18"/>
    <mergeCell ref="SLE18:SLI18"/>
    <mergeCell ref="SLJ18:SLN18"/>
    <mergeCell ref="SLO18:SLS18"/>
    <mergeCell ref="SJV18:SJZ18"/>
    <mergeCell ref="SKA18:SKE18"/>
    <mergeCell ref="SKF18:SKJ18"/>
    <mergeCell ref="SKK18:SKO18"/>
    <mergeCell ref="SKP18:SKT18"/>
    <mergeCell ref="SIW18:SJA18"/>
    <mergeCell ref="SJB18:SJF18"/>
    <mergeCell ref="SJG18:SJK18"/>
    <mergeCell ref="SJL18:SJP18"/>
    <mergeCell ref="SJQ18:SJU18"/>
    <mergeCell ref="SHX18:SIB18"/>
    <mergeCell ref="SIC18:SIG18"/>
    <mergeCell ref="SIH18:SIL18"/>
    <mergeCell ref="SIM18:SIQ18"/>
    <mergeCell ref="SIR18:SIV18"/>
    <mergeCell ref="SGY18:SHC18"/>
    <mergeCell ref="SHD18:SHH18"/>
    <mergeCell ref="SHI18:SHM18"/>
    <mergeCell ref="SHN18:SHR18"/>
    <mergeCell ref="SHS18:SHW18"/>
    <mergeCell ref="SFZ18:SGD18"/>
    <mergeCell ref="SGE18:SGI18"/>
    <mergeCell ref="SGJ18:SGN18"/>
    <mergeCell ref="SGO18:SGS18"/>
    <mergeCell ref="SGT18:SGX18"/>
    <mergeCell ref="SFA18:SFE18"/>
    <mergeCell ref="SFF18:SFJ18"/>
    <mergeCell ref="SFK18:SFO18"/>
    <mergeCell ref="SFP18:SFT18"/>
    <mergeCell ref="SFU18:SFY18"/>
    <mergeCell ref="SEB18:SEF18"/>
    <mergeCell ref="SEG18:SEK18"/>
    <mergeCell ref="SEL18:SEP18"/>
    <mergeCell ref="SEQ18:SEU18"/>
    <mergeCell ref="SEV18:SEZ18"/>
    <mergeCell ref="SDC18:SDG18"/>
    <mergeCell ref="SDH18:SDL18"/>
    <mergeCell ref="SDM18:SDQ18"/>
    <mergeCell ref="SDR18:SDV18"/>
    <mergeCell ref="SDW18:SEA18"/>
    <mergeCell ref="SCD18:SCH18"/>
    <mergeCell ref="SCI18:SCM18"/>
    <mergeCell ref="SCN18:SCR18"/>
    <mergeCell ref="SCS18:SCW18"/>
    <mergeCell ref="SCX18:SDB18"/>
    <mergeCell ref="SBE18:SBI18"/>
    <mergeCell ref="SBJ18:SBN18"/>
    <mergeCell ref="SBO18:SBS18"/>
    <mergeCell ref="SBT18:SBX18"/>
    <mergeCell ref="SBY18:SCC18"/>
    <mergeCell ref="SAF18:SAJ18"/>
    <mergeCell ref="SAK18:SAO18"/>
    <mergeCell ref="SAP18:SAT18"/>
    <mergeCell ref="SAU18:SAY18"/>
    <mergeCell ref="SAZ18:SBD18"/>
    <mergeCell ref="RZG18:RZK18"/>
    <mergeCell ref="RZL18:RZP18"/>
    <mergeCell ref="RZQ18:RZU18"/>
    <mergeCell ref="RZV18:RZZ18"/>
    <mergeCell ref="SAA18:SAE18"/>
    <mergeCell ref="RYH18:RYL18"/>
    <mergeCell ref="RYM18:RYQ18"/>
    <mergeCell ref="RYR18:RYV18"/>
    <mergeCell ref="RYW18:RZA18"/>
    <mergeCell ref="RZB18:RZF18"/>
    <mergeCell ref="RXI18:RXM18"/>
    <mergeCell ref="RXN18:RXR18"/>
    <mergeCell ref="RXS18:RXW18"/>
    <mergeCell ref="RXX18:RYB18"/>
    <mergeCell ref="RYC18:RYG18"/>
    <mergeCell ref="RWJ18:RWN18"/>
    <mergeCell ref="RWO18:RWS18"/>
    <mergeCell ref="RWT18:RWX18"/>
    <mergeCell ref="RWY18:RXC18"/>
    <mergeCell ref="RXD18:RXH18"/>
    <mergeCell ref="RVK18:RVO18"/>
    <mergeCell ref="RVP18:RVT18"/>
    <mergeCell ref="RVU18:RVY18"/>
    <mergeCell ref="RVZ18:RWD18"/>
    <mergeCell ref="RWE18:RWI18"/>
    <mergeCell ref="RUL18:RUP18"/>
    <mergeCell ref="RUQ18:RUU18"/>
    <mergeCell ref="RUV18:RUZ18"/>
    <mergeCell ref="RVA18:RVE18"/>
    <mergeCell ref="RVF18:RVJ18"/>
    <mergeCell ref="RTM18:RTQ18"/>
    <mergeCell ref="RTR18:RTV18"/>
    <mergeCell ref="RTW18:RUA18"/>
    <mergeCell ref="RUB18:RUF18"/>
    <mergeCell ref="RUG18:RUK18"/>
    <mergeCell ref="RSN18:RSR18"/>
    <mergeCell ref="RSS18:RSW18"/>
    <mergeCell ref="RSX18:RTB18"/>
    <mergeCell ref="RTC18:RTG18"/>
    <mergeCell ref="RTH18:RTL18"/>
    <mergeCell ref="RRO18:RRS18"/>
    <mergeCell ref="RRT18:RRX18"/>
    <mergeCell ref="RRY18:RSC18"/>
    <mergeCell ref="RSD18:RSH18"/>
    <mergeCell ref="RSI18:RSM18"/>
    <mergeCell ref="RQP18:RQT18"/>
    <mergeCell ref="RQU18:RQY18"/>
    <mergeCell ref="RQZ18:RRD18"/>
    <mergeCell ref="RRE18:RRI18"/>
    <mergeCell ref="RRJ18:RRN18"/>
    <mergeCell ref="RPQ18:RPU18"/>
    <mergeCell ref="RPV18:RPZ18"/>
    <mergeCell ref="RQA18:RQE18"/>
    <mergeCell ref="RQF18:RQJ18"/>
    <mergeCell ref="RQK18:RQO18"/>
    <mergeCell ref="ROR18:ROV18"/>
    <mergeCell ref="ROW18:RPA18"/>
    <mergeCell ref="RPB18:RPF18"/>
    <mergeCell ref="RPG18:RPK18"/>
    <mergeCell ref="RPL18:RPP18"/>
    <mergeCell ref="RNS18:RNW18"/>
    <mergeCell ref="RNX18:ROB18"/>
    <mergeCell ref="ROC18:ROG18"/>
    <mergeCell ref="ROH18:ROL18"/>
    <mergeCell ref="ROM18:ROQ18"/>
    <mergeCell ref="RMT18:RMX18"/>
    <mergeCell ref="RMY18:RNC18"/>
    <mergeCell ref="RND18:RNH18"/>
    <mergeCell ref="RNI18:RNM18"/>
    <mergeCell ref="RNN18:RNR18"/>
    <mergeCell ref="RLU18:RLY18"/>
    <mergeCell ref="RLZ18:RMD18"/>
    <mergeCell ref="RME18:RMI18"/>
    <mergeCell ref="RMJ18:RMN18"/>
    <mergeCell ref="RMO18:RMS18"/>
    <mergeCell ref="RKV18:RKZ18"/>
    <mergeCell ref="RLA18:RLE18"/>
    <mergeCell ref="RLF18:RLJ18"/>
    <mergeCell ref="RLK18:RLO18"/>
    <mergeCell ref="RLP18:RLT18"/>
    <mergeCell ref="RJW18:RKA18"/>
    <mergeCell ref="RKB18:RKF18"/>
    <mergeCell ref="RKG18:RKK18"/>
    <mergeCell ref="RKL18:RKP18"/>
    <mergeCell ref="RKQ18:RKU18"/>
    <mergeCell ref="RIX18:RJB18"/>
    <mergeCell ref="RJC18:RJG18"/>
    <mergeCell ref="RJH18:RJL18"/>
    <mergeCell ref="RJM18:RJQ18"/>
    <mergeCell ref="RJR18:RJV18"/>
    <mergeCell ref="RHY18:RIC18"/>
    <mergeCell ref="RID18:RIH18"/>
    <mergeCell ref="RII18:RIM18"/>
    <mergeCell ref="RIN18:RIR18"/>
    <mergeCell ref="RIS18:RIW18"/>
    <mergeCell ref="RGZ18:RHD18"/>
    <mergeCell ref="RHE18:RHI18"/>
    <mergeCell ref="RHJ18:RHN18"/>
    <mergeCell ref="RHO18:RHS18"/>
    <mergeCell ref="RHT18:RHX18"/>
    <mergeCell ref="RGA18:RGE18"/>
    <mergeCell ref="RGF18:RGJ18"/>
    <mergeCell ref="RGK18:RGO18"/>
    <mergeCell ref="RGP18:RGT18"/>
    <mergeCell ref="RGU18:RGY18"/>
    <mergeCell ref="RFB18:RFF18"/>
    <mergeCell ref="RFG18:RFK18"/>
    <mergeCell ref="RFL18:RFP18"/>
    <mergeCell ref="RFQ18:RFU18"/>
    <mergeCell ref="RFV18:RFZ18"/>
    <mergeCell ref="REC18:REG18"/>
    <mergeCell ref="REH18:REL18"/>
    <mergeCell ref="REM18:REQ18"/>
    <mergeCell ref="RER18:REV18"/>
    <mergeCell ref="REW18:RFA18"/>
    <mergeCell ref="RDD18:RDH18"/>
    <mergeCell ref="RDI18:RDM18"/>
    <mergeCell ref="RDN18:RDR18"/>
    <mergeCell ref="RDS18:RDW18"/>
    <mergeCell ref="RDX18:REB18"/>
    <mergeCell ref="RCE18:RCI18"/>
    <mergeCell ref="RCJ18:RCN18"/>
    <mergeCell ref="RCO18:RCS18"/>
    <mergeCell ref="RCT18:RCX18"/>
    <mergeCell ref="RCY18:RDC18"/>
    <mergeCell ref="RBF18:RBJ18"/>
    <mergeCell ref="RBK18:RBO18"/>
    <mergeCell ref="RBP18:RBT18"/>
    <mergeCell ref="RBU18:RBY18"/>
    <mergeCell ref="RBZ18:RCD18"/>
    <mergeCell ref="RAG18:RAK18"/>
    <mergeCell ref="RAL18:RAP18"/>
    <mergeCell ref="RAQ18:RAU18"/>
    <mergeCell ref="RAV18:RAZ18"/>
    <mergeCell ref="RBA18:RBE18"/>
    <mergeCell ref="QZH18:QZL18"/>
    <mergeCell ref="QZM18:QZQ18"/>
    <mergeCell ref="QZR18:QZV18"/>
    <mergeCell ref="QZW18:RAA18"/>
    <mergeCell ref="RAB18:RAF18"/>
    <mergeCell ref="QYI18:QYM18"/>
    <mergeCell ref="QYN18:QYR18"/>
    <mergeCell ref="QYS18:QYW18"/>
    <mergeCell ref="QYX18:QZB18"/>
    <mergeCell ref="QZC18:QZG18"/>
    <mergeCell ref="QXJ18:QXN18"/>
    <mergeCell ref="QXO18:QXS18"/>
    <mergeCell ref="QXT18:QXX18"/>
    <mergeCell ref="QXY18:QYC18"/>
    <mergeCell ref="QYD18:QYH18"/>
    <mergeCell ref="QWK18:QWO18"/>
    <mergeCell ref="QWP18:QWT18"/>
    <mergeCell ref="QWU18:QWY18"/>
    <mergeCell ref="QWZ18:QXD18"/>
    <mergeCell ref="QXE18:QXI18"/>
    <mergeCell ref="QVL18:QVP18"/>
    <mergeCell ref="QVQ18:QVU18"/>
    <mergeCell ref="QVV18:QVZ18"/>
    <mergeCell ref="QWA18:QWE18"/>
    <mergeCell ref="QWF18:QWJ18"/>
    <mergeCell ref="QUM18:QUQ18"/>
    <mergeCell ref="QUR18:QUV18"/>
    <mergeCell ref="QUW18:QVA18"/>
    <mergeCell ref="QVB18:QVF18"/>
    <mergeCell ref="QVG18:QVK18"/>
    <mergeCell ref="QTN18:QTR18"/>
    <mergeCell ref="QTS18:QTW18"/>
    <mergeCell ref="QTX18:QUB18"/>
    <mergeCell ref="QUC18:QUG18"/>
    <mergeCell ref="QUH18:QUL18"/>
    <mergeCell ref="QSO18:QSS18"/>
    <mergeCell ref="QST18:QSX18"/>
    <mergeCell ref="QSY18:QTC18"/>
    <mergeCell ref="QTD18:QTH18"/>
    <mergeCell ref="QTI18:QTM18"/>
    <mergeCell ref="QRP18:QRT18"/>
    <mergeCell ref="QRU18:QRY18"/>
    <mergeCell ref="QRZ18:QSD18"/>
    <mergeCell ref="QSE18:QSI18"/>
    <mergeCell ref="QSJ18:QSN18"/>
    <mergeCell ref="QQQ18:QQU18"/>
    <mergeCell ref="QQV18:QQZ18"/>
    <mergeCell ref="QRA18:QRE18"/>
    <mergeCell ref="QRF18:QRJ18"/>
    <mergeCell ref="QRK18:QRO18"/>
    <mergeCell ref="QPR18:QPV18"/>
    <mergeCell ref="QPW18:QQA18"/>
    <mergeCell ref="QQB18:QQF18"/>
    <mergeCell ref="QQG18:QQK18"/>
    <mergeCell ref="QQL18:QQP18"/>
    <mergeCell ref="QOS18:QOW18"/>
    <mergeCell ref="QOX18:QPB18"/>
    <mergeCell ref="QPC18:QPG18"/>
    <mergeCell ref="QPH18:QPL18"/>
    <mergeCell ref="QPM18:QPQ18"/>
    <mergeCell ref="QNT18:QNX18"/>
    <mergeCell ref="QNY18:QOC18"/>
    <mergeCell ref="QOD18:QOH18"/>
    <mergeCell ref="QOI18:QOM18"/>
    <mergeCell ref="QON18:QOR18"/>
    <mergeCell ref="QMU18:QMY18"/>
    <mergeCell ref="QMZ18:QND18"/>
    <mergeCell ref="QNE18:QNI18"/>
    <mergeCell ref="QNJ18:QNN18"/>
    <mergeCell ref="QNO18:QNS18"/>
    <mergeCell ref="QLV18:QLZ18"/>
    <mergeCell ref="QMA18:QME18"/>
    <mergeCell ref="QMF18:QMJ18"/>
    <mergeCell ref="QMK18:QMO18"/>
    <mergeCell ref="QMP18:QMT18"/>
    <mergeCell ref="QKW18:QLA18"/>
    <mergeCell ref="QLB18:QLF18"/>
    <mergeCell ref="QLG18:QLK18"/>
    <mergeCell ref="QLL18:QLP18"/>
    <mergeCell ref="QLQ18:QLU18"/>
    <mergeCell ref="QJX18:QKB18"/>
    <mergeCell ref="QKC18:QKG18"/>
    <mergeCell ref="QKH18:QKL18"/>
    <mergeCell ref="QKM18:QKQ18"/>
    <mergeCell ref="QKR18:QKV18"/>
    <mergeCell ref="QIY18:QJC18"/>
    <mergeCell ref="QJD18:QJH18"/>
    <mergeCell ref="QJI18:QJM18"/>
    <mergeCell ref="QJN18:QJR18"/>
    <mergeCell ref="QJS18:QJW18"/>
    <mergeCell ref="QHZ18:QID18"/>
    <mergeCell ref="QIE18:QII18"/>
    <mergeCell ref="QIJ18:QIN18"/>
    <mergeCell ref="QIO18:QIS18"/>
    <mergeCell ref="QIT18:QIX18"/>
    <mergeCell ref="QHA18:QHE18"/>
    <mergeCell ref="QHF18:QHJ18"/>
    <mergeCell ref="QHK18:QHO18"/>
    <mergeCell ref="QHP18:QHT18"/>
    <mergeCell ref="QHU18:QHY18"/>
    <mergeCell ref="QGB18:QGF18"/>
    <mergeCell ref="QGG18:QGK18"/>
    <mergeCell ref="QGL18:QGP18"/>
    <mergeCell ref="QGQ18:QGU18"/>
    <mergeCell ref="QGV18:QGZ18"/>
    <mergeCell ref="QFC18:QFG18"/>
    <mergeCell ref="QFH18:QFL18"/>
    <mergeCell ref="QFM18:QFQ18"/>
    <mergeCell ref="QFR18:QFV18"/>
    <mergeCell ref="QFW18:QGA18"/>
    <mergeCell ref="QED18:QEH18"/>
    <mergeCell ref="QEI18:QEM18"/>
    <mergeCell ref="QEN18:QER18"/>
    <mergeCell ref="QES18:QEW18"/>
    <mergeCell ref="QEX18:QFB18"/>
    <mergeCell ref="QDE18:QDI18"/>
    <mergeCell ref="QDJ18:QDN18"/>
    <mergeCell ref="QDO18:QDS18"/>
    <mergeCell ref="QDT18:QDX18"/>
    <mergeCell ref="QDY18:QEC18"/>
    <mergeCell ref="QCF18:QCJ18"/>
    <mergeCell ref="QCK18:QCO18"/>
    <mergeCell ref="QCP18:QCT18"/>
    <mergeCell ref="QCU18:QCY18"/>
    <mergeCell ref="QCZ18:QDD18"/>
    <mergeCell ref="QBG18:QBK18"/>
    <mergeCell ref="QBL18:QBP18"/>
    <mergeCell ref="QBQ18:QBU18"/>
    <mergeCell ref="QBV18:QBZ18"/>
    <mergeCell ref="QCA18:QCE18"/>
    <mergeCell ref="QAH18:QAL18"/>
    <mergeCell ref="QAM18:QAQ18"/>
    <mergeCell ref="QAR18:QAV18"/>
    <mergeCell ref="QAW18:QBA18"/>
    <mergeCell ref="QBB18:QBF18"/>
    <mergeCell ref="PZI18:PZM18"/>
    <mergeCell ref="PZN18:PZR18"/>
    <mergeCell ref="PZS18:PZW18"/>
    <mergeCell ref="PZX18:QAB18"/>
    <mergeCell ref="QAC18:QAG18"/>
    <mergeCell ref="PYJ18:PYN18"/>
    <mergeCell ref="PYO18:PYS18"/>
    <mergeCell ref="PYT18:PYX18"/>
    <mergeCell ref="PYY18:PZC18"/>
    <mergeCell ref="PZD18:PZH18"/>
    <mergeCell ref="PXK18:PXO18"/>
    <mergeCell ref="PXP18:PXT18"/>
    <mergeCell ref="PXU18:PXY18"/>
    <mergeCell ref="PXZ18:PYD18"/>
    <mergeCell ref="PYE18:PYI18"/>
    <mergeCell ref="PWL18:PWP18"/>
    <mergeCell ref="PWQ18:PWU18"/>
    <mergeCell ref="PWV18:PWZ18"/>
    <mergeCell ref="PXA18:PXE18"/>
    <mergeCell ref="PXF18:PXJ18"/>
    <mergeCell ref="PVM18:PVQ18"/>
    <mergeCell ref="PVR18:PVV18"/>
    <mergeCell ref="PVW18:PWA18"/>
    <mergeCell ref="PWB18:PWF18"/>
    <mergeCell ref="PWG18:PWK18"/>
    <mergeCell ref="PUN18:PUR18"/>
    <mergeCell ref="PUS18:PUW18"/>
    <mergeCell ref="PUX18:PVB18"/>
    <mergeCell ref="PVC18:PVG18"/>
    <mergeCell ref="PVH18:PVL18"/>
    <mergeCell ref="PTO18:PTS18"/>
    <mergeCell ref="PTT18:PTX18"/>
    <mergeCell ref="PTY18:PUC18"/>
    <mergeCell ref="PUD18:PUH18"/>
    <mergeCell ref="PUI18:PUM18"/>
    <mergeCell ref="PSP18:PST18"/>
    <mergeCell ref="PSU18:PSY18"/>
    <mergeCell ref="PSZ18:PTD18"/>
    <mergeCell ref="PTE18:PTI18"/>
    <mergeCell ref="PTJ18:PTN18"/>
    <mergeCell ref="PRQ18:PRU18"/>
    <mergeCell ref="PRV18:PRZ18"/>
    <mergeCell ref="PSA18:PSE18"/>
    <mergeCell ref="PSF18:PSJ18"/>
    <mergeCell ref="PSK18:PSO18"/>
    <mergeCell ref="PQR18:PQV18"/>
    <mergeCell ref="PQW18:PRA18"/>
    <mergeCell ref="PRB18:PRF18"/>
    <mergeCell ref="PRG18:PRK18"/>
    <mergeCell ref="PRL18:PRP18"/>
    <mergeCell ref="PPS18:PPW18"/>
    <mergeCell ref="PPX18:PQB18"/>
    <mergeCell ref="PQC18:PQG18"/>
    <mergeCell ref="PQH18:PQL18"/>
    <mergeCell ref="PQM18:PQQ18"/>
    <mergeCell ref="POT18:POX18"/>
    <mergeCell ref="POY18:PPC18"/>
    <mergeCell ref="PPD18:PPH18"/>
    <mergeCell ref="PPI18:PPM18"/>
    <mergeCell ref="PPN18:PPR18"/>
    <mergeCell ref="PNU18:PNY18"/>
    <mergeCell ref="PNZ18:POD18"/>
    <mergeCell ref="POE18:POI18"/>
    <mergeCell ref="POJ18:PON18"/>
    <mergeCell ref="POO18:POS18"/>
    <mergeCell ref="PMV18:PMZ18"/>
    <mergeCell ref="PNA18:PNE18"/>
    <mergeCell ref="PNF18:PNJ18"/>
    <mergeCell ref="PNK18:PNO18"/>
    <mergeCell ref="PNP18:PNT18"/>
    <mergeCell ref="PLW18:PMA18"/>
    <mergeCell ref="PMB18:PMF18"/>
    <mergeCell ref="PMG18:PMK18"/>
    <mergeCell ref="PML18:PMP18"/>
    <mergeCell ref="PMQ18:PMU18"/>
    <mergeCell ref="PKX18:PLB18"/>
    <mergeCell ref="PLC18:PLG18"/>
    <mergeCell ref="PLH18:PLL18"/>
    <mergeCell ref="PLM18:PLQ18"/>
    <mergeCell ref="PLR18:PLV18"/>
    <mergeCell ref="PJY18:PKC18"/>
    <mergeCell ref="PKD18:PKH18"/>
    <mergeCell ref="PKI18:PKM18"/>
    <mergeCell ref="PKN18:PKR18"/>
    <mergeCell ref="PKS18:PKW18"/>
    <mergeCell ref="PIZ18:PJD18"/>
    <mergeCell ref="PJE18:PJI18"/>
    <mergeCell ref="PJJ18:PJN18"/>
    <mergeCell ref="PJO18:PJS18"/>
    <mergeCell ref="PJT18:PJX18"/>
    <mergeCell ref="PIA18:PIE18"/>
    <mergeCell ref="PIF18:PIJ18"/>
    <mergeCell ref="PIK18:PIO18"/>
    <mergeCell ref="PIP18:PIT18"/>
    <mergeCell ref="PIU18:PIY18"/>
    <mergeCell ref="PHB18:PHF18"/>
    <mergeCell ref="PHG18:PHK18"/>
    <mergeCell ref="PHL18:PHP18"/>
    <mergeCell ref="PHQ18:PHU18"/>
    <mergeCell ref="PHV18:PHZ18"/>
    <mergeCell ref="PGC18:PGG18"/>
    <mergeCell ref="PGH18:PGL18"/>
    <mergeCell ref="PGM18:PGQ18"/>
    <mergeCell ref="PGR18:PGV18"/>
    <mergeCell ref="PGW18:PHA18"/>
    <mergeCell ref="PFD18:PFH18"/>
    <mergeCell ref="PFI18:PFM18"/>
    <mergeCell ref="PFN18:PFR18"/>
    <mergeCell ref="PFS18:PFW18"/>
    <mergeCell ref="PFX18:PGB18"/>
    <mergeCell ref="PEE18:PEI18"/>
    <mergeCell ref="PEJ18:PEN18"/>
    <mergeCell ref="PEO18:PES18"/>
    <mergeCell ref="PET18:PEX18"/>
    <mergeCell ref="PEY18:PFC18"/>
    <mergeCell ref="PDF18:PDJ18"/>
    <mergeCell ref="PDK18:PDO18"/>
    <mergeCell ref="PDP18:PDT18"/>
    <mergeCell ref="PDU18:PDY18"/>
    <mergeCell ref="PDZ18:PED18"/>
    <mergeCell ref="PCG18:PCK18"/>
    <mergeCell ref="PCL18:PCP18"/>
    <mergeCell ref="PCQ18:PCU18"/>
    <mergeCell ref="PCV18:PCZ18"/>
    <mergeCell ref="PDA18:PDE18"/>
    <mergeCell ref="PBH18:PBL18"/>
    <mergeCell ref="PBM18:PBQ18"/>
    <mergeCell ref="PBR18:PBV18"/>
    <mergeCell ref="PBW18:PCA18"/>
    <mergeCell ref="PCB18:PCF18"/>
    <mergeCell ref="PAI18:PAM18"/>
    <mergeCell ref="PAN18:PAR18"/>
    <mergeCell ref="PAS18:PAW18"/>
    <mergeCell ref="PAX18:PBB18"/>
    <mergeCell ref="PBC18:PBG18"/>
    <mergeCell ref="OZJ18:OZN18"/>
    <mergeCell ref="OZO18:OZS18"/>
    <mergeCell ref="OZT18:OZX18"/>
    <mergeCell ref="OZY18:PAC18"/>
    <mergeCell ref="PAD18:PAH18"/>
    <mergeCell ref="OYK18:OYO18"/>
    <mergeCell ref="OYP18:OYT18"/>
    <mergeCell ref="OYU18:OYY18"/>
    <mergeCell ref="OYZ18:OZD18"/>
    <mergeCell ref="OZE18:OZI18"/>
    <mergeCell ref="OXL18:OXP18"/>
    <mergeCell ref="OXQ18:OXU18"/>
    <mergeCell ref="OXV18:OXZ18"/>
    <mergeCell ref="OYA18:OYE18"/>
    <mergeCell ref="OYF18:OYJ18"/>
    <mergeCell ref="OWM18:OWQ18"/>
    <mergeCell ref="OWR18:OWV18"/>
    <mergeCell ref="OWW18:OXA18"/>
    <mergeCell ref="OXB18:OXF18"/>
    <mergeCell ref="OXG18:OXK18"/>
    <mergeCell ref="OVN18:OVR18"/>
    <mergeCell ref="OVS18:OVW18"/>
    <mergeCell ref="OVX18:OWB18"/>
    <mergeCell ref="OWC18:OWG18"/>
    <mergeCell ref="OWH18:OWL18"/>
    <mergeCell ref="OUO18:OUS18"/>
    <mergeCell ref="OUT18:OUX18"/>
    <mergeCell ref="OUY18:OVC18"/>
    <mergeCell ref="OVD18:OVH18"/>
    <mergeCell ref="OVI18:OVM18"/>
    <mergeCell ref="OTP18:OTT18"/>
    <mergeCell ref="OTU18:OTY18"/>
    <mergeCell ref="OTZ18:OUD18"/>
    <mergeCell ref="OUE18:OUI18"/>
    <mergeCell ref="OUJ18:OUN18"/>
    <mergeCell ref="OSQ18:OSU18"/>
    <mergeCell ref="OSV18:OSZ18"/>
    <mergeCell ref="OTA18:OTE18"/>
    <mergeCell ref="OTF18:OTJ18"/>
    <mergeCell ref="OTK18:OTO18"/>
    <mergeCell ref="ORR18:ORV18"/>
    <mergeCell ref="ORW18:OSA18"/>
    <mergeCell ref="OSB18:OSF18"/>
    <mergeCell ref="OSG18:OSK18"/>
    <mergeCell ref="OSL18:OSP18"/>
    <mergeCell ref="OQS18:OQW18"/>
    <mergeCell ref="OQX18:ORB18"/>
    <mergeCell ref="ORC18:ORG18"/>
    <mergeCell ref="ORH18:ORL18"/>
    <mergeCell ref="ORM18:ORQ18"/>
    <mergeCell ref="OPT18:OPX18"/>
    <mergeCell ref="OPY18:OQC18"/>
    <mergeCell ref="OQD18:OQH18"/>
    <mergeCell ref="OQI18:OQM18"/>
    <mergeCell ref="OQN18:OQR18"/>
    <mergeCell ref="OOU18:OOY18"/>
    <mergeCell ref="OOZ18:OPD18"/>
    <mergeCell ref="OPE18:OPI18"/>
    <mergeCell ref="OPJ18:OPN18"/>
    <mergeCell ref="OPO18:OPS18"/>
    <mergeCell ref="ONV18:ONZ18"/>
    <mergeCell ref="OOA18:OOE18"/>
    <mergeCell ref="OOF18:OOJ18"/>
    <mergeCell ref="OOK18:OOO18"/>
    <mergeCell ref="OOP18:OOT18"/>
    <mergeCell ref="OMW18:ONA18"/>
    <mergeCell ref="ONB18:ONF18"/>
    <mergeCell ref="ONG18:ONK18"/>
    <mergeCell ref="ONL18:ONP18"/>
    <mergeCell ref="ONQ18:ONU18"/>
    <mergeCell ref="OLX18:OMB18"/>
    <mergeCell ref="OMC18:OMG18"/>
    <mergeCell ref="OMH18:OML18"/>
    <mergeCell ref="OMM18:OMQ18"/>
    <mergeCell ref="OMR18:OMV18"/>
    <mergeCell ref="OKY18:OLC18"/>
    <mergeCell ref="OLD18:OLH18"/>
    <mergeCell ref="OLI18:OLM18"/>
    <mergeCell ref="OLN18:OLR18"/>
    <mergeCell ref="OLS18:OLW18"/>
    <mergeCell ref="OJZ18:OKD18"/>
    <mergeCell ref="OKE18:OKI18"/>
    <mergeCell ref="OKJ18:OKN18"/>
    <mergeCell ref="OKO18:OKS18"/>
    <mergeCell ref="OKT18:OKX18"/>
    <mergeCell ref="OJA18:OJE18"/>
    <mergeCell ref="OJF18:OJJ18"/>
    <mergeCell ref="OJK18:OJO18"/>
    <mergeCell ref="OJP18:OJT18"/>
    <mergeCell ref="OJU18:OJY18"/>
    <mergeCell ref="OIB18:OIF18"/>
    <mergeCell ref="OIG18:OIK18"/>
    <mergeCell ref="OIL18:OIP18"/>
    <mergeCell ref="OIQ18:OIU18"/>
    <mergeCell ref="OIV18:OIZ18"/>
    <mergeCell ref="OHC18:OHG18"/>
    <mergeCell ref="OHH18:OHL18"/>
    <mergeCell ref="OHM18:OHQ18"/>
    <mergeCell ref="OHR18:OHV18"/>
    <mergeCell ref="OHW18:OIA18"/>
    <mergeCell ref="OGD18:OGH18"/>
    <mergeCell ref="OGI18:OGM18"/>
    <mergeCell ref="OGN18:OGR18"/>
    <mergeCell ref="OGS18:OGW18"/>
    <mergeCell ref="OGX18:OHB18"/>
    <mergeCell ref="OFE18:OFI18"/>
    <mergeCell ref="OFJ18:OFN18"/>
    <mergeCell ref="OFO18:OFS18"/>
    <mergeCell ref="OFT18:OFX18"/>
    <mergeCell ref="OFY18:OGC18"/>
    <mergeCell ref="OEF18:OEJ18"/>
    <mergeCell ref="OEK18:OEO18"/>
    <mergeCell ref="OEP18:OET18"/>
    <mergeCell ref="OEU18:OEY18"/>
    <mergeCell ref="OEZ18:OFD18"/>
    <mergeCell ref="ODG18:ODK18"/>
    <mergeCell ref="ODL18:ODP18"/>
    <mergeCell ref="ODQ18:ODU18"/>
    <mergeCell ref="ODV18:ODZ18"/>
    <mergeCell ref="OEA18:OEE18"/>
    <mergeCell ref="OCH18:OCL18"/>
    <mergeCell ref="OCM18:OCQ18"/>
    <mergeCell ref="OCR18:OCV18"/>
    <mergeCell ref="OCW18:ODA18"/>
    <mergeCell ref="ODB18:ODF18"/>
    <mergeCell ref="OBI18:OBM18"/>
    <mergeCell ref="OBN18:OBR18"/>
    <mergeCell ref="OBS18:OBW18"/>
    <mergeCell ref="OBX18:OCB18"/>
    <mergeCell ref="OCC18:OCG18"/>
    <mergeCell ref="OAJ18:OAN18"/>
    <mergeCell ref="OAO18:OAS18"/>
    <mergeCell ref="OAT18:OAX18"/>
    <mergeCell ref="OAY18:OBC18"/>
    <mergeCell ref="OBD18:OBH18"/>
    <mergeCell ref="NZK18:NZO18"/>
    <mergeCell ref="NZP18:NZT18"/>
    <mergeCell ref="NZU18:NZY18"/>
    <mergeCell ref="NZZ18:OAD18"/>
    <mergeCell ref="OAE18:OAI18"/>
    <mergeCell ref="NYL18:NYP18"/>
    <mergeCell ref="NYQ18:NYU18"/>
    <mergeCell ref="NYV18:NYZ18"/>
    <mergeCell ref="NZA18:NZE18"/>
    <mergeCell ref="NZF18:NZJ18"/>
    <mergeCell ref="NXM18:NXQ18"/>
    <mergeCell ref="NXR18:NXV18"/>
    <mergeCell ref="NXW18:NYA18"/>
    <mergeCell ref="NYB18:NYF18"/>
    <mergeCell ref="NYG18:NYK18"/>
    <mergeCell ref="NWN18:NWR18"/>
    <mergeCell ref="NWS18:NWW18"/>
    <mergeCell ref="NWX18:NXB18"/>
    <mergeCell ref="NXC18:NXG18"/>
    <mergeCell ref="NXH18:NXL18"/>
    <mergeCell ref="NVO18:NVS18"/>
    <mergeCell ref="NVT18:NVX18"/>
    <mergeCell ref="NVY18:NWC18"/>
    <mergeCell ref="NWD18:NWH18"/>
    <mergeCell ref="NWI18:NWM18"/>
    <mergeCell ref="NUP18:NUT18"/>
    <mergeCell ref="NUU18:NUY18"/>
    <mergeCell ref="NUZ18:NVD18"/>
    <mergeCell ref="NVE18:NVI18"/>
    <mergeCell ref="NVJ18:NVN18"/>
    <mergeCell ref="NTQ18:NTU18"/>
    <mergeCell ref="NTV18:NTZ18"/>
    <mergeCell ref="NUA18:NUE18"/>
    <mergeCell ref="NUF18:NUJ18"/>
    <mergeCell ref="NUK18:NUO18"/>
    <mergeCell ref="NSR18:NSV18"/>
    <mergeCell ref="NSW18:NTA18"/>
    <mergeCell ref="NTB18:NTF18"/>
    <mergeCell ref="NTG18:NTK18"/>
    <mergeCell ref="NTL18:NTP18"/>
    <mergeCell ref="NRS18:NRW18"/>
    <mergeCell ref="NRX18:NSB18"/>
    <mergeCell ref="NSC18:NSG18"/>
    <mergeCell ref="NSH18:NSL18"/>
    <mergeCell ref="NSM18:NSQ18"/>
    <mergeCell ref="NQT18:NQX18"/>
    <mergeCell ref="NQY18:NRC18"/>
    <mergeCell ref="NRD18:NRH18"/>
    <mergeCell ref="NRI18:NRM18"/>
    <mergeCell ref="NRN18:NRR18"/>
    <mergeCell ref="NPU18:NPY18"/>
    <mergeCell ref="NPZ18:NQD18"/>
    <mergeCell ref="NQE18:NQI18"/>
    <mergeCell ref="NQJ18:NQN18"/>
    <mergeCell ref="NQO18:NQS18"/>
    <mergeCell ref="NOV18:NOZ18"/>
    <mergeCell ref="NPA18:NPE18"/>
    <mergeCell ref="NPF18:NPJ18"/>
    <mergeCell ref="NPK18:NPO18"/>
    <mergeCell ref="NPP18:NPT18"/>
    <mergeCell ref="NNW18:NOA18"/>
    <mergeCell ref="NOB18:NOF18"/>
    <mergeCell ref="NOG18:NOK18"/>
    <mergeCell ref="NOL18:NOP18"/>
    <mergeCell ref="NOQ18:NOU18"/>
    <mergeCell ref="NMX18:NNB18"/>
    <mergeCell ref="NNC18:NNG18"/>
    <mergeCell ref="NNH18:NNL18"/>
    <mergeCell ref="NNM18:NNQ18"/>
    <mergeCell ref="NNR18:NNV18"/>
    <mergeCell ref="NLY18:NMC18"/>
    <mergeCell ref="NMD18:NMH18"/>
    <mergeCell ref="NMI18:NMM18"/>
    <mergeCell ref="NMN18:NMR18"/>
    <mergeCell ref="NMS18:NMW18"/>
    <mergeCell ref="NKZ18:NLD18"/>
    <mergeCell ref="NLE18:NLI18"/>
    <mergeCell ref="NLJ18:NLN18"/>
    <mergeCell ref="NLO18:NLS18"/>
    <mergeCell ref="NLT18:NLX18"/>
    <mergeCell ref="NKA18:NKE18"/>
    <mergeCell ref="NKF18:NKJ18"/>
    <mergeCell ref="NKK18:NKO18"/>
    <mergeCell ref="NKP18:NKT18"/>
    <mergeCell ref="NKU18:NKY18"/>
    <mergeCell ref="NJB18:NJF18"/>
    <mergeCell ref="NJG18:NJK18"/>
    <mergeCell ref="NJL18:NJP18"/>
    <mergeCell ref="NJQ18:NJU18"/>
    <mergeCell ref="NJV18:NJZ18"/>
    <mergeCell ref="NIC18:NIG18"/>
    <mergeCell ref="NIH18:NIL18"/>
    <mergeCell ref="NIM18:NIQ18"/>
    <mergeCell ref="NIR18:NIV18"/>
    <mergeCell ref="NIW18:NJA18"/>
    <mergeCell ref="NHD18:NHH18"/>
    <mergeCell ref="NHI18:NHM18"/>
    <mergeCell ref="NHN18:NHR18"/>
    <mergeCell ref="NHS18:NHW18"/>
    <mergeCell ref="NHX18:NIB18"/>
    <mergeCell ref="NGE18:NGI18"/>
    <mergeCell ref="NGJ18:NGN18"/>
    <mergeCell ref="NGO18:NGS18"/>
    <mergeCell ref="NGT18:NGX18"/>
    <mergeCell ref="NGY18:NHC18"/>
    <mergeCell ref="NFF18:NFJ18"/>
    <mergeCell ref="NFK18:NFO18"/>
    <mergeCell ref="NFP18:NFT18"/>
    <mergeCell ref="NFU18:NFY18"/>
    <mergeCell ref="NFZ18:NGD18"/>
    <mergeCell ref="NEG18:NEK18"/>
    <mergeCell ref="NEL18:NEP18"/>
    <mergeCell ref="NEQ18:NEU18"/>
    <mergeCell ref="NEV18:NEZ18"/>
    <mergeCell ref="NFA18:NFE18"/>
    <mergeCell ref="NDH18:NDL18"/>
    <mergeCell ref="NDM18:NDQ18"/>
    <mergeCell ref="NDR18:NDV18"/>
    <mergeCell ref="NDW18:NEA18"/>
    <mergeCell ref="NEB18:NEF18"/>
    <mergeCell ref="NCI18:NCM18"/>
    <mergeCell ref="NCN18:NCR18"/>
    <mergeCell ref="NCS18:NCW18"/>
    <mergeCell ref="NCX18:NDB18"/>
    <mergeCell ref="NDC18:NDG18"/>
    <mergeCell ref="NBJ18:NBN18"/>
    <mergeCell ref="NBO18:NBS18"/>
    <mergeCell ref="NBT18:NBX18"/>
    <mergeCell ref="NBY18:NCC18"/>
    <mergeCell ref="NCD18:NCH18"/>
    <mergeCell ref="NAK18:NAO18"/>
    <mergeCell ref="NAP18:NAT18"/>
    <mergeCell ref="NAU18:NAY18"/>
    <mergeCell ref="NAZ18:NBD18"/>
    <mergeCell ref="NBE18:NBI18"/>
    <mergeCell ref="MZL18:MZP18"/>
    <mergeCell ref="MZQ18:MZU18"/>
    <mergeCell ref="MZV18:MZZ18"/>
    <mergeCell ref="NAA18:NAE18"/>
    <mergeCell ref="NAF18:NAJ18"/>
    <mergeCell ref="MYM18:MYQ18"/>
    <mergeCell ref="MYR18:MYV18"/>
    <mergeCell ref="MYW18:MZA18"/>
    <mergeCell ref="MZB18:MZF18"/>
    <mergeCell ref="MZG18:MZK18"/>
    <mergeCell ref="MXN18:MXR18"/>
    <mergeCell ref="MXS18:MXW18"/>
    <mergeCell ref="MXX18:MYB18"/>
    <mergeCell ref="MYC18:MYG18"/>
    <mergeCell ref="MYH18:MYL18"/>
    <mergeCell ref="MWO18:MWS18"/>
    <mergeCell ref="MWT18:MWX18"/>
    <mergeCell ref="MWY18:MXC18"/>
    <mergeCell ref="MXD18:MXH18"/>
    <mergeCell ref="MXI18:MXM18"/>
    <mergeCell ref="MVP18:MVT18"/>
    <mergeCell ref="MVU18:MVY18"/>
    <mergeCell ref="MVZ18:MWD18"/>
    <mergeCell ref="MWE18:MWI18"/>
    <mergeCell ref="MWJ18:MWN18"/>
    <mergeCell ref="MUQ18:MUU18"/>
    <mergeCell ref="MUV18:MUZ18"/>
    <mergeCell ref="MVA18:MVE18"/>
    <mergeCell ref="MVF18:MVJ18"/>
    <mergeCell ref="MVK18:MVO18"/>
    <mergeCell ref="MTR18:MTV18"/>
    <mergeCell ref="MTW18:MUA18"/>
    <mergeCell ref="MUB18:MUF18"/>
    <mergeCell ref="MUG18:MUK18"/>
    <mergeCell ref="MUL18:MUP18"/>
    <mergeCell ref="MSS18:MSW18"/>
    <mergeCell ref="MSX18:MTB18"/>
    <mergeCell ref="MTC18:MTG18"/>
    <mergeCell ref="MTH18:MTL18"/>
    <mergeCell ref="MTM18:MTQ18"/>
    <mergeCell ref="MRT18:MRX18"/>
    <mergeCell ref="MRY18:MSC18"/>
    <mergeCell ref="MSD18:MSH18"/>
    <mergeCell ref="MSI18:MSM18"/>
    <mergeCell ref="MSN18:MSR18"/>
    <mergeCell ref="MQU18:MQY18"/>
    <mergeCell ref="MQZ18:MRD18"/>
    <mergeCell ref="MRE18:MRI18"/>
    <mergeCell ref="MRJ18:MRN18"/>
    <mergeCell ref="MRO18:MRS18"/>
    <mergeCell ref="MPV18:MPZ18"/>
    <mergeCell ref="MQA18:MQE18"/>
    <mergeCell ref="MQF18:MQJ18"/>
    <mergeCell ref="MQK18:MQO18"/>
    <mergeCell ref="MQP18:MQT18"/>
    <mergeCell ref="MOW18:MPA18"/>
    <mergeCell ref="MPB18:MPF18"/>
    <mergeCell ref="MPG18:MPK18"/>
    <mergeCell ref="MPL18:MPP18"/>
    <mergeCell ref="MPQ18:MPU18"/>
    <mergeCell ref="MNX18:MOB18"/>
    <mergeCell ref="MOC18:MOG18"/>
    <mergeCell ref="MOH18:MOL18"/>
    <mergeCell ref="MOM18:MOQ18"/>
    <mergeCell ref="MOR18:MOV18"/>
    <mergeCell ref="MMY18:MNC18"/>
    <mergeCell ref="MND18:MNH18"/>
    <mergeCell ref="MNI18:MNM18"/>
    <mergeCell ref="MNN18:MNR18"/>
    <mergeCell ref="MNS18:MNW18"/>
    <mergeCell ref="MLZ18:MMD18"/>
    <mergeCell ref="MME18:MMI18"/>
    <mergeCell ref="MMJ18:MMN18"/>
    <mergeCell ref="MMO18:MMS18"/>
    <mergeCell ref="MMT18:MMX18"/>
    <mergeCell ref="MLA18:MLE18"/>
    <mergeCell ref="MLF18:MLJ18"/>
    <mergeCell ref="MLK18:MLO18"/>
    <mergeCell ref="MLP18:MLT18"/>
    <mergeCell ref="MLU18:MLY18"/>
    <mergeCell ref="MKB18:MKF18"/>
    <mergeCell ref="MKG18:MKK18"/>
    <mergeCell ref="MKL18:MKP18"/>
    <mergeCell ref="MKQ18:MKU18"/>
    <mergeCell ref="MKV18:MKZ18"/>
    <mergeCell ref="MJC18:MJG18"/>
    <mergeCell ref="MJH18:MJL18"/>
    <mergeCell ref="MJM18:MJQ18"/>
    <mergeCell ref="MJR18:MJV18"/>
    <mergeCell ref="MJW18:MKA18"/>
    <mergeCell ref="MID18:MIH18"/>
    <mergeCell ref="MII18:MIM18"/>
    <mergeCell ref="MIN18:MIR18"/>
    <mergeCell ref="MIS18:MIW18"/>
    <mergeCell ref="MIX18:MJB18"/>
    <mergeCell ref="MHE18:MHI18"/>
    <mergeCell ref="MHJ18:MHN18"/>
    <mergeCell ref="MHO18:MHS18"/>
    <mergeCell ref="MHT18:MHX18"/>
    <mergeCell ref="MHY18:MIC18"/>
    <mergeCell ref="MGF18:MGJ18"/>
    <mergeCell ref="MGK18:MGO18"/>
    <mergeCell ref="MGP18:MGT18"/>
    <mergeCell ref="MGU18:MGY18"/>
    <mergeCell ref="MGZ18:MHD18"/>
    <mergeCell ref="MFG18:MFK18"/>
    <mergeCell ref="MFL18:MFP18"/>
    <mergeCell ref="MFQ18:MFU18"/>
    <mergeCell ref="MFV18:MFZ18"/>
    <mergeCell ref="MGA18:MGE18"/>
    <mergeCell ref="MEH18:MEL18"/>
    <mergeCell ref="MEM18:MEQ18"/>
    <mergeCell ref="MER18:MEV18"/>
    <mergeCell ref="MEW18:MFA18"/>
    <mergeCell ref="MFB18:MFF18"/>
    <mergeCell ref="MDI18:MDM18"/>
    <mergeCell ref="MDN18:MDR18"/>
    <mergeCell ref="MDS18:MDW18"/>
    <mergeCell ref="MDX18:MEB18"/>
    <mergeCell ref="MEC18:MEG18"/>
    <mergeCell ref="MCJ18:MCN18"/>
    <mergeCell ref="MCO18:MCS18"/>
    <mergeCell ref="MCT18:MCX18"/>
    <mergeCell ref="MCY18:MDC18"/>
    <mergeCell ref="MDD18:MDH18"/>
    <mergeCell ref="MBK18:MBO18"/>
    <mergeCell ref="MBP18:MBT18"/>
    <mergeCell ref="MBU18:MBY18"/>
    <mergeCell ref="MBZ18:MCD18"/>
    <mergeCell ref="MCE18:MCI18"/>
    <mergeCell ref="MAL18:MAP18"/>
    <mergeCell ref="MAQ18:MAU18"/>
    <mergeCell ref="MAV18:MAZ18"/>
    <mergeCell ref="MBA18:MBE18"/>
    <mergeCell ref="MBF18:MBJ18"/>
    <mergeCell ref="LZM18:LZQ18"/>
    <mergeCell ref="LZR18:LZV18"/>
    <mergeCell ref="LZW18:MAA18"/>
    <mergeCell ref="MAB18:MAF18"/>
    <mergeCell ref="MAG18:MAK18"/>
    <mergeCell ref="LYN18:LYR18"/>
    <mergeCell ref="LYS18:LYW18"/>
    <mergeCell ref="LYX18:LZB18"/>
    <mergeCell ref="LZC18:LZG18"/>
    <mergeCell ref="LZH18:LZL18"/>
    <mergeCell ref="LXO18:LXS18"/>
    <mergeCell ref="LXT18:LXX18"/>
    <mergeCell ref="LXY18:LYC18"/>
    <mergeCell ref="LYD18:LYH18"/>
    <mergeCell ref="LYI18:LYM18"/>
    <mergeCell ref="LWP18:LWT18"/>
    <mergeCell ref="LWU18:LWY18"/>
    <mergeCell ref="LWZ18:LXD18"/>
    <mergeCell ref="LXE18:LXI18"/>
    <mergeCell ref="LXJ18:LXN18"/>
    <mergeCell ref="LVQ18:LVU18"/>
    <mergeCell ref="LVV18:LVZ18"/>
    <mergeCell ref="LWA18:LWE18"/>
    <mergeCell ref="LWF18:LWJ18"/>
    <mergeCell ref="LWK18:LWO18"/>
    <mergeCell ref="LUR18:LUV18"/>
    <mergeCell ref="LUW18:LVA18"/>
    <mergeCell ref="LVB18:LVF18"/>
    <mergeCell ref="LVG18:LVK18"/>
    <mergeCell ref="LVL18:LVP18"/>
    <mergeCell ref="LTS18:LTW18"/>
    <mergeCell ref="LTX18:LUB18"/>
    <mergeCell ref="LUC18:LUG18"/>
    <mergeCell ref="LUH18:LUL18"/>
    <mergeCell ref="LUM18:LUQ18"/>
    <mergeCell ref="LST18:LSX18"/>
    <mergeCell ref="LSY18:LTC18"/>
    <mergeCell ref="LTD18:LTH18"/>
    <mergeCell ref="LTI18:LTM18"/>
    <mergeCell ref="LTN18:LTR18"/>
    <mergeCell ref="LRU18:LRY18"/>
    <mergeCell ref="LRZ18:LSD18"/>
    <mergeCell ref="LSE18:LSI18"/>
    <mergeCell ref="LSJ18:LSN18"/>
    <mergeCell ref="LSO18:LSS18"/>
    <mergeCell ref="LQV18:LQZ18"/>
    <mergeCell ref="LRA18:LRE18"/>
    <mergeCell ref="LRF18:LRJ18"/>
    <mergeCell ref="LRK18:LRO18"/>
    <mergeCell ref="LRP18:LRT18"/>
    <mergeCell ref="LPW18:LQA18"/>
    <mergeCell ref="LQB18:LQF18"/>
    <mergeCell ref="LQG18:LQK18"/>
    <mergeCell ref="LQL18:LQP18"/>
    <mergeCell ref="LQQ18:LQU18"/>
    <mergeCell ref="LOX18:LPB18"/>
    <mergeCell ref="LPC18:LPG18"/>
    <mergeCell ref="LPH18:LPL18"/>
    <mergeCell ref="LPM18:LPQ18"/>
    <mergeCell ref="LPR18:LPV18"/>
    <mergeCell ref="LNY18:LOC18"/>
    <mergeCell ref="LOD18:LOH18"/>
    <mergeCell ref="LOI18:LOM18"/>
    <mergeCell ref="LON18:LOR18"/>
    <mergeCell ref="LOS18:LOW18"/>
    <mergeCell ref="LMZ18:LND18"/>
    <mergeCell ref="LNE18:LNI18"/>
    <mergeCell ref="LNJ18:LNN18"/>
    <mergeCell ref="LNO18:LNS18"/>
    <mergeCell ref="LNT18:LNX18"/>
    <mergeCell ref="LMA18:LME18"/>
    <mergeCell ref="LMF18:LMJ18"/>
    <mergeCell ref="LMK18:LMO18"/>
    <mergeCell ref="LMP18:LMT18"/>
    <mergeCell ref="LMU18:LMY18"/>
    <mergeCell ref="LLB18:LLF18"/>
    <mergeCell ref="LLG18:LLK18"/>
    <mergeCell ref="LLL18:LLP18"/>
    <mergeCell ref="LLQ18:LLU18"/>
    <mergeCell ref="LLV18:LLZ18"/>
    <mergeCell ref="LKC18:LKG18"/>
    <mergeCell ref="LKH18:LKL18"/>
    <mergeCell ref="LKM18:LKQ18"/>
    <mergeCell ref="LKR18:LKV18"/>
    <mergeCell ref="LKW18:LLA18"/>
    <mergeCell ref="LJD18:LJH18"/>
    <mergeCell ref="LJI18:LJM18"/>
    <mergeCell ref="LJN18:LJR18"/>
    <mergeCell ref="LJS18:LJW18"/>
    <mergeCell ref="LJX18:LKB18"/>
    <mergeCell ref="LIE18:LII18"/>
    <mergeCell ref="LIJ18:LIN18"/>
    <mergeCell ref="LIO18:LIS18"/>
    <mergeCell ref="LIT18:LIX18"/>
    <mergeCell ref="LIY18:LJC18"/>
    <mergeCell ref="LHF18:LHJ18"/>
    <mergeCell ref="LHK18:LHO18"/>
    <mergeCell ref="LHP18:LHT18"/>
    <mergeCell ref="LHU18:LHY18"/>
    <mergeCell ref="LHZ18:LID18"/>
    <mergeCell ref="LGG18:LGK18"/>
    <mergeCell ref="LGL18:LGP18"/>
    <mergeCell ref="LGQ18:LGU18"/>
    <mergeCell ref="LGV18:LGZ18"/>
    <mergeCell ref="LHA18:LHE18"/>
    <mergeCell ref="LFH18:LFL18"/>
    <mergeCell ref="LFM18:LFQ18"/>
    <mergeCell ref="LFR18:LFV18"/>
    <mergeCell ref="LFW18:LGA18"/>
    <mergeCell ref="LGB18:LGF18"/>
    <mergeCell ref="LEI18:LEM18"/>
    <mergeCell ref="LEN18:LER18"/>
    <mergeCell ref="LES18:LEW18"/>
    <mergeCell ref="LEX18:LFB18"/>
    <mergeCell ref="LFC18:LFG18"/>
    <mergeCell ref="LDJ18:LDN18"/>
    <mergeCell ref="LDO18:LDS18"/>
    <mergeCell ref="LDT18:LDX18"/>
    <mergeCell ref="LDY18:LEC18"/>
    <mergeCell ref="LED18:LEH18"/>
    <mergeCell ref="LCK18:LCO18"/>
    <mergeCell ref="LCP18:LCT18"/>
    <mergeCell ref="LCU18:LCY18"/>
    <mergeCell ref="LCZ18:LDD18"/>
    <mergeCell ref="LDE18:LDI18"/>
    <mergeCell ref="LBL18:LBP18"/>
    <mergeCell ref="LBQ18:LBU18"/>
    <mergeCell ref="LBV18:LBZ18"/>
    <mergeCell ref="LCA18:LCE18"/>
    <mergeCell ref="LCF18:LCJ18"/>
    <mergeCell ref="LAM18:LAQ18"/>
    <mergeCell ref="LAR18:LAV18"/>
    <mergeCell ref="LAW18:LBA18"/>
    <mergeCell ref="LBB18:LBF18"/>
    <mergeCell ref="LBG18:LBK18"/>
    <mergeCell ref="KZN18:KZR18"/>
    <mergeCell ref="KZS18:KZW18"/>
    <mergeCell ref="KZX18:LAB18"/>
    <mergeCell ref="LAC18:LAG18"/>
    <mergeCell ref="LAH18:LAL18"/>
    <mergeCell ref="KYO18:KYS18"/>
    <mergeCell ref="KYT18:KYX18"/>
    <mergeCell ref="KYY18:KZC18"/>
    <mergeCell ref="KZD18:KZH18"/>
    <mergeCell ref="KZI18:KZM18"/>
    <mergeCell ref="KXP18:KXT18"/>
    <mergeCell ref="KXU18:KXY18"/>
    <mergeCell ref="KXZ18:KYD18"/>
    <mergeCell ref="KYE18:KYI18"/>
    <mergeCell ref="KYJ18:KYN18"/>
    <mergeCell ref="KWQ18:KWU18"/>
    <mergeCell ref="KWV18:KWZ18"/>
    <mergeCell ref="KXA18:KXE18"/>
    <mergeCell ref="KXF18:KXJ18"/>
    <mergeCell ref="KXK18:KXO18"/>
    <mergeCell ref="KVR18:KVV18"/>
    <mergeCell ref="KVW18:KWA18"/>
    <mergeCell ref="KWB18:KWF18"/>
    <mergeCell ref="KWG18:KWK18"/>
    <mergeCell ref="KWL18:KWP18"/>
    <mergeCell ref="KUS18:KUW18"/>
    <mergeCell ref="KUX18:KVB18"/>
    <mergeCell ref="KVC18:KVG18"/>
    <mergeCell ref="KVH18:KVL18"/>
    <mergeCell ref="KVM18:KVQ18"/>
    <mergeCell ref="KTT18:KTX18"/>
    <mergeCell ref="KTY18:KUC18"/>
    <mergeCell ref="KUD18:KUH18"/>
    <mergeCell ref="KUI18:KUM18"/>
    <mergeCell ref="KUN18:KUR18"/>
    <mergeCell ref="KSU18:KSY18"/>
    <mergeCell ref="KSZ18:KTD18"/>
    <mergeCell ref="KTE18:KTI18"/>
    <mergeCell ref="KTJ18:KTN18"/>
    <mergeCell ref="KTO18:KTS18"/>
    <mergeCell ref="KRV18:KRZ18"/>
    <mergeCell ref="KSA18:KSE18"/>
    <mergeCell ref="KSF18:KSJ18"/>
    <mergeCell ref="KSK18:KSO18"/>
    <mergeCell ref="KSP18:KST18"/>
    <mergeCell ref="KQW18:KRA18"/>
    <mergeCell ref="KRB18:KRF18"/>
    <mergeCell ref="KRG18:KRK18"/>
    <mergeCell ref="KRL18:KRP18"/>
    <mergeCell ref="KRQ18:KRU18"/>
    <mergeCell ref="KPX18:KQB18"/>
    <mergeCell ref="KQC18:KQG18"/>
    <mergeCell ref="KQH18:KQL18"/>
    <mergeCell ref="KQM18:KQQ18"/>
    <mergeCell ref="KQR18:KQV18"/>
    <mergeCell ref="KOY18:KPC18"/>
    <mergeCell ref="KPD18:KPH18"/>
    <mergeCell ref="KPI18:KPM18"/>
    <mergeCell ref="KPN18:KPR18"/>
    <mergeCell ref="KPS18:KPW18"/>
    <mergeCell ref="KNZ18:KOD18"/>
    <mergeCell ref="KOE18:KOI18"/>
    <mergeCell ref="KOJ18:KON18"/>
    <mergeCell ref="KOO18:KOS18"/>
    <mergeCell ref="KOT18:KOX18"/>
    <mergeCell ref="KNA18:KNE18"/>
    <mergeCell ref="KNF18:KNJ18"/>
    <mergeCell ref="KNK18:KNO18"/>
    <mergeCell ref="KNP18:KNT18"/>
    <mergeCell ref="KNU18:KNY18"/>
    <mergeCell ref="KMB18:KMF18"/>
    <mergeCell ref="KMG18:KMK18"/>
    <mergeCell ref="KML18:KMP18"/>
    <mergeCell ref="KMQ18:KMU18"/>
    <mergeCell ref="KMV18:KMZ18"/>
    <mergeCell ref="KLC18:KLG18"/>
    <mergeCell ref="KLH18:KLL18"/>
    <mergeCell ref="KLM18:KLQ18"/>
    <mergeCell ref="KLR18:KLV18"/>
    <mergeCell ref="KLW18:KMA18"/>
    <mergeCell ref="KKD18:KKH18"/>
    <mergeCell ref="KKI18:KKM18"/>
    <mergeCell ref="KKN18:KKR18"/>
    <mergeCell ref="KKS18:KKW18"/>
    <mergeCell ref="KKX18:KLB18"/>
    <mergeCell ref="KJE18:KJI18"/>
    <mergeCell ref="KJJ18:KJN18"/>
    <mergeCell ref="KJO18:KJS18"/>
    <mergeCell ref="KJT18:KJX18"/>
    <mergeCell ref="KJY18:KKC18"/>
    <mergeCell ref="KIF18:KIJ18"/>
    <mergeCell ref="KIK18:KIO18"/>
    <mergeCell ref="KIP18:KIT18"/>
    <mergeCell ref="KIU18:KIY18"/>
    <mergeCell ref="KIZ18:KJD18"/>
    <mergeCell ref="KHG18:KHK18"/>
    <mergeCell ref="KHL18:KHP18"/>
    <mergeCell ref="KHQ18:KHU18"/>
    <mergeCell ref="KHV18:KHZ18"/>
    <mergeCell ref="KIA18:KIE18"/>
    <mergeCell ref="KGH18:KGL18"/>
    <mergeCell ref="KGM18:KGQ18"/>
    <mergeCell ref="KGR18:KGV18"/>
    <mergeCell ref="KGW18:KHA18"/>
    <mergeCell ref="KHB18:KHF18"/>
    <mergeCell ref="KFI18:KFM18"/>
    <mergeCell ref="KFN18:KFR18"/>
    <mergeCell ref="KFS18:KFW18"/>
    <mergeCell ref="KFX18:KGB18"/>
    <mergeCell ref="KGC18:KGG18"/>
    <mergeCell ref="KEJ18:KEN18"/>
    <mergeCell ref="KEO18:KES18"/>
    <mergeCell ref="KET18:KEX18"/>
    <mergeCell ref="KEY18:KFC18"/>
    <mergeCell ref="KFD18:KFH18"/>
    <mergeCell ref="KDK18:KDO18"/>
    <mergeCell ref="KDP18:KDT18"/>
    <mergeCell ref="KDU18:KDY18"/>
    <mergeCell ref="KDZ18:KED18"/>
    <mergeCell ref="KEE18:KEI18"/>
    <mergeCell ref="KCL18:KCP18"/>
    <mergeCell ref="KCQ18:KCU18"/>
    <mergeCell ref="KCV18:KCZ18"/>
    <mergeCell ref="KDA18:KDE18"/>
    <mergeCell ref="KDF18:KDJ18"/>
    <mergeCell ref="KBM18:KBQ18"/>
    <mergeCell ref="KBR18:KBV18"/>
    <mergeCell ref="KBW18:KCA18"/>
    <mergeCell ref="KCB18:KCF18"/>
    <mergeCell ref="KCG18:KCK18"/>
    <mergeCell ref="KAN18:KAR18"/>
    <mergeCell ref="KAS18:KAW18"/>
    <mergeCell ref="KAX18:KBB18"/>
    <mergeCell ref="KBC18:KBG18"/>
    <mergeCell ref="KBH18:KBL18"/>
    <mergeCell ref="JZO18:JZS18"/>
    <mergeCell ref="JZT18:JZX18"/>
    <mergeCell ref="JZY18:KAC18"/>
    <mergeCell ref="KAD18:KAH18"/>
    <mergeCell ref="KAI18:KAM18"/>
    <mergeCell ref="JYP18:JYT18"/>
    <mergeCell ref="JYU18:JYY18"/>
    <mergeCell ref="JYZ18:JZD18"/>
    <mergeCell ref="JZE18:JZI18"/>
    <mergeCell ref="JZJ18:JZN18"/>
    <mergeCell ref="JXQ18:JXU18"/>
    <mergeCell ref="JXV18:JXZ18"/>
    <mergeCell ref="JYA18:JYE18"/>
    <mergeCell ref="JYF18:JYJ18"/>
    <mergeCell ref="JYK18:JYO18"/>
    <mergeCell ref="JWR18:JWV18"/>
    <mergeCell ref="JWW18:JXA18"/>
    <mergeCell ref="JXB18:JXF18"/>
    <mergeCell ref="JXG18:JXK18"/>
    <mergeCell ref="JXL18:JXP18"/>
    <mergeCell ref="JVS18:JVW18"/>
    <mergeCell ref="JVX18:JWB18"/>
    <mergeCell ref="JWC18:JWG18"/>
    <mergeCell ref="JWH18:JWL18"/>
    <mergeCell ref="JWM18:JWQ18"/>
    <mergeCell ref="JUT18:JUX18"/>
    <mergeCell ref="JUY18:JVC18"/>
    <mergeCell ref="JVD18:JVH18"/>
    <mergeCell ref="JVI18:JVM18"/>
    <mergeCell ref="JVN18:JVR18"/>
    <mergeCell ref="JTU18:JTY18"/>
    <mergeCell ref="JTZ18:JUD18"/>
    <mergeCell ref="JUE18:JUI18"/>
    <mergeCell ref="JUJ18:JUN18"/>
    <mergeCell ref="JUO18:JUS18"/>
    <mergeCell ref="JSV18:JSZ18"/>
    <mergeCell ref="JTA18:JTE18"/>
    <mergeCell ref="JTF18:JTJ18"/>
    <mergeCell ref="JTK18:JTO18"/>
    <mergeCell ref="JTP18:JTT18"/>
    <mergeCell ref="JRW18:JSA18"/>
    <mergeCell ref="JSB18:JSF18"/>
    <mergeCell ref="JSG18:JSK18"/>
    <mergeCell ref="JSL18:JSP18"/>
    <mergeCell ref="JSQ18:JSU18"/>
    <mergeCell ref="JQX18:JRB18"/>
    <mergeCell ref="JRC18:JRG18"/>
    <mergeCell ref="JRH18:JRL18"/>
    <mergeCell ref="JRM18:JRQ18"/>
    <mergeCell ref="JRR18:JRV18"/>
    <mergeCell ref="JPY18:JQC18"/>
    <mergeCell ref="JQD18:JQH18"/>
    <mergeCell ref="JQI18:JQM18"/>
    <mergeCell ref="JQN18:JQR18"/>
    <mergeCell ref="JQS18:JQW18"/>
    <mergeCell ref="JOZ18:JPD18"/>
    <mergeCell ref="JPE18:JPI18"/>
    <mergeCell ref="JPJ18:JPN18"/>
    <mergeCell ref="JPO18:JPS18"/>
    <mergeCell ref="JPT18:JPX18"/>
    <mergeCell ref="JOA18:JOE18"/>
    <mergeCell ref="JOF18:JOJ18"/>
    <mergeCell ref="JOK18:JOO18"/>
    <mergeCell ref="JOP18:JOT18"/>
    <mergeCell ref="JOU18:JOY18"/>
    <mergeCell ref="JNB18:JNF18"/>
    <mergeCell ref="JNG18:JNK18"/>
    <mergeCell ref="JNL18:JNP18"/>
    <mergeCell ref="JNQ18:JNU18"/>
    <mergeCell ref="JNV18:JNZ18"/>
    <mergeCell ref="JMC18:JMG18"/>
    <mergeCell ref="JMH18:JML18"/>
    <mergeCell ref="JMM18:JMQ18"/>
    <mergeCell ref="JMR18:JMV18"/>
    <mergeCell ref="JMW18:JNA18"/>
    <mergeCell ref="JLD18:JLH18"/>
    <mergeCell ref="JLI18:JLM18"/>
    <mergeCell ref="JLN18:JLR18"/>
    <mergeCell ref="JLS18:JLW18"/>
    <mergeCell ref="JLX18:JMB18"/>
    <mergeCell ref="JKE18:JKI18"/>
    <mergeCell ref="JKJ18:JKN18"/>
    <mergeCell ref="JKO18:JKS18"/>
    <mergeCell ref="JKT18:JKX18"/>
    <mergeCell ref="JKY18:JLC18"/>
    <mergeCell ref="JJF18:JJJ18"/>
    <mergeCell ref="JJK18:JJO18"/>
    <mergeCell ref="JJP18:JJT18"/>
    <mergeCell ref="JJU18:JJY18"/>
    <mergeCell ref="JJZ18:JKD18"/>
    <mergeCell ref="JIG18:JIK18"/>
    <mergeCell ref="JIL18:JIP18"/>
    <mergeCell ref="JIQ18:JIU18"/>
    <mergeCell ref="JIV18:JIZ18"/>
    <mergeCell ref="JJA18:JJE18"/>
    <mergeCell ref="JHH18:JHL18"/>
    <mergeCell ref="JHM18:JHQ18"/>
    <mergeCell ref="JHR18:JHV18"/>
    <mergeCell ref="JHW18:JIA18"/>
    <mergeCell ref="JIB18:JIF18"/>
    <mergeCell ref="JGI18:JGM18"/>
    <mergeCell ref="JGN18:JGR18"/>
    <mergeCell ref="JGS18:JGW18"/>
    <mergeCell ref="JGX18:JHB18"/>
    <mergeCell ref="JHC18:JHG18"/>
    <mergeCell ref="JFJ18:JFN18"/>
    <mergeCell ref="JFO18:JFS18"/>
    <mergeCell ref="JFT18:JFX18"/>
    <mergeCell ref="JFY18:JGC18"/>
    <mergeCell ref="JGD18:JGH18"/>
    <mergeCell ref="JEK18:JEO18"/>
    <mergeCell ref="JEP18:JET18"/>
    <mergeCell ref="JEU18:JEY18"/>
    <mergeCell ref="JEZ18:JFD18"/>
    <mergeCell ref="JFE18:JFI18"/>
    <mergeCell ref="JDL18:JDP18"/>
    <mergeCell ref="JDQ18:JDU18"/>
    <mergeCell ref="JDV18:JDZ18"/>
    <mergeCell ref="JEA18:JEE18"/>
    <mergeCell ref="JEF18:JEJ18"/>
    <mergeCell ref="JCM18:JCQ18"/>
    <mergeCell ref="JCR18:JCV18"/>
    <mergeCell ref="JCW18:JDA18"/>
    <mergeCell ref="JDB18:JDF18"/>
    <mergeCell ref="JDG18:JDK18"/>
    <mergeCell ref="JBN18:JBR18"/>
    <mergeCell ref="JBS18:JBW18"/>
    <mergeCell ref="JBX18:JCB18"/>
    <mergeCell ref="JCC18:JCG18"/>
    <mergeCell ref="JCH18:JCL18"/>
    <mergeCell ref="JAO18:JAS18"/>
    <mergeCell ref="JAT18:JAX18"/>
    <mergeCell ref="JAY18:JBC18"/>
    <mergeCell ref="JBD18:JBH18"/>
    <mergeCell ref="JBI18:JBM18"/>
    <mergeCell ref="IZP18:IZT18"/>
    <mergeCell ref="IZU18:IZY18"/>
    <mergeCell ref="IZZ18:JAD18"/>
    <mergeCell ref="JAE18:JAI18"/>
    <mergeCell ref="JAJ18:JAN18"/>
    <mergeCell ref="IYQ18:IYU18"/>
    <mergeCell ref="IYV18:IYZ18"/>
    <mergeCell ref="IZA18:IZE18"/>
    <mergeCell ref="IZF18:IZJ18"/>
    <mergeCell ref="IZK18:IZO18"/>
    <mergeCell ref="IXR18:IXV18"/>
    <mergeCell ref="IXW18:IYA18"/>
    <mergeCell ref="IYB18:IYF18"/>
    <mergeCell ref="IYG18:IYK18"/>
    <mergeCell ref="IYL18:IYP18"/>
    <mergeCell ref="IWS18:IWW18"/>
    <mergeCell ref="IWX18:IXB18"/>
    <mergeCell ref="IXC18:IXG18"/>
    <mergeCell ref="IXH18:IXL18"/>
    <mergeCell ref="IXM18:IXQ18"/>
    <mergeCell ref="IVT18:IVX18"/>
    <mergeCell ref="IVY18:IWC18"/>
    <mergeCell ref="IWD18:IWH18"/>
    <mergeCell ref="IWI18:IWM18"/>
    <mergeCell ref="IWN18:IWR18"/>
    <mergeCell ref="IUU18:IUY18"/>
    <mergeCell ref="IUZ18:IVD18"/>
    <mergeCell ref="IVE18:IVI18"/>
    <mergeCell ref="IVJ18:IVN18"/>
    <mergeCell ref="IVO18:IVS18"/>
    <mergeCell ref="ITV18:ITZ18"/>
    <mergeCell ref="IUA18:IUE18"/>
    <mergeCell ref="IUF18:IUJ18"/>
    <mergeCell ref="IUK18:IUO18"/>
    <mergeCell ref="IUP18:IUT18"/>
    <mergeCell ref="ISW18:ITA18"/>
    <mergeCell ref="ITB18:ITF18"/>
    <mergeCell ref="ITG18:ITK18"/>
    <mergeCell ref="ITL18:ITP18"/>
    <mergeCell ref="ITQ18:ITU18"/>
    <mergeCell ref="IRX18:ISB18"/>
    <mergeCell ref="ISC18:ISG18"/>
    <mergeCell ref="ISH18:ISL18"/>
    <mergeCell ref="ISM18:ISQ18"/>
    <mergeCell ref="ISR18:ISV18"/>
    <mergeCell ref="IQY18:IRC18"/>
    <mergeCell ref="IRD18:IRH18"/>
    <mergeCell ref="IRI18:IRM18"/>
    <mergeCell ref="IRN18:IRR18"/>
    <mergeCell ref="IRS18:IRW18"/>
    <mergeCell ref="IPZ18:IQD18"/>
    <mergeCell ref="IQE18:IQI18"/>
    <mergeCell ref="IQJ18:IQN18"/>
    <mergeCell ref="IQO18:IQS18"/>
    <mergeCell ref="IQT18:IQX18"/>
    <mergeCell ref="IPA18:IPE18"/>
    <mergeCell ref="IPF18:IPJ18"/>
    <mergeCell ref="IPK18:IPO18"/>
    <mergeCell ref="IPP18:IPT18"/>
    <mergeCell ref="IPU18:IPY18"/>
    <mergeCell ref="IOB18:IOF18"/>
    <mergeCell ref="IOG18:IOK18"/>
    <mergeCell ref="IOL18:IOP18"/>
    <mergeCell ref="IOQ18:IOU18"/>
    <mergeCell ref="IOV18:IOZ18"/>
    <mergeCell ref="INC18:ING18"/>
    <mergeCell ref="INH18:INL18"/>
    <mergeCell ref="INM18:INQ18"/>
    <mergeCell ref="INR18:INV18"/>
    <mergeCell ref="INW18:IOA18"/>
    <mergeCell ref="IMD18:IMH18"/>
    <mergeCell ref="IMI18:IMM18"/>
    <mergeCell ref="IMN18:IMR18"/>
    <mergeCell ref="IMS18:IMW18"/>
    <mergeCell ref="IMX18:INB18"/>
    <mergeCell ref="ILE18:ILI18"/>
    <mergeCell ref="ILJ18:ILN18"/>
    <mergeCell ref="ILO18:ILS18"/>
    <mergeCell ref="ILT18:ILX18"/>
    <mergeCell ref="ILY18:IMC18"/>
    <mergeCell ref="IKF18:IKJ18"/>
    <mergeCell ref="IKK18:IKO18"/>
    <mergeCell ref="IKP18:IKT18"/>
    <mergeCell ref="IKU18:IKY18"/>
    <mergeCell ref="IKZ18:ILD18"/>
    <mergeCell ref="IJG18:IJK18"/>
    <mergeCell ref="IJL18:IJP18"/>
    <mergeCell ref="IJQ18:IJU18"/>
    <mergeCell ref="IJV18:IJZ18"/>
    <mergeCell ref="IKA18:IKE18"/>
    <mergeCell ref="IIH18:IIL18"/>
    <mergeCell ref="IIM18:IIQ18"/>
    <mergeCell ref="IIR18:IIV18"/>
    <mergeCell ref="IIW18:IJA18"/>
    <mergeCell ref="IJB18:IJF18"/>
    <mergeCell ref="IHI18:IHM18"/>
    <mergeCell ref="IHN18:IHR18"/>
    <mergeCell ref="IHS18:IHW18"/>
    <mergeCell ref="IHX18:IIB18"/>
    <mergeCell ref="IIC18:IIG18"/>
    <mergeCell ref="IGJ18:IGN18"/>
    <mergeCell ref="IGO18:IGS18"/>
    <mergeCell ref="IGT18:IGX18"/>
    <mergeCell ref="IGY18:IHC18"/>
    <mergeCell ref="IHD18:IHH18"/>
    <mergeCell ref="IFK18:IFO18"/>
    <mergeCell ref="IFP18:IFT18"/>
    <mergeCell ref="IFU18:IFY18"/>
    <mergeCell ref="IFZ18:IGD18"/>
    <mergeCell ref="IGE18:IGI18"/>
    <mergeCell ref="IEL18:IEP18"/>
    <mergeCell ref="IEQ18:IEU18"/>
    <mergeCell ref="IEV18:IEZ18"/>
    <mergeCell ref="IFA18:IFE18"/>
    <mergeCell ref="IFF18:IFJ18"/>
    <mergeCell ref="IDM18:IDQ18"/>
    <mergeCell ref="IDR18:IDV18"/>
    <mergeCell ref="IDW18:IEA18"/>
    <mergeCell ref="IEB18:IEF18"/>
    <mergeCell ref="IEG18:IEK18"/>
    <mergeCell ref="ICN18:ICR18"/>
    <mergeCell ref="ICS18:ICW18"/>
    <mergeCell ref="ICX18:IDB18"/>
    <mergeCell ref="IDC18:IDG18"/>
    <mergeCell ref="IDH18:IDL18"/>
    <mergeCell ref="IBO18:IBS18"/>
    <mergeCell ref="IBT18:IBX18"/>
    <mergeCell ref="IBY18:ICC18"/>
    <mergeCell ref="ICD18:ICH18"/>
    <mergeCell ref="ICI18:ICM18"/>
    <mergeCell ref="IAP18:IAT18"/>
    <mergeCell ref="IAU18:IAY18"/>
    <mergeCell ref="IAZ18:IBD18"/>
    <mergeCell ref="IBE18:IBI18"/>
    <mergeCell ref="IBJ18:IBN18"/>
    <mergeCell ref="HZQ18:HZU18"/>
    <mergeCell ref="HZV18:HZZ18"/>
    <mergeCell ref="IAA18:IAE18"/>
    <mergeCell ref="IAF18:IAJ18"/>
    <mergeCell ref="IAK18:IAO18"/>
    <mergeCell ref="HYR18:HYV18"/>
    <mergeCell ref="HYW18:HZA18"/>
    <mergeCell ref="HZB18:HZF18"/>
    <mergeCell ref="HZG18:HZK18"/>
    <mergeCell ref="HZL18:HZP18"/>
    <mergeCell ref="HXS18:HXW18"/>
    <mergeCell ref="HXX18:HYB18"/>
    <mergeCell ref="HYC18:HYG18"/>
    <mergeCell ref="HYH18:HYL18"/>
    <mergeCell ref="HYM18:HYQ18"/>
    <mergeCell ref="HWT18:HWX18"/>
    <mergeCell ref="HWY18:HXC18"/>
    <mergeCell ref="HXD18:HXH18"/>
    <mergeCell ref="HXI18:HXM18"/>
    <mergeCell ref="HXN18:HXR18"/>
    <mergeCell ref="HVU18:HVY18"/>
    <mergeCell ref="HVZ18:HWD18"/>
    <mergeCell ref="HWE18:HWI18"/>
    <mergeCell ref="HWJ18:HWN18"/>
    <mergeCell ref="HWO18:HWS18"/>
    <mergeCell ref="HUV18:HUZ18"/>
    <mergeCell ref="HVA18:HVE18"/>
    <mergeCell ref="HVF18:HVJ18"/>
    <mergeCell ref="HVK18:HVO18"/>
    <mergeCell ref="HVP18:HVT18"/>
    <mergeCell ref="HTW18:HUA18"/>
    <mergeCell ref="HUB18:HUF18"/>
    <mergeCell ref="HUG18:HUK18"/>
    <mergeCell ref="HUL18:HUP18"/>
    <mergeCell ref="HUQ18:HUU18"/>
    <mergeCell ref="HSX18:HTB18"/>
    <mergeCell ref="HTC18:HTG18"/>
    <mergeCell ref="HTH18:HTL18"/>
    <mergeCell ref="HTM18:HTQ18"/>
    <mergeCell ref="HTR18:HTV18"/>
    <mergeCell ref="HRY18:HSC18"/>
    <mergeCell ref="HSD18:HSH18"/>
    <mergeCell ref="HSI18:HSM18"/>
    <mergeCell ref="HSN18:HSR18"/>
    <mergeCell ref="HSS18:HSW18"/>
    <mergeCell ref="HQZ18:HRD18"/>
    <mergeCell ref="HRE18:HRI18"/>
    <mergeCell ref="HRJ18:HRN18"/>
    <mergeCell ref="HRO18:HRS18"/>
    <mergeCell ref="HRT18:HRX18"/>
    <mergeCell ref="HQA18:HQE18"/>
    <mergeCell ref="HQF18:HQJ18"/>
    <mergeCell ref="HQK18:HQO18"/>
    <mergeCell ref="HQP18:HQT18"/>
    <mergeCell ref="HQU18:HQY18"/>
    <mergeCell ref="HPB18:HPF18"/>
    <mergeCell ref="HPG18:HPK18"/>
    <mergeCell ref="HPL18:HPP18"/>
    <mergeCell ref="HPQ18:HPU18"/>
    <mergeCell ref="HPV18:HPZ18"/>
    <mergeCell ref="HOC18:HOG18"/>
    <mergeCell ref="HOH18:HOL18"/>
    <mergeCell ref="HOM18:HOQ18"/>
    <mergeCell ref="HOR18:HOV18"/>
    <mergeCell ref="HOW18:HPA18"/>
    <mergeCell ref="HND18:HNH18"/>
    <mergeCell ref="HNI18:HNM18"/>
    <mergeCell ref="HNN18:HNR18"/>
    <mergeCell ref="HNS18:HNW18"/>
    <mergeCell ref="HNX18:HOB18"/>
    <mergeCell ref="HME18:HMI18"/>
    <mergeCell ref="HMJ18:HMN18"/>
    <mergeCell ref="HMO18:HMS18"/>
    <mergeCell ref="HMT18:HMX18"/>
    <mergeCell ref="HMY18:HNC18"/>
    <mergeCell ref="HLF18:HLJ18"/>
    <mergeCell ref="HLK18:HLO18"/>
    <mergeCell ref="HLP18:HLT18"/>
    <mergeCell ref="HLU18:HLY18"/>
    <mergeCell ref="HLZ18:HMD18"/>
    <mergeCell ref="HKG18:HKK18"/>
    <mergeCell ref="HKL18:HKP18"/>
    <mergeCell ref="HKQ18:HKU18"/>
    <mergeCell ref="HKV18:HKZ18"/>
    <mergeCell ref="HLA18:HLE18"/>
    <mergeCell ref="HJH18:HJL18"/>
    <mergeCell ref="HJM18:HJQ18"/>
    <mergeCell ref="HJR18:HJV18"/>
    <mergeCell ref="HJW18:HKA18"/>
    <mergeCell ref="HKB18:HKF18"/>
    <mergeCell ref="HII18:HIM18"/>
    <mergeCell ref="HIN18:HIR18"/>
    <mergeCell ref="HIS18:HIW18"/>
    <mergeCell ref="HIX18:HJB18"/>
    <mergeCell ref="HJC18:HJG18"/>
    <mergeCell ref="HHJ18:HHN18"/>
    <mergeCell ref="HHO18:HHS18"/>
    <mergeCell ref="HHT18:HHX18"/>
    <mergeCell ref="HHY18:HIC18"/>
    <mergeCell ref="HID18:HIH18"/>
    <mergeCell ref="HGK18:HGO18"/>
    <mergeCell ref="HGP18:HGT18"/>
    <mergeCell ref="HGU18:HGY18"/>
    <mergeCell ref="HGZ18:HHD18"/>
    <mergeCell ref="HHE18:HHI18"/>
    <mergeCell ref="HFL18:HFP18"/>
    <mergeCell ref="HFQ18:HFU18"/>
    <mergeCell ref="HFV18:HFZ18"/>
    <mergeCell ref="HGA18:HGE18"/>
    <mergeCell ref="HGF18:HGJ18"/>
    <mergeCell ref="HEM18:HEQ18"/>
    <mergeCell ref="HER18:HEV18"/>
    <mergeCell ref="HEW18:HFA18"/>
    <mergeCell ref="HFB18:HFF18"/>
    <mergeCell ref="HFG18:HFK18"/>
    <mergeCell ref="HDN18:HDR18"/>
    <mergeCell ref="HDS18:HDW18"/>
    <mergeCell ref="HDX18:HEB18"/>
    <mergeCell ref="HEC18:HEG18"/>
    <mergeCell ref="HEH18:HEL18"/>
    <mergeCell ref="HCO18:HCS18"/>
    <mergeCell ref="HCT18:HCX18"/>
    <mergeCell ref="HCY18:HDC18"/>
    <mergeCell ref="HDD18:HDH18"/>
    <mergeCell ref="HDI18:HDM18"/>
    <mergeCell ref="HBP18:HBT18"/>
    <mergeCell ref="HBU18:HBY18"/>
    <mergeCell ref="HBZ18:HCD18"/>
    <mergeCell ref="HCE18:HCI18"/>
    <mergeCell ref="HCJ18:HCN18"/>
    <mergeCell ref="HAQ18:HAU18"/>
    <mergeCell ref="HAV18:HAZ18"/>
    <mergeCell ref="HBA18:HBE18"/>
    <mergeCell ref="HBF18:HBJ18"/>
    <mergeCell ref="HBK18:HBO18"/>
    <mergeCell ref="GZR18:GZV18"/>
    <mergeCell ref="GZW18:HAA18"/>
    <mergeCell ref="HAB18:HAF18"/>
    <mergeCell ref="HAG18:HAK18"/>
    <mergeCell ref="HAL18:HAP18"/>
    <mergeCell ref="GYS18:GYW18"/>
    <mergeCell ref="GYX18:GZB18"/>
    <mergeCell ref="GZC18:GZG18"/>
    <mergeCell ref="GZH18:GZL18"/>
    <mergeCell ref="GZM18:GZQ18"/>
    <mergeCell ref="GXT18:GXX18"/>
    <mergeCell ref="GXY18:GYC18"/>
    <mergeCell ref="GYD18:GYH18"/>
    <mergeCell ref="GYI18:GYM18"/>
    <mergeCell ref="GYN18:GYR18"/>
    <mergeCell ref="GWU18:GWY18"/>
    <mergeCell ref="GWZ18:GXD18"/>
    <mergeCell ref="GXE18:GXI18"/>
    <mergeCell ref="GXJ18:GXN18"/>
    <mergeCell ref="GXO18:GXS18"/>
    <mergeCell ref="GVV18:GVZ18"/>
    <mergeCell ref="GWA18:GWE18"/>
    <mergeCell ref="GWF18:GWJ18"/>
    <mergeCell ref="GWK18:GWO18"/>
    <mergeCell ref="GWP18:GWT18"/>
    <mergeCell ref="GUW18:GVA18"/>
    <mergeCell ref="GVB18:GVF18"/>
    <mergeCell ref="GVG18:GVK18"/>
    <mergeCell ref="GVL18:GVP18"/>
    <mergeCell ref="GVQ18:GVU18"/>
    <mergeCell ref="GTX18:GUB18"/>
    <mergeCell ref="GUC18:GUG18"/>
    <mergeCell ref="GUH18:GUL18"/>
    <mergeCell ref="GUM18:GUQ18"/>
    <mergeCell ref="GUR18:GUV18"/>
    <mergeCell ref="GSY18:GTC18"/>
    <mergeCell ref="GTD18:GTH18"/>
    <mergeCell ref="GTI18:GTM18"/>
    <mergeCell ref="GTN18:GTR18"/>
    <mergeCell ref="GTS18:GTW18"/>
    <mergeCell ref="GRZ18:GSD18"/>
    <mergeCell ref="GSE18:GSI18"/>
    <mergeCell ref="GSJ18:GSN18"/>
    <mergeCell ref="GSO18:GSS18"/>
    <mergeCell ref="GST18:GSX18"/>
    <mergeCell ref="GRA18:GRE18"/>
    <mergeCell ref="GRF18:GRJ18"/>
    <mergeCell ref="GRK18:GRO18"/>
    <mergeCell ref="GRP18:GRT18"/>
    <mergeCell ref="GRU18:GRY18"/>
    <mergeCell ref="GQB18:GQF18"/>
    <mergeCell ref="GQG18:GQK18"/>
    <mergeCell ref="GQL18:GQP18"/>
    <mergeCell ref="GQQ18:GQU18"/>
    <mergeCell ref="GQV18:GQZ18"/>
    <mergeCell ref="GPC18:GPG18"/>
    <mergeCell ref="GPH18:GPL18"/>
    <mergeCell ref="GPM18:GPQ18"/>
    <mergeCell ref="GPR18:GPV18"/>
    <mergeCell ref="GPW18:GQA18"/>
    <mergeCell ref="GOD18:GOH18"/>
    <mergeCell ref="GOI18:GOM18"/>
    <mergeCell ref="GON18:GOR18"/>
    <mergeCell ref="GOS18:GOW18"/>
    <mergeCell ref="GOX18:GPB18"/>
    <mergeCell ref="GNE18:GNI18"/>
    <mergeCell ref="GNJ18:GNN18"/>
    <mergeCell ref="GNO18:GNS18"/>
    <mergeCell ref="GNT18:GNX18"/>
    <mergeCell ref="GNY18:GOC18"/>
    <mergeCell ref="GMF18:GMJ18"/>
    <mergeCell ref="GMK18:GMO18"/>
    <mergeCell ref="GMP18:GMT18"/>
    <mergeCell ref="GMU18:GMY18"/>
    <mergeCell ref="GMZ18:GND18"/>
    <mergeCell ref="GLG18:GLK18"/>
    <mergeCell ref="GLL18:GLP18"/>
    <mergeCell ref="GLQ18:GLU18"/>
    <mergeCell ref="GLV18:GLZ18"/>
    <mergeCell ref="GMA18:GME18"/>
    <mergeCell ref="GKH18:GKL18"/>
    <mergeCell ref="GKM18:GKQ18"/>
    <mergeCell ref="GKR18:GKV18"/>
    <mergeCell ref="GKW18:GLA18"/>
    <mergeCell ref="GLB18:GLF18"/>
    <mergeCell ref="GJI18:GJM18"/>
    <mergeCell ref="GJN18:GJR18"/>
    <mergeCell ref="GJS18:GJW18"/>
    <mergeCell ref="GJX18:GKB18"/>
    <mergeCell ref="GKC18:GKG18"/>
    <mergeCell ref="GIJ18:GIN18"/>
    <mergeCell ref="GIO18:GIS18"/>
    <mergeCell ref="GIT18:GIX18"/>
    <mergeCell ref="GIY18:GJC18"/>
    <mergeCell ref="GJD18:GJH18"/>
    <mergeCell ref="GHK18:GHO18"/>
    <mergeCell ref="GHP18:GHT18"/>
    <mergeCell ref="GHU18:GHY18"/>
    <mergeCell ref="GHZ18:GID18"/>
    <mergeCell ref="GIE18:GII18"/>
    <mergeCell ref="GGL18:GGP18"/>
    <mergeCell ref="GGQ18:GGU18"/>
    <mergeCell ref="GGV18:GGZ18"/>
    <mergeCell ref="GHA18:GHE18"/>
    <mergeCell ref="GHF18:GHJ18"/>
    <mergeCell ref="GFM18:GFQ18"/>
    <mergeCell ref="GFR18:GFV18"/>
    <mergeCell ref="GFW18:GGA18"/>
    <mergeCell ref="GGB18:GGF18"/>
    <mergeCell ref="GGG18:GGK18"/>
    <mergeCell ref="GEN18:GER18"/>
    <mergeCell ref="GES18:GEW18"/>
    <mergeCell ref="GEX18:GFB18"/>
    <mergeCell ref="GFC18:GFG18"/>
    <mergeCell ref="GFH18:GFL18"/>
    <mergeCell ref="GDO18:GDS18"/>
    <mergeCell ref="GDT18:GDX18"/>
    <mergeCell ref="GDY18:GEC18"/>
    <mergeCell ref="GED18:GEH18"/>
    <mergeCell ref="GEI18:GEM18"/>
    <mergeCell ref="GCP18:GCT18"/>
    <mergeCell ref="GCU18:GCY18"/>
    <mergeCell ref="GCZ18:GDD18"/>
    <mergeCell ref="GDE18:GDI18"/>
    <mergeCell ref="GDJ18:GDN18"/>
    <mergeCell ref="GBQ18:GBU18"/>
    <mergeCell ref="GBV18:GBZ18"/>
    <mergeCell ref="GCA18:GCE18"/>
    <mergeCell ref="GCF18:GCJ18"/>
    <mergeCell ref="GCK18:GCO18"/>
    <mergeCell ref="GAR18:GAV18"/>
    <mergeCell ref="GAW18:GBA18"/>
    <mergeCell ref="GBB18:GBF18"/>
    <mergeCell ref="GBG18:GBK18"/>
    <mergeCell ref="GBL18:GBP18"/>
    <mergeCell ref="FZS18:FZW18"/>
    <mergeCell ref="FZX18:GAB18"/>
    <mergeCell ref="GAC18:GAG18"/>
    <mergeCell ref="GAH18:GAL18"/>
    <mergeCell ref="GAM18:GAQ18"/>
    <mergeCell ref="FYT18:FYX18"/>
    <mergeCell ref="FYY18:FZC18"/>
    <mergeCell ref="FZD18:FZH18"/>
    <mergeCell ref="FZI18:FZM18"/>
    <mergeCell ref="FZN18:FZR18"/>
    <mergeCell ref="FXU18:FXY18"/>
    <mergeCell ref="FXZ18:FYD18"/>
    <mergeCell ref="FYE18:FYI18"/>
    <mergeCell ref="FYJ18:FYN18"/>
    <mergeCell ref="FYO18:FYS18"/>
    <mergeCell ref="FWV18:FWZ18"/>
    <mergeCell ref="FXA18:FXE18"/>
    <mergeCell ref="FXF18:FXJ18"/>
    <mergeCell ref="FXK18:FXO18"/>
    <mergeCell ref="FXP18:FXT18"/>
    <mergeCell ref="FVW18:FWA18"/>
    <mergeCell ref="FWB18:FWF18"/>
    <mergeCell ref="FWG18:FWK18"/>
    <mergeCell ref="FWL18:FWP18"/>
    <mergeCell ref="FWQ18:FWU18"/>
    <mergeCell ref="FUX18:FVB18"/>
    <mergeCell ref="FVC18:FVG18"/>
    <mergeCell ref="FVH18:FVL18"/>
    <mergeCell ref="FVM18:FVQ18"/>
    <mergeCell ref="FVR18:FVV18"/>
    <mergeCell ref="FTY18:FUC18"/>
    <mergeCell ref="FUD18:FUH18"/>
    <mergeCell ref="FUI18:FUM18"/>
    <mergeCell ref="FUN18:FUR18"/>
    <mergeCell ref="FUS18:FUW18"/>
    <mergeCell ref="FSZ18:FTD18"/>
    <mergeCell ref="FTE18:FTI18"/>
    <mergeCell ref="FTJ18:FTN18"/>
    <mergeCell ref="FTO18:FTS18"/>
    <mergeCell ref="FTT18:FTX18"/>
    <mergeCell ref="FSA18:FSE18"/>
    <mergeCell ref="FSF18:FSJ18"/>
    <mergeCell ref="FSK18:FSO18"/>
    <mergeCell ref="FSP18:FST18"/>
    <mergeCell ref="FSU18:FSY18"/>
    <mergeCell ref="FRB18:FRF18"/>
    <mergeCell ref="FRG18:FRK18"/>
    <mergeCell ref="FRL18:FRP18"/>
    <mergeCell ref="FRQ18:FRU18"/>
    <mergeCell ref="FRV18:FRZ18"/>
    <mergeCell ref="FQC18:FQG18"/>
    <mergeCell ref="FQH18:FQL18"/>
    <mergeCell ref="FQM18:FQQ18"/>
    <mergeCell ref="FQR18:FQV18"/>
    <mergeCell ref="FQW18:FRA18"/>
    <mergeCell ref="FPD18:FPH18"/>
    <mergeCell ref="FPI18:FPM18"/>
    <mergeCell ref="FPN18:FPR18"/>
    <mergeCell ref="FPS18:FPW18"/>
    <mergeCell ref="FPX18:FQB18"/>
    <mergeCell ref="FOE18:FOI18"/>
    <mergeCell ref="FOJ18:FON18"/>
    <mergeCell ref="FOO18:FOS18"/>
    <mergeCell ref="FOT18:FOX18"/>
    <mergeCell ref="FOY18:FPC18"/>
    <mergeCell ref="FNF18:FNJ18"/>
    <mergeCell ref="FNK18:FNO18"/>
    <mergeCell ref="FNP18:FNT18"/>
    <mergeCell ref="FNU18:FNY18"/>
    <mergeCell ref="FNZ18:FOD18"/>
    <mergeCell ref="FMG18:FMK18"/>
    <mergeCell ref="FML18:FMP18"/>
    <mergeCell ref="FMQ18:FMU18"/>
    <mergeCell ref="FMV18:FMZ18"/>
    <mergeCell ref="FNA18:FNE18"/>
    <mergeCell ref="FLH18:FLL18"/>
    <mergeCell ref="FLM18:FLQ18"/>
    <mergeCell ref="FLR18:FLV18"/>
    <mergeCell ref="FLW18:FMA18"/>
    <mergeCell ref="FMB18:FMF18"/>
    <mergeCell ref="FKI18:FKM18"/>
    <mergeCell ref="FKN18:FKR18"/>
    <mergeCell ref="FKS18:FKW18"/>
    <mergeCell ref="FKX18:FLB18"/>
    <mergeCell ref="FLC18:FLG18"/>
    <mergeCell ref="FJJ18:FJN18"/>
    <mergeCell ref="FJO18:FJS18"/>
    <mergeCell ref="FJT18:FJX18"/>
    <mergeCell ref="FJY18:FKC18"/>
    <mergeCell ref="FKD18:FKH18"/>
    <mergeCell ref="FIK18:FIO18"/>
    <mergeCell ref="FIP18:FIT18"/>
    <mergeCell ref="FIU18:FIY18"/>
    <mergeCell ref="FIZ18:FJD18"/>
    <mergeCell ref="FJE18:FJI18"/>
    <mergeCell ref="FHL18:FHP18"/>
    <mergeCell ref="FHQ18:FHU18"/>
    <mergeCell ref="FHV18:FHZ18"/>
    <mergeCell ref="FIA18:FIE18"/>
    <mergeCell ref="FIF18:FIJ18"/>
    <mergeCell ref="FGM18:FGQ18"/>
    <mergeCell ref="FGR18:FGV18"/>
    <mergeCell ref="FGW18:FHA18"/>
    <mergeCell ref="FHB18:FHF18"/>
    <mergeCell ref="FHG18:FHK18"/>
    <mergeCell ref="FFN18:FFR18"/>
    <mergeCell ref="FFS18:FFW18"/>
    <mergeCell ref="FFX18:FGB18"/>
    <mergeCell ref="FGC18:FGG18"/>
    <mergeCell ref="FGH18:FGL18"/>
    <mergeCell ref="FEO18:FES18"/>
    <mergeCell ref="FET18:FEX18"/>
    <mergeCell ref="FEY18:FFC18"/>
    <mergeCell ref="FFD18:FFH18"/>
    <mergeCell ref="FFI18:FFM18"/>
    <mergeCell ref="FDP18:FDT18"/>
    <mergeCell ref="FDU18:FDY18"/>
    <mergeCell ref="FDZ18:FED18"/>
    <mergeCell ref="FEE18:FEI18"/>
    <mergeCell ref="FEJ18:FEN18"/>
    <mergeCell ref="FCQ18:FCU18"/>
    <mergeCell ref="FCV18:FCZ18"/>
    <mergeCell ref="FDA18:FDE18"/>
    <mergeCell ref="FDF18:FDJ18"/>
    <mergeCell ref="FDK18:FDO18"/>
    <mergeCell ref="FBR18:FBV18"/>
    <mergeCell ref="FBW18:FCA18"/>
    <mergeCell ref="FCB18:FCF18"/>
    <mergeCell ref="FCG18:FCK18"/>
    <mergeCell ref="FCL18:FCP18"/>
    <mergeCell ref="FAS18:FAW18"/>
    <mergeCell ref="FAX18:FBB18"/>
    <mergeCell ref="FBC18:FBG18"/>
    <mergeCell ref="FBH18:FBL18"/>
    <mergeCell ref="FBM18:FBQ18"/>
    <mergeCell ref="EZT18:EZX18"/>
    <mergeCell ref="EZY18:FAC18"/>
    <mergeCell ref="FAD18:FAH18"/>
    <mergeCell ref="FAI18:FAM18"/>
    <mergeCell ref="FAN18:FAR18"/>
    <mergeCell ref="EYU18:EYY18"/>
    <mergeCell ref="EYZ18:EZD18"/>
    <mergeCell ref="EZE18:EZI18"/>
    <mergeCell ref="EZJ18:EZN18"/>
    <mergeCell ref="EZO18:EZS18"/>
    <mergeCell ref="EXV18:EXZ18"/>
    <mergeCell ref="EYA18:EYE18"/>
    <mergeCell ref="EYF18:EYJ18"/>
    <mergeCell ref="EYK18:EYO18"/>
    <mergeCell ref="EYP18:EYT18"/>
    <mergeCell ref="EWW18:EXA18"/>
    <mergeCell ref="EXB18:EXF18"/>
    <mergeCell ref="EXG18:EXK18"/>
    <mergeCell ref="EXL18:EXP18"/>
    <mergeCell ref="EXQ18:EXU18"/>
    <mergeCell ref="EVX18:EWB18"/>
    <mergeCell ref="EWC18:EWG18"/>
    <mergeCell ref="EWH18:EWL18"/>
    <mergeCell ref="EWM18:EWQ18"/>
    <mergeCell ref="EWR18:EWV18"/>
    <mergeCell ref="EUY18:EVC18"/>
    <mergeCell ref="EVD18:EVH18"/>
    <mergeCell ref="EVI18:EVM18"/>
    <mergeCell ref="EVN18:EVR18"/>
    <mergeCell ref="EVS18:EVW18"/>
    <mergeCell ref="ETZ18:EUD18"/>
    <mergeCell ref="EUE18:EUI18"/>
    <mergeCell ref="EUJ18:EUN18"/>
    <mergeCell ref="EUO18:EUS18"/>
    <mergeCell ref="EUT18:EUX18"/>
    <mergeCell ref="ETA18:ETE18"/>
    <mergeCell ref="ETF18:ETJ18"/>
    <mergeCell ref="ETK18:ETO18"/>
    <mergeCell ref="ETP18:ETT18"/>
    <mergeCell ref="ETU18:ETY18"/>
    <mergeCell ref="ESB18:ESF18"/>
    <mergeCell ref="ESG18:ESK18"/>
    <mergeCell ref="ESL18:ESP18"/>
    <mergeCell ref="ESQ18:ESU18"/>
    <mergeCell ref="ESV18:ESZ18"/>
    <mergeCell ref="ERC18:ERG18"/>
    <mergeCell ref="ERH18:ERL18"/>
    <mergeCell ref="ERM18:ERQ18"/>
    <mergeCell ref="ERR18:ERV18"/>
    <mergeCell ref="ERW18:ESA18"/>
    <mergeCell ref="EQD18:EQH18"/>
    <mergeCell ref="EQI18:EQM18"/>
    <mergeCell ref="EQN18:EQR18"/>
    <mergeCell ref="EQS18:EQW18"/>
    <mergeCell ref="EQX18:ERB18"/>
    <mergeCell ref="EPE18:EPI18"/>
    <mergeCell ref="EPJ18:EPN18"/>
    <mergeCell ref="EPO18:EPS18"/>
    <mergeCell ref="EPT18:EPX18"/>
    <mergeCell ref="EPY18:EQC18"/>
    <mergeCell ref="EOF18:EOJ18"/>
    <mergeCell ref="EOK18:EOO18"/>
    <mergeCell ref="EOP18:EOT18"/>
    <mergeCell ref="EOU18:EOY18"/>
    <mergeCell ref="EOZ18:EPD18"/>
    <mergeCell ref="ENG18:ENK18"/>
    <mergeCell ref="ENL18:ENP18"/>
    <mergeCell ref="ENQ18:ENU18"/>
    <mergeCell ref="ENV18:ENZ18"/>
    <mergeCell ref="EOA18:EOE18"/>
    <mergeCell ref="EMH18:EML18"/>
    <mergeCell ref="EMM18:EMQ18"/>
    <mergeCell ref="EMR18:EMV18"/>
    <mergeCell ref="EMW18:ENA18"/>
    <mergeCell ref="ENB18:ENF18"/>
    <mergeCell ref="ELI18:ELM18"/>
    <mergeCell ref="ELN18:ELR18"/>
    <mergeCell ref="ELS18:ELW18"/>
    <mergeCell ref="ELX18:EMB18"/>
    <mergeCell ref="EMC18:EMG18"/>
    <mergeCell ref="EKJ18:EKN18"/>
    <mergeCell ref="EKO18:EKS18"/>
    <mergeCell ref="EKT18:EKX18"/>
    <mergeCell ref="EKY18:ELC18"/>
    <mergeCell ref="ELD18:ELH18"/>
    <mergeCell ref="EJK18:EJO18"/>
    <mergeCell ref="EJP18:EJT18"/>
    <mergeCell ref="EJU18:EJY18"/>
    <mergeCell ref="EJZ18:EKD18"/>
    <mergeCell ref="EKE18:EKI18"/>
    <mergeCell ref="EIL18:EIP18"/>
    <mergeCell ref="EIQ18:EIU18"/>
    <mergeCell ref="EIV18:EIZ18"/>
    <mergeCell ref="EJA18:EJE18"/>
    <mergeCell ref="EJF18:EJJ18"/>
    <mergeCell ref="EHM18:EHQ18"/>
    <mergeCell ref="EHR18:EHV18"/>
    <mergeCell ref="EHW18:EIA18"/>
    <mergeCell ref="EIB18:EIF18"/>
    <mergeCell ref="EIG18:EIK18"/>
    <mergeCell ref="EGN18:EGR18"/>
    <mergeCell ref="EGS18:EGW18"/>
    <mergeCell ref="EGX18:EHB18"/>
    <mergeCell ref="EHC18:EHG18"/>
    <mergeCell ref="EHH18:EHL18"/>
    <mergeCell ref="EFO18:EFS18"/>
    <mergeCell ref="EFT18:EFX18"/>
    <mergeCell ref="EFY18:EGC18"/>
    <mergeCell ref="EGD18:EGH18"/>
    <mergeCell ref="EGI18:EGM18"/>
    <mergeCell ref="EEP18:EET18"/>
    <mergeCell ref="EEU18:EEY18"/>
    <mergeCell ref="EEZ18:EFD18"/>
    <mergeCell ref="EFE18:EFI18"/>
    <mergeCell ref="EFJ18:EFN18"/>
    <mergeCell ref="EDQ18:EDU18"/>
    <mergeCell ref="EDV18:EDZ18"/>
    <mergeCell ref="EEA18:EEE18"/>
    <mergeCell ref="EEF18:EEJ18"/>
    <mergeCell ref="EEK18:EEO18"/>
    <mergeCell ref="ECR18:ECV18"/>
    <mergeCell ref="ECW18:EDA18"/>
    <mergeCell ref="EDB18:EDF18"/>
    <mergeCell ref="EDG18:EDK18"/>
    <mergeCell ref="EDL18:EDP18"/>
    <mergeCell ref="EBS18:EBW18"/>
    <mergeCell ref="EBX18:ECB18"/>
    <mergeCell ref="ECC18:ECG18"/>
    <mergeCell ref="ECH18:ECL18"/>
    <mergeCell ref="ECM18:ECQ18"/>
    <mergeCell ref="EAT18:EAX18"/>
    <mergeCell ref="EAY18:EBC18"/>
    <mergeCell ref="EBD18:EBH18"/>
    <mergeCell ref="EBI18:EBM18"/>
    <mergeCell ref="EBN18:EBR18"/>
    <mergeCell ref="DZU18:DZY18"/>
    <mergeCell ref="DZZ18:EAD18"/>
    <mergeCell ref="EAE18:EAI18"/>
    <mergeCell ref="EAJ18:EAN18"/>
    <mergeCell ref="EAO18:EAS18"/>
    <mergeCell ref="DYV18:DYZ18"/>
    <mergeCell ref="DZA18:DZE18"/>
    <mergeCell ref="DZF18:DZJ18"/>
    <mergeCell ref="DZK18:DZO18"/>
    <mergeCell ref="DZP18:DZT18"/>
    <mergeCell ref="DXW18:DYA18"/>
    <mergeCell ref="DYB18:DYF18"/>
    <mergeCell ref="DYG18:DYK18"/>
    <mergeCell ref="DYL18:DYP18"/>
    <mergeCell ref="DYQ18:DYU18"/>
    <mergeCell ref="DWX18:DXB18"/>
    <mergeCell ref="DXC18:DXG18"/>
    <mergeCell ref="DXH18:DXL18"/>
    <mergeCell ref="DXM18:DXQ18"/>
    <mergeCell ref="DXR18:DXV18"/>
    <mergeCell ref="DVY18:DWC18"/>
    <mergeCell ref="DWD18:DWH18"/>
    <mergeCell ref="DWI18:DWM18"/>
    <mergeCell ref="DWN18:DWR18"/>
    <mergeCell ref="DWS18:DWW18"/>
    <mergeCell ref="DUZ18:DVD18"/>
    <mergeCell ref="DVE18:DVI18"/>
    <mergeCell ref="DVJ18:DVN18"/>
    <mergeCell ref="DVO18:DVS18"/>
    <mergeCell ref="DVT18:DVX18"/>
    <mergeCell ref="DUA18:DUE18"/>
    <mergeCell ref="DUF18:DUJ18"/>
    <mergeCell ref="DUK18:DUO18"/>
    <mergeCell ref="DUP18:DUT18"/>
    <mergeCell ref="DUU18:DUY18"/>
    <mergeCell ref="DTB18:DTF18"/>
    <mergeCell ref="DTG18:DTK18"/>
    <mergeCell ref="DTL18:DTP18"/>
    <mergeCell ref="DTQ18:DTU18"/>
    <mergeCell ref="DTV18:DTZ18"/>
    <mergeCell ref="DSC18:DSG18"/>
    <mergeCell ref="DSH18:DSL18"/>
    <mergeCell ref="DSM18:DSQ18"/>
    <mergeCell ref="DSR18:DSV18"/>
    <mergeCell ref="DSW18:DTA18"/>
    <mergeCell ref="DRD18:DRH18"/>
    <mergeCell ref="DRI18:DRM18"/>
    <mergeCell ref="DRN18:DRR18"/>
    <mergeCell ref="DRS18:DRW18"/>
    <mergeCell ref="DRX18:DSB18"/>
    <mergeCell ref="DQE18:DQI18"/>
    <mergeCell ref="DQJ18:DQN18"/>
    <mergeCell ref="DQO18:DQS18"/>
    <mergeCell ref="DQT18:DQX18"/>
    <mergeCell ref="DQY18:DRC18"/>
    <mergeCell ref="DPF18:DPJ18"/>
    <mergeCell ref="DPK18:DPO18"/>
    <mergeCell ref="DPP18:DPT18"/>
    <mergeCell ref="DPU18:DPY18"/>
    <mergeCell ref="DPZ18:DQD18"/>
    <mergeCell ref="DOG18:DOK18"/>
    <mergeCell ref="DOL18:DOP18"/>
    <mergeCell ref="DOQ18:DOU18"/>
    <mergeCell ref="DOV18:DOZ18"/>
    <mergeCell ref="DPA18:DPE18"/>
    <mergeCell ref="DNH18:DNL18"/>
    <mergeCell ref="DNM18:DNQ18"/>
    <mergeCell ref="DNR18:DNV18"/>
    <mergeCell ref="DNW18:DOA18"/>
    <mergeCell ref="DOB18:DOF18"/>
    <mergeCell ref="DMI18:DMM18"/>
    <mergeCell ref="DMN18:DMR18"/>
    <mergeCell ref="DMS18:DMW18"/>
    <mergeCell ref="DMX18:DNB18"/>
    <mergeCell ref="DNC18:DNG18"/>
    <mergeCell ref="DLJ18:DLN18"/>
    <mergeCell ref="DLO18:DLS18"/>
    <mergeCell ref="DLT18:DLX18"/>
    <mergeCell ref="DLY18:DMC18"/>
    <mergeCell ref="DMD18:DMH18"/>
    <mergeCell ref="DKK18:DKO18"/>
    <mergeCell ref="DKP18:DKT18"/>
    <mergeCell ref="DKU18:DKY18"/>
    <mergeCell ref="DKZ18:DLD18"/>
    <mergeCell ref="DLE18:DLI18"/>
    <mergeCell ref="DJL18:DJP18"/>
    <mergeCell ref="DJQ18:DJU18"/>
    <mergeCell ref="DJV18:DJZ18"/>
    <mergeCell ref="DKA18:DKE18"/>
    <mergeCell ref="DKF18:DKJ18"/>
    <mergeCell ref="DIM18:DIQ18"/>
    <mergeCell ref="DIR18:DIV18"/>
    <mergeCell ref="DIW18:DJA18"/>
    <mergeCell ref="DJB18:DJF18"/>
    <mergeCell ref="DJG18:DJK18"/>
    <mergeCell ref="DHN18:DHR18"/>
    <mergeCell ref="DHS18:DHW18"/>
    <mergeCell ref="DHX18:DIB18"/>
    <mergeCell ref="DIC18:DIG18"/>
    <mergeCell ref="DIH18:DIL18"/>
    <mergeCell ref="DGO18:DGS18"/>
    <mergeCell ref="DGT18:DGX18"/>
    <mergeCell ref="DGY18:DHC18"/>
    <mergeCell ref="DHD18:DHH18"/>
    <mergeCell ref="DHI18:DHM18"/>
    <mergeCell ref="DFP18:DFT18"/>
    <mergeCell ref="DFU18:DFY18"/>
    <mergeCell ref="DFZ18:DGD18"/>
    <mergeCell ref="DGE18:DGI18"/>
    <mergeCell ref="DGJ18:DGN18"/>
    <mergeCell ref="DEQ18:DEU18"/>
    <mergeCell ref="DEV18:DEZ18"/>
    <mergeCell ref="DFA18:DFE18"/>
    <mergeCell ref="DFF18:DFJ18"/>
    <mergeCell ref="DFK18:DFO18"/>
    <mergeCell ref="DDR18:DDV18"/>
    <mergeCell ref="DDW18:DEA18"/>
    <mergeCell ref="DEB18:DEF18"/>
    <mergeCell ref="DEG18:DEK18"/>
    <mergeCell ref="DEL18:DEP18"/>
    <mergeCell ref="DCS18:DCW18"/>
    <mergeCell ref="DCX18:DDB18"/>
    <mergeCell ref="DDC18:DDG18"/>
    <mergeCell ref="DDH18:DDL18"/>
    <mergeCell ref="DDM18:DDQ18"/>
    <mergeCell ref="DBT18:DBX18"/>
    <mergeCell ref="DBY18:DCC18"/>
    <mergeCell ref="DCD18:DCH18"/>
    <mergeCell ref="DCI18:DCM18"/>
    <mergeCell ref="DCN18:DCR18"/>
    <mergeCell ref="DAU18:DAY18"/>
    <mergeCell ref="DAZ18:DBD18"/>
    <mergeCell ref="DBE18:DBI18"/>
    <mergeCell ref="DBJ18:DBN18"/>
    <mergeCell ref="DBO18:DBS18"/>
    <mergeCell ref="CZV18:CZZ18"/>
    <mergeCell ref="DAA18:DAE18"/>
    <mergeCell ref="DAF18:DAJ18"/>
    <mergeCell ref="DAK18:DAO18"/>
    <mergeCell ref="DAP18:DAT18"/>
    <mergeCell ref="CYW18:CZA18"/>
    <mergeCell ref="CZB18:CZF18"/>
    <mergeCell ref="CZG18:CZK18"/>
    <mergeCell ref="CZL18:CZP18"/>
    <mergeCell ref="CZQ18:CZU18"/>
    <mergeCell ref="CXX18:CYB18"/>
    <mergeCell ref="CYC18:CYG18"/>
    <mergeCell ref="CYH18:CYL18"/>
    <mergeCell ref="CYM18:CYQ18"/>
    <mergeCell ref="CYR18:CYV18"/>
    <mergeCell ref="CWY18:CXC18"/>
    <mergeCell ref="CXD18:CXH18"/>
    <mergeCell ref="CXI18:CXM18"/>
    <mergeCell ref="CXN18:CXR18"/>
    <mergeCell ref="CXS18:CXW18"/>
    <mergeCell ref="CVZ18:CWD18"/>
    <mergeCell ref="CWE18:CWI18"/>
    <mergeCell ref="CWJ18:CWN18"/>
    <mergeCell ref="CWO18:CWS18"/>
    <mergeCell ref="CWT18:CWX18"/>
    <mergeCell ref="CVA18:CVE18"/>
    <mergeCell ref="CVF18:CVJ18"/>
    <mergeCell ref="CVK18:CVO18"/>
    <mergeCell ref="CVP18:CVT18"/>
    <mergeCell ref="CVU18:CVY18"/>
    <mergeCell ref="CUB18:CUF18"/>
    <mergeCell ref="CUG18:CUK18"/>
    <mergeCell ref="CUL18:CUP18"/>
    <mergeCell ref="CUQ18:CUU18"/>
    <mergeCell ref="CUV18:CUZ18"/>
    <mergeCell ref="CTC18:CTG18"/>
    <mergeCell ref="CTH18:CTL18"/>
    <mergeCell ref="CTM18:CTQ18"/>
    <mergeCell ref="CTR18:CTV18"/>
    <mergeCell ref="CTW18:CUA18"/>
    <mergeCell ref="CSD18:CSH18"/>
    <mergeCell ref="CSI18:CSM18"/>
    <mergeCell ref="CSN18:CSR18"/>
    <mergeCell ref="CSS18:CSW18"/>
    <mergeCell ref="CSX18:CTB18"/>
    <mergeCell ref="CRE18:CRI18"/>
    <mergeCell ref="CRJ18:CRN18"/>
    <mergeCell ref="CRO18:CRS18"/>
    <mergeCell ref="CRT18:CRX18"/>
    <mergeCell ref="CRY18:CSC18"/>
    <mergeCell ref="CQF18:CQJ18"/>
    <mergeCell ref="CQK18:CQO18"/>
    <mergeCell ref="CQP18:CQT18"/>
    <mergeCell ref="CQU18:CQY18"/>
    <mergeCell ref="CQZ18:CRD18"/>
    <mergeCell ref="CPG18:CPK18"/>
    <mergeCell ref="CPL18:CPP18"/>
    <mergeCell ref="CPQ18:CPU18"/>
    <mergeCell ref="CPV18:CPZ18"/>
    <mergeCell ref="CQA18:CQE18"/>
    <mergeCell ref="COH18:COL18"/>
    <mergeCell ref="COM18:COQ18"/>
    <mergeCell ref="COR18:COV18"/>
    <mergeCell ref="COW18:CPA18"/>
    <mergeCell ref="CPB18:CPF18"/>
    <mergeCell ref="CNI18:CNM18"/>
    <mergeCell ref="CNN18:CNR18"/>
    <mergeCell ref="CNS18:CNW18"/>
    <mergeCell ref="CNX18:COB18"/>
    <mergeCell ref="COC18:COG18"/>
    <mergeCell ref="CMJ18:CMN18"/>
    <mergeCell ref="CMO18:CMS18"/>
    <mergeCell ref="CMT18:CMX18"/>
    <mergeCell ref="CMY18:CNC18"/>
    <mergeCell ref="CND18:CNH18"/>
    <mergeCell ref="CLK18:CLO18"/>
    <mergeCell ref="CLP18:CLT18"/>
    <mergeCell ref="CLU18:CLY18"/>
    <mergeCell ref="CLZ18:CMD18"/>
    <mergeCell ref="CME18:CMI18"/>
    <mergeCell ref="CKL18:CKP18"/>
    <mergeCell ref="CKQ18:CKU18"/>
    <mergeCell ref="CKV18:CKZ18"/>
    <mergeCell ref="CLA18:CLE18"/>
    <mergeCell ref="CLF18:CLJ18"/>
    <mergeCell ref="CJM18:CJQ18"/>
    <mergeCell ref="CJR18:CJV18"/>
    <mergeCell ref="CJW18:CKA18"/>
    <mergeCell ref="CKB18:CKF18"/>
    <mergeCell ref="CKG18:CKK18"/>
    <mergeCell ref="CIN18:CIR18"/>
    <mergeCell ref="CIS18:CIW18"/>
    <mergeCell ref="CIX18:CJB18"/>
    <mergeCell ref="CJC18:CJG18"/>
    <mergeCell ref="CJH18:CJL18"/>
    <mergeCell ref="CHO18:CHS18"/>
    <mergeCell ref="CHT18:CHX18"/>
    <mergeCell ref="CHY18:CIC18"/>
    <mergeCell ref="CID18:CIH18"/>
    <mergeCell ref="CII18:CIM18"/>
    <mergeCell ref="CGP18:CGT18"/>
    <mergeCell ref="CGU18:CGY18"/>
    <mergeCell ref="CGZ18:CHD18"/>
    <mergeCell ref="CHE18:CHI18"/>
    <mergeCell ref="CHJ18:CHN18"/>
    <mergeCell ref="CFQ18:CFU18"/>
    <mergeCell ref="CFV18:CFZ18"/>
    <mergeCell ref="CGA18:CGE18"/>
    <mergeCell ref="CGF18:CGJ18"/>
    <mergeCell ref="CGK18:CGO18"/>
    <mergeCell ref="CER18:CEV18"/>
    <mergeCell ref="CEW18:CFA18"/>
    <mergeCell ref="CFB18:CFF18"/>
    <mergeCell ref="CFG18:CFK18"/>
    <mergeCell ref="CFL18:CFP18"/>
    <mergeCell ref="CDS18:CDW18"/>
    <mergeCell ref="CDX18:CEB18"/>
    <mergeCell ref="CEC18:CEG18"/>
    <mergeCell ref="CEH18:CEL18"/>
    <mergeCell ref="CEM18:CEQ18"/>
    <mergeCell ref="CCT18:CCX18"/>
    <mergeCell ref="CCY18:CDC18"/>
    <mergeCell ref="CDD18:CDH18"/>
    <mergeCell ref="CDI18:CDM18"/>
    <mergeCell ref="CDN18:CDR18"/>
    <mergeCell ref="CBU18:CBY18"/>
    <mergeCell ref="CBZ18:CCD18"/>
    <mergeCell ref="CCE18:CCI18"/>
    <mergeCell ref="CCJ18:CCN18"/>
    <mergeCell ref="CCO18:CCS18"/>
    <mergeCell ref="CAV18:CAZ18"/>
    <mergeCell ref="CBA18:CBE18"/>
    <mergeCell ref="CBF18:CBJ18"/>
    <mergeCell ref="CBK18:CBO18"/>
    <mergeCell ref="CBP18:CBT18"/>
    <mergeCell ref="BZW18:CAA18"/>
    <mergeCell ref="CAB18:CAF18"/>
    <mergeCell ref="CAG18:CAK18"/>
    <mergeCell ref="CAL18:CAP18"/>
    <mergeCell ref="CAQ18:CAU18"/>
    <mergeCell ref="BYX18:BZB18"/>
    <mergeCell ref="BZC18:BZG18"/>
    <mergeCell ref="BZH18:BZL18"/>
    <mergeCell ref="BZM18:BZQ18"/>
    <mergeCell ref="BZR18:BZV18"/>
    <mergeCell ref="BXY18:BYC18"/>
    <mergeCell ref="BYD18:BYH18"/>
    <mergeCell ref="BYI18:BYM18"/>
    <mergeCell ref="BYN18:BYR18"/>
    <mergeCell ref="BYS18:BYW18"/>
    <mergeCell ref="BWZ18:BXD18"/>
    <mergeCell ref="BXE18:BXI18"/>
    <mergeCell ref="BXJ18:BXN18"/>
    <mergeCell ref="BXO18:BXS18"/>
    <mergeCell ref="BXT18:BXX18"/>
    <mergeCell ref="BWA18:BWE18"/>
    <mergeCell ref="BWF18:BWJ18"/>
    <mergeCell ref="BWK18:BWO18"/>
    <mergeCell ref="BWP18:BWT18"/>
    <mergeCell ref="BWU18:BWY18"/>
    <mergeCell ref="BVB18:BVF18"/>
    <mergeCell ref="BVG18:BVK18"/>
    <mergeCell ref="BVL18:BVP18"/>
    <mergeCell ref="BVQ18:BVU18"/>
    <mergeCell ref="BVV18:BVZ18"/>
    <mergeCell ref="BUC18:BUG18"/>
    <mergeCell ref="BUH18:BUL18"/>
    <mergeCell ref="BUM18:BUQ18"/>
    <mergeCell ref="BUR18:BUV18"/>
    <mergeCell ref="BUW18:BVA18"/>
    <mergeCell ref="BTD18:BTH18"/>
    <mergeCell ref="BTI18:BTM18"/>
    <mergeCell ref="BTN18:BTR18"/>
    <mergeCell ref="BTS18:BTW18"/>
    <mergeCell ref="BTX18:BUB18"/>
    <mergeCell ref="BSE18:BSI18"/>
    <mergeCell ref="BSJ18:BSN18"/>
    <mergeCell ref="BSO18:BSS18"/>
    <mergeCell ref="BST18:BSX18"/>
    <mergeCell ref="BSY18:BTC18"/>
    <mergeCell ref="BRF18:BRJ18"/>
    <mergeCell ref="BRK18:BRO18"/>
    <mergeCell ref="BRP18:BRT18"/>
    <mergeCell ref="BRU18:BRY18"/>
    <mergeCell ref="BRZ18:BSD18"/>
    <mergeCell ref="BQG18:BQK18"/>
    <mergeCell ref="BQL18:BQP18"/>
    <mergeCell ref="BQQ18:BQU18"/>
    <mergeCell ref="BQV18:BQZ18"/>
    <mergeCell ref="BRA18:BRE18"/>
    <mergeCell ref="BPH18:BPL18"/>
    <mergeCell ref="BPM18:BPQ18"/>
    <mergeCell ref="BPR18:BPV18"/>
    <mergeCell ref="BPW18:BQA18"/>
    <mergeCell ref="BQB18:BQF18"/>
    <mergeCell ref="BOI18:BOM18"/>
    <mergeCell ref="BON18:BOR18"/>
    <mergeCell ref="BOS18:BOW18"/>
    <mergeCell ref="BOX18:BPB18"/>
    <mergeCell ref="BPC18:BPG18"/>
    <mergeCell ref="BNJ18:BNN18"/>
    <mergeCell ref="BNO18:BNS18"/>
    <mergeCell ref="BNT18:BNX18"/>
    <mergeCell ref="BNY18:BOC18"/>
    <mergeCell ref="BOD18:BOH18"/>
    <mergeCell ref="BMK18:BMO18"/>
    <mergeCell ref="BMP18:BMT18"/>
    <mergeCell ref="BMU18:BMY18"/>
    <mergeCell ref="BMZ18:BND18"/>
    <mergeCell ref="BNE18:BNI18"/>
    <mergeCell ref="BLL18:BLP18"/>
    <mergeCell ref="BLQ18:BLU18"/>
    <mergeCell ref="BLV18:BLZ18"/>
    <mergeCell ref="BMA18:BME18"/>
    <mergeCell ref="BMF18:BMJ18"/>
    <mergeCell ref="BKM18:BKQ18"/>
    <mergeCell ref="BKR18:BKV18"/>
    <mergeCell ref="BKW18:BLA18"/>
    <mergeCell ref="BLB18:BLF18"/>
    <mergeCell ref="BLG18:BLK18"/>
    <mergeCell ref="BJN18:BJR18"/>
    <mergeCell ref="BJS18:BJW18"/>
    <mergeCell ref="BJX18:BKB18"/>
    <mergeCell ref="BKC18:BKG18"/>
    <mergeCell ref="BKH18:BKL18"/>
    <mergeCell ref="BIO18:BIS18"/>
    <mergeCell ref="BIT18:BIX18"/>
    <mergeCell ref="BIY18:BJC18"/>
    <mergeCell ref="BJD18:BJH18"/>
    <mergeCell ref="BJI18:BJM18"/>
    <mergeCell ref="BHP18:BHT18"/>
    <mergeCell ref="BHU18:BHY18"/>
    <mergeCell ref="BHZ18:BID18"/>
    <mergeCell ref="BIE18:BII18"/>
    <mergeCell ref="BIJ18:BIN18"/>
    <mergeCell ref="BGQ18:BGU18"/>
    <mergeCell ref="BGV18:BGZ18"/>
    <mergeCell ref="BHA18:BHE18"/>
    <mergeCell ref="BHF18:BHJ18"/>
    <mergeCell ref="BHK18:BHO18"/>
    <mergeCell ref="BFR18:BFV18"/>
    <mergeCell ref="BFW18:BGA18"/>
    <mergeCell ref="BGB18:BGF18"/>
    <mergeCell ref="BGG18:BGK18"/>
    <mergeCell ref="BGL18:BGP18"/>
    <mergeCell ref="BES18:BEW18"/>
    <mergeCell ref="BEX18:BFB18"/>
    <mergeCell ref="BFC18:BFG18"/>
    <mergeCell ref="BFH18:BFL18"/>
    <mergeCell ref="BFM18:BFQ18"/>
    <mergeCell ref="BDT18:BDX18"/>
    <mergeCell ref="BDY18:BEC18"/>
    <mergeCell ref="BED18:BEH18"/>
    <mergeCell ref="BEI18:BEM18"/>
    <mergeCell ref="BEN18:BER18"/>
    <mergeCell ref="BCU18:BCY18"/>
    <mergeCell ref="BCZ18:BDD18"/>
    <mergeCell ref="BDE18:BDI18"/>
    <mergeCell ref="BDJ18:BDN18"/>
    <mergeCell ref="BDO18:BDS18"/>
    <mergeCell ref="BBV18:BBZ18"/>
    <mergeCell ref="BCA18:BCE18"/>
    <mergeCell ref="BCF18:BCJ18"/>
    <mergeCell ref="BCK18:BCO18"/>
    <mergeCell ref="BCP18:BCT18"/>
    <mergeCell ref="BAW18:BBA18"/>
    <mergeCell ref="BBB18:BBF18"/>
    <mergeCell ref="BBG18:BBK18"/>
    <mergeCell ref="BBL18:BBP18"/>
    <mergeCell ref="BBQ18:BBU18"/>
    <mergeCell ref="AZX18:BAB18"/>
    <mergeCell ref="BAC18:BAG18"/>
    <mergeCell ref="BAH18:BAL18"/>
    <mergeCell ref="BAM18:BAQ18"/>
    <mergeCell ref="BAR18:BAV18"/>
    <mergeCell ref="AYY18:AZC18"/>
    <mergeCell ref="AZD18:AZH18"/>
    <mergeCell ref="AZI18:AZM18"/>
    <mergeCell ref="AZN18:AZR18"/>
    <mergeCell ref="AZS18:AZW18"/>
    <mergeCell ref="AXZ18:AYD18"/>
    <mergeCell ref="AYE18:AYI18"/>
    <mergeCell ref="AYJ18:AYN18"/>
    <mergeCell ref="AYO18:AYS18"/>
    <mergeCell ref="AYT18:AYX18"/>
    <mergeCell ref="AXA18:AXE18"/>
    <mergeCell ref="AXF18:AXJ18"/>
    <mergeCell ref="AXK18:AXO18"/>
    <mergeCell ref="AXP18:AXT18"/>
    <mergeCell ref="AXU18:AXY18"/>
    <mergeCell ref="AWB18:AWF18"/>
    <mergeCell ref="AWG18:AWK18"/>
    <mergeCell ref="AWL18:AWP18"/>
    <mergeCell ref="AWQ18:AWU18"/>
    <mergeCell ref="AWV18:AWZ18"/>
    <mergeCell ref="AVC18:AVG18"/>
    <mergeCell ref="AVH18:AVL18"/>
    <mergeCell ref="AVM18:AVQ18"/>
    <mergeCell ref="AVR18:AVV18"/>
    <mergeCell ref="AVW18:AWA18"/>
    <mergeCell ref="AUD18:AUH18"/>
    <mergeCell ref="AUI18:AUM18"/>
    <mergeCell ref="AUN18:AUR18"/>
    <mergeCell ref="AUS18:AUW18"/>
    <mergeCell ref="AUX18:AVB18"/>
    <mergeCell ref="ATE18:ATI18"/>
    <mergeCell ref="ATJ18:ATN18"/>
    <mergeCell ref="ATO18:ATS18"/>
    <mergeCell ref="ATT18:ATX18"/>
    <mergeCell ref="ATY18:AUC18"/>
    <mergeCell ref="ASF18:ASJ18"/>
    <mergeCell ref="ASK18:ASO18"/>
    <mergeCell ref="ASP18:AST18"/>
    <mergeCell ref="ASU18:ASY18"/>
    <mergeCell ref="ASZ18:ATD18"/>
    <mergeCell ref="ARG18:ARK18"/>
    <mergeCell ref="ARL18:ARP18"/>
    <mergeCell ref="ARQ18:ARU18"/>
    <mergeCell ref="ARV18:ARZ18"/>
    <mergeCell ref="ASA18:ASE18"/>
    <mergeCell ref="AQH18:AQL18"/>
    <mergeCell ref="AQM18:AQQ18"/>
    <mergeCell ref="AQR18:AQV18"/>
    <mergeCell ref="AQW18:ARA18"/>
    <mergeCell ref="ARB18:ARF18"/>
    <mergeCell ref="API18:APM18"/>
    <mergeCell ref="APN18:APR18"/>
    <mergeCell ref="APS18:APW18"/>
    <mergeCell ref="APX18:AQB18"/>
    <mergeCell ref="AQC18:AQG18"/>
    <mergeCell ref="AOJ18:AON18"/>
    <mergeCell ref="AOO18:AOS18"/>
    <mergeCell ref="AOT18:AOX18"/>
    <mergeCell ref="AOY18:APC18"/>
    <mergeCell ref="APD18:APH18"/>
    <mergeCell ref="ANK18:ANO18"/>
    <mergeCell ref="ANP18:ANT18"/>
    <mergeCell ref="ANU18:ANY18"/>
    <mergeCell ref="ANZ18:AOD18"/>
    <mergeCell ref="AOE18:AOI18"/>
    <mergeCell ref="AML18:AMP18"/>
    <mergeCell ref="AMQ18:AMU18"/>
    <mergeCell ref="AMV18:AMZ18"/>
    <mergeCell ref="ANA18:ANE18"/>
    <mergeCell ref="ANF18:ANJ18"/>
    <mergeCell ref="ALM18:ALQ18"/>
    <mergeCell ref="ALR18:ALV18"/>
    <mergeCell ref="ALW18:AMA18"/>
    <mergeCell ref="AMB18:AMF18"/>
    <mergeCell ref="AMG18:AMK18"/>
    <mergeCell ref="AKN18:AKR18"/>
    <mergeCell ref="AKS18:AKW18"/>
    <mergeCell ref="AKX18:ALB18"/>
    <mergeCell ref="ALC18:ALG18"/>
    <mergeCell ref="ALH18:ALL18"/>
    <mergeCell ref="AJO18:AJS18"/>
    <mergeCell ref="AJT18:AJX18"/>
    <mergeCell ref="AJY18:AKC18"/>
    <mergeCell ref="AKD18:AKH18"/>
    <mergeCell ref="AKI18:AKM18"/>
    <mergeCell ref="AIP18:AIT18"/>
    <mergeCell ref="AIU18:AIY18"/>
    <mergeCell ref="AIZ18:AJD18"/>
    <mergeCell ref="AJE18:AJI18"/>
    <mergeCell ref="AJJ18:AJN18"/>
    <mergeCell ref="AHQ18:AHU18"/>
    <mergeCell ref="AHV18:AHZ18"/>
    <mergeCell ref="AIA18:AIE18"/>
    <mergeCell ref="AIF18:AIJ18"/>
    <mergeCell ref="AIK18:AIO18"/>
    <mergeCell ref="AGR18:AGV18"/>
    <mergeCell ref="AGW18:AHA18"/>
    <mergeCell ref="AHB18:AHF18"/>
    <mergeCell ref="AHG18:AHK18"/>
    <mergeCell ref="AHL18:AHP18"/>
    <mergeCell ref="AFS18:AFW18"/>
    <mergeCell ref="AFX18:AGB18"/>
    <mergeCell ref="AGC18:AGG18"/>
    <mergeCell ref="AGH18:AGL18"/>
    <mergeCell ref="AGM18:AGQ18"/>
    <mergeCell ref="AET18:AEX18"/>
    <mergeCell ref="AEY18:AFC18"/>
    <mergeCell ref="AFD18:AFH18"/>
    <mergeCell ref="AFI18:AFM18"/>
    <mergeCell ref="AFN18:AFR18"/>
    <mergeCell ref="ADU18:ADY18"/>
    <mergeCell ref="ADZ18:AED18"/>
    <mergeCell ref="AEE18:AEI18"/>
    <mergeCell ref="AEJ18:AEN18"/>
    <mergeCell ref="AEO18:AES18"/>
    <mergeCell ref="ACV18:ACZ18"/>
    <mergeCell ref="ADA18:ADE18"/>
    <mergeCell ref="ADF18:ADJ18"/>
    <mergeCell ref="ADK18:ADO18"/>
    <mergeCell ref="ADP18:ADT18"/>
    <mergeCell ref="ABW18:ACA18"/>
    <mergeCell ref="ACB18:ACF18"/>
    <mergeCell ref="ACG18:ACK18"/>
    <mergeCell ref="ACL18:ACP18"/>
    <mergeCell ref="ACQ18:ACU18"/>
    <mergeCell ref="AAX18:ABB18"/>
    <mergeCell ref="ABC18:ABG18"/>
    <mergeCell ref="ABH18:ABL18"/>
    <mergeCell ref="ABM18:ABQ18"/>
    <mergeCell ref="ABR18:ABV18"/>
    <mergeCell ref="ZY18:AAC18"/>
    <mergeCell ref="AAD18:AAH18"/>
    <mergeCell ref="AAI18:AAM18"/>
    <mergeCell ref="AAN18:AAR18"/>
    <mergeCell ref="AAS18:AAW18"/>
    <mergeCell ref="ZE18:ZI18"/>
    <mergeCell ref="ZJ18:ZN18"/>
    <mergeCell ref="ZO18:ZS18"/>
    <mergeCell ref="ZT18:ZX18"/>
    <mergeCell ref="YA18:YE18"/>
    <mergeCell ref="YF18:YJ18"/>
    <mergeCell ref="YK18:YO18"/>
    <mergeCell ref="YP18:YT18"/>
    <mergeCell ref="YU18:YY18"/>
    <mergeCell ref="XB18:XF18"/>
    <mergeCell ref="XG18:XK18"/>
    <mergeCell ref="XL18:XP18"/>
    <mergeCell ref="XQ18:XU18"/>
    <mergeCell ref="XV18:XZ18"/>
    <mergeCell ref="WC18:WG18"/>
    <mergeCell ref="WH18:WL18"/>
    <mergeCell ref="WM18:WQ18"/>
    <mergeCell ref="WR18:WV18"/>
    <mergeCell ref="WW18:XA18"/>
    <mergeCell ref="PJ18:PN18"/>
    <mergeCell ref="NL18:NP18"/>
    <mergeCell ref="NQ18:NU18"/>
    <mergeCell ref="NV18:NZ18"/>
    <mergeCell ref="OA18:OE18"/>
    <mergeCell ref="OF18:OJ18"/>
    <mergeCell ref="MM18:MQ18"/>
    <mergeCell ref="MR18:MV18"/>
    <mergeCell ref="MW18:NA18"/>
    <mergeCell ref="NB18:NF18"/>
    <mergeCell ref="NG18:NK18"/>
    <mergeCell ref="LN18:LR18"/>
    <mergeCell ref="LS18:LW18"/>
    <mergeCell ref="LX18:MB18"/>
    <mergeCell ref="MC18:MG18"/>
    <mergeCell ref="MH18:ML18"/>
    <mergeCell ref="YZ18:ZD18"/>
    <mergeCell ref="VD18:VH18"/>
    <mergeCell ref="VI18:VM18"/>
    <mergeCell ref="VN18:VR18"/>
    <mergeCell ref="VS18:VW18"/>
    <mergeCell ref="VX18:WB18"/>
    <mergeCell ref="UT18:UX18"/>
    <mergeCell ref="UY18:VC18"/>
    <mergeCell ref="TF18:TJ18"/>
    <mergeCell ref="TK18:TO18"/>
    <mergeCell ref="TP18:TT18"/>
    <mergeCell ref="TU18:TY18"/>
    <mergeCell ref="TZ18:UD18"/>
    <mergeCell ref="UE18:UI18"/>
    <mergeCell ref="HW18:IA18"/>
    <mergeCell ref="XFA17:XFD17"/>
    <mergeCell ref="A18:E18"/>
    <mergeCell ref="U18:Y18"/>
    <mergeCell ref="Z18:AD18"/>
    <mergeCell ref="AE18:AI18"/>
    <mergeCell ref="AJ18:AN18"/>
    <mergeCell ref="AO18:AS18"/>
    <mergeCell ref="AT18:AX18"/>
    <mergeCell ref="AY18:BC18"/>
    <mergeCell ref="BD18:BH18"/>
    <mergeCell ref="BI18:BM18"/>
    <mergeCell ref="BN18:BR18"/>
    <mergeCell ref="BS18:BW18"/>
    <mergeCell ref="XEB17:XEF17"/>
    <mergeCell ref="XEG17:XEK17"/>
    <mergeCell ref="XEL17:XEP17"/>
    <mergeCell ref="XEQ17:XEU17"/>
    <mergeCell ref="XEV17:XEZ17"/>
    <mergeCell ref="XDC17:XDG17"/>
    <mergeCell ref="XDH17:XDL17"/>
    <mergeCell ref="XDM17:XDQ17"/>
    <mergeCell ref="XDR17:XDV17"/>
    <mergeCell ref="PO18:PS18"/>
    <mergeCell ref="PT18:PX18"/>
    <mergeCell ref="PY18:QC18"/>
    <mergeCell ref="QD18:QH18"/>
    <mergeCell ref="OK18:OO18"/>
    <mergeCell ref="OP18:OT18"/>
    <mergeCell ref="OU18:OY18"/>
    <mergeCell ref="OZ18:PD18"/>
    <mergeCell ref="PE18:PI18"/>
    <mergeCell ref="XDW17:XEA17"/>
    <mergeCell ref="XCD17:XCH17"/>
    <mergeCell ref="XCI17:XCM17"/>
    <mergeCell ref="XCN17:XCR17"/>
    <mergeCell ref="XCS17:XCW17"/>
    <mergeCell ref="XCX17:XDB17"/>
    <mergeCell ref="XBE17:XBI17"/>
    <mergeCell ref="XBJ17:XBN17"/>
    <mergeCell ref="XBO17:XBS17"/>
    <mergeCell ref="XBT17:XBX17"/>
    <mergeCell ref="XBY17:XCC17"/>
    <mergeCell ref="XAF17:XAJ17"/>
    <mergeCell ref="XAK17:XAO17"/>
    <mergeCell ref="XAP17:XAT17"/>
    <mergeCell ref="XAU17:XAY17"/>
    <mergeCell ref="XAZ17:XBD17"/>
    <mergeCell ref="WZG17:WZK17"/>
    <mergeCell ref="WZL17:WZP17"/>
    <mergeCell ref="WZQ17:WZU17"/>
    <mergeCell ref="WZV17:WZZ17"/>
    <mergeCell ref="XAA17:XAE17"/>
    <mergeCell ref="KO18:KS18"/>
    <mergeCell ref="KT18:KX18"/>
    <mergeCell ref="KY18:LC18"/>
    <mergeCell ref="LD18:LH18"/>
    <mergeCell ref="LI18:LM18"/>
    <mergeCell ref="JP18:JT18"/>
    <mergeCell ref="JU18:JY18"/>
    <mergeCell ref="JZ18:KD18"/>
    <mergeCell ref="KE18:KI18"/>
    <mergeCell ref="KJ18:KN18"/>
    <mergeCell ref="IQ18:IU18"/>
    <mergeCell ref="IV18:IZ18"/>
    <mergeCell ref="JA18:JE18"/>
    <mergeCell ref="JF18:JJ18"/>
    <mergeCell ref="JK18:JO18"/>
    <mergeCell ref="UJ18:UN18"/>
    <mergeCell ref="UO18:US18"/>
    <mergeCell ref="SG18:SK18"/>
    <mergeCell ref="SL18:SP18"/>
    <mergeCell ref="SQ18:SU18"/>
    <mergeCell ref="SV18:SZ18"/>
    <mergeCell ref="TA18:TE18"/>
    <mergeCell ref="RH18:RL18"/>
    <mergeCell ref="RM18:RQ18"/>
    <mergeCell ref="RR18:RV18"/>
    <mergeCell ref="RW18:SA18"/>
    <mergeCell ref="SB18:SF18"/>
    <mergeCell ref="QI18:QM18"/>
    <mergeCell ref="QN18:QR18"/>
    <mergeCell ref="QS18:QW18"/>
    <mergeCell ref="QX18:RB18"/>
    <mergeCell ref="RC18:RG18"/>
    <mergeCell ref="WYH17:WYL17"/>
    <mergeCell ref="WYM17:WYQ17"/>
    <mergeCell ref="WYR17:WYV17"/>
    <mergeCell ref="WYW17:WZA17"/>
    <mergeCell ref="WZB17:WZF17"/>
    <mergeCell ref="WXI17:WXM17"/>
    <mergeCell ref="WXN17:WXR17"/>
    <mergeCell ref="WXS17:WXW17"/>
    <mergeCell ref="WXX17:WYB17"/>
    <mergeCell ref="WYC17:WYG17"/>
    <mergeCell ref="WWJ17:WWN17"/>
    <mergeCell ref="WWO17:WWS17"/>
    <mergeCell ref="WWT17:WWX17"/>
    <mergeCell ref="WWY17:WXC17"/>
    <mergeCell ref="WXD17:WXH17"/>
    <mergeCell ref="WVK17:WVO17"/>
    <mergeCell ref="WVP17:WVT17"/>
    <mergeCell ref="WVU17:WVY17"/>
    <mergeCell ref="WVZ17:WWD17"/>
    <mergeCell ref="WWE17:WWI17"/>
    <mergeCell ref="WUL17:WUP17"/>
    <mergeCell ref="WUQ17:WUU17"/>
    <mergeCell ref="WUV17:WUZ17"/>
    <mergeCell ref="WVA17:WVE17"/>
    <mergeCell ref="WVF17:WVJ17"/>
    <mergeCell ref="WTM17:WTQ17"/>
    <mergeCell ref="WTR17:WTV17"/>
    <mergeCell ref="WTW17:WUA17"/>
    <mergeCell ref="WUB17:WUF17"/>
    <mergeCell ref="WUG17:WUK17"/>
    <mergeCell ref="WSN17:WSR17"/>
    <mergeCell ref="WSS17:WSW17"/>
    <mergeCell ref="WSX17:WTB17"/>
    <mergeCell ref="WTC17:WTG17"/>
    <mergeCell ref="WTH17:WTL17"/>
    <mergeCell ref="WRO17:WRS17"/>
    <mergeCell ref="WRT17:WRX17"/>
    <mergeCell ref="WRY17:WSC17"/>
    <mergeCell ref="WSD17:WSH17"/>
    <mergeCell ref="WSI17:WSM17"/>
    <mergeCell ref="WQP17:WQT17"/>
    <mergeCell ref="WQU17:WQY17"/>
    <mergeCell ref="WQZ17:WRD17"/>
    <mergeCell ref="WRE17:WRI17"/>
    <mergeCell ref="WRJ17:WRN17"/>
    <mergeCell ref="WPQ17:WPU17"/>
    <mergeCell ref="WPV17:WPZ17"/>
    <mergeCell ref="WQA17:WQE17"/>
    <mergeCell ref="WQF17:WQJ17"/>
    <mergeCell ref="WQK17:WQO17"/>
    <mergeCell ref="WOR17:WOV17"/>
    <mergeCell ref="WOW17:WPA17"/>
    <mergeCell ref="WPB17:WPF17"/>
    <mergeCell ref="WPG17:WPK17"/>
    <mergeCell ref="WPL17:WPP17"/>
    <mergeCell ref="WNS17:WNW17"/>
    <mergeCell ref="WNX17:WOB17"/>
    <mergeCell ref="WOC17:WOG17"/>
    <mergeCell ref="WOH17:WOL17"/>
    <mergeCell ref="WOM17:WOQ17"/>
    <mergeCell ref="WMT17:WMX17"/>
    <mergeCell ref="WMY17:WNC17"/>
    <mergeCell ref="WND17:WNH17"/>
    <mergeCell ref="WNI17:WNM17"/>
    <mergeCell ref="WNN17:WNR17"/>
    <mergeCell ref="WLU17:WLY17"/>
    <mergeCell ref="WLZ17:WMD17"/>
    <mergeCell ref="WME17:WMI17"/>
    <mergeCell ref="WMJ17:WMN17"/>
    <mergeCell ref="WMO17:WMS17"/>
    <mergeCell ref="WKV17:WKZ17"/>
    <mergeCell ref="WLA17:WLE17"/>
    <mergeCell ref="WLF17:WLJ17"/>
    <mergeCell ref="WLK17:WLO17"/>
    <mergeCell ref="WLP17:WLT17"/>
    <mergeCell ref="WJW17:WKA17"/>
    <mergeCell ref="WKB17:WKF17"/>
    <mergeCell ref="WKG17:WKK17"/>
    <mergeCell ref="WKL17:WKP17"/>
    <mergeCell ref="WKQ17:WKU17"/>
    <mergeCell ref="WIX17:WJB17"/>
    <mergeCell ref="WJC17:WJG17"/>
    <mergeCell ref="WJH17:WJL17"/>
    <mergeCell ref="WJM17:WJQ17"/>
    <mergeCell ref="WJR17:WJV17"/>
    <mergeCell ref="WHY17:WIC17"/>
    <mergeCell ref="WID17:WIH17"/>
    <mergeCell ref="WII17:WIM17"/>
    <mergeCell ref="WIN17:WIR17"/>
    <mergeCell ref="WIS17:WIW17"/>
    <mergeCell ref="WGZ17:WHD17"/>
    <mergeCell ref="WHE17:WHI17"/>
    <mergeCell ref="WHJ17:WHN17"/>
    <mergeCell ref="WHO17:WHS17"/>
    <mergeCell ref="WHT17:WHX17"/>
    <mergeCell ref="WGA17:WGE17"/>
    <mergeCell ref="WGF17:WGJ17"/>
    <mergeCell ref="WGK17:WGO17"/>
    <mergeCell ref="WGP17:WGT17"/>
    <mergeCell ref="WGU17:WGY17"/>
    <mergeCell ref="WFB17:WFF17"/>
    <mergeCell ref="WFG17:WFK17"/>
    <mergeCell ref="WFL17:WFP17"/>
    <mergeCell ref="WFQ17:WFU17"/>
    <mergeCell ref="WFV17:WFZ17"/>
    <mergeCell ref="WEC17:WEG17"/>
    <mergeCell ref="WEH17:WEL17"/>
    <mergeCell ref="WEM17:WEQ17"/>
    <mergeCell ref="WER17:WEV17"/>
    <mergeCell ref="WEW17:WFA17"/>
    <mergeCell ref="WDD17:WDH17"/>
    <mergeCell ref="WDI17:WDM17"/>
    <mergeCell ref="WDN17:WDR17"/>
    <mergeCell ref="WDS17:WDW17"/>
    <mergeCell ref="WDX17:WEB17"/>
    <mergeCell ref="WCE17:WCI17"/>
    <mergeCell ref="WCJ17:WCN17"/>
    <mergeCell ref="WCO17:WCS17"/>
    <mergeCell ref="WCT17:WCX17"/>
    <mergeCell ref="WCY17:WDC17"/>
    <mergeCell ref="WBF17:WBJ17"/>
    <mergeCell ref="WBK17:WBO17"/>
    <mergeCell ref="WBP17:WBT17"/>
    <mergeCell ref="WBU17:WBY17"/>
    <mergeCell ref="WBZ17:WCD17"/>
    <mergeCell ref="WAG17:WAK17"/>
    <mergeCell ref="WAL17:WAP17"/>
    <mergeCell ref="WAQ17:WAU17"/>
    <mergeCell ref="WAV17:WAZ17"/>
    <mergeCell ref="WBA17:WBE17"/>
    <mergeCell ref="VZH17:VZL17"/>
    <mergeCell ref="VZM17:VZQ17"/>
    <mergeCell ref="VZR17:VZV17"/>
    <mergeCell ref="VZW17:WAA17"/>
    <mergeCell ref="WAB17:WAF17"/>
    <mergeCell ref="VYI17:VYM17"/>
    <mergeCell ref="VYN17:VYR17"/>
    <mergeCell ref="VYS17:VYW17"/>
    <mergeCell ref="VYX17:VZB17"/>
    <mergeCell ref="VZC17:VZG17"/>
    <mergeCell ref="VXJ17:VXN17"/>
    <mergeCell ref="VXO17:VXS17"/>
    <mergeCell ref="VXT17:VXX17"/>
    <mergeCell ref="VXY17:VYC17"/>
    <mergeCell ref="VYD17:VYH17"/>
    <mergeCell ref="VWK17:VWO17"/>
    <mergeCell ref="VWP17:VWT17"/>
    <mergeCell ref="VWU17:VWY17"/>
    <mergeCell ref="VWZ17:VXD17"/>
    <mergeCell ref="VXE17:VXI17"/>
    <mergeCell ref="VVL17:VVP17"/>
    <mergeCell ref="VVQ17:VVU17"/>
    <mergeCell ref="VVV17:VVZ17"/>
    <mergeCell ref="VWA17:VWE17"/>
    <mergeCell ref="VWF17:VWJ17"/>
    <mergeCell ref="VUM17:VUQ17"/>
    <mergeCell ref="VUR17:VUV17"/>
    <mergeCell ref="VUW17:VVA17"/>
    <mergeCell ref="VVB17:VVF17"/>
    <mergeCell ref="VVG17:VVK17"/>
    <mergeCell ref="VTN17:VTR17"/>
    <mergeCell ref="VTS17:VTW17"/>
    <mergeCell ref="VTX17:VUB17"/>
    <mergeCell ref="VUC17:VUG17"/>
    <mergeCell ref="VUH17:VUL17"/>
    <mergeCell ref="VSO17:VSS17"/>
    <mergeCell ref="VST17:VSX17"/>
    <mergeCell ref="VSY17:VTC17"/>
    <mergeCell ref="VTD17:VTH17"/>
    <mergeCell ref="VTI17:VTM17"/>
    <mergeCell ref="VRP17:VRT17"/>
    <mergeCell ref="VRU17:VRY17"/>
    <mergeCell ref="VRZ17:VSD17"/>
    <mergeCell ref="VSE17:VSI17"/>
    <mergeCell ref="VSJ17:VSN17"/>
    <mergeCell ref="VQQ17:VQU17"/>
    <mergeCell ref="VQV17:VQZ17"/>
    <mergeCell ref="VRA17:VRE17"/>
    <mergeCell ref="VRF17:VRJ17"/>
    <mergeCell ref="VRK17:VRO17"/>
    <mergeCell ref="VPR17:VPV17"/>
    <mergeCell ref="VPW17:VQA17"/>
    <mergeCell ref="VQB17:VQF17"/>
    <mergeCell ref="VQG17:VQK17"/>
    <mergeCell ref="VQL17:VQP17"/>
    <mergeCell ref="VOS17:VOW17"/>
    <mergeCell ref="VOX17:VPB17"/>
    <mergeCell ref="VPC17:VPG17"/>
    <mergeCell ref="VPH17:VPL17"/>
    <mergeCell ref="VPM17:VPQ17"/>
    <mergeCell ref="VNT17:VNX17"/>
    <mergeCell ref="VNY17:VOC17"/>
    <mergeCell ref="VOD17:VOH17"/>
    <mergeCell ref="VOI17:VOM17"/>
    <mergeCell ref="VON17:VOR17"/>
    <mergeCell ref="VMU17:VMY17"/>
    <mergeCell ref="VMZ17:VND17"/>
    <mergeCell ref="VNE17:VNI17"/>
    <mergeCell ref="VNJ17:VNN17"/>
    <mergeCell ref="VNO17:VNS17"/>
    <mergeCell ref="VLV17:VLZ17"/>
    <mergeCell ref="VMA17:VME17"/>
    <mergeCell ref="VMF17:VMJ17"/>
    <mergeCell ref="VMK17:VMO17"/>
    <mergeCell ref="VMP17:VMT17"/>
    <mergeCell ref="VKW17:VLA17"/>
    <mergeCell ref="VLB17:VLF17"/>
    <mergeCell ref="VLG17:VLK17"/>
    <mergeCell ref="VLL17:VLP17"/>
    <mergeCell ref="VLQ17:VLU17"/>
    <mergeCell ref="VJX17:VKB17"/>
    <mergeCell ref="VKC17:VKG17"/>
    <mergeCell ref="VKH17:VKL17"/>
    <mergeCell ref="VKM17:VKQ17"/>
    <mergeCell ref="VKR17:VKV17"/>
    <mergeCell ref="VIY17:VJC17"/>
    <mergeCell ref="VJD17:VJH17"/>
    <mergeCell ref="VJI17:VJM17"/>
    <mergeCell ref="VJN17:VJR17"/>
    <mergeCell ref="VJS17:VJW17"/>
    <mergeCell ref="VHZ17:VID17"/>
    <mergeCell ref="VIE17:VII17"/>
    <mergeCell ref="VIJ17:VIN17"/>
    <mergeCell ref="VIO17:VIS17"/>
    <mergeCell ref="VIT17:VIX17"/>
    <mergeCell ref="VHA17:VHE17"/>
    <mergeCell ref="VHF17:VHJ17"/>
    <mergeCell ref="VHK17:VHO17"/>
    <mergeCell ref="VHP17:VHT17"/>
    <mergeCell ref="VHU17:VHY17"/>
    <mergeCell ref="VGB17:VGF17"/>
    <mergeCell ref="VGG17:VGK17"/>
    <mergeCell ref="VGL17:VGP17"/>
    <mergeCell ref="VGQ17:VGU17"/>
    <mergeCell ref="VGV17:VGZ17"/>
    <mergeCell ref="VFC17:VFG17"/>
    <mergeCell ref="VFH17:VFL17"/>
    <mergeCell ref="VFM17:VFQ17"/>
    <mergeCell ref="VFR17:VFV17"/>
    <mergeCell ref="VFW17:VGA17"/>
    <mergeCell ref="VED17:VEH17"/>
    <mergeCell ref="VEI17:VEM17"/>
    <mergeCell ref="VEN17:VER17"/>
    <mergeCell ref="VES17:VEW17"/>
    <mergeCell ref="VEX17:VFB17"/>
    <mergeCell ref="VDE17:VDI17"/>
    <mergeCell ref="VDJ17:VDN17"/>
    <mergeCell ref="VDO17:VDS17"/>
    <mergeCell ref="VDT17:VDX17"/>
    <mergeCell ref="VDY17:VEC17"/>
    <mergeCell ref="VCF17:VCJ17"/>
    <mergeCell ref="VCK17:VCO17"/>
    <mergeCell ref="VCP17:VCT17"/>
    <mergeCell ref="VCU17:VCY17"/>
    <mergeCell ref="VCZ17:VDD17"/>
    <mergeCell ref="VBG17:VBK17"/>
    <mergeCell ref="VBL17:VBP17"/>
    <mergeCell ref="VBQ17:VBU17"/>
    <mergeCell ref="VBV17:VBZ17"/>
    <mergeCell ref="VCA17:VCE17"/>
    <mergeCell ref="VAH17:VAL17"/>
    <mergeCell ref="VAM17:VAQ17"/>
    <mergeCell ref="VAR17:VAV17"/>
    <mergeCell ref="VAW17:VBA17"/>
    <mergeCell ref="VBB17:VBF17"/>
    <mergeCell ref="UZI17:UZM17"/>
    <mergeCell ref="UZN17:UZR17"/>
    <mergeCell ref="UZS17:UZW17"/>
    <mergeCell ref="UZX17:VAB17"/>
    <mergeCell ref="VAC17:VAG17"/>
    <mergeCell ref="UYJ17:UYN17"/>
    <mergeCell ref="UYO17:UYS17"/>
    <mergeCell ref="UYT17:UYX17"/>
    <mergeCell ref="UYY17:UZC17"/>
    <mergeCell ref="UZD17:UZH17"/>
    <mergeCell ref="UXK17:UXO17"/>
    <mergeCell ref="UXP17:UXT17"/>
    <mergeCell ref="UXU17:UXY17"/>
    <mergeCell ref="UXZ17:UYD17"/>
    <mergeCell ref="UYE17:UYI17"/>
    <mergeCell ref="UWL17:UWP17"/>
    <mergeCell ref="UWQ17:UWU17"/>
    <mergeCell ref="UWV17:UWZ17"/>
    <mergeCell ref="UXA17:UXE17"/>
    <mergeCell ref="UXF17:UXJ17"/>
    <mergeCell ref="UVM17:UVQ17"/>
    <mergeCell ref="UVR17:UVV17"/>
    <mergeCell ref="UVW17:UWA17"/>
    <mergeCell ref="UWB17:UWF17"/>
    <mergeCell ref="UWG17:UWK17"/>
    <mergeCell ref="UUN17:UUR17"/>
    <mergeCell ref="UUS17:UUW17"/>
    <mergeCell ref="UUX17:UVB17"/>
    <mergeCell ref="UVC17:UVG17"/>
    <mergeCell ref="UVH17:UVL17"/>
    <mergeCell ref="UTO17:UTS17"/>
    <mergeCell ref="UTT17:UTX17"/>
    <mergeCell ref="UTY17:UUC17"/>
    <mergeCell ref="UUD17:UUH17"/>
    <mergeCell ref="UUI17:UUM17"/>
    <mergeCell ref="USP17:UST17"/>
    <mergeCell ref="USU17:USY17"/>
    <mergeCell ref="USZ17:UTD17"/>
    <mergeCell ref="UTE17:UTI17"/>
    <mergeCell ref="UTJ17:UTN17"/>
    <mergeCell ref="URQ17:URU17"/>
    <mergeCell ref="URV17:URZ17"/>
    <mergeCell ref="USA17:USE17"/>
    <mergeCell ref="USF17:USJ17"/>
    <mergeCell ref="USK17:USO17"/>
    <mergeCell ref="UQR17:UQV17"/>
    <mergeCell ref="UQW17:URA17"/>
    <mergeCell ref="URB17:URF17"/>
    <mergeCell ref="URG17:URK17"/>
    <mergeCell ref="URL17:URP17"/>
    <mergeCell ref="UPS17:UPW17"/>
    <mergeCell ref="UPX17:UQB17"/>
    <mergeCell ref="UQC17:UQG17"/>
    <mergeCell ref="UQH17:UQL17"/>
    <mergeCell ref="UQM17:UQQ17"/>
    <mergeCell ref="UOT17:UOX17"/>
    <mergeCell ref="UOY17:UPC17"/>
    <mergeCell ref="UPD17:UPH17"/>
    <mergeCell ref="UPI17:UPM17"/>
    <mergeCell ref="UPN17:UPR17"/>
    <mergeCell ref="UNU17:UNY17"/>
    <mergeCell ref="UNZ17:UOD17"/>
    <mergeCell ref="UOE17:UOI17"/>
    <mergeCell ref="UOJ17:UON17"/>
    <mergeCell ref="UOO17:UOS17"/>
    <mergeCell ref="UMV17:UMZ17"/>
    <mergeCell ref="UNA17:UNE17"/>
    <mergeCell ref="UNF17:UNJ17"/>
    <mergeCell ref="UNK17:UNO17"/>
    <mergeCell ref="UNP17:UNT17"/>
    <mergeCell ref="ULW17:UMA17"/>
    <mergeCell ref="UMB17:UMF17"/>
    <mergeCell ref="UMG17:UMK17"/>
    <mergeCell ref="UML17:UMP17"/>
    <mergeCell ref="UMQ17:UMU17"/>
    <mergeCell ref="UKX17:ULB17"/>
    <mergeCell ref="ULC17:ULG17"/>
    <mergeCell ref="ULH17:ULL17"/>
    <mergeCell ref="ULM17:ULQ17"/>
    <mergeCell ref="ULR17:ULV17"/>
    <mergeCell ref="UJY17:UKC17"/>
    <mergeCell ref="UKD17:UKH17"/>
    <mergeCell ref="UKI17:UKM17"/>
    <mergeCell ref="UKN17:UKR17"/>
    <mergeCell ref="UKS17:UKW17"/>
    <mergeCell ref="UIZ17:UJD17"/>
    <mergeCell ref="UJE17:UJI17"/>
    <mergeCell ref="UJJ17:UJN17"/>
    <mergeCell ref="UJO17:UJS17"/>
    <mergeCell ref="UJT17:UJX17"/>
    <mergeCell ref="UIA17:UIE17"/>
    <mergeCell ref="UIF17:UIJ17"/>
    <mergeCell ref="UIK17:UIO17"/>
    <mergeCell ref="UIP17:UIT17"/>
    <mergeCell ref="UIU17:UIY17"/>
    <mergeCell ref="UHB17:UHF17"/>
    <mergeCell ref="UHG17:UHK17"/>
    <mergeCell ref="UHL17:UHP17"/>
    <mergeCell ref="UHQ17:UHU17"/>
    <mergeCell ref="UHV17:UHZ17"/>
    <mergeCell ref="UGC17:UGG17"/>
    <mergeCell ref="UGH17:UGL17"/>
    <mergeCell ref="UGM17:UGQ17"/>
    <mergeCell ref="UGR17:UGV17"/>
    <mergeCell ref="UGW17:UHA17"/>
    <mergeCell ref="UFD17:UFH17"/>
    <mergeCell ref="UFI17:UFM17"/>
    <mergeCell ref="UFN17:UFR17"/>
    <mergeCell ref="UFS17:UFW17"/>
    <mergeCell ref="UFX17:UGB17"/>
    <mergeCell ref="UEE17:UEI17"/>
    <mergeCell ref="UEJ17:UEN17"/>
    <mergeCell ref="UEO17:UES17"/>
    <mergeCell ref="UET17:UEX17"/>
    <mergeCell ref="UEY17:UFC17"/>
    <mergeCell ref="UDF17:UDJ17"/>
    <mergeCell ref="UDK17:UDO17"/>
    <mergeCell ref="UDP17:UDT17"/>
    <mergeCell ref="UDU17:UDY17"/>
    <mergeCell ref="UDZ17:UED17"/>
    <mergeCell ref="UCG17:UCK17"/>
    <mergeCell ref="UCL17:UCP17"/>
    <mergeCell ref="UCQ17:UCU17"/>
    <mergeCell ref="UCV17:UCZ17"/>
    <mergeCell ref="UDA17:UDE17"/>
    <mergeCell ref="UBH17:UBL17"/>
    <mergeCell ref="UBM17:UBQ17"/>
    <mergeCell ref="UBR17:UBV17"/>
    <mergeCell ref="UBW17:UCA17"/>
    <mergeCell ref="UCB17:UCF17"/>
    <mergeCell ref="UAI17:UAM17"/>
    <mergeCell ref="UAN17:UAR17"/>
    <mergeCell ref="UAS17:UAW17"/>
    <mergeCell ref="UAX17:UBB17"/>
    <mergeCell ref="UBC17:UBG17"/>
    <mergeCell ref="TZJ17:TZN17"/>
    <mergeCell ref="TZO17:TZS17"/>
    <mergeCell ref="TZT17:TZX17"/>
    <mergeCell ref="TZY17:UAC17"/>
    <mergeCell ref="UAD17:UAH17"/>
    <mergeCell ref="TYK17:TYO17"/>
    <mergeCell ref="TYP17:TYT17"/>
    <mergeCell ref="TYU17:TYY17"/>
    <mergeCell ref="TYZ17:TZD17"/>
    <mergeCell ref="TZE17:TZI17"/>
    <mergeCell ref="TXL17:TXP17"/>
    <mergeCell ref="TXQ17:TXU17"/>
    <mergeCell ref="TXV17:TXZ17"/>
    <mergeCell ref="TYA17:TYE17"/>
    <mergeCell ref="TYF17:TYJ17"/>
    <mergeCell ref="TWM17:TWQ17"/>
    <mergeCell ref="TWR17:TWV17"/>
    <mergeCell ref="TWW17:TXA17"/>
    <mergeCell ref="TXB17:TXF17"/>
    <mergeCell ref="TXG17:TXK17"/>
    <mergeCell ref="TVN17:TVR17"/>
    <mergeCell ref="TVS17:TVW17"/>
    <mergeCell ref="TVX17:TWB17"/>
    <mergeCell ref="TWC17:TWG17"/>
    <mergeCell ref="TWH17:TWL17"/>
    <mergeCell ref="TUO17:TUS17"/>
    <mergeCell ref="TUT17:TUX17"/>
    <mergeCell ref="TUY17:TVC17"/>
    <mergeCell ref="TVD17:TVH17"/>
    <mergeCell ref="TVI17:TVM17"/>
    <mergeCell ref="TTP17:TTT17"/>
    <mergeCell ref="TTU17:TTY17"/>
    <mergeCell ref="TTZ17:TUD17"/>
    <mergeCell ref="TUE17:TUI17"/>
    <mergeCell ref="TUJ17:TUN17"/>
    <mergeCell ref="TSQ17:TSU17"/>
    <mergeCell ref="TSV17:TSZ17"/>
    <mergeCell ref="TTA17:TTE17"/>
    <mergeCell ref="TTF17:TTJ17"/>
    <mergeCell ref="TTK17:TTO17"/>
    <mergeCell ref="TRR17:TRV17"/>
    <mergeCell ref="TRW17:TSA17"/>
    <mergeCell ref="TSB17:TSF17"/>
    <mergeCell ref="TSG17:TSK17"/>
    <mergeCell ref="TSL17:TSP17"/>
    <mergeCell ref="TQS17:TQW17"/>
    <mergeCell ref="TQX17:TRB17"/>
    <mergeCell ref="TRC17:TRG17"/>
    <mergeCell ref="TRH17:TRL17"/>
    <mergeCell ref="TRM17:TRQ17"/>
    <mergeCell ref="TPT17:TPX17"/>
    <mergeCell ref="TPY17:TQC17"/>
    <mergeCell ref="TQD17:TQH17"/>
    <mergeCell ref="TQI17:TQM17"/>
    <mergeCell ref="TQN17:TQR17"/>
    <mergeCell ref="TOU17:TOY17"/>
    <mergeCell ref="TOZ17:TPD17"/>
    <mergeCell ref="TPE17:TPI17"/>
    <mergeCell ref="TPJ17:TPN17"/>
    <mergeCell ref="TPO17:TPS17"/>
    <mergeCell ref="TNV17:TNZ17"/>
    <mergeCell ref="TOA17:TOE17"/>
    <mergeCell ref="TOF17:TOJ17"/>
    <mergeCell ref="TOK17:TOO17"/>
    <mergeCell ref="TOP17:TOT17"/>
    <mergeCell ref="TMW17:TNA17"/>
    <mergeCell ref="TNB17:TNF17"/>
    <mergeCell ref="TNG17:TNK17"/>
    <mergeCell ref="TNL17:TNP17"/>
    <mergeCell ref="TNQ17:TNU17"/>
    <mergeCell ref="TLX17:TMB17"/>
    <mergeCell ref="TMC17:TMG17"/>
    <mergeCell ref="TMH17:TML17"/>
    <mergeCell ref="TMM17:TMQ17"/>
    <mergeCell ref="TMR17:TMV17"/>
    <mergeCell ref="TKY17:TLC17"/>
    <mergeCell ref="TLD17:TLH17"/>
    <mergeCell ref="TLI17:TLM17"/>
    <mergeCell ref="TLN17:TLR17"/>
    <mergeCell ref="TLS17:TLW17"/>
    <mergeCell ref="TJZ17:TKD17"/>
    <mergeCell ref="TKE17:TKI17"/>
    <mergeCell ref="TKJ17:TKN17"/>
    <mergeCell ref="TKO17:TKS17"/>
    <mergeCell ref="TKT17:TKX17"/>
    <mergeCell ref="TJA17:TJE17"/>
    <mergeCell ref="TJF17:TJJ17"/>
    <mergeCell ref="TJK17:TJO17"/>
    <mergeCell ref="TJP17:TJT17"/>
    <mergeCell ref="TJU17:TJY17"/>
    <mergeCell ref="TIB17:TIF17"/>
    <mergeCell ref="TIG17:TIK17"/>
    <mergeCell ref="TIL17:TIP17"/>
    <mergeCell ref="TIQ17:TIU17"/>
    <mergeCell ref="TIV17:TIZ17"/>
    <mergeCell ref="THC17:THG17"/>
    <mergeCell ref="THH17:THL17"/>
    <mergeCell ref="THM17:THQ17"/>
    <mergeCell ref="THR17:THV17"/>
    <mergeCell ref="THW17:TIA17"/>
    <mergeCell ref="TGD17:TGH17"/>
    <mergeCell ref="TGI17:TGM17"/>
    <mergeCell ref="TGN17:TGR17"/>
    <mergeCell ref="TGS17:TGW17"/>
    <mergeCell ref="TGX17:THB17"/>
    <mergeCell ref="TFE17:TFI17"/>
    <mergeCell ref="TFJ17:TFN17"/>
    <mergeCell ref="TFO17:TFS17"/>
    <mergeCell ref="TFT17:TFX17"/>
    <mergeCell ref="TFY17:TGC17"/>
    <mergeCell ref="TEF17:TEJ17"/>
    <mergeCell ref="TEK17:TEO17"/>
    <mergeCell ref="TEP17:TET17"/>
    <mergeCell ref="TEU17:TEY17"/>
    <mergeCell ref="TEZ17:TFD17"/>
    <mergeCell ref="TDG17:TDK17"/>
    <mergeCell ref="TDL17:TDP17"/>
    <mergeCell ref="TDQ17:TDU17"/>
    <mergeCell ref="TDV17:TDZ17"/>
    <mergeCell ref="TEA17:TEE17"/>
    <mergeCell ref="TCH17:TCL17"/>
    <mergeCell ref="TCM17:TCQ17"/>
    <mergeCell ref="TCR17:TCV17"/>
    <mergeCell ref="TCW17:TDA17"/>
    <mergeCell ref="TDB17:TDF17"/>
    <mergeCell ref="TBI17:TBM17"/>
    <mergeCell ref="TBN17:TBR17"/>
    <mergeCell ref="TBS17:TBW17"/>
    <mergeCell ref="TBX17:TCB17"/>
    <mergeCell ref="TCC17:TCG17"/>
    <mergeCell ref="TAJ17:TAN17"/>
    <mergeCell ref="TAO17:TAS17"/>
    <mergeCell ref="TAT17:TAX17"/>
    <mergeCell ref="TAY17:TBC17"/>
    <mergeCell ref="TBD17:TBH17"/>
    <mergeCell ref="SZK17:SZO17"/>
    <mergeCell ref="SZP17:SZT17"/>
    <mergeCell ref="SZU17:SZY17"/>
    <mergeCell ref="SZZ17:TAD17"/>
    <mergeCell ref="TAE17:TAI17"/>
    <mergeCell ref="SYL17:SYP17"/>
    <mergeCell ref="SYQ17:SYU17"/>
    <mergeCell ref="SYV17:SYZ17"/>
    <mergeCell ref="SZA17:SZE17"/>
    <mergeCell ref="SZF17:SZJ17"/>
    <mergeCell ref="SXM17:SXQ17"/>
    <mergeCell ref="SXR17:SXV17"/>
    <mergeCell ref="SXW17:SYA17"/>
    <mergeCell ref="SYB17:SYF17"/>
    <mergeCell ref="SYG17:SYK17"/>
    <mergeCell ref="SWN17:SWR17"/>
    <mergeCell ref="SWS17:SWW17"/>
    <mergeCell ref="SWX17:SXB17"/>
    <mergeCell ref="SXC17:SXG17"/>
    <mergeCell ref="SXH17:SXL17"/>
    <mergeCell ref="SVO17:SVS17"/>
    <mergeCell ref="SVT17:SVX17"/>
    <mergeCell ref="SVY17:SWC17"/>
    <mergeCell ref="SWD17:SWH17"/>
    <mergeCell ref="SWI17:SWM17"/>
    <mergeCell ref="SUP17:SUT17"/>
    <mergeCell ref="SUU17:SUY17"/>
    <mergeCell ref="SUZ17:SVD17"/>
    <mergeCell ref="SVE17:SVI17"/>
    <mergeCell ref="SVJ17:SVN17"/>
    <mergeCell ref="STQ17:STU17"/>
    <mergeCell ref="STV17:STZ17"/>
    <mergeCell ref="SUA17:SUE17"/>
    <mergeCell ref="SUF17:SUJ17"/>
    <mergeCell ref="SUK17:SUO17"/>
    <mergeCell ref="SSR17:SSV17"/>
    <mergeCell ref="SSW17:STA17"/>
    <mergeCell ref="STB17:STF17"/>
    <mergeCell ref="STG17:STK17"/>
    <mergeCell ref="STL17:STP17"/>
    <mergeCell ref="SRS17:SRW17"/>
    <mergeCell ref="SRX17:SSB17"/>
    <mergeCell ref="SSC17:SSG17"/>
    <mergeCell ref="SSH17:SSL17"/>
    <mergeCell ref="SSM17:SSQ17"/>
    <mergeCell ref="SQT17:SQX17"/>
    <mergeCell ref="SQY17:SRC17"/>
    <mergeCell ref="SRD17:SRH17"/>
    <mergeCell ref="SRI17:SRM17"/>
    <mergeCell ref="SRN17:SRR17"/>
    <mergeCell ref="SPU17:SPY17"/>
    <mergeCell ref="SPZ17:SQD17"/>
    <mergeCell ref="SQE17:SQI17"/>
    <mergeCell ref="SQJ17:SQN17"/>
    <mergeCell ref="SQO17:SQS17"/>
    <mergeCell ref="SOV17:SOZ17"/>
    <mergeCell ref="SPA17:SPE17"/>
    <mergeCell ref="SPF17:SPJ17"/>
    <mergeCell ref="SPK17:SPO17"/>
    <mergeCell ref="SPP17:SPT17"/>
    <mergeCell ref="SNW17:SOA17"/>
    <mergeCell ref="SOB17:SOF17"/>
    <mergeCell ref="SOG17:SOK17"/>
    <mergeCell ref="SOL17:SOP17"/>
    <mergeCell ref="SOQ17:SOU17"/>
    <mergeCell ref="SMX17:SNB17"/>
    <mergeCell ref="SNC17:SNG17"/>
    <mergeCell ref="SNH17:SNL17"/>
    <mergeCell ref="SNM17:SNQ17"/>
    <mergeCell ref="SNR17:SNV17"/>
    <mergeCell ref="SLY17:SMC17"/>
    <mergeCell ref="SMD17:SMH17"/>
    <mergeCell ref="SMI17:SMM17"/>
    <mergeCell ref="SMN17:SMR17"/>
    <mergeCell ref="SMS17:SMW17"/>
    <mergeCell ref="SKZ17:SLD17"/>
    <mergeCell ref="SLE17:SLI17"/>
    <mergeCell ref="SLJ17:SLN17"/>
    <mergeCell ref="SLO17:SLS17"/>
    <mergeCell ref="SLT17:SLX17"/>
    <mergeCell ref="SKA17:SKE17"/>
    <mergeCell ref="SKF17:SKJ17"/>
    <mergeCell ref="SKK17:SKO17"/>
    <mergeCell ref="SKP17:SKT17"/>
    <mergeCell ref="SKU17:SKY17"/>
    <mergeCell ref="SJB17:SJF17"/>
    <mergeCell ref="SJG17:SJK17"/>
    <mergeCell ref="SJL17:SJP17"/>
    <mergeCell ref="SJQ17:SJU17"/>
    <mergeCell ref="SJV17:SJZ17"/>
    <mergeCell ref="SIC17:SIG17"/>
    <mergeCell ref="SIH17:SIL17"/>
    <mergeCell ref="SIM17:SIQ17"/>
    <mergeCell ref="SIR17:SIV17"/>
    <mergeCell ref="SIW17:SJA17"/>
    <mergeCell ref="SHD17:SHH17"/>
    <mergeCell ref="SHI17:SHM17"/>
    <mergeCell ref="SHN17:SHR17"/>
    <mergeCell ref="SHS17:SHW17"/>
    <mergeCell ref="SHX17:SIB17"/>
    <mergeCell ref="SGE17:SGI17"/>
    <mergeCell ref="SGJ17:SGN17"/>
    <mergeCell ref="SGO17:SGS17"/>
    <mergeCell ref="SGT17:SGX17"/>
    <mergeCell ref="SGY17:SHC17"/>
    <mergeCell ref="SFF17:SFJ17"/>
    <mergeCell ref="SFK17:SFO17"/>
    <mergeCell ref="SFP17:SFT17"/>
    <mergeCell ref="SFU17:SFY17"/>
    <mergeCell ref="SFZ17:SGD17"/>
    <mergeCell ref="SEG17:SEK17"/>
    <mergeCell ref="SEL17:SEP17"/>
    <mergeCell ref="SEQ17:SEU17"/>
    <mergeCell ref="SEV17:SEZ17"/>
    <mergeCell ref="SFA17:SFE17"/>
    <mergeCell ref="SDH17:SDL17"/>
    <mergeCell ref="SDM17:SDQ17"/>
    <mergeCell ref="SDR17:SDV17"/>
    <mergeCell ref="SDW17:SEA17"/>
    <mergeCell ref="SEB17:SEF17"/>
    <mergeCell ref="SCI17:SCM17"/>
    <mergeCell ref="SCN17:SCR17"/>
    <mergeCell ref="SCS17:SCW17"/>
    <mergeCell ref="SCX17:SDB17"/>
    <mergeCell ref="SDC17:SDG17"/>
    <mergeCell ref="SBJ17:SBN17"/>
    <mergeCell ref="SBO17:SBS17"/>
    <mergeCell ref="SBT17:SBX17"/>
    <mergeCell ref="SBY17:SCC17"/>
    <mergeCell ref="SCD17:SCH17"/>
    <mergeCell ref="SAK17:SAO17"/>
    <mergeCell ref="SAP17:SAT17"/>
    <mergeCell ref="SAU17:SAY17"/>
    <mergeCell ref="SAZ17:SBD17"/>
    <mergeCell ref="SBE17:SBI17"/>
    <mergeCell ref="RZL17:RZP17"/>
    <mergeCell ref="RZQ17:RZU17"/>
    <mergeCell ref="RZV17:RZZ17"/>
    <mergeCell ref="SAA17:SAE17"/>
    <mergeCell ref="SAF17:SAJ17"/>
    <mergeCell ref="RYM17:RYQ17"/>
    <mergeCell ref="RYR17:RYV17"/>
    <mergeCell ref="RYW17:RZA17"/>
    <mergeCell ref="RZB17:RZF17"/>
    <mergeCell ref="RZG17:RZK17"/>
    <mergeCell ref="RXN17:RXR17"/>
    <mergeCell ref="RXS17:RXW17"/>
    <mergeCell ref="RXX17:RYB17"/>
    <mergeCell ref="RYC17:RYG17"/>
    <mergeCell ref="RYH17:RYL17"/>
    <mergeCell ref="RWO17:RWS17"/>
    <mergeCell ref="RWT17:RWX17"/>
    <mergeCell ref="RWY17:RXC17"/>
    <mergeCell ref="RXD17:RXH17"/>
    <mergeCell ref="RXI17:RXM17"/>
    <mergeCell ref="RVP17:RVT17"/>
    <mergeCell ref="RVU17:RVY17"/>
    <mergeCell ref="RVZ17:RWD17"/>
    <mergeCell ref="RWE17:RWI17"/>
    <mergeCell ref="RWJ17:RWN17"/>
    <mergeCell ref="RUQ17:RUU17"/>
    <mergeCell ref="RUV17:RUZ17"/>
    <mergeCell ref="RVA17:RVE17"/>
    <mergeCell ref="RVF17:RVJ17"/>
    <mergeCell ref="RVK17:RVO17"/>
    <mergeCell ref="RTR17:RTV17"/>
    <mergeCell ref="RTW17:RUA17"/>
    <mergeCell ref="RUB17:RUF17"/>
    <mergeCell ref="RUG17:RUK17"/>
    <mergeCell ref="RUL17:RUP17"/>
    <mergeCell ref="RSS17:RSW17"/>
    <mergeCell ref="RSX17:RTB17"/>
    <mergeCell ref="RTC17:RTG17"/>
    <mergeCell ref="RTH17:RTL17"/>
    <mergeCell ref="RTM17:RTQ17"/>
    <mergeCell ref="RRT17:RRX17"/>
    <mergeCell ref="RRY17:RSC17"/>
    <mergeCell ref="RSD17:RSH17"/>
    <mergeCell ref="RSI17:RSM17"/>
    <mergeCell ref="RSN17:RSR17"/>
    <mergeCell ref="RQU17:RQY17"/>
    <mergeCell ref="RQZ17:RRD17"/>
    <mergeCell ref="RRE17:RRI17"/>
    <mergeCell ref="RRJ17:RRN17"/>
    <mergeCell ref="RRO17:RRS17"/>
    <mergeCell ref="RPV17:RPZ17"/>
    <mergeCell ref="RQA17:RQE17"/>
    <mergeCell ref="RQF17:RQJ17"/>
    <mergeCell ref="RQK17:RQO17"/>
    <mergeCell ref="RQP17:RQT17"/>
    <mergeCell ref="ROW17:RPA17"/>
    <mergeCell ref="RPB17:RPF17"/>
    <mergeCell ref="RPG17:RPK17"/>
    <mergeCell ref="RPL17:RPP17"/>
    <mergeCell ref="RPQ17:RPU17"/>
    <mergeCell ref="RNX17:ROB17"/>
    <mergeCell ref="ROC17:ROG17"/>
    <mergeCell ref="ROH17:ROL17"/>
    <mergeCell ref="ROM17:ROQ17"/>
    <mergeCell ref="ROR17:ROV17"/>
    <mergeCell ref="RMY17:RNC17"/>
    <mergeCell ref="RND17:RNH17"/>
    <mergeCell ref="RNI17:RNM17"/>
    <mergeCell ref="RNN17:RNR17"/>
    <mergeCell ref="RNS17:RNW17"/>
    <mergeCell ref="RLZ17:RMD17"/>
    <mergeCell ref="RME17:RMI17"/>
    <mergeCell ref="RMJ17:RMN17"/>
    <mergeCell ref="RMO17:RMS17"/>
    <mergeCell ref="RMT17:RMX17"/>
    <mergeCell ref="RLA17:RLE17"/>
    <mergeCell ref="RLF17:RLJ17"/>
    <mergeCell ref="RLK17:RLO17"/>
    <mergeCell ref="RLP17:RLT17"/>
    <mergeCell ref="RLU17:RLY17"/>
    <mergeCell ref="RKB17:RKF17"/>
    <mergeCell ref="RKG17:RKK17"/>
    <mergeCell ref="RKL17:RKP17"/>
    <mergeCell ref="RKQ17:RKU17"/>
    <mergeCell ref="RKV17:RKZ17"/>
    <mergeCell ref="RJC17:RJG17"/>
    <mergeCell ref="RJH17:RJL17"/>
    <mergeCell ref="RJM17:RJQ17"/>
    <mergeCell ref="RJR17:RJV17"/>
    <mergeCell ref="RJW17:RKA17"/>
    <mergeCell ref="RID17:RIH17"/>
    <mergeCell ref="RII17:RIM17"/>
    <mergeCell ref="RIN17:RIR17"/>
    <mergeCell ref="RIS17:RIW17"/>
    <mergeCell ref="RIX17:RJB17"/>
    <mergeCell ref="RHE17:RHI17"/>
    <mergeCell ref="RHJ17:RHN17"/>
    <mergeCell ref="RHO17:RHS17"/>
    <mergeCell ref="RHT17:RHX17"/>
    <mergeCell ref="RHY17:RIC17"/>
    <mergeCell ref="RGF17:RGJ17"/>
    <mergeCell ref="RGK17:RGO17"/>
    <mergeCell ref="RGP17:RGT17"/>
    <mergeCell ref="RGU17:RGY17"/>
    <mergeCell ref="RGZ17:RHD17"/>
    <mergeCell ref="RFG17:RFK17"/>
    <mergeCell ref="RFL17:RFP17"/>
    <mergeCell ref="RFQ17:RFU17"/>
    <mergeCell ref="RFV17:RFZ17"/>
    <mergeCell ref="RGA17:RGE17"/>
    <mergeCell ref="REH17:REL17"/>
    <mergeCell ref="REM17:REQ17"/>
    <mergeCell ref="RER17:REV17"/>
    <mergeCell ref="REW17:RFA17"/>
    <mergeCell ref="RFB17:RFF17"/>
    <mergeCell ref="RDI17:RDM17"/>
    <mergeCell ref="RDN17:RDR17"/>
    <mergeCell ref="RDS17:RDW17"/>
    <mergeCell ref="RDX17:REB17"/>
    <mergeCell ref="REC17:REG17"/>
    <mergeCell ref="RCJ17:RCN17"/>
    <mergeCell ref="RCO17:RCS17"/>
    <mergeCell ref="RCT17:RCX17"/>
    <mergeCell ref="RCY17:RDC17"/>
    <mergeCell ref="RDD17:RDH17"/>
    <mergeCell ref="RBK17:RBO17"/>
    <mergeCell ref="RBP17:RBT17"/>
    <mergeCell ref="RBU17:RBY17"/>
    <mergeCell ref="RBZ17:RCD17"/>
    <mergeCell ref="RCE17:RCI17"/>
    <mergeCell ref="RAL17:RAP17"/>
    <mergeCell ref="RAQ17:RAU17"/>
    <mergeCell ref="RAV17:RAZ17"/>
    <mergeCell ref="RBA17:RBE17"/>
    <mergeCell ref="RBF17:RBJ17"/>
    <mergeCell ref="QZM17:QZQ17"/>
    <mergeCell ref="QZR17:QZV17"/>
    <mergeCell ref="QZW17:RAA17"/>
    <mergeCell ref="RAB17:RAF17"/>
    <mergeCell ref="RAG17:RAK17"/>
    <mergeCell ref="QYN17:QYR17"/>
    <mergeCell ref="QYS17:QYW17"/>
    <mergeCell ref="QYX17:QZB17"/>
    <mergeCell ref="QZC17:QZG17"/>
    <mergeCell ref="QZH17:QZL17"/>
    <mergeCell ref="QXO17:QXS17"/>
    <mergeCell ref="QXT17:QXX17"/>
    <mergeCell ref="QXY17:QYC17"/>
    <mergeCell ref="QYD17:QYH17"/>
    <mergeCell ref="QYI17:QYM17"/>
    <mergeCell ref="QWP17:QWT17"/>
    <mergeCell ref="QWU17:QWY17"/>
    <mergeCell ref="QWZ17:QXD17"/>
    <mergeCell ref="QXE17:QXI17"/>
    <mergeCell ref="QXJ17:QXN17"/>
    <mergeCell ref="QVQ17:QVU17"/>
    <mergeCell ref="QVV17:QVZ17"/>
    <mergeCell ref="QWA17:QWE17"/>
    <mergeCell ref="QWF17:QWJ17"/>
    <mergeCell ref="QWK17:QWO17"/>
    <mergeCell ref="QUR17:QUV17"/>
    <mergeCell ref="QUW17:QVA17"/>
    <mergeCell ref="QVB17:QVF17"/>
    <mergeCell ref="QVG17:QVK17"/>
    <mergeCell ref="QVL17:QVP17"/>
    <mergeCell ref="QTS17:QTW17"/>
    <mergeCell ref="QTX17:QUB17"/>
    <mergeCell ref="QUC17:QUG17"/>
    <mergeCell ref="QUH17:QUL17"/>
    <mergeCell ref="QUM17:QUQ17"/>
    <mergeCell ref="QST17:QSX17"/>
    <mergeCell ref="QSY17:QTC17"/>
    <mergeCell ref="QTD17:QTH17"/>
    <mergeCell ref="QTI17:QTM17"/>
    <mergeCell ref="QTN17:QTR17"/>
    <mergeCell ref="QRU17:QRY17"/>
    <mergeCell ref="QRZ17:QSD17"/>
    <mergeCell ref="QSE17:QSI17"/>
    <mergeCell ref="QSJ17:QSN17"/>
    <mergeCell ref="QSO17:QSS17"/>
    <mergeCell ref="QQV17:QQZ17"/>
    <mergeCell ref="QRA17:QRE17"/>
    <mergeCell ref="QRF17:QRJ17"/>
    <mergeCell ref="QRK17:QRO17"/>
    <mergeCell ref="QRP17:QRT17"/>
    <mergeCell ref="QPW17:QQA17"/>
    <mergeCell ref="QQB17:QQF17"/>
    <mergeCell ref="QQG17:QQK17"/>
    <mergeCell ref="QQL17:QQP17"/>
    <mergeCell ref="QQQ17:QQU17"/>
    <mergeCell ref="QOX17:QPB17"/>
    <mergeCell ref="QPC17:QPG17"/>
    <mergeCell ref="QPH17:QPL17"/>
    <mergeCell ref="QPM17:QPQ17"/>
    <mergeCell ref="QPR17:QPV17"/>
    <mergeCell ref="QNY17:QOC17"/>
    <mergeCell ref="QOD17:QOH17"/>
    <mergeCell ref="QOI17:QOM17"/>
    <mergeCell ref="QON17:QOR17"/>
    <mergeCell ref="QOS17:QOW17"/>
    <mergeCell ref="QMZ17:QND17"/>
    <mergeCell ref="QNE17:QNI17"/>
    <mergeCell ref="QNJ17:QNN17"/>
    <mergeCell ref="QNO17:QNS17"/>
    <mergeCell ref="QNT17:QNX17"/>
    <mergeCell ref="QMA17:QME17"/>
    <mergeCell ref="QMF17:QMJ17"/>
    <mergeCell ref="QMK17:QMO17"/>
    <mergeCell ref="QMP17:QMT17"/>
    <mergeCell ref="QMU17:QMY17"/>
    <mergeCell ref="QLB17:QLF17"/>
    <mergeCell ref="QLG17:QLK17"/>
    <mergeCell ref="QLL17:QLP17"/>
    <mergeCell ref="QLQ17:QLU17"/>
    <mergeCell ref="QLV17:QLZ17"/>
    <mergeCell ref="QKC17:QKG17"/>
    <mergeCell ref="QKH17:QKL17"/>
    <mergeCell ref="QKM17:QKQ17"/>
    <mergeCell ref="QKR17:QKV17"/>
    <mergeCell ref="QKW17:QLA17"/>
    <mergeCell ref="QJD17:QJH17"/>
    <mergeCell ref="QJI17:QJM17"/>
    <mergeCell ref="QJN17:QJR17"/>
    <mergeCell ref="QJS17:QJW17"/>
    <mergeCell ref="QJX17:QKB17"/>
    <mergeCell ref="QIE17:QII17"/>
    <mergeCell ref="QIJ17:QIN17"/>
    <mergeCell ref="QIO17:QIS17"/>
    <mergeCell ref="QIT17:QIX17"/>
    <mergeCell ref="QIY17:QJC17"/>
    <mergeCell ref="QHF17:QHJ17"/>
    <mergeCell ref="QHK17:QHO17"/>
    <mergeCell ref="QHP17:QHT17"/>
    <mergeCell ref="QHU17:QHY17"/>
    <mergeCell ref="QHZ17:QID17"/>
    <mergeCell ref="QGG17:QGK17"/>
    <mergeCell ref="QGL17:QGP17"/>
    <mergeCell ref="QGQ17:QGU17"/>
    <mergeCell ref="QGV17:QGZ17"/>
    <mergeCell ref="QHA17:QHE17"/>
    <mergeCell ref="QFH17:QFL17"/>
    <mergeCell ref="QFM17:QFQ17"/>
    <mergeCell ref="QFR17:QFV17"/>
    <mergeCell ref="QFW17:QGA17"/>
    <mergeCell ref="QGB17:QGF17"/>
    <mergeCell ref="QEI17:QEM17"/>
    <mergeCell ref="QEN17:QER17"/>
    <mergeCell ref="QES17:QEW17"/>
    <mergeCell ref="QEX17:QFB17"/>
    <mergeCell ref="QFC17:QFG17"/>
    <mergeCell ref="QDJ17:QDN17"/>
    <mergeCell ref="QDO17:QDS17"/>
    <mergeCell ref="QDT17:QDX17"/>
    <mergeCell ref="QDY17:QEC17"/>
    <mergeCell ref="QED17:QEH17"/>
    <mergeCell ref="QCK17:QCO17"/>
    <mergeCell ref="QCP17:QCT17"/>
    <mergeCell ref="QCU17:QCY17"/>
    <mergeCell ref="QCZ17:QDD17"/>
    <mergeCell ref="QDE17:QDI17"/>
    <mergeCell ref="QBL17:QBP17"/>
    <mergeCell ref="QBQ17:QBU17"/>
    <mergeCell ref="QBV17:QBZ17"/>
    <mergeCell ref="QCA17:QCE17"/>
    <mergeCell ref="QCF17:QCJ17"/>
    <mergeCell ref="QAM17:QAQ17"/>
    <mergeCell ref="QAR17:QAV17"/>
    <mergeCell ref="QAW17:QBA17"/>
    <mergeCell ref="QBB17:QBF17"/>
    <mergeCell ref="QBG17:QBK17"/>
    <mergeCell ref="PZN17:PZR17"/>
    <mergeCell ref="PZS17:PZW17"/>
    <mergeCell ref="PZX17:QAB17"/>
    <mergeCell ref="QAC17:QAG17"/>
    <mergeCell ref="QAH17:QAL17"/>
    <mergeCell ref="PYO17:PYS17"/>
    <mergeCell ref="PYT17:PYX17"/>
    <mergeCell ref="PYY17:PZC17"/>
    <mergeCell ref="PZD17:PZH17"/>
    <mergeCell ref="PZI17:PZM17"/>
    <mergeCell ref="PXP17:PXT17"/>
    <mergeCell ref="PXU17:PXY17"/>
    <mergeCell ref="PXZ17:PYD17"/>
    <mergeCell ref="PYE17:PYI17"/>
    <mergeCell ref="PYJ17:PYN17"/>
    <mergeCell ref="PWQ17:PWU17"/>
    <mergeCell ref="PWV17:PWZ17"/>
    <mergeCell ref="PXA17:PXE17"/>
    <mergeCell ref="PXF17:PXJ17"/>
    <mergeCell ref="PXK17:PXO17"/>
    <mergeCell ref="PVR17:PVV17"/>
    <mergeCell ref="PVW17:PWA17"/>
    <mergeCell ref="PWB17:PWF17"/>
    <mergeCell ref="PWG17:PWK17"/>
    <mergeCell ref="PWL17:PWP17"/>
    <mergeCell ref="PUS17:PUW17"/>
    <mergeCell ref="PUX17:PVB17"/>
    <mergeCell ref="PVC17:PVG17"/>
    <mergeCell ref="PVH17:PVL17"/>
    <mergeCell ref="PVM17:PVQ17"/>
    <mergeCell ref="PTT17:PTX17"/>
    <mergeCell ref="PTY17:PUC17"/>
    <mergeCell ref="PUD17:PUH17"/>
    <mergeCell ref="PUI17:PUM17"/>
    <mergeCell ref="PUN17:PUR17"/>
    <mergeCell ref="PSU17:PSY17"/>
    <mergeCell ref="PSZ17:PTD17"/>
    <mergeCell ref="PTE17:PTI17"/>
    <mergeCell ref="PTJ17:PTN17"/>
    <mergeCell ref="PTO17:PTS17"/>
    <mergeCell ref="PRV17:PRZ17"/>
    <mergeCell ref="PSA17:PSE17"/>
    <mergeCell ref="PSF17:PSJ17"/>
    <mergeCell ref="PSK17:PSO17"/>
    <mergeCell ref="PSP17:PST17"/>
    <mergeCell ref="PQW17:PRA17"/>
    <mergeCell ref="PRB17:PRF17"/>
    <mergeCell ref="PRG17:PRK17"/>
    <mergeCell ref="PRL17:PRP17"/>
    <mergeCell ref="PRQ17:PRU17"/>
    <mergeCell ref="PPX17:PQB17"/>
    <mergeCell ref="PQC17:PQG17"/>
    <mergeCell ref="PQH17:PQL17"/>
    <mergeCell ref="PQM17:PQQ17"/>
    <mergeCell ref="PQR17:PQV17"/>
    <mergeCell ref="POY17:PPC17"/>
    <mergeCell ref="PPD17:PPH17"/>
    <mergeCell ref="PPI17:PPM17"/>
    <mergeCell ref="PPN17:PPR17"/>
    <mergeCell ref="PPS17:PPW17"/>
    <mergeCell ref="PNZ17:POD17"/>
    <mergeCell ref="POE17:POI17"/>
    <mergeCell ref="POJ17:PON17"/>
    <mergeCell ref="POO17:POS17"/>
    <mergeCell ref="POT17:POX17"/>
    <mergeCell ref="PNA17:PNE17"/>
    <mergeCell ref="PNF17:PNJ17"/>
    <mergeCell ref="PNK17:PNO17"/>
    <mergeCell ref="PNP17:PNT17"/>
    <mergeCell ref="PNU17:PNY17"/>
    <mergeCell ref="PMB17:PMF17"/>
    <mergeCell ref="PMG17:PMK17"/>
    <mergeCell ref="PML17:PMP17"/>
    <mergeCell ref="PMQ17:PMU17"/>
    <mergeCell ref="PMV17:PMZ17"/>
    <mergeCell ref="PLC17:PLG17"/>
    <mergeCell ref="PLH17:PLL17"/>
    <mergeCell ref="PLM17:PLQ17"/>
    <mergeCell ref="PLR17:PLV17"/>
    <mergeCell ref="PLW17:PMA17"/>
    <mergeCell ref="PKD17:PKH17"/>
    <mergeCell ref="PKI17:PKM17"/>
    <mergeCell ref="PKN17:PKR17"/>
    <mergeCell ref="PKS17:PKW17"/>
    <mergeCell ref="PKX17:PLB17"/>
    <mergeCell ref="PJE17:PJI17"/>
    <mergeCell ref="PJJ17:PJN17"/>
    <mergeCell ref="PJO17:PJS17"/>
    <mergeCell ref="PJT17:PJX17"/>
    <mergeCell ref="PJY17:PKC17"/>
    <mergeCell ref="PIF17:PIJ17"/>
    <mergeCell ref="PIK17:PIO17"/>
    <mergeCell ref="PIP17:PIT17"/>
    <mergeCell ref="PIU17:PIY17"/>
    <mergeCell ref="PIZ17:PJD17"/>
    <mergeCell ref="PHG17:PHK17"/>
    <mergeCell ref="PHL17:PHP17"/>
    <mergeCell ref="PHQ17:PHU17"/>
    <mergeCell ref="PHV17:PHZ17"/>
    <mergeCell ref="PIA17:PIE17"/>
    <mergeCell ref="PGH17:PGL17"/>
    <mergeCell ref="PGM17:PGQ17"/>
    <mergeCell ref="PGR17:PGV17"/>
    <mergeCell ref="PGW17:PHA17"/>
    <mergeCell ref="PHB17:PHF17"/>
    <mergeCell ref="PFI17:PFM17"/>
    <mergeCell ref="PFN17:PFR17"/>
    <mergeCell ref="PFS17:PFW17"/>
    <mergeCell ref="PFX17:PGB17"/>
    <mergeCell ref="PGC17:PGG17"/>
    <mergeCell ref="PEJ17:PEN17"/>
    <mergeCell ref="PEO17:PES17"/>
    <mergeCell ref="PET17:PEX17"/>
    <mergeCell ref="PEY17:PFC17"/>
    <mergeCell ref="PFD17:PFH17"/>
    <mergeCell ref="PDK17:PDO17"/>
    <mergeCell ref="PDP17:PDT17"/>
    <mergeCell ref="PDU17:PDY17"/>
    <mergeCell ref="PDZ17:PED17"/>
    <mergeCell ref="PEE17:PEI17"/>
    <mergeCell ref="PCL17:PCP17"/>
    <mergeCell ref="PCQ17:PCU17"/>
    <mergeCell ref="PCV17:PCZ17"/>
    <mergeCell ref="PDA17:PDE17"/>
    <mergeCell ref="PDF17:PDJ17"/>
    <mergeCell ref="PBM17:PBQ17"/>
    <mergeCell ref="PBR17:PBV17"/>
    <mergeCell ref="PBW17:PCA17"/>
    <mergeCell ref="PCB17:PCF17"/>
    <mergeCell ref="PCG17:PCK17"/>
    <mergeCell ref="PAN17:PAR17"/>
    <mergeCell ref="PAS17:PAW17"/>
    <mergeCell ref="PAX17:PBB17"/>
    <mergeCell ref="PBC17:PBG17"/>
    <mergeCell ref="PBH17:PBL17"/>
    <mergeCell ref="OZO17:OZS17"/>
    <mergeCell ref="OZT17:OZX17"/>
    <mergeCell ref="OZY17:PAC17"/>
    <mergeCell ref="PAD17:PAH17"/>
    <mergeCell ref="PAI17:PAM17"/>
    <mergeCell ref="OYP17:OYT17"/>
    <mergeCell ref="OYU17:OYY17"/>
    <mergeCell ref="OYZ17:OZD17"/>
    <mergeCell ref="OZE17:OZI17"/>
    <mergeCell ref="OZJ17:OZN17"/>
    <mergeCell ref="OXQ17:OXU17"/>
    <mergeCell ref="OXV17:OXZ17"/>
    <mergeCell ref="OYA17:OYE17"/>
    <mergeCell ref="OYF17:OYJ17"/>
    <mergeCell ref="OYK17:OYO17"/>
    <mergeCell ref="OWR17:OWV17"/>
    <mergeCell ref="OWW17:OXA17"/>
    <mergeCell ref="OXB17:OXF17"/>
    <mergeCell ref="OXG17:OXK17"/>
    <mergeCell ref="OXL17:OXP17"/>
    <mergeCell ref="OVS17:OVW17"/>
    <mergeCell ref="OVX17:OWB17"/>
    <mergeCell ref="OWC17:OWG17"/>
    <mergeCell ref="OWH17:OWL17"/>
    <mergeCell ref="OWM17:OWQ17"/>
    <mergeCell ref="OUT17:OUX17"/>
    <mergeCell ref="OUY17:OVC17"/>
    <mergeCell ref="OVD17:OVH17"/>
    <mergeCell ref="OVI17:OVM17"/>
    <mergeCell ref="OVN17:OVR17"/>
    <mergeCell ref="OTU17:OTY17"/>
    <mergeCell ref="OTZ17:OUD17"/>
    <mergeCell ref="OUE17:OUI17"/>
    <mergeCell ref="OUJ17:OUN17"/>
    <mergeCell ref="OUO17:OUS17"/>
    <mergeCell ref="OSV17:OSZ17"/>
    <mergeCell ref="OTA17:OTE17"/>
    <mergeCell ref="OTF17:OTJ17"/>
    <mergeCell ref="OTK17:OTO17"/>
    <mergeCell ref="OTP17:OTT17"/>
    <mergeCell ref="ORW17:OSA17"/>
    <mergeCell ref="OSB17:OSF17"/>
    <mergeCell ref="OSG17:OSK17"/>
    <mergeCell ref="OSL17:OSP17"/>
    <mergeCell ref="OSQ17:OSU17"/>
    <mergeCell ref="OQX17:ORB17"/>
    <mergeCell ref="ORC17:ORG17"/>
    <mergeCell ref="ORH17:ORL17"/>
    <mergeCell ref="ORM17:ORQ17"/>
    <mergeCell ref="ORR17:ORV17"/>
    <mergeCell ref="OPY17:OQC17"/>
    <mergeCell ref="OQD17:OQH17"/>
    <mergeCell ref="OQI17:OQM17"/>
    <mergeCell ref="OQN17:OQR17"/>
    <mergeCell ref="OQS17:OQW17"/>
    <mergeCell ref="OOZ17:OPD17"/>
    <mergeCell ref="OPE17:OPI17"/>
    <mergeCell ref="OPJ17:OPN17"/>
    <mergeCell ref="OPO17:OPS17"/>
    <mergeCell ref="OPT17:OPX17"/>
    <mergeCell ref="OOA17:OOE17"/>
    <mergeCell ref="OOF17:OOJ17"/>
    <mergeCell ref="OOK17:OOO17"/>
    <mergeCell ref="OOP17:OOT17"/>
    <mergeCell ref="OOU17:OOY17"/>
    <mergeCell ref="ONB17:ONF17"/>
    <mergeCell ref="ONG17:ONK17"/>
    <mergeCell ref="ONL17:ONP17"/>
    <mergeCell ref="ONQ17:ONU17"/>
    <mergeCell ref="ONV17:ONZ17"/>
    <mergeCell ref="OMC17:OMG17"/>
    <mergeCell ref="OMH17:OML17"/>
    <mergeCell ref="OMM17:OMQ17"/>
    <mergeCell ref="OMR17:OMV17"/>
    <mergeCell ref="OMW17:ONA17"/>
    <mergeCell ref="OLD17:OLH17"/>
    <mergeCell ref="OLI17:OLM17"/>
    <mergeCell ref="OLN17:OLR17"/>
    <mergeCell ref="OLS17:OLW17"/>
    <mergeCell ref="OLX17:OMB17"/>
    <mergeCell ref="OKE17:OKI17"/>
    <mergeCell ref="OKJ17:OKN17"/>
    <mergeCell ref="OKO17:OKS17"/>
    <mergeCell ref="OKT17:OKX17"/>
    <mergeCell ref="OKY17:OLC17"/>
    <mergeCell ref="OJF17:OJJ17"/>
    <mergeCell ref="OJK17:OJO17"/>
    <mergeCell ref="OJP17:OJT17"/>
    <mergeCell ref="OJU17:OJY17"/>
    <mergeCell ref="OJZ17:OKD17"/>
    <mergeCell ref="OIG17:OIK17"/>
    <mergeCell ref="OIL17:OIP17"/>
    <mergeCell ref="OIQ17:OIU17"/>
    <mergeCell ref="OIV17:OIZ17"/>
    <mergeCell ref="OJA17:OJE17"/>
    <mergeCell ref="OHH17:OHL17"/>
    <mergeCell ref="OHM17:OHQ17"/>
    <mergeCell ref="OHR17:OHV17"/>
    <mergeCell ref="OHW17:OIA17"/>
    <mergeCell ref="OIB17:OIF17"/>
    <mergeCell ref="OGI17:OGM17"/>
    <mergeCell ref="OGN17:OGR17"/>
    <mergeCell ref="OGS17:OGW17"/>
    <mergeCell ref="OGX17:OHB17"/>
    <mergeCell ref="OHC17:OHG17"/>
    <mergeCell ref="OFJ17:OFN17"/>
    <mergeCell ref="OFO17:OFS17"/>
    <mergeCell ref="OFT17:OFX17"/>
    <mergeCell ref="OFY17:OGC17"/>
    <mergeCell ref="OGD17:OGH17"/>
    <mergeCell ref="OEK17:OEO17"/>
    <mergeCell ref="OEP17:OET17"/>
    <mergeCell ref="OEU17:OEY17"/>
    <mergeCell ref="OEZ17:OFD17"/>
    <mergeCell ref="OFE17:OFI17"/>
    <mergeCell ref="ODL17:ODP17"/>
    <mergeCell ref="ODQ17:ODU17"/>
    <mergeCell ref="ODV17:ODZ17"/>
    <mergeCell ref="OEA17:OEE17"/>
    <mergeCell ref="OEF17:OEJ17"/>
    <mergeCell ref="OCM17:OCQ17"/>
    <mergeCell ref="OCR17:OCV17"/>
    <mergeCell ref="OCW17:ODA17"/>
    <mergeCell ref="ODB17:ODF17"/>
    <mergeCell ref="ODG17:ODK17"/>
    <mergeCell ref="OBN17:OBR17"/>
    <mergeCell ref="OBS17:OBW17"/>
    <mergeCell ref="OBX17:OCB17"/>
    <mergeCell ref="OCC17:OCG17"/>
    <mergeCell ref="OCH17:OCL17"/>
    <mergeCell ref="OAO17:OAS17"/>
    <mergeCell ref="OAT17:OAX17"/>
    <mergeCell ref="OAY17:OBC17"/>
    <mergeCell ref="OBD17:OBH17"/>
    <mergeCell ref="OBI17:OBM17"/>
    <mergeCell ref="NZP17:NZT17"/>
    <mergeCell ref="NZU17:NZY17"/>
    <mergeCell ref="NZZ17:OAD17"/>
    <mergeCell ref="OAE17:OAI17"/>
    <mergeCell ref="OAJ17:OAN17"/>
    <mergeCell ref="NYQ17:NYU17"/>
    <mergeCell ref="NYV17:NYZ17"/>
    <mergeCell ref="NZA17:NZE17"/>
    <mergeCell ref="NZF17:NZJ17"/>
    <mergeCell ref="NZK17:NZO17"/>
    <mergeCell ref="NXR17:NXV17"/>
    <mergeCell ref="NXW17:NYA17"/>
    <mergeCell ref="NYB17:NYF17"/>
    <mergeCell ref="NYG17:NYK17"/>
    <mergeCell ref="NYL17:NYP17"/>
    <mergeCell ref="NWS17:NWW17"/>
    <mergeCell ref="NWX17:NXB17"/>
    <mergeCell ref="NXC17:NXG17"/>
    <mergeCell ref="NXH17:NXL17"/>
    <mergeCell ref="NXM17:NXQ17"/>
    <mergeCell ref="NVT17:NVX17"/>
    <mergeCell ref="NVY17:NWC17"/>
    <mergeCell ref="NWD17:NWH17"/>
    <mergeCell ref="NWI17:NWM17"/>
    <mergeCell ref="NWN17:NWR17"/>
    <mergeCell ref="NUU17:NUY17"/>
    <mergeCell ref="NUZ17:NVD17"/>
    <mergeCell ref="NVE17:NVI17"/>
    <mergeCell ref="NVJ17:NVN17"/>
    <mergeCell ref="NVO17:NVS17"/>
    <mergeCell ref="NTV17:NTZ17"/>
    <mergeCell ref="NUA17:NUE17"/>
    <mergeCell ref="NUF17:NUJ17"/>
    <mergeCell ref="NUK17:NUO17"/>
    <mergeCell ref="NUP17:NUT17"/>
    <mergeCell ref="NSW17:NTA17"/>
    <mergeCell ref="NTB17:NTF17"/>
    <mergeCell ref="NTG17:NTK17"/>
    <mergeCell ref="NTL17:NTP17"/>
    <mergeCell ref="NTQ17:NTU17"/>
    <mergeCell ref="NRX17:NSB17"/>
    <mergeCell ref="NSC17:NSG17"/>
    <mergeCell ref="NSH17:NSL17"/>
    <mergeCell ref="NSM17:NSQ17"/>
    <mergeCell ref="NSR17:NSV17"/>
    <mergeCell ref="NQY17:NRC17"/>
    <mergeCell ref="NRD17:NRH17"/>
    <mergeCell ref="NRI17:NRM17"/>
    <mergeCell ref="NRN17:NRR17"/>
    <mergeCell ref="NRS17:NRW17"/>
    <mergeCell ref="NPZ17:NQD17"/>
    <mergeCell ref="NQE17:NQI17"/>
    <mergeCell ref="NQJ17:NQN17"/>
    <mergeCell ref="NQO17:NQS17"/>
    <mergeCell ref="NQT17:NQX17"/>
    <mergeCell ref="NPA17:NPE17"/>
    <mergeCell ref="NPF17:NPJ17"/>
    <mergeCell ref="NPK17:NPO17"/>
    <mergeCell ref="NPP17:NPT17"/>
    <mergeCell ref="NPU17:NPY17"/>
    <mergeCell ref="NOB17:NOF17"/>
    <mergeCell ref="NOG17:NOK17"/>
    <mergeCell ref="NOL17:NOP17"/>
    <mergeCell ref="NOQ17:NOU17"/>
    <mergeCell ref="NOV17:NOZ17"/>
    <mergeCell ref="NNC17:NNG17"/>
    <mergeCell ref="NNH17:NNL17"/>
    <mergeCell ref="NNM17:NNQ17"/>
    <mergeCell ref="NNR17:NNV17"/>
    <mergeCell ref="NNW17:NOA17"/>
    <mergeCell ref="NMD17:NMH17"/>
    <mergeCell ref="NMI17:NMM17"/>
    <mergeCell ref="NMN17:NMR17"/>
    <mergeCell ref="NMS17:NMW17"/>
    <mergeCell ref="NMX17:NNB17"/>
    <mergeCell ref="NLE17:NLI17"/>
    <mergeCell ref="NLJ17:NLN17"/>
    <mergeCell ref="NLO17:NLS17"/>
    <mergeCell ref="NLT17:NLX17"/>
    <mergeCell ref="NLY17:NMC17"/>
    <mergeCell ref="NKF17:NKJ17"/>
    <mergeCell ref="NKK17:NKO17"/>
    <mergeCell ref="NKP17:NKT17"/>
    <mergeCell ref="NKU17:NKY17"/>
    <mergeCell ref="NKZ17:NLD17"/>
    <mergeCell ref="NJG17:NJK17"/>
    <mergeCell ref="NJL17:NJP17"/>
    <mergeCell ref="NJQ17:NJU17"/>
    <mergeCell ref="NJV17:NJZ17"/>
    <mergeCell ref="NKA17:NKE17"/>
    <mergeCell ref="NIH17:NIL17"/>
    <mergeCell ref="NIM17:NIQ17"/>
    <mergeCell ref="NIR17:NIV17"/>
    <mergeCell ref="NIW17:NJA17"/>
    <mergeCell ref="NJB17:NJF17"/>
    <mergeCell ref="NHI17:NHM17"/>
    <mergeCell ref="NHN17:NHR17"/>
    <mergeCell ref="NHS17:NHW17"/>
    <mergeCell ref="NHX17:NIB17"/>
    <mergeCell ref="NIC17:NIG17"/>
    <mergeCell ref="NGJ17:NGN17"/>
    <mergeCell ref="NGO17:NGS17"/>
    <mergeCell ref="NGT17:NGX17"/>
    <mergeCell ref="NGY17:NHC17"/>
    <mergeCell ref="NHD17:NHH17"/>
    <mergeCell ref="NFK17:NFO17"/>
    <mergeCell ref="NFP17:NFT17"/>
    <mergeCell ref="NFU17:NFY17"/>
    <mergeCell ref="NFZ17:NGD17"/>
    <mergeCell ref="NGE17:NGI17"/>
    <mergeCell ref="NEL17:NEP17"/>
    <mergeCell ref="NEQ17:NEU17"/>
    <mergeCell ref="NEV17:NEZ17"/>
    <mergeCell ref="NFA17:NFE17"/>
    <mergeCell ref="NFF17:NFJ17"/>
    <mergeCell ref="NDM17:NDQ17"/>
    <mergeCell ref="NDR17:NDV17"/>
    <mergeCell ref="NDW17:NEA17"/>
    <mergeCell ref="NEB17:NEF17"/>
    <mergeCell ref="NEG17:NEK17"/>
    <mergeCell ref="NCN17:NCR17"/>
    <mergeCell ref="NCS17:NCW17"/>
    <mergeCell ref="NCX17:NDB17"/>
    <mergeCell ref="NDC17:NDG17"/>
    <mergeCell ref="NDH17:NDL17"/>
    <mergeCell ref="NBO17:NBS17"/>
    <mergeCell ref="NBT17:NBX17"/>
    <mergeCell ref="NBY17:NCC17"/>
    <mergeCell ref="NCD17:NCH17"/>
    <mergeCell ref="NCI17:NCM17"/>
    <mergeCell ref="NAP17:NAT17"/>
    <mergeCell ref="NAU17:NAY17"/>
    <mergeCell ref="NAZ17:NBD17"/>
    <mergeCell ref="NBE17:NBI17"/>
    <mergeCell ref="NBJ17:NBN17"/>
    <mergeCell ref="MZQ17:MZU17"/>
    <mergeCell ref="MZV17:MZZ17"/>
    <mergeCell ref="NAA17:NAE17"/>
    <mergeCell ref="NAF17:NAJ17"/>
    <mergeCell ref="NAK17:NAO17"/>
    <mergeCell ref="MYR17:MYV17"/>
    <mergeCell ref="MYW17:MZA17"/>
    <mergeCell ref="MZB17:MZF17"/>
    <mergeCell ref="MZG17:MZK17"/>
    <mergeCell ref="MZL17:MZP17"/>
    <mergeCell ref="MXS17:MXW17"/>
    <mergeCell ref="MXX17:MYB17"/>
    <mergeCell ref="MYC17:MYG17"/>
    <mergeCell ref="MYH17:MYL17"/>
    <mergeCell ref="MYM17:MYQ17"/>
    <mergeCell ref="MWT17:MWX17"/>
    <mergeCell ref="MWY17:MXC17"/>
    <mergeCell ref="MXD17:MXH17"/>
    <mergeCell ref="MXI17:MXM17"/>
    <mergeCell ref="MXN17:MXR17"/>
    <mergeCell ref="MVU17:MVY17"/>
    <mergeCell ref="MVZ17:MWD17"/>
    <mergeCell ref="MWE17:MWI17"/>
    <mergeCell ref="MWJ17:MWN17"/>
    <mergeCell ref="MWO17:MWS17"/>
    <mergeCell ref="MUV17:MUZ17"/>
    <mergeCell ref="MVA17:MVE17"/>
    <mergeCell ref="MVF17:MVJ17"/>
    <mergeCell ref="MVK17:MVO17"/>
    <mergeCell ref="MVP17:MVT17"/>
    <mergeCell ref="MTW17:MUA17"/>
    <mergeCell ref="MUB17:MUF17"/>
    <mergeCell ref="MUG17:MUK17"/>
    <mergeCell ref="MUL17:MUP17"/>
    <mergeCell ref="MUQ17:MUU17"/>
    <mergeCell ref="MSX17:MTB17"/>
    <mergeCell ref="MTC17:MTG17"/>
    <mergeCell ref="MTH17:MTL17"/>
    <mergeCell ref="MTM17:MTQ17"/>
    <mergeCell ref="MTR17:MTV17"/>
    <mergeCell ref="MRY17:MSC17"/>
    <mergeCell ref="MSD17:MSH17"/>
    <mergeCell ref="MSI17:MSM17"/>
    <mergeCell ref="MSN17:MSR17"/>
    <mergeCell ref="MSS17:MSW17"/>
    <mergeCell ref="MQZ17:MRD17"/>
    <mergeCell ref="MRE17:MRI17"/>
    <mergeCell ref="MRJ17:MRN17"/>
    <mergeCell ref="MRO17:MRS17"/>
    <mergeCell ref="MRT17:MRX17"/>
    <mergeCell ref="MQA17:MQE17"/>
    <mergeCell ref="MQF17:MQJ17"/>
    <mergeCell ref="MQK17:MQO17"/>
    <mergeCell ref="MQP17:MQT17"/>
    <mergeCell ref="MQU17:MQY17"/>
    <mergeCell ref="MPB17:MPF17"/>
    <mergeCell ref="MPG17:MPK17"/>
    <mergeCell ref="MPL17:MPP17"/>
    <mergeCell ref="MPQ17:MPU17"/>
    <mergeCell ref="MPV17:MPZ17"/>
    <mergeCell ref="MOC17:MOG17"/>
    <mergeCell ref="MOH17:MOL17"/>
    <mergeCell ref="MOM17:MOQ17"/>
    <mergeCell ref="MOR17:MOV17"/>
    <mergeCell ref="MOW17:MPA17"/>
    <mergeCell ref="MND17:MNH17"/>
    <mergeCell ref="MNI17:MNM17"/>
    <mergeCell ref="MNN17:MNR17"/>
    <mergeCell ref="MNS17:MNW17"/>
    <mergeCell ref="MNX17:MOB17"/>
    <mergeCell ref="MME17:MMI17"/>
    <mergeCell ref="MMJ17:MMN17"/>
    <mergeCell ref="MMO17:MMS17"/>
    <mergeCell ref="MMT17:MMX17"/>
    <mergeCell ref="MMY17:MNC17"/>
    <mergeCell ref="MLF17:MLJ17"/>
    <mergeCell ref="MLK17:MLO17"/>
    <mergeCell ref="MLP17:MLT17"/>
    <mergeCell ref="MLU17:MLY17"/>
    <mergeCell ref="MLZ17:MMD17"/>
    <mergeCell ref="MKG17:MKK17"/>
    <mergeCell ref="MKL17:MKP17"/>
    <mergeCell ref="MKQ17:MKU17"/>
    <mergeCell ref="MKV17:MKZ17"/>
    <mergeCell ref="MLA17:MLE17"/>
    <mergeCell ref="MJH17:MJL17"/>
    <mergeCell ref="MJM17:MJQ17"/>
    <mergeCell ref="MJR17:MJV17"/>
    <mergeCell ref="MJW17:MKA17"/>
    <mergeCell ref="MKB17:MKF17"/>
    <mergeCell ref="MII17:MIM17"/>
    <mergeCell ref="MIN17:MIR17"/>
    <mergeCell ref="MIS17:MIW17"/>
    <mergeCell ref="MIX17:MJB17"/>
    <mergeCell ref="MJC17:MJG17"/>
    <mergeCell ref="MHJ17:MHN17"/>
    <mergeCell ref="MHO17:MHS17"/>
    <mergeCell ref="MHT17:MHX17"/>
    <mergeCell ref="MHY17:MIC17"/>
    <mergeCell ref="MID17:MIH17"/>
    <mergeCell ref="MGK17:MGO17"/>
    <mergeCell ref="MGP17:MGT17"/>
    <mergeCell ref="MGU17:MGY17"/>
    <mergeCell ref="MGZ17:MHD17"/>
    <mergeCell ref="MHE17:MHI17"/>
    <mergeCell ref="MFL17:MFP17"/>
    <mergeCell ref="MFQ17:MFU17"/>
    <mergeCell ref="MFV17:MFZ17"/>
    <mergeCell ref="MGA17:MGE17"/>
    <mergeCell ref="MGF17:MGJ17"/>
    <mergeCell ref="MEM17:MEQ17"/>
    <mergeCell ref="MER17:MEV17"/>
    <mergeCell ref="MEW17:MFA17"/>
    <mergeCell ref="MFB17:MFF17"/>
    <mergeCell ref="MFG17:MFK17"/>
    <mergeCell ref="MDN17:MDR17"/>
    <mergeCell ref="MDS17:MDW17"/>
    <mergeCell ref="MDX17:MEB17"/>
    <mergeCell ref="MEC17:MEG17"/>
    <mergeCell ref="MEH17:MEL17"/>
    <mergeCell ref="MCO17:MCS17"/>
    <mergeCell ref="MCT17:MCX17"/>
    <mergeCell ref="MCY17:MDC17"/>
    <mergeCell ref="MDD17:MDH17"/>
    <mergeCell ref="MDI17:MDM17"/>
    <mergeCell ref="MBP17:MBT17"/>
    <mergeCell ref="MBU17:MBY17"/>
    <mergeCell ref="MBZ17:MCD17"/>
    <mergeCell ref="MCE17:MCI17"/>
    <mergeCell ref="MCJ17:MCN17"/>
    <mergeCell ref="MAQ17:MAU17"/>
    <mergeCell ref="MAV17:MAZ17"/>
    <mergeCell ref="MBA17:MBE17"/>
    <mergeCell ref="MBF17:MBJ17"/>
    <mergeCell ref="MBK17:MBO17"/>
    <mergeCell ref="LZR17:LZV17"/>
    <mergeCell ref="LZW17:MAA17"/>
    <mergeCell ref="MAB17:MAF17"/>
    <mergeCell ref="MAG17:MAK17"/>
    <mergeCell ref="MAL17:MAP17"/>
    <mergeCell ref="LYS17:LYW17"/>
    <mergeCell ref="LYX17:LZB17"/>
    <mergeCell ref="LZC17:LZG17"/>
    <mergeCell ref="LZH17:LZL17"/>
    <mergeCell ref="LZM17:LZQ17"/>
    <mergeCell ref="LXT17:LXX17"/>
    <mergeCell ref="LXY17:LYC17"/>
    <mergeCell ref="LYD17:LYH17"/>
    <mergeCell ref="LYI17:LYM17"/>
    <mergeCell ref="LYN17:LYR17"/>
    <mergeCell ref="LWU17:LWY17"/>
    <mergeCell ref="LWZ17:LXD17"/>
    <mergeCell ref="LXE17:LXI17"/>
    <mergeCell ref="LXJ17:LXN17"/>
    <mergeCell ref="LXO17:LXS17"/>
    <mergeCell ref="LVV17:LVZ17"/>
    <mergeCell ref="LWA17:LWE17"/>
    <mergeCell ref="LWF17:LWJ17"/>
    <mergeCell ref="LWK17:LWO17"/>
    <mergeCell ref="LWP17:LWT17"/>
    <mergeCell ref="LUW17:LVA17"/>
    <mergeCell ref="LVB17:LVF17"/>
    <mergeCell ref="LVG17:LVK17"/>
    <mergeCell ref="LVL17:LVP17"/>
    <mergeCell ref="LVQ17:LVU17"/>
    <mergeCell ref="LTX17:LUB17"/>
    <mergeCell ref="LUC17:LUG17"/>
    <mergeCell ref="LUH17:LUL17"/>
    <mergeCell ref="LUM17:LUQ17"/>
    <mergeCell ref="LUR17:LUV17"/>
    <mergeCell ref="LSY17:LTC17"/>
    <mergeCell ref="LTD17:LTH17"/>
    <mergeCell ref="LTI17:LTM17"/>
    <mergeCell ref="LTN17:LTR17"/>
    <mergeCell ref="LTS17:LTW17"/>
    <mergeCell ref="LRZ17:LSD17"/>
    <mergeCell ref="LSE17:LSI17"/>
    <mergeCell ref="LSJ17:LSN17"/>
    <mergeCell ref="LSO17:LSS17"/>
    <mergeCell ref="LST17:LSX17"/>
    <mergeCell ref="LRA17:LRE17"/>
    <mergeCell ref="LRF17:LRJ17"/>
    <mergeCell ref="LRK17:LRO17"/>
    <mergeCell ref="LRP17:LRT17"/>
    <mergeCell ref="LRU17:LRY17"/>
    <mergeCell ref="LQB17:LQF17"/>
    <mergeCell ref="LQG17:LQK17"/>
    <mergeCell ref="LQL17:LQP17"/>
    <mergeCell ref="LQQ17:LQU17"/>
    <mergeCell ref="LQV17:LQZ17"/>
    <mergeCell ref="LPC17:LPG17"/>
    <mergeCell ref="LPH17:LPL17"/>
    <mergeCell ref="LPM17:LPQ17"/>
    <mergeCell ref="LPR17:LPV17"/>
    <mergeCell ref="LPW17:LQA17"/>
    <mergeCell ref="LOD17:LOH17"/>
    <mergeCell ref="LOI17:LOM17"/>
    <mergeCell ref="LON17:LOR17"/>
    <mergeCell ref="LOS17:LOW17"/>
    <mergeCell ref="LOX17:LPB17"/>
    <mergeCell ref="LNE17:LNI17"/>
    <mergeCell ref="LNJ17:LNN17"/>
    <mergeCell ref="LNO17:LNS17"/>
    <mergeCell ref="LNT17:LNX17"/>
    <mergeCell ref="LNY17:LOC17"/>
    <mergeCell ref="LMF17:LMJ17"/>
    <mergeCell ref="LMK17:LMO17"/>
    <mergeCell ref="LMP17:LMT17"/>
    <mergeCell ref="LMU17:LMY17"/>
    <mergeCell ref="LMZ17:LND17"/>
    <mergeCell ref="LLG17:LLK17"/>
    <mergeCell ref="LLL17:LLP17"/>
    <mergeCell ref="LLQ17:LLU17"/>
    <mergeCell ref="LLV17:LLZ17"/>
    <mergeCell ref="LMA17:LME17"/>
    <mergeCell ref="LKH17:LKL17"/>
    <mergeCell ref="LKM17:LKQ17"/>
    <mergeCell ref="LKR17:LKV17"/>
    <mergeCell ref="LKW17:LLA17"/>
    <mergeCell ref="LLB17:LLF17"/>
    <mergeCell ref="LJI17:LJM17"/>
    <mergeCell ref="LJN17:LJR17"/>
    <mergeCell ref="LJS17:LJW17"/>
    <mergeCell ref="LJX17:LKB17"/>
    <mergeCell ref="LKC17:LKG17"/>
    <mergeCell ref="LIJ17:LIN17"/>
    <mergeCell ref="LIO17:LIS17"/>
    <mergeCell ref="LIT17:LIX17"/>
    <mergeCell ref="LIY17:LJC17"/>
    <mergeCell ref="LJD17:LJH17"/>
    <mergeCell ref="LHK17:LHO17"/>
    <mergeCell ref="LHP17:LHT17"/>
    <mergeCell ref="LHU17:LHY17"/>
    <mergeCell ref="LHZ17:LID17"/>
    <mergeCell ref="LIE17:LII17"/>
    <mergeCell ref="LGL17:LGP17"/>
    <mergeCell ref="LGQ17:LGU17"/>
    <mergeCell ref="LGV17:LGZ17"/>
    <mergeCell ref="LHA17:LHE17"/>
    <mergeCell ref="LHF17:LHJ17"/>
    <mergeCell ref="LFM17:LFQ17"/>
    <mergeCell ref="LFR17:LFV17"/>
    <mergeCell ref="LFW17:LGA17"/>
    <mergeCell ref="LGB17:LGF17"/>
    <mergeCell ref="LGG17:LGK17"/>
    <mergeCell ref="LEN17:LER17"/>
    <mergeCell ref="LES17:LEW17"/>
    <mergeCell ref="LEX17:LFB17"/>
    <mergeCell ref="LFC17:LFG17"/>
    <mergeCell ref="LFH17:LFL17"/>
    <mergeCell ref="LDO17:LDS17"/>
    <mergeCell ref="LDT17:LDX17"/>
    <mergeCell ref="LDY17:LEC17"/>
    <mergeCell ref="LED17:LEH17"/>
    <mergeCell ref="LEI17:LEM17"/>
    <mergeCell ref="LCP17:LCT17"/>
    <mergeCell ref="LCU17:LCY17"/>
    <mergeCell ref="LCZ17:LDD17"/>
    <mergeCell ref="LDE17:LDI17"/>
    <mergeCell ref="LDJ17:LDN17"/>
    <mergeCell ref="LBQ17:LBU17"/>
    <mergeCell ref="LBV17:LBZ17"/>
    <mergeCell ref="LCA17:LCE17"/>
    <mergeCell ref="LCF17:LCJ17"/>
    <mergeCell ref="LCK17:LCO17"/>
    <mergeCell ref="LAR17:LAV17"/>
    <mergeCell ref="LAW17:LBA17"/>
    <mergeCell ref="LBB17:LBF17"/>
    <mergeCell ref="LBG17:LBK17"/>
    <mergeCell ref="LBL17:LBP17"/>
    <mergeCell ref="KZS17:KZW17"/>
    <mergeCell ref="KZX17:LAB17"/>
    <mergeCell ref="LAC17:LAG17"/>
    <mergeCell ref="LAH17:LAL17"/>
    <mergeCell ref="LAM17:LAQ17"/>
    <mergeCell ref="KYT17:KYX17"/>
    <mergeCell ref="KYY17:KZC17"/>
    <mergeCell ref="KZD17:KZH17"/>
    <mergeCell ref="KZI17:KZM17"/>
    <mergeCell ref="KZN17:KZR17"/>
    <mergeCell ref="KXU17:KXY17"/>
    <mergeCell ref="KXZ17:KYD17"/>
    <mergeCell ref="KYE17:KYI17"/>
    <mergeCell ref="KYJ17:KYN17"/>
    <mergeCell ref="KYO17:KYS17"/>
    <mergeCell ref="KWV17:KWZ17"/>
    <mergeCell ref="KXA17:KXE17"/>
    <mergeCell ref="KXF17:KXJ17"/>
    <mergeCell ref="KXK17:KXO17"/>
    <mergeCell ref="KXP17:KXT17"/>
    <mergeCell ref="KVW17:KWA17"/>
    <mergeCell ref="KWB17:KWF17"/>
    <mergeCell ref="KWG17:KWK17"/>
    <mergeCell ref="KWL17:KWP17"/>
    <mergeCell ref="KWQ17:KWU17"/>
    <mergeCell ref="KUX17:KVB17"/>
    <mergeCell ref="KVC17:KVG17"/>
    <mergeCell ref="KVH17:KVL17"/>
    <mergeCell ref="KVM17:KVQ17"/>
    <mergeCell ref="KVR17:KVV17"/>
    <mergeCell ref="KTY17:KUC17"/>
    <mergeCell ref="KUD17:KUH17"/>
    <mergeCell ref="KUI17:KUM17"/>
    <mergeCell ref="KUN17:KUR17"/>
    <mergeCell ref="KUS17:KUW17"/>
    <mergeCell ref="KSZ17:KTD17"/>
    <mergeCell ref="KTE17:KTI17"/>
    <mergeCell ref="KTJ17:KTN17"/>
    <mergeCell ref="KTO17:KTS17"/>
    <mergeCell ref="KTT17:KTX17"/>
    <mergeCell ref="KSA17:KSE17"/>
    <mergeCell ref="KSF17:KSJ17"/>
    <mergeCell ref="KSK17:KSO17"/>
    <mergeCell ref="KSP17:KST17"/>
    <mergeCell ref="KSU17:KSY17"/>
    <mergeCell ref="KRB17:KRF17"/>
    <mergeCell ref="KRG17:KRK17"/>
    <mergeCell ref="KRL17:KRP17"/>
    <mergeCell ref="KRQ17:KRU17"/>
    <mergeCell ref="KRV17:KRZ17"/>
    <mergeCell ref="KQC17:KQG17"/>
    <mergeCell ref="KQH17:KQL17"/>
    <mergeCell ref="KQM17:KQQ17"/>
    <mergeCell ref="KQR17:KQV17"/>
    <mergeCell ref="KQW17:KRA17"/>
    <mergeCell ref="KPD17:KPH17"/>
    <mergeCell ref="KPI17:KPM17"/>
    <mergeCell ref="KPN17:KPR17"/>
    <mergeCell ref="KPS17:KPW17"/>
    <mergeCell ref="KPX17:KQB17"/>
    <mergeCell ref="KOE17:KOI17"/>
    <mergeCell ref="KOJ17:KON17"/>
    <mergeCell ref="KOO17:KOS17"/>
    <mergeCell ref="KOT17:KOX17"/>
    <mergeCell ref="KOY17:KPC17"/>
    <mergeCell ref="KNF17:KNJ17"/>
    <mergeCell ref="KNK17:KNO17"/>
    <mergeCell ref="KNP17:KNT17"/>
    <mergeCell ref="KNU17:KNY17"/>
    <mergeCell ref="KNZ17:KOD17"/>
    <mergeCell ref="KMG17:KMK17"/>
    <mergeCell ref="KML17:KMP17"/>
    <mergeCell ref="KMQ17:KMU17"/>
    <mergeCell ref="KMV17:KMZ17"/>
    <mergeCell ref="KNA17:KNE17"/>
    <mergeCell ref="KLH17:KLL17"/>
    <mergeCell ref="KLM17:KLQ17"/>
    <mergeCell ref="KLR17:KLV17"/>
    <mergeCell ref="KLW17:KMA17"/>
    <mergeCell ref="KMB17:KMF17"/>
    <mergeCell ref="KKI17:KKM17"/>
    <mergeCell ref="KKN17:KKR17"/>
    <mergeCell ref="KKS17:KKW17"/>
    <mergeCell ref="KKX17:KLB17"/>
    <mergeCell ref="KLC17:KLG17"/>
    <mergeCell ref="KJJ17:KJN17"/>
    <mergeCell ref="KJO17:KJS17"/>
    <mergeCell ref="KJT17:KJX17"/>
    <mergeCell ref="KJY17:KKC17"/>
    <mergeCell ref="KKD17:KKH17"/>
    <mergeCell ref="KIK17:KIO17"/>
    <mergeCell ref="KIP17:KIT17"/>
    <mergeCell ref="KIU17:KIY17"/>
    <mergeCell ref="KIZ17:KJD17"/>
    <mergeCell ref="KJE17:KJI17"/>
    <mergeCell ref="KHL17:KHP17"/>
    <mergeCell ref="KHQ17:KHU17"/>
    <mergeCell ref="KHV17:KHZ17"/>
    <mergeCell ref="KIA17:KIE17"/>
    <mergeCell ref="KIF17:KIJ17"/>
    <mergeCell ref="KGM17:KGQ17"/>
    <mergeCell ref="KGR17:KGV17"/>
    <mergeCell ref="KGW17:KHA17"/>
    <mergeCell ref="KHB17:KHF17"/>
    <mergeCell ref="KHG17:KHK17"/>
    <mergeCell ref="KFN17:KFR17"/>
    <mergeCell ref="KFS17:KFW17"/>
    <mergeCell ref="KFX17:KGB17"/>
    <mergeCell ref="KGC17:KGG17"/>
    <mergeCell ref="KGH17:KGL17"/>
    <mergeCell ref="KEO17:KES17"/>
    <mergeCell ref="KET17:KEX17"/>
    <mergeCell ref="KEY17:KFC17"/>
    <mergeCell ref="KFD17:KFH17"/>
    <mergeCell ref="KFI17:KFM17"/>
    <mergeCell ref="KDP17:KDT17"/>
    <mergeCell ref="KDU17:KDY17"/>
    <mergeCell ref="KDZ17:KED17"/>
    <mergeCell ref="KEE17:KEI17"/>
    <mergeCell ref="KEJ17:KEN17"/>
    <mergeCell ref="KCQ17:KCU17"/>
    <mergeCell ref="KCV17:KCZ17"/>
    <mergeCell ref="KDA17:KDE17"/>
    <mergeCell ref="KDF17:KDJ17"/>
    <mergeCell ref="KDK17:KDO17"/>
    <mergeCell ref="KBR17:KBV17"/>
    <mergeCell ref="KBW17:KCA17"/>
    <mergeCell ref="KCB17:KCF17"/>
    <mergeCell ref="KCG17:KCK17"/>
    <mergeCell ref="KCL17:KCP17"/>
    <mergeCell ref="KAS17:KAW17"/>
    <mergeCell ref="KAX17:KBB17"/>
    <mergeCell ref="KBC17:KBG17"/>
    <mergeCell ref="KBH17:KBL17"/>
    <mergeCell ref="KBM17:KBQ17"/>
    <mergeCell ref="JZT17:JZX17"/>
    <mergeCell ref="JZY17:KAC17"/>
    <mergeCell ref="KAD17:KAH17"/>
    <mergeCell ref="KAI17:KAM17"/>
    <mergeCell ref="KAN17:KAR17"/>
    <mergeCell ref="JYU17:JYY17"/>
    <mergeCell ref="JYZ17:JZD17"/>
    <mergeCell ref="JZE17:JZI17"/>
    <mergeCell ref="JZJ17:JZN17"/>
    <mergeCell ref="JZO17:JZS17"/>
    <mergeCell ref="JXV17:JXZ17"/>
    <mergeCell ref="JYA17:JYE17"/>
    <mergeCell ref="JYF17:JYJ17"/>
    <mergeCell ref="JYK17:JYO17"/>
    <mergeCell ref="JYP17:JYT17"/>
    <mergeCell ref="JWW17:JXA17"/>
    <mergeCell ref="JXB17:JXF17"/>
    <mergeCell ref="JXG17:JXK17"/>
    <mergeCell ref="JXL17:JXP17"/>
    <mergeCell ref="JXQ17:JXU17"/>
    <mergeCell ref="JVX17:JWB17"/>
    <mergeCell ref="JWC17:JWG17"/>
    <mergeCell ref="JWH17:JWL17"/>
    <mergeCell ref="JWM17:JWQ17"/>
    <mergeCell ref="JWR17:JWV17"/>
    <mergeCell ref="JUY17:JVC17"/>
    <mergeCell ref="JVD17:JVH17"/>
    <mergeCell ref="JVI17:JVM17"/>
    <mergeCell ref="JVN17:JVR17"/>
    <mergeCell ref="JVS17:JVW17"/>
    <mergeCell ref="JTZ17:JUD17"/>
    <mergeCell ref="JUE17:JUI17"/>
    <mergeCell ref="JUJ17:JUN17"/>
    <mergeCell ref="JUO17:JUS17"/>
    <mergeCell ref="JUT17:JUX17"/>
    <mergeCell ref="JTA17:JTE17"/>
    <mergeCell ref="JTF17:JTJ17"/>
    <mergeCell ref="JTK17:JTO17"/>
    <mergeCell ref="JTP17:JTT17"/>
    <mergeCell ref="JTU17:JTY17"/>
    <mergeCell ref="JSB17:JSF17"/>
    <mergeCell ref="JSG17:JSK17"/>
    <mergeCell ref="JSL17:JSP17"/>
    <mergeCell ref="JSQ17:JSU17"/>
    <mergeCell ref="JSV17:JSZ17"/>
    <mergeCell ref="JRC17:JRG17"/>
    <mergeCell ref="JRH17:JRL17"/>
    <mergeCell ref="JRM17:JRQ17"/>
    <mergeCell ref="JRR17:JRV17"/>
    <mergeCell ref="JRW17:JSA17"/>
    <mergeCell ref="JQD17:JQH17"/>
    <mergeCell ref="JQI17:JQM17"/>
    <mergeCell ref="JQN17:JQR17"/>
    <mergeCell ref="JQS17:JQW17"/>
    <mergeCell ref="JQX17:JRB17"/>
    <mergeCell ref="JPE17:JPI17"/>
    <mergeCell ref="JPJ17:JPN17"/>
    <mergeCell ref="JPO17:JPS17"/>
    <mergeCell ref="JPT17:JPX17"/>
    <mergeCell ref="JPY17:JQC17"/>
    <mergeCell ref="JOF17:JOJ17"/>
    <mergeCell ref="JOK17:JOO17"/>
    <mergeCell ref="JOP17:JOT17"/>
    <mergeCell ref="JOU17:JOY17"/>
    <mergeCell ref="JOZ17:JPD17"/>
    <mergeCell ref="JNG17:JNK17"/>
    <mergeCell ref="JNL17:JNP17"/>
    <mergeCell ref="JNQ17:JNU17"/>
    <mergeCell ref="JNV17:JNZ17"/>
    <mergeCell ref="JOA17:JOE17"/>
    <mergeCell ref="JMH17:JML17"/>
    <mergeCell ref="JMM17:JMQ17"/>
    <mergeCell ref="JMR17:JMV17"/>
    <mergeCell ref="JMW17:JNA17"/>
    <mergeCell ref="JNB17:JNF17"/>
    <mergeCell ref="JLI17:JLM17"/>
    <mergeCell ref="JLN17:JLR17"/>
    <mergeCell ref="JLS17:JLW17"/>
    <mergeCell ref="JLX17:JMB17"/>
    <mergeCell ref="JMC17:JMG17"/>
    <mergeCell ref="JKJ17:JKN17"/>
    <mergeCell ref="JKO17:JKS17"/>
    <mergeCell ref="JKT17:JKX17"/>
    <mergeCell ref="JKY17:JLC17"/>
    <mergeCell ref="JLD17:JLH17"/>
    <mergeCell ref="JJK17:JJO17"/>
    <mergeCell ref="JJP17:JJT17"/>
    <mergeCell ref="JJU17:JJY17"/>
    <mergeCell ref="JJZ17:JKD17"/>
    <mergeCell ref="JKE17:JKI17"/>
    <mergeCell ref="JIL17:JIP17"/>
    <mergeCell ref="JIQ17:JIU17"/>
    <mergeCell ref="JIV17:JIZ17"/>
    <mergeCell ref="JJA17:JJE17"/>
    <mergeCell ref="JJF17:JJJ17"/>
    <mergeCell ref="JHM17:JHQ17"/>
    <mergeCell ref="JHR17:JHV17"/>
    <mergeCell ref="JHW17:JIA17"/>
    <mergeCell ref="JIB17:JIF17"/>
    <mergeCell ref="JIG17:JIK17"/>
    <mergeCell ref="JGN17:JGR17"/>
    <mergeCell ref="JGS17:JGW17"/>
    <mergeCell ref="JGX17:JHB17"/>
    <mergeCell ref="JHC17:JHG17"/>
    <mergeCell ref="JHH17:JHL17"/>
    <mergeCell ref="JFO17:JFS17"/>
    <mergeCell ref="JFT17:JFX17"/>
    <mergeCell ref="JFY17:JGC17"/>
    <mergeCell ref="JGD17:JGH17"/>
    <mergeCell ref="JGI17:JGM17"/>
    <mergeCell ref="JEP17:JET17"/>
    <mergeCell ref="JEU17:JEY17"/>
    <mergeCell ref="JEZ17:JFD17"/>
    <mergeCell ref="JFE17:JFI17"/>
    <mergeCell ref="JFJ17:JFN17"/>
    <mergeCell ref="JDQ17:JDU17"/>
    <mergeCell ref="JDV17:JDZ17"/>
    <mergeCell ref="JEA17:JEE17"/>
    <mergeCell ref="JEF17:JEJ17"/>
    <mergeCell ref="JEK17:JEO17"/>
    <mergeCell ref="JCR17:JCV17"/>
    <mergeCell ref="JCW17:JDA17"/>
    <mergeCell ref="JDB17:JDF17"/>
    <mergeCell ref="JDG17:JDK17"/>
    <mergeCell ref="JDL17:JDP17"/>
    <mergeCell ref="JBS17:JBW17"/>
    <mergeCell ref="JBX17:JCB17"/>
    <mergeCell ref="JCC17:JCG17"/>
    <mergeCell ref="JCH17:JCL17"/>
    <mergeCell ref="JCM17:JCQ17"/>
    <mergeCell ref="JAT17:JAX17"/>
    <mergeCell ref="JAY17:JBC17"/>
    <mergeCell ref="JBD17:JBH17"/>
    <mergeCell ref="JBI17:JBM17"/>
    <mergeCell ref="JBN17:JBR17"/>
    <mergeCell ref="IZU17:IZY17"/>
    <mergeCell ref="IZZ17:JAD17"/>
    <mergeCell ref="JAE17:JAI17"/>
    <mergeCell ref="JAJ17:JAN17"/>
    <mergeCell ref="JAO17:JAS17"/>
    <mergeCell ref="IYV17:IYZ17"/>
    <mergeCell ref="IZA17:IZE17"/>
    <mergeCell ref="IZF17:IZJ17"/>
    <mergeCell ref="IZK17:IZO17"/>
    <mergeCell ref="IZP17:IZT17"/>
    <mergeCell ref="IXW17:IYA17"/>
    <mergeCell ref="IYB17:IYF17"/>
    <mergeCell ref="IYG17:IYK17"/>
    <mergeCell ref="IYL17:IYP17"/>
    <mergeCell ref="IYQ17:IYU17"/>
    <mergeCell ref="IWX17:IXB17"/>
    <mergeCell ref="IXC17:IXG17"/>
    <mergeCell ref="IXH17:IXL17"/>
    <mergeCell ref="IXM17:IXQ17"/>
    <mergeCell ref="IXR17:IXV17"/>
    <mergeCell ref="IVY17:IWC17"/>
    <mergeCell ref="IWD17:IWH17"/>
    <mergeCell ref="IWI17:IWM17"/>
    <mergeCell ref="IWN17:IWR17"/>
    <mergeCell ref="IWS17:IWW17"/>
    <mergeCell ref="IUZ17:IVD17"/>
    <mergeCell ref="IVE17:IVI17"/>
    <mergeCell ref="IVJ17:IVN17"/>
    <mergeCell ref="IVO17:IVS17"/>
    <mergeCell ref="IVT17:IVX17"/>
    <mergeCell ref="IUA17:IUE17"/>
    <mergeCell ref="IUF17:IUJ17"/>
    <mergeCell ref="IUK17:IUO17"/>
    <mergeCell ref="IUP17:IUT17"/>
    <mergeCell ref="IUU17:IUY17"/>
    <mergeCell ref="ITB17:ITF17"/>
    <mergeCell ref="ITG17:ITK17"/>
    <mergeCell ref="ITL17:ITP17"/>
    <mergeCell ref="ITQ17:ITU17"/>
    <mergeCell ref="ITV17:ITZ17"/>
    <mergeCell ref="ISC17:ISG17"/>
    <mergeCell ref="ISH17:ISL17"/>
    <mergeCell ref="ISM17:ISQ17"/>
    <mergeCell ref="ISR17:ISV17"/>
    <mergeCell ref="ISW17:ITA17"/>
    <mergeCell ref="IRD17:IRH17"/>
    <mergeCell ref="IRI17:IRM17"/>
    <mergeCell ref="IRN17:IRR17"/>
    <mergeCell ref="IRS17:IRW17"/>
    <mergeCell ref="IRX17:ISB17"/>
    <mergeCell ref="IQE17:IQI17"/>
    <mergeCell ref="IQJ17:IQN17"/>
    <mergeCell ref="IQO17:IQS17"/>
    <mergeCell ref="IQT17:IQX17"/>
    <mergeCell ref="IQY17:IRC17"/>
    <mergeCell ref="IPF17:IPJ17"/>
    <mergeCell ref="IPK17:IPO17"/>
    <mergeCell ref="IPP17:IPT17"/>
    <mergeCell ref="IPU17:IPY17"/>
    <mergeCell ref="IPZ17:IQD17"/>
    <mergeCell ref="IOG17:IOK17"/>
    <mergeCell ref="IOL17:IOP17"/>
    <mergeCell ref="IOQ17:IOU17"/>
    <mergeCell ref="IOV17:IOZ17"/>
    <mergeCell ref="IPA17:IPE17"/>
    <mergeCell ref="INH17:INL17"/>
    <mergeCell ref="INM17:INQ17"/>
    <mergeCell ref="INR17:INV17"/>
    <mergeCell ref="INW17:IOA17"/>
    <mergeCell ref="IOB17:IOF17"/>
    <mergeCell ref="IMI17:IMM17"/>
    <mergeCell ref="IMN17:IMR17"/>
    <mergeCell ref="IMS17:IMW17"/>
    <mergeCell ref="IMX17:INB17"/>
    <mergeCell ref="INC17:ING17"/>
    <mergeCell ref="ILJ17:ILN17"/>
    <mergeCell ref="ILO17:ILS17"/>
    <mergeCell ref="ILT17:ILX17"/>
    <mergeCell ref="ILY17:IMC17"/>
    <mergeCell ref="IMD17:IMH17"/>
    <mergeCell ref="IKK17:IKO17"/>
    <mergeCell ref="IKP17:IKT17"/>
    <mergeCell ref="IKU17:IKY17"/>
    <mergeCell ref="IKZ17:ILD17"/>
    <mergeCell ref="ILE17:ILI17"/>
    <mergeCell ref="IJL17:IJP17"/>
    <mergeCell ref="IJQ17:IJU17"/>
    <mergeCell ref="IJV17:IJZ17"/>
    <mergeCell ref="IKA17:IKE17"/>
    <mergeCell ref="IKF17:IKJ17"/>
    <mergeCell ref="IIM17:IIQ17"/>
    <mergeCell ref="IIR17:IIV17"/>
    <mergeCell ref="IIW17:IJA17"/>
    <mergeCell ref="IJB17:IJF17"/>
    <mergeCell ref="IJG17:IJK17"/>
    <mergeCell ref="IHN17:IHR17"/>
    <mergeCell ref="IHS17:IHW17"/>
    <mergeCell ref="IHX17:IIB17"/>
    <mergeCell ref="IIC17:IIG17"/>
    <mergeCell ref="IIH17:IIL17"/>
    <mergeCell ref="IGO17:IGS17"/>
    <mergeCell ref="IGT17:IGX17"/>
    <mergeCell ref="IGY17:IHC17"/>
    <mergeCell ref="IHD17:IHH17"/>
    <mergeCell ref="IHI17:IHM17"/>
    <mergeCell ref="IFP17:IFT17"/>
    <mergeCell ref="IFU17:IFY17"/>
    <mergeCell ref="IFZ17:IGD17"/>
    <mergeCell ref="IGE17:IGI17"/>
    <mergeCell ref="IGJ17:IGN17"/>
    <mergeCell ref="IEQ17:IEU17"/>
    <mergeCell ref="IEV17:IEZ17"/>
    <mergeCell ref="IFA17:IFE17"/>
    <mergeCell ref="IFF17:IFJ17"/>
    <mergeCell ref="IFK17:IFO17"/>
    <mergeCell ref="IDR17:IDV17"/>
    <mergeCell ref="IDW17:IEA17"/>
    <mergeCell ref="IEB17:IEF17"/>
    <mergeCell ref="IEG17:IEK17"/>
    <mergeCell ref="IEL17:IEP17"/>
    <mergeCell ref="ICS17:ICW17"/>
    <mergeCell ref="ICX17:IDB17"/>
    <mergeCell ref="IDC17:IDG17"/>
    <mergeCell ref="IDH17:IDL17"/>
    <mergeCell ref="IDM17:IDQ17"/>
    <mergeCell ref="IBT17:IBX17"/>
    <mergeCell ref="IBY17:ICC17"/>
    <mergeCell ref="ICD17:ICH17"/>
    <mergeCell ref="ICI17:ICM17"/>
    <mergeCell ref="ICN17:ICR17"/>
    <mergeCell ref="IAU17:IAY17"/>
    <mergeCell ref="IAZ17:IBD17"/>
    <mergeCell ref="IBE17:IBI17"/>
    <mergeCell ref="IBJ17:IBN17"/>
    <mergeCell ref="IBO17:IBS17"/>
    <mergeCell ref="HZV17:HZZ17"/>
    <mergeCell ref="IAA17:IAE17"/>
    <mergeCell ref="IAF17:IAJ17"/>
    <mergeCell ref="IAK17:IAO17"/>
    <mergeCell ref="IAP17:IAT17"/>
    <mergeCell ref="HYW17:HZA17"/>
    <mergeCell ref="HZB17:HZF17"/>
    <mergeCell ref="HZG17:HZK17"/>
    <mergeCell ref="HZL17:HZP17"/>
    <mergeCell ref="HZQ17:HZU17"/>
    <mergeCell ref="HXX17:HYB17"/>
    <mergeCell ref="HYC17:HYG17"/>
    <mergeCell ref="HYH17:HYL17"/>
    <mergeCell ref="HYM17:HYQ17"/>
    <mergeCell ref="HYR17:HYV17"/>
    <mergeCell ref="HWY17:HXC17"/>
    <mergeCell ref="HXD17:HXH17"/>
    <mergeCell ref="HXI17:HXM17"/>
    <mergeCell ref="HXN17:HXR17"/>
    <mergeCell ref="HXS17:HXW17"/>
    <mergeCell ref="HVZ17:HWD17"/>
    <mergeCell ref="HWE17:HWI17"/>
    <mergeCell ref="HWJ17:HWN17"/>
    <mergeCell ref="HWO17:HWS17"/>
    <mergeCell ref="HWT17:HWX17"/>
    <mergeCell ref="HVA17:HVE17"/>
    <mergeCell ref="HVF17:HVJ17"/>
    <mergeCell ref="HVK17:HVO17"/>
    <mergeCell ref="HVP17:HVT17"/>
    <mergeCell ref="HVU17:HVY17"/>
    <mergeCell ref="HUB17:HUF17"/>
    <mergeCell ref="HUG17:HUK17"/>
    <mergeCell ref="HUL17:HUP17"/>
    <mergeCell ref="HUQ17:HUU17"/>
    <mergeCell ref="HUV17:HUZ17"/>
    <mergeCell ref="HTC17:HTG17"/>
    <mergeCell ref="HTH17:HTL17"/>
    <mergeCell ref="HTM17:HTQ17"/>
    <mergeCell ref="HTR17:HTV17"/>
    <mergeCell ref="HTW17:HUA17"/>
    <mergeCell ref="HSD17:HSH17"/>
    <mergeCell ref="HSI17:HSM17"/>
    <mergeCell ref="HSN17:HSR17"/>
    <mergeCell ref="HSS17:HSW17"/>
    <mergeCell ref="HSX17:HTB17"/>
    <mergeCell ref="HRE17:HRI17"/>
    <mergeCell ref="HRJ17:HRN17"/>
    <mergeCell ref="HRO17:HRS17"/>
    <mergeCell ref="HRT17:HRX17"/>
    <mergeCell ref="HRY17:HSC17"/>
    <mergeCell ref="HQF17:HQJ17"/>
    <mergeCell ref="HQK17:HQO17"/>
    <mergeCell ref="HQP17:HQT17"/>
    <mergeCell ref="HQU17:HQY17"/>
    <mergeCell ref="HQZ17:HRD17"/>
    <mergeCell ref="HPG17:HPK17"/>
    <mergeCell ref="HPL17:HPP17"/>
    <mergeCell ref="HPQ17:HPU17"/>
    <mergeCell ref="HPV17:HPZ17"/>
    <mergeCell ref="HQA17:HQE17"/>
    <mergeCell ref="HOH17:HOL17"/>
    <mergeCell ref="HOM17:HOQ17"/>
    <mergeCell ref="HOR17:HOV17"/>
    <mergeCell ref="HOW17:HPA17"/>
    <mergeCell ref="HPB17:HPF17"/>
    <mergeCell ref="HNI17:HNM17"/>
    <mergeCell ref="HNN17:HNR17"/>
    <mergeCell ref="HNS17:HNW17"/>
    <mergeCell ref="HNX17:HOB17"/>
    <mergeCell ref="HOC17:HOG17"/>
    <mergeCell ref="HMJ17:HMN17"/>
    <mergeCell ref="HMO17:HMS17"/>
    <mergeCell ref="HMT17:HMX17"/>
    <mergeCell ref="HMY17:HNC17"/>
    <mergeCell ref="HND17:HNH17"/>
    <mergeCell ref="HLK17:HLO17"/>
    <mergeCell ref="HLP17:HLT17"/>
    <mergeCell ref="HLU17:HLY17"/>
    <mergeCell ref="HLZ17:HMD17"/>
    <mergeCell ref="HME17:HMI17"/>
    <mergeCell ref="HKL17:HKP17"/>
    <mergeCell ref="HKQ17:HKU17"/>
    <mergeCell ref="HKV17:HKZ17"/>
    <mergeCell ref="HLA17:HLE17"/>
    <mergeCell ref="HLF17:HLJ17"/>
    <mergeCell ref="HJM17:HJQ17"/>
    <mergeCell ref="HJR17:HJV17"/>
    <mergeCell ref="HJW17:HKA17"/>
    <mergeCell ref="HKB17:HKF17"/>
    <mergeCell ref="HKG17:HKK17"/>
    <mergeCell ref="HIN17:HIR17"/>
    <mergeCell ref="HIS17:HIW17"/>
    <mergeCell ref="HIX17:HJB17"/>
    <mergeCell ref="HJC17:HJG17"/>
    <mergeCell ref="HJH17:HJL17"/>
    <mergeCell ref="HHO17:HHS17"/>
    <mergeCell ref="HHT17:HHX17"/>
    <mergeCell ref="HHY17:HIC17"/>
    <mergeCell ref="HID17:HIH17"/>
    <mergeCell ref="HII17:HIM17"/>
    <mergeCell ref="HGP17:HGT17"/>
    <mergeCell ref="HGU17:HGY17"/>
    <mergeCell ref="HGZ17:HHD17"/>
    <mergeCell ref="HHE17:HHI17"/>
    <mergeCell ref="HHJ17:HHN17"/>
    <mergeCell ref="HFQ17:HFU17"/>
    <mergeCell ref="HFV17:HFZ17"/>
    <mergeCell ref="HGA17:HGE17"/>
    <mergeCell ref="HGF17:HGJ17"/>
    <mergeCell ref="HGK17:HGO17"/>
    <mergeCell ref="HER17:HEV17"/>
    <mergeCell ref="HEW17:HFA17"/>
    <mergeCell ref="HFB17:HFF17"/>
    <mergeCell ref="HFG17:HFK17"/>
    <mergeCell ref="HFL17:HFP17"/>
    <mergeCell ref="HDS17:HDW17"/>
    <mergeCell ref="HDX17:HEB17"/>
    <mergeCell ref="HEC17:HEG17"/>
    <mergeCell ref="HEH17:HEL17"/>
    <mergeCell ref="HEM17:HEQ17"/>
    <mergeCell ref="HCT17:HCX17"/>
    <mergeCell ref="HCY17:HDC17"/>
    <mergeCell ref="HDD17:HDH17"/>
    <mergeCell ref="HDI17:HDM17"/>
    <mergeCell ref="HDN17:HDR17"/>
    <mergeCell ref="HBU17:HBY17"/>
    <mergeCell ref="HBZ17:HCD17"/>
    <mergeCell ref="HCE17:HCI17"/>
    <mergeCell ref="HCJ17:HCN17"/>
    <mergeCell ref="HCO17:HCS17"/>
    <mergeCell ref="HAV17:HAZ17"/>
    <mergeCell ref="HBA17:HBE17"/>
    <mergeCell ref="HBF17:HBJ17"/>
    <mergeCell ref="HBK17:HBO17"/>
    <mergeCell ref="HBP17:HBT17"/>
    <mergeCell ref="GZW17:HAA17"/>
    <mergeCell ref="HAB17:HAF17"/>
    <mergeCell ref="HAG17:HAK17"/>
    <mergeCell ref="HAL17:HAP17"/>
    <mergeCell ref="HAQ17:HAU17"/>
    <mergeCell ref="GYX17:GZB17"/>
    <mergeCell ref="GZC17:GZG17"/>
    <mergeCell ref="GZH17:GZL17"/>
    <mergeCell ref="GZM17:GZQ17"/>
    <mergeCell ref="GZR17:GZV17"/>
    <mergeCell ref="GXY17:GYC17"/>
    <mergeCell ref="GYD17:GYH17"/>
    <mergeCell ref="GYI17:GYM17"/>
    <mergeCell ref="GYN17:GYR17"/>
    <mergeCell ref="GYS17:GYW17"/>
    <mergeCell ref="GWZ17:GXD17"/>
    <mergeCell ref="GXE17:GXI17"/>
    <mergeCell ref="GXJ17:GXN17"/>
    <mergeCell ref="GXO17:GXS17"/>
    <mergeCell ref="GXT17:GXX17"/>
    <mergeCell ref="GWA17:GWE17"/>
    <mergeCell ref="GWF17:GWJ17"/>
    <mergeCell ref="GWK17:GWO17"/>
    <mergeCell ref="GWP17:GWT17"/>
    <mergeCell ref="GWU17:GWY17"/>
    <mergeCell ref="GVB17:GVF17"/>
    <mergeCell ref="GVG17:GVK17"/>
    <mergeCell ref="GVL17:GVP17"/>
    <mergeCell ref="GVQ17:GVU17"/>
    <mergeCell ref="GVV17:GVZ17"/>
    <mergeCell ref="GUC17:GUG17"/>
    <mergeCell ref="GUH17:GUL17"/>
    <mergeCell ref="GUM17:GUQ17"/>
    <mergeCell ref="GUR17:GUV17"/>
    <mergeCell ref="GUW17:GVA17"/>
    <mergeCell ref="GTD17:GTH17"/>
    <mergeCell ref="GTI17:GTM17"/>
    <mergeCell ref="GTN17:GTR17"/>
    <mergeCell ref="GTS17:GTW17"/>
    <mergeCell ref="GTX17:GUB17"/>
    <mergeCell ref="GSE17:GSI17"/>
    <mergeCell ref="GSJ17:GSN17"/>
    <mergeCell ref="GSO17:GSS17"/>
    <mergeCell ref="GST17:GSX17"/>
    <mergeCell ref="GSY17:GTC17"/>
    <mergeCell ref="GRF17:GRJ17"/>
    <mergeCell ref="GRK17:GRO17"/>
    <mergeCell ref="GRP17:GRT17"/>
    <mergeCell ref="GRU17:GRY17"/>
    <mergeCell ref="GRZ17:GSD17"/>
    <mergeCell ref="GQG17:GQK17"/>
    <mergeCell ref="GQL17:GQP17"/>
    <mergeCell ref="GQQ17:GQU17"/>
    <mergeCell ref="GQV17:GQZ17"/>
    <mergeCell ref="GRA17:GRE17"/>
    <mergeCell ref="GPH17:GPL17"/>
    <mergeCell ref="GPM17:GPQ17"/>
    <mergeCell ref="GPR17:GPV17"/>
    <mergeCell ref="GPW17:GQA17"/>
    <mergeCell ref="GQB17:GQF17"/>
    <mergeCell ref="GOI17:GOM17"/>
    <mergeCell ref="GON17:GOR17"/>
    <mergeCell ref="GOS17:GOW17"/>
    <mergeCell ref="GOX17:GPB17"/>
    <mergeCell ref="GPC17:GPG17"/>
    <mergeCell ref="GNJ17:GNN17"/>
    <mergeCell ref="GNO17:GNS17"/>
    <mergeCell ref="GNT17:GNX17"/>
    <mergeCell ref="GNY17:GOC17"/>
    <mergeCell ref="GOD17:GOH17"/>
    <mergeCell ref="GMK17:GMO17"/>
    <mergeCell ref="GMP17:GMT17"/>
    <mergeCell ref="GMU17:GMY17"/>
    <mergeCell ref="GMZ17:GND17"/>
    <mergeCell ref="GNE17:GNI17"/>
    <mergeCell ref="GLL17:GLP17"/>
    <mergeCell ref="GLQ17:GLU17"/>
    <mergeCell ref="GLV17:GLZ17"/>
    <mergeCell ref="GMA17:GME17"/>
    <mergeCell ref="GMF17:GMJ17"/>
    <mergeCell ref="GKM17:GKQ17"/>
    <mergeCell ref="GKR17:GKV17"/>
    <mergeCell ref="GKW17:GLA17"/>
    <mergeCell ref="GLB17:GLF17"/>
    <mergeCell ref="GLG17:GLK17"/>
    <mergeCell ref="GJN17:GJR17"/>
    <mergeCell ref="GJS17:GJW17"/>
    <mergeCell ref="GJX17:GKB17"/>
    <mergeCell ref="GKC17:GKG17"/>
    <mergeCell ref="GKH17:GKL17"/>
    <mergeCell ref="GIO17:GIS17"/>
    <mergeCell ref="GIT17:GIX17"/>
    <mergeCell ref="GIY17:GJC17"/>
    <mergeCell ref="GJD17:GJH17"/>
    <mergeCell ref="GJI17:GJM17"/>
    <mergeCell ref="GHP17:GHT17"/>
    <mergeCell ref="GHU17:GHY17"/>
    <mergeCell ref="GHZ17:GID17"/>
    <mergeCell ref="GIE17:GII17"/>
    <mergeCell ref="GIJ17:GIN17"/>
    <mergeCell ref="GGQ17:GGU17"/>
    <mergeCell ref="GGV17:GGZ17"/>
    <mergeCell ref="GHA17:GHE17"/>
    <mergeCell ref="GHF17:GHJ17"/>
    <mergeCell ref="GHK17:GHO17"/>
    <mergeCell ref="GFR17:GFV17"/>
    <mergeCell ref="GFW17:GGA17"/>
    <mergeCell ref="GGB17:GGF17"/>
    <mergeCell ref="GGG17:GGK17"/>
    <mergeCell ref="GGL17:GGP17"/>
    <mergeCell ref="GES17:GEW17"/>
    <mergeCell ref="GEX17:GFB17"/>
    <mergeCell ref="GFC17:GFG17"/>
    <mergeCell ref="GFH17:GFL17"/>
    <mergeCell ref="GFM17:GFQ17"/>
    <mergeCell ref="GDT17:GDX17"/>
    <mergeCell ref="GDY17:GEC17"/>
    <mergeCell ref="GED17:GEH17"/>
    <mergeCell ref="GEI17:GEM17"/>
    <mergeCell ref="GEN17:GER17"/>
    <mergeCell ref="GCU17:GCY17"/>
    <mergeCell ref="GCZ17:GDD17"/>
    <mergeCell ref="GDE17:GDI17"/>
    <mergeCell ref="GDJ17:GDN17"/>
    <mergeCell ref="GDO17:GDS17"/>
    <mergeCell ref="GBV17:GBZ17"/>
    <mergeCell ref="GCA17:GCE17"/>
    <mergeCell ref="GCF17:GCJ17"/>
    <mergeCell ref="GCK17:GCO17"/>
    <mergeCell ref="GCP17:GCT17"/>
    <mergeCell ref="GAW17:GBA17"/>
    <mergeCell ref="GBB17:GBF17"/>
    <mergeCell ref="GBG17:GBK17"/>
    <mergeCell ref="GBL17:GBP17"/>
    <mergeCell ref="GBQ17:GBU17"/>
    <mergeCell ref="FZX17:GAB17"/>
    <mergeCell ref="GAC17:GAG17"/>
    <mergeCell ref="GAH17:GAL17"/>
    <mergeCell ref="GAM17:GAQ17"/>
    <mergeCell ref="GAR17:GAV17"/>
    <mergeCell ref="FYY17:FZC17"/>
    <mergeCell ref="FZD17:FZH17"/>
    <mergeCell ref="FZI17:FZM17"/>
    <mergeCell ref="FZN17:FZR17"/>
    <mergeCell ref="FZS17:FZW17"/>
    <mergeCell ref="FXZ17:FYD17"/>
    <mergeCell ref="FYE17:FYI17"/>
    <mergeCell ref="FYJ17:FYN17"/>
    <mergeCell ref="FYO17:FYS17"/>
    <mergeCell ref="FYT17:FYX17"/>
    <mergeCell ref="FXA17:FXE17"/>
    <mergeCell ref="FXF17:FXJ17"/>
    <mergeCell ref="FXK17:FXO17"/>
    <mergeCell ref="FXP17:FXT17"/>
    <mergeCell ref="FXU17:FXY17"/>
    <mergeCell ref="FWB17:FWF17"/>
    <mergeCell ref="FWG17:FWK17"/>
    <mergeCell ref="FWL17:FWP17"/>
    <mergeCell ref="FWQ17:FWU17"/>
    <mergeCell ref="FWV17:FWZ17"/>
    <mergeCell ref="FVC17:FVG17"/>
    <mergeCell ref="FVH17:FVL17"/>
    <mergeCell ref="FVM17:FVQ17"/>
    <mergeCell ref="FVR17:FVV17"/>
    <mergeCell ref="FVW17:FWA17"/>
    <mergeCell ref="FUD17:FUH17"/>
    <mergeCell ref="FUI17:FUM17"/>
    <mergeCell ref="FUN17:FUR17"/>
    <mergeCell ref="FUS17:FUW17"/>
    <mergeCell ref="FUX17:FVB17"/>
    <mergeCell ref="FTE17:FTI17"/>
    <mergeCell ref="FTJ17:FTN17"/>
    <mergeCell ref="FTO17:FTS17"/>
    <mergeCell ref="FTT17:FTX17"/>
    <mergeCell ref="FTY17:FUC17"/>
    <mergeCell ref="FSF17:FSJ17"/>
    <mergeCell ref="FSK17:FSO17"/>
    <mergeCell ref="FSP17:FST17"/>
    <mergeCell ref="FSU17:FSY17"/>
    <mergeCell ref="FSZ17:FTD17"/>
    <mergeCell ref="FRG17:FRK17"/>
    <mergeCell ref="FRL17:FRP17"/>
    <mergeCell ref="FRQ17:FRU17"/>
    <mergeCell ref="FRV17:FRZ17"/>
    <mergeCell ref="FSA17:FSE17"/>
    <mergeCell ref="FQH17:FQL17"/>
    <mergeCell ref="FQM17:FQQ17"/>
    <mergeCell ref="FQR17:FQV17"/>
    <mergeCell ref="FQW17:FRA17"/>
    <mergeCell ref="FRB17:FRF17"/>
    <mergeCell ref="FPI17:FPM17"/>
    <mergeCell ref="FPN17:FPR17"/>
    <mergeCell ref="FPS17:FPW17"/>
    <mergeCell ref="FPX17:FQB17"/>
    <mergeCell ref="FQC17:FQG17"/>
    <mergeCell ref="FOJ17:FON17"/>
    <mergeCell ref="FOO17:FOS17"/>
    <mergeCell ref="FOT17:FOX17"/>
    <mergeCell ref="FOY17:FPC17"/>
    <mergeCell ref="FPD17:FPH17"/>
    <mergeCell ref="FNK17:FNO17"/>
    <mergeCell ref="FNP17:FNT17"/>
    <mergeCell ref="FNU17:FNY17"/>
    <mergeCell ref="FNZ17:FOD17"/>
    <mergeCell ref="FOE17:FOI17"/>
    <mergeCell ref="FML17:FMP17"/>
    <mergeCell ref="FMQ17:FMU17"/>
    <mergeCell ref="FMV17:FMZ17"/>
    <mergeCell ref="FNA17:FNE17"/>
    <mergeCell ref="FNF17:FNJ17"/>
    <mergeCell ref="FLM17:FLQ17"/>
    <mergeCell ref="FLR17:FLV17"/>
    <mergeCell ref="FLW17:FMA17"/>
    <mergeCell ref="FMB17:FMF17"/>
    <mergeCell ref="FMG17:FMK17"/>
    <mergeCell ref="FKN17:FKR17"/>
    <mergeCell ref="FKS17:FKW17"/>
    <mergeCell ref="FKX17:FLB17"/>
    <mergeCell ref="FLC17:FLG17"/>
    <mergeCell ref="FLH17:FLL17"/>
    <mergeCell ref="FJO17:FJS17"/>
    <mergeCell ref="FJT17:FJX17"/>
    <mergeCell ref="FJY17:FKC17"/>
    <mergeCell ref="FKD17:FKH17"/>
    <mergeCell ref="FKI17:FKM17"/>
    <mergeCell ref="FIP17:FIT17"/>
    <mergeCell ref="FIU17:FIY17"/>
    <mergeCell ref="FIZ17:FJD17"/>
    <mergeCell ref="FJE17:FJI17"/>
    <mergeCell ref="FJJ17:FJN17"/>
    <mergeCell ref="FHQ17:FHU17"/>
    <mergeCell ref="FHV17:FHZ17"/>
    <mergeCell ref="FIA17:FIE17"/>
    <mergeCell ref="FIF17:FIJ17"/>
    <mergeCell ref="FIK17:FIO17"/>
    <mergeCell ref="FGR17:FGV17"/>
    <mergeCell ref="FGW17:FHA17"/>
    <mergeCell ref="FHB17:FHF17"/>
    <mergeCell ref="FHG17:FHK17"/>
    <mergeCell ref="FHL17:FHP17"/>
    <mergeCell ref="FFS17:FFW17"/>
    <mergeCell ref="FFX17:FGB17"/>
    <mergeCell ref="FGC17:FGG17"/>
    <mergeCell ref="FGH17:FGL17"/>
    <mergeCell ref="FGM17:FGQ17"/>
    <mergeCell ref="FET17:FEX17"/>
    <mergeCell ref="FEY17:FFC17"/>
    <mergeCell ref="FFD17:FFH17"/>
    <mergeCell ref="FFI17:FFM17"/>
    <mergeCell ref="FFN17:FFR17"/>
    <mergeCell ref="FDU17:FDY17"/>
    <mergeCell ref="FDZ17:FED17"/>
    <mergeCell ref="FEE17:FEI17"/>
    <mergeCell ref="FEJ17:FEN17"/>
    <mergeCell ref="FEO17:FES17"/>
    <mergeCell ref="FCV17:FCZ17"/>
    <mergeCell ref="FDA17:FDE17"/>
    <mergeCell ref="FDF17:FDJ17"/>
    <mergeCell ref="FDK17:FDO17"/>
    <mergeCell ref="FDP17:FDT17"/>
    <mergeCell ref="FBW17:FCA17"/>
    <mergeCell ref="FCB17:FCF17"/>
    <mergeCell ref="FCG17:FCK17"/>
    <mergeCell ref="FCL17:FCP17"/>
    <mergeCell ref="FCQ17:FCU17"/>
    <mergeCell ref="FAX17:FBB17"/>
    <mergeCell ref="FBC17:FBG17"/>
    <mergeCell ref="FBH17:FBL17"/>
    <mergeCell ref="FBM17:FBQ17"/>
    <mergeCell ref="FBR17:FBV17"/>
    <mergeCell ref="EZY17:FAC17"/>
    <mergeCell ref="FAD17:FAH17"/>
    <mergeCell ref="FAI17:FAM17"/>
    <mergeCell ref="FAN17:FAR17"/>
    <mergeCell ref="FAS17:FAW17"/>
    <mergeCell ref="EYZ17:EZD17"/>
    <mergeCell ref="EZE17:EZI17"/>
    <mergeCell ref="EZJ17:EZN17"/>
    <mergeCell ref="EZO17:EZS17"/>
    <mergeCell ref="EZT17:EZX17"/>
    <mergeCell ref="EYA17:EYE17"/>
    <mergeCell ref="EYF17:EYJ17"/>
    <mergeCell ref="EYK17:EYO17"/>
    <mergeCell ref="EYP17:EYT17"/>
    <mergeCell ref="EYU17:EYY17"/>
    <mergeCell ref="EXB17:EXF17"/>
    <mergeCell ref="EXG17:EXK17"/>
    <mergeCell ref="EXL17:EXP17"/>
    <mergeCell ref="EXQ17:EXU17"/>
    <mergeCell ref="EXV17:EXZ17"/>
    <mergeCell ref="EWC17:EWG17"/>
    <mergeCell ref="EWH17:EWL17"/>
    <mergeCell ref="EWM17:EWQ17"/>
    <mergeCell ref="EWR17:EWV17"/>
    <mergeCell ref="EWW17:EXA17"/>
    <mergeCell ref="EVD17:EVH17"/>
    <mergeCell ref="EVI17:EVM17"/>
    <mergeCell ref="EVN17:EVR17"/>
    <mergeCell ref="EVS17:EVW17"/>
    <mergeCell ref="EVX17:EWB17"/>
    <mergeCell ref="EUE17:EUI17"/>
    <mergeCell ref="EUJ17:EUN17"/>
    <mergeCell ref="EUO17:EUS17"/>
    <mergeCell ref="EUT17:EUX17"/>
    <mergeCell ref="EUY17:EVC17"/>
    <mergeCell ref="ETF17:ETJ17"/>
    <mergeCell ref="ETK17:ETO17"/>
    <mergeCell ref="ETP17:ETT17"/>
    <mergeCell ref="ETU17:ETY17"/>
    <mergeCell ref="ETZ17:EUD17"/>
    <mergeCell ref="ESG17:ESK17"/>
    <mergeCell ref="ESL17:ESP17"/>
    <mergeCell ref="ESQ17:ESU17"/>
    <mergeCell ref="ESV17:ESZ17"/>
    <mergeCell ref="ETA17:ETE17"/>
    <mergeCell ref="ERH17:ERL17"/>
    <mergeCell ref="ERM17:ERQ17"/>
    <mergeCell ref="ERR17:ERV17"/>
    <mergeCell ref="ERW17:ESA17"/>
    <mergeCell ref="ESB17:ESF17"/>
    <mergeCell ref="EQI17:EQM17"/>
    <mergeCell ref="EQN17:EQR17"/>
    <mergeCell ref="EQS17:EQW17"/>
    <mergeCell ref="EQX17:ERB17"/>
    <mergeCell ref="ERC17:ERG17"/>
    <mergeCell ref="EPJ17:EPN17"/>
    <mergeCell ref="EPO17:EPS17"/>
    <mergeCell ref="EPT17:EPX17"/>
    <mergeCell ref="EPY17:EQC17"/>
    <mergeCell ref="EQD17:EQH17"/>
    <mergeCell ref="EOK17:EOO17"/>
    <mergeCell ref="EOP17:EOT17"/>
    <mergeCell ref="EOU17:EOY17"/>
    <mergeCell ref="EOZ17:EPD17"/>
    <mergeCell ref="EPE17:EPI17"/>
    <mergeCell ref="ENL17:ENP17"/>
    <mergeCell ref="ENQ17:ENU17"/>
    <mergeCell ref="ENV17:ENZ17"/>
    <mergeCell ref="EOA17:EOE17"/>
    <mergeCell ref="EOF17:EOJ17"/>
    <mergeCell ref="EMM17:EMQ17"/>
    <mergeCell ref="EMR17:EMV17"/>
    <mergeCell ref="EMW17:ENA17"/>
    <mergeCell ref="ENB17:ENF17"/>
    <mergeCell ref="ENG17:ENK17"/>
    <mergeCell ref="ELN17:ELR17"/>
    <mergeCell ref="ELS17:ELW17"/>
    <mergeCell ref="ELX17:EMB17"/>
    <mergeCell ref="EMC17:EMG17"/>
    <mergeCell ref="EMH17:EML17"/>
    <mergeCell ref="EKO17:EKS17"/>
    <mergeCell ref="EKT17:EKX17"/>
    <mergeCell ref="EKY17:ELC17"/>
    <mergeCell ref="ELD17:ELH17"/>
    <mergeCell ref="ELI17:ELM17"/>
    <mergeCell ref="EJP17:EJT17"/>
    <mergeCell ref="EJU17:EJY17"/>
    <mergeCell ref="EJZ17:EKD17"/>
    <mergeCell ref="EKE17:EKI17"/>
    <mergeCell ref="EKJ17:EKN17"/>
    <mergeCell ref="EIQ17:EIU17"/>
    <mergeCell ref="EIV17:EIZ17"/>
    <mergeCell ref="EJA17:EJE17"/>
    <mergeCell ref="EJF17:EJJ17"/>
    <mergeCell ref="EJK17:EJO17"/>
    <mergeCell ref="EHR17:EHV17"/>
    <mergeCell ref="EHW17:EIA17"/>
    <mergeCell ref="EIB17:EIF17"/>
    <mergeCell ref="EIG17:EIK17"/>
    <mergeCell ref="EIL17:EIP17"/>
    <mergeCell ref="EGS17:EGW17"/>
    <mergeCell ref="EGX17:EHB17"/>
    <mergeCell ref="EHC17:EHG17"/>
    <mergeCell ref="EHH17:EHL17"/>
    <mergeCell ref="EHM17:EHQ17"/>
    <mergeCell ref="EFT17:EFX17"/>
    <mergeCell ref="EFY17:EGC17"/>
    <mergeCell ref="EGD17:EGH17"/>
    <mergeCell ref="EGI17:EGM17"/>
    <mergeCell ref="EGN17:EGR17"/>
    <mergeCell ref="EEU17:EEY17"/>
    <mergeCell ref="EEZ17:EFD17"/>
    <mergeCell ref="EFE17:EFI17"/>
    <mergeCell ref="EFJ17:EFN17"/>
    <mergeCell ref="EFO17:EFS17"/>
    <mergeCell ref="EDV17:EDZ17"/>
    <mergeCell ref="EEA17:EEE17"/>
    <mergeCell ref="EEF17:EEJ17"/>
    <mergeCell ref="EEK17:EEO17"/>
    <mergeCell ref="EEP17:EET17"/>
    <mergeCell ref="ECW17:EDA17"/>
    <mergeCell ref="EDB17:EDF17"/>
    <mergeCell ref="EDG17:EDK17"/>
    <mergeCell ref="EDL17:EDP17"/>
    <mergeCell ref="EDQ17:EDU17"/>
    <mergeCell ref="EBX17:ECB17"/>
    <mergeCell ref="ECC17:ECG17"/>
    <mergeCell ref="ECH17:ECL17"/>
    <mergeCell ref="ECM17:ECQ17"/>
    <mergeCell ref="ECR17:ECV17"/>
    <mergeCell ref="EAY17:EBC17"/>
    <mergeCell ref="EBD17:EBH17"/>
    <mergeCell ref="EBI17:EBM17"/>
    <mergeCell ref="EBN17:EBR17"/>
    <mergeCell ref="EBS17:EBW17"/>
    <mergeCell ref="DZZ17:EAD17"/>
    <mergeCell ref="EAE17:EAI17"/>
    <mergeCell ref="EAJ17:EAN17"/>
    <mergeCell ref="EAO17:EAS17"/>
    <mergeCell ref="EAT17:EAX17"/>
    <mergeCell ref="DZA17:DZE17"/>
    <mergeCell ref="DZF17:DZJ17"/>
    <mergeCell ref="DZK17:DZO17"/>
    <mergeCell ref="DZP17:DZT17"/>
    <mergeCell ref="DZU17:DZY17"/>
    <mergeCell ref="DYB17:DYF17"/>
    <mergeCell ref="DYG17:DYK17"/>
    <mergeCell ref="DYL17:DYP17"/>
    <mergeCell ref="DYQ17:DYU17"/>
    <mergeCell ref="DYV17:DYZ17"/>
    <mergeCell ref="DXC17:DXG17"/>
    <mergeCell ref="DXH17:DXL17"/>
    <mergeCell ref="DXM17:DXQ17"/>
    <mergeCell ref="DXR17:DXV17"/>
    <mergeCell ref="DXW17:DYA17"/>
    <mergeCell ref="DWD17:DWH17"/>
    <mergeCell ref="DWI17:DWM17"/>
    <mergeCell ref="DWN17:DWR17"/>
    <mergeCell ref="DWS17:DWW17"/>
    <mergeCell ref="DWX17:DXB17"/>
    <mergeCell ref="DVE17:DVI17"/>
    <mergeCell ref="DVJ17:DVN17"/>
    <mergeCell ref="DVO17:DVS17"/>
    <mergeCell ref="DVT17:DVX17"/>
    <mergeCell ref="DVY17:DWC17"/>
    <mergeCell ref="DUF17:DUJ17"/>
    <mergeCell ref="DUK17:DUO17"/>
    <mergeCell ref="DUP17:DUT17"/>
    <mergeCell ref="DUU17:DUY17"/>
    <mergeCell ref="DUZ17:DVD17"/>
    <mergeCell ref="DTG17:DTK17"/>
    <mergeCell ref="DTL17:DTP17"/>
    <mergeCell ref="DTQ17:DTU17"/>
    <mergeCell ref="DTV17:DTZ17"/>
    <mergeCell ref="DUA17:DUE17"/>
    <mergeCell ref="DSH17:DSL17"/>
    <mergeCell ref="DSM17:DSQ17"/>
    <mergeCell ref="DSR17:DSV17"/>
    <mergeCell ref="DSW17:DTA17"/>
    <mergeCell ref="DTB17:DTF17"/>
    <mergeCell ref="DRI17:DRM17"/>
    <mergeCell ref="DRN17:DRR17"/>
    <mergeCell ref="DRS17:DRW17"/>
    <mergeCell ref="DRX17:DSB17"/>
    <mergeCell ref="DSC17:DSG17"/>
    <mergeCell ref="DQJ17:DQN17"/>
    <mergeCell ref="DQO17:DQS17"/>
    <mergeCell ref="DQT17:DQX17"/>
    <mergeCell ref="DQY17:DRC17"/>
    <mergeCell ref="DRD17:DRH17"/>
    <mergeCell ref="DPK17:DPO17"/>
    <mergeCell ref="DPP17:DPT17"/>
    <mergeCell ref="DPU17:DPY17"/>
    <mergeCell ref="DPZ17:DQD17"/>
    <mergeCell ref="DQE17:DQI17"/>
    <mergeCell ref="DOL17:DOP17"/>
    <mergeCell ref="DOQ17:DOU17"/>
    <mergeCell ref="DOV17:DOZ17"/>
    <mergeCell ref="DPA17:DPE17"/>
    <mergeCell ref="DPF17:DPJ17"/>
    <mergeCell ref="DNM17:DNQ17"/>
    <mergeCell ref="DNR17:DNV17"/>
    <mergeCell ref="DNW17:DOA17"/>
    <mergeCell ref="DOB17:DOF17"/>
    <mergeCell ref="DOG17:DOK17"/>
    <mergeCell ref="DMN17:DMR17"/>
    <mergeCell ref="DMS17:DMW17"/>
    <mergeCell ref="DMX17:DNB17"/>
    <mergeCell ref="DNC17:DNG17"/>
    <mergeCell ref="DNH17:DNL17"/>
    <mergeCell ref="DLO17:DLS17"/>
    <mergeCell ref="DLT17:DLX17"/>
    <mergeCell ref="DLY17:DMC17"/>
    <mergeCell ref="DMD17:DMH17"/>
    <mergeCell ref="DMI17:DMM17"/>
    <mergeCell ref="DKP17:DKT17"/>
    <mergeCell ref="DKU17:DKY17"/>
    <mergeCell ref="DKZ17:DLD17"/>
    <mergeCell ref="DLE17:DLI17"/>
    <mergeCell ref="DLJ17:DLN17"/>
    <mergeCell ref="DJQ17:DJU17"/>
    <mergeCell ref="DJV17:DJZ17"/>
    <mergeCell ref="DKA17:DKE17"/>
    <mergeCell ref="DKF17:DKJ17"/>
    <mergeCell ref="DKK17:DKO17"/>
    <mergeCell ref="DIR17:DIV17"/>
    <mergeCell ref="DIW17:DJA17"/>
    <mergeCell ref="DJB17:DJF17"/>
    <mergeCell ref="DJG17:DJK17"/>
    <mergeCell ref="DJL17:DJP17"/>
    <mergeCell ref="DHS17:DHW17"/>
    <mergeCell ref="DHX17:DIB17"/>
    <mergeCell ref="DIC17:DIG17"/>
    <mergeCell ref="DIH17:DIL17"/>
    <mergeCell ref="DIM17:DIQ17"/>
    <mergeCell ref="DGT17:DGX17"/>
    <mergeCell ref="DGY17:DHC17"/>
    <mergeCell ref="DHD17:DHH17"/>
    <mergeCell ref="DHI17:DHM17"/>
    <mergeCell ref="DHN17:DHR17"/>
    <mergeCell ref="DFU17:DFY17"/>
    <mergeCell ref="DFZ17:DGD17"/>
    <mergeCell ref="DGE17:DGI17"/>
    <mergeCell ref="DGJ17:DGN17"/>
    <mergeCell ref="DGO17:DGS17"/>
    <mergeCell ref="DEV17:DEZ17"/>
    <mergeCell ref="DFA17:DFE17"/>
    <mergeCell ref="DFF17:DFJ17"/>
    <mergeCell ref="DFK17:DFO17"/>
    <mergeCell ref="DFP17:DFT17"/>
    <mergeCell ref="DDW17:DEA17"/>
    <mergeCell ref="DEB17:DEF17"/>
    <mergeCell ref="DEG17:DEK17"/>
    <mergeCell ref="DEL17:DEP17"/>
    <mergeCell ref="DEQ17:DEU17"/>
    <mergeCell ref="DCX17:DDB17"/>
    <mergeCell ref="DDC17:DDG17"/>
    <mergeCell ref="DDH17:DDL17"/>
    <mergeCell ref="DDM17:DDQ17"/>
    <mergeCell ref="DDR17:DDV17"/>
    <mergeCell ref="DBY17:DCC17"/>
    <mergeCell ref="DCD17:DCH17"/>
    <mergeCell ref="DCI17:DCM17"/>
    <mergeCell ref="DCN17:DCR17"/>
    <mergeCell ref="DCS17:DCW17"/>
    <mergeCell ref="DAZ17:DBD17"/>
    <mergeCell ref="DBE17:DBI17"/>
    <mergeCell ref="DBJ17:DBN17"/>
    <mergeCell ref="DBO17:DBS17"/>
    <mergeCell ref="DBT17:DBX17"/>
    <mergeCell ref="DAA17:DAE17"/>
    <mergeCell ref="DAF17:DAJ17"/>
    <mergeCell ref="DAK17:DAO17"/>
    <mergeCell ref="DAP17:DAT17"/>
    <mergeCell ref="DAU17:DAY17"/>
    <mergeCell ref="CZB17:CZF17"/>
    <mergeCell ref="CZG17:CZK17"/>
    <mergeCell ref="CZL17:CZP17"/>
    <mergeCell ref="CZQ17:CZU17"/>
    <mergeCell ref="CZV17:CZZ17"/>
    <mergeCell ref="CYC17:CYG17"/>
    <mergeCell ref="CYH17:CYL17"/>
    <mergeCell ref="CYM17:CYQ17"/>
    <mergeCell ref="CYR17:CYV17"/>
    <mergeCell ref="CYW17:CZA17"/>
    <mergeCell ref="CXD17:CXH17"/>
    <mergeCell ref="CXI17:CXM17"/>
    <mergeCell ref="CXN17:CXR17"/>
    <mergeCell ref="CXS17:CXW17"/>
    <mergeCell ref="CXX17:CYB17"/>
    <mergeCell ref="CWE17:CWI17"/>
    <mergeCell ref="CWJ17:CWN17"/>
    <mergeCell ref="CWO17:CWS17"/>
    <mergeCell ref="CWT17:CWX17"/>
    <mergeCell ref="CWY17:CXC17"/>
    <mergeCell ref="CVF17:CVJ17"/>
    <mergeCell ref="CVK17:CVO17"/>
    <mergeCell ref="CVP17:CVT17"/>
    <mergeCell ref="CVU17:CVY17"/>
    <mergeCell ref="CVZ17:CWD17"/>
    <mergeCell ref="CUG17:CUK17"/>
    <mergeCell ref="CUL17:CUP17"/>
    <mergeCell ref="CUQ17:CUU17"/>
    <mergeCell ref="CUV17:CUZ17"/>
    <mergeCell ref="CVA17:CVE17"/>
    <mergeCell ref="CTH17:CTL17"/>
    <mergeCell ref="CTM17:CTQ17"/>
    <mergeCell ref="CTR17:CTV17"/>
    <mergeCell ref="CTW17:CUA17"/>
    <mergeCell ref="CUB17:CUF17"/>
    <mergeCell ref="CSI17:CSM17"/>
    <mergeCell ref="CSN17:CSR17"/>
    <mergeCell ref="CSS17:CSW17"/>
    <mergeCell ref="CSX17:CTB17"/>
    <mergeCell ref="CTC17:CTG17"/>
    <mergeCell ref="CRJ17:CRN17"/>
    <mergeCell ref="CRO17:CRS17"/>
    <mergeCell ref="CRT17:CRX17"/>
    <mergeCell ref="CRY17:CSC17"/>
    <mergeCell ref="CSD17:CSH17"/>
    <mergeCell ref="CQK17:CQO17"/>
    <mergeCell ref="CQP17:CQT17"/>
    <mergeCell ref="CQU17:CQY17"/>
    <mergeCell ref="CQZ17:CRD17"/>
    <mergeCell ref="CRE17:CRI17"/>
    <mergeCell ref="CPL17:CPP17"/>
    <mergeCell ref="CPQ17:CPU17"/>
    <mergeCell ref="CPV17:CPZ17"/>
    <mergeCell ref="CQA17:CQE17"/>
    <mergeCell ref="CQF17:CQJ17"/>
    <mergeCell ref="COM17:COQ17"/>
    <mergeCell ref="COR17:COV17"/>
    <mergeCell ref="COW17:CPA17"/>
    <mergeCell ref="CPB17:CPF17"/>
    <mergeCell ref="CPG17:CPK17"/>
    <mergeCell ref="CNN17:CNR17"/>
    <mergeCell ref="CNS17:CNW17"/>
    <mergeCell ref="CNX17:COB17"/>
    <mergeCell ref="COC17:COG17"/>
    <mergeCell ref="COH17:COL17"/>
    <mergeCell ref="CMO17:CMS17"/>
    <mergeCell ref="CMT17:CMX17"/>
    <mergeCell ref="CMY17:CNC17"/>
    <mergeCell ref="CND17:CNH17"/>
    <mergeCell ref="CNI17:CNM17"/>
    <mergeCell ref="CLP17:CLT17"/>
    <mergeCell ref="CLU17:CLY17"/>
    <mergeCell ref="CLZ17:CMD17"/>
    <mergeCell ref="CME17:CMI17"/>
    <mergeCell ref="CMJ17:CMN17"/>
    <mergeCell ref="CKQ17:CKU17"/>
    <mergeCell ref="CKV17:CKZ17"/>
    <mergeCell ref="CLA17:CLE17"/>
    <mergeCell ref="CLF17:CLJ17"/>
    <mergeCell ref="CLK17:CLO17"/>
    <mergeCell ref="CJR17:CJV17"/>
    <mergeCell ref="CJW17:CKA17"/>
    <mergeCell ref="CKB17:CKF17"/>
    <mergeCell ref="CKG17:CKK17"/>
    <mergeCell ref="CKL17:CKP17"/>
    <mergeCell ref="CIS17:CIW17"/>
    <mergeCell ref="CIX17:CJB17"/>
    <mergeCell ref="CJC17:CJG17"/>
    <mergeCell ref="CJH17:CJL17"/>
    <mergeCell ref="CJM17:CJQ17"/>
    <mergeCell ref="CHT17:CHX17"/>
    <mergeCell ref="CHY17:CIC17"/>
    <mergeCell ref="CID17:CIH17"/>
    <mergeCell ref="CII17:CIM17"/>
    <mergeCell ref="CIN17:CIR17"/>
    <mergeCell ref="CGU17:CGY17"/>
    <mergeCell ref="CGZ17:CHD17"/>
    <mergeCell ref="CHE17:CHI17"/>
    <mergeCell ref="CHJ17:CHN17"/>
    <mergeCell ref="CHO17:CHS17"/>
    <mergeCell ref="CFV17:CFZ17"/>
    <mergeCell ref="CGA17:CGE17"/>
    <mergeCell ref="CGF17:CGJ17"/>
    <mergeCell ref="CGK17:CGO17"/>
    <mergeCell ref="CGP17:CGT17"/>
    <mergeCell ref="CEW17:CFA17"/>
    <mergeCell ref="CFB17:CFF17"/>
    <mergeCell ref="CFG17:CFK17"/>
    <mergeCell ref="CFL17:CFP17"/>
    <mergeCell ref="CFQ17:CFU17"/>
    <mergeCell ref="CDX17:CEB17"/>
    <mergeCell ref="CEC17:CEG17"/>
    <mergeCell ref="CEH17:CEL17"/>
    <mergeCell ref="CEM17:CEQ17"/>
    <mergeCell ref="CER17:CEV17"/>
    <mergeCell ref="CCY17:CDC17"/>
    <mergeCell ref="CDD17:CDH17"/>
    <mergeCell ref="CDI17:CDM17"/>
    <mergeCell ref="CDN17:CDR17"/>
    <mergeCell ref="CDS17:CDW17"/>
    <mergeCell ref="CBZ17:CCD17"/>
    <mergeCell ref="CCE17:CCI17"/>
    <mergeCell ref="CCJ17:CCN17"/>
    <mergeCell ref="CCO17:CCS17"/>
    <mergeCell ref="CCT17:CCX17"/>
    <mergeCell ref="CBA17:CBE17"/>
    <mergeCell ref="CBF17:CBJ17"/>
    <mergeCell ref="CBK17:CBO17"/>
    <mergeCell ref="CBP17:CBT17"/>
    <mergeCell ref="CBU17:CBY17"/>
    <mergeCell ref="CAB17:CAF17"/>
    <mergeCell ref="CAG17:CAK17"/>
    <mergeCell ref="CAL17:CAP17"/>
    <mergeCell ref="CAQ17:CAU17"/>
    <mergeCell ref="CAV17:CAZ17"/>
    <mergeCell ref="BZC17:BZG17"/>
    <mergeCell ref="BZH17:BZL17"/>
    <mergeCell ref="BZM17:BZQ17"/>
    <mergeCell ref="BZR17:BZV17"/>
    <mergeCell ref="BZW17:CAA17"/>
    <mergeCell ref="BYD17:BYH17"/>
    <mergeCell ref="BYI17:BYM17"/>
    <mergeCell ref="BYN17:BYR17"/>
    <mergeCell ref="BYS17:BYW17"/>
    <mergeCell ref="BYX17:BZB17"/>
    <mergeCell ref="BXE17:BXI17"/>
    <mergeCell ref="BXJ17:BXN17"/>
    <mergeCell ref="BXO17:BXS17"/>
    <mergeCell ref="BXT17:BXX17"/>
    <mergeCell ref="BXY17:BYC17"/>
    <mergeCell ref="BWF17:BWJ17"/>
    <mergeCell ref="BWK17:BWO17"/>
    <mergeCell ref="BWP17:BWT17"/>
    <mergeCell ref="BWU17:BWY17"/>
    <mergeCell ref="BWZ17:BXD17"/>
    <mergeCell ref="BVG17:BVK17"/>
    <mergeCell ref="BVL17:BVP17"/>
    <mergeCell ref="BVQ17:BVU17"/>
    <mergeCell ref="BVV17:BVZ17"/>
    <mergeCell ref="BWA17:BWE17"/>
    <mergeCell ref="BUH17:BUL17"/>
    <mergeCell ref="BUM17:BUQ17"/>
    <mergeCell ref="BUR17:BUV17"/>
    <mergeCell ref="BUW17:BVA17"/>
    <mergeCell ref="BVB17:BVF17"/>
    <mergeCell ref="BTI17:BTM17"/>
    <mergeCell ref="BTN17:BTR17"/>
    <mergeCell ref="BTS17:BTW17"/>
    <mergeCell ref="BTX17:BUB17"/>
    <mergeCell ref="BUC17:BUG17"/>
    <mergeCell ref="BSJ17:BSN17"/>
    <mergeCell ref="BSO17:BSS17"/>
    <mergeCell ref="BST17:BSX17"/>
    <mergeCell ref="BSY17:BTC17"/>
    <mergeCell ref="BTD17:BTH17"/>
    <mergeCell ref="BRK17:BRO17"/>
    <mergeCell ref="BRP17:BRT17"/>
    <mergeCell ref="BRU17:BRY17"/>
    <mergeCell ref="BRZ17:BSD17"/>
    <mergeCell ref="BSE17:BSI17"/>
    <mergeCell ref="BQL17:BQP17"/>
    <mergeCell ref="BQQ17:BQU17"/>
    <mergeCell ref="BQV17:BQZ17"/>
    <mergeCell ref="BRA17:BRE17"/>
    <mergeCell ref="BRF17:BRJ17"/>
    <mergeCell ref="BPM17:BPQ17"/>
    <mergeCell ref="BPR17:BPV17"/>
    <mergeCell ref="BPW17:BQA17"/>
    <mergeCell ref="BQB17:BQF17"/>
    <mergeCell ref="BQG17:BQK17"/>
    <mergeCell ref="BON17:BOR17"/>
    <mergeCell ref="BOS17:BOW17"/>
    <mergeCell ref="BOX17:BPB17"/>
    <mergeCell ref="BPC17:BPG17"/>
    <mergeCell ref="BPH17:BPL17"/>
    <mergeCell ref="BNO17:BNS17"/>
    <mergeCell ref="BNT17:BNX17"/>
    <mergeCell ref="BNY17:BOC17"/>
    <mergeCell ref="BOD17:BOH17"/>
    <mergeCell ref="BOI17:BOM17"/>
    <mergeCell ref="BMP17:BMT17"/>
    <mergeCell ref="BMU17:BMY17"/>
    <mergeCell ref="BMZ17:BND17"/>
    <mergeCell ref="BNE17:BNI17"/>
    <mergeCell ref="BNJ17:BNN17"/>
    <mergeCell ref="BLQ17:BLU17"/>
    <mergeCell ref="BLV17:BLZ17"/>
    <mergeCell ref="BMA17:BME17"/>
    <mergeCell ref="BMF17:BMJ17"/>
    <mergeCell ref="BMK17:BMO17"/>
    <mergeCell ref="BKR17:BKV17"/>
    <mergeCell ref="BKW17:BLA17"/>
    <mergeCell ref="BLB17:BLF17"/>
    <mergeCell ref="BLG17:BLK17"/>
    <mergeCell ref="BLL17:BLP17"/>
    <mergeCell ref="BJS17:BJW17"/>
    <mergeCell ref="BJX17:BKB17"/>
    <mergeCell ref="BKC17:BKG17"/>
    <mergeCell ref="BKH17:BKL17"/>
    <mergeCell ref="BKM17:BKQ17"/>
    <mergeCell ref="BIT17:BIX17"/>
    <mergeCell ref="BIY17:BJC17"/>
    <mergeCell ref="BJD17:BJH17"/>
    <mergeCell ref="BJI17:BJM17"/>
    <mergeCell ref="BJN17:BJR17"/>
    <mergeCell ref="BHU17:BHY17"/>
    <mergeCell ref="BHZ17:BID17"/>
    <mergeCell ref="BIE17:BII17"/>
    <mergeCell ref="BIJ17:BIN17"/>
    <mergeCell ref="BIO17:BIS17"/>
    <mergeCell ref="BGV17:BGZ17"/>
    <mergeCell ref="BHA17:BHE17"/>
    <mergeCell ref="BHF17:BHJ17"/>
    <mergeCell ref="BHK17:BHO17"/>
    <mergeCell ref="BHP17:BHT17"/>
    <mergeCell ref="BFW17:BGA17"/>
    <mergeCell ref="BGB17:BGF17"/>
    <mergeCell ref="BGG17:BGK17"/>
    <mergeCell ref="BGL17:BGP17"/>
    <mergeCell ref="BGQ17:BGU17"/>
    <mergeCell ref="BEX17:BFB17"/>
    <mergeCell ref="BFC17:BFG17"/>
    <mergeCell ref="BFH17:BFL17"/>
    <mergeCell ref="BFM17:BFQ17"/>
    <mergeCell ref="BFR17:BFV17"/>
    <mergeCell ref="BDY17:BEC17"/>
    <mergeCell ref="BED17:BEH17"/>
    <mergeCell ref="BEI17:BEM17"/>
    <mergeCell ref="BEN17:BER17"/>
    <mergeCell ref="BES17:BEW17"/>
    <mergeCell ref="BCZ17:BDD17"/>
    <mergeCell ref="BDE17:BDI17"/>
    <mergeCell ref="BDJ17:BDN17"/>
    <mergeCell ref="BDO17:BDS17"/>
    <mergeCell ref="BDT17:BDX17"/>
    <mergeCell ref="BCA17:BCE17"/>
    <mergeCell ref="BCF17:BCJ17"/>
    <mergeCell ref="BCK17:BCO17"/>
    <mergeCell ref="BCP17:BCT17"/>
    <mergeCell ref="BCU17:BCY17"/>
    <mergeCell ref="BBB17:BBF17"/>
    <mergeCell ref="BBG17:BBK17"/>
    <mergeCell ref="BBL17:BBP17"/>
    <mergeCell ref="BBQ17:BBU17"/>
    <mergeCell ref="BBV17:BBZ17"/>
    <mergeCell ref="BAC17:BAG17"/>
    <mergeCell ref="BAH17:BAL17"/>
    <mergeCell ref="BAM17:BAQ17"/>
    <mergeCell ref="BAR17:BAV17"/>
    <mergeCell ref="BAW17:BBA17"/>
    <mergeCell ref="AZD17:AZH17"/>
    <mergeCell ref="AZI17:AZM17"/>
    <mergeCell ref="AZN17:AZR17"/>
    <mergeCell ref="AZS17:AZW17"/>
    <mergeCell ref="AZX17:BAB17"/>
    <mergeCell ref="AYE17:AYI17"/>
    <mergeCell ref="AYJ17:AYN17"/>
    <mergeCell ref="AYO17:AYS17"/>
    <mergeCell ref="AYT17:AYX17"/>
    <mergeCell ref="AYY17:AZC17"/>
    <mergeCell ref="AXF17:AXJ17"/>
    <mergeCell ref="AXK17:AXO17"/>
    <mergeCell ref="AXP17:AXT17"/>
    <mergeCell ref="AXU17:AXY17"/>
    <mergeCell ref="AXZ17:AYD17"/>
    <mergeCell ref="AWG17:AWK17"/>
    <mergeCell ref="AWL17:AWP17"/>
    <mergeCell ref="AWQ17:AWU17"/>
    <mergeCell ref="AWV17:AWZ17"/>
    <mergeCell ref="AXA17:AXE17"/>
    <mergeCell ref="AVH17:AVL17"/>
    <mergeCell ref="AVM17:AVQ17"/>
    <mergeCell ref="AVR17:AVV17"/>
    <mergeCell ref="AVW17:AWA17"/>
    <mergeCell ref="AWB17:AWF17"/>
    <mergeCell ref="AUI17:AUM17"/>
    <mergeCell ref="AUN17:AUR17"/>
    <mergeCell ref="AUS17:AUW17"/>
    <mergeCell ref="AUX17:AVB17"/>
    <mergeCell ref="AVC17:AVG17"/>
    <mergeCell ref="ATJ17:ATN17"/>
    <mergeCell ref="ATO17:ATS17"/>
    <mergeCell ref="ATT17:ATX17"/>
    <mergeCell ref="ATY17:AUC17"/>
    <mergeCell ref="AUD17:AUH17"/>
    <mergeCell ref="ASK17:ASO17"/>
    <mergeCell ref="ASP17:AST17"/>
    <mergeCell ref="ASU17:ASY17"/>
    <mergeCell ref="ASZ17:ATD17"/>
    <mergeCell ref="ATE17:ATI17"/>
    <mergeCell ref="ARL17:ARP17"/>
    <mergeCell ref="ARQ17:ARU17"/>
    <mergeCell ref="ARV17:ARZ17"/>
    <mergeCell ref="ASA17:ASE17"/>
    <mergeCell ref="ASF17:ASJ17"/>
    <mergeCell ref="AQM17:AQQ17"/>
    <mergeCell ref="AQR17:AQV17"/>
    <mergeCell ref="AQW17:ARA17"/>
    <mergeCell ref="ARB17:ARF17"/>
    <mergeCell ref="ARG17:ARK17"/>
    <mergeCell ref="APN17:APR17"/>
    <mergeCell ref="APS17:APW17"/>
    <mergeCell ref="APX17:AQB17"/>
    <mergeCell ref="AQC17:AQG17"/>
    <mergeCell ref="AQH17:AQL17"/>
    <mergeCell ref="AOO17:AOS17"/>
    <mergeCell ref="AOT17:AOX17"/>
    <mergeCell ref="AOY17:APC17"/>
    <mergeCell ref="APD17:APH17"/>
    <mergeCell ref="API17:APM17"/>
    <mergeCell ref="ANP17:ANT17"/>
    <mergeCell ref="ANU17:ANY17"/>
    <mergeCell ref="ANZ17:AOD17"/>
    <mergeCell ref="AOE17:AOI17"/>
    <mergeCell ref="AOJ17:AON17"/>
    <mergeCell ref="AMQ17:AMU17"/>
    <mergeCell ref="AMV17:AMZ17"/>
    <mergeCell ref="ANA17:ANE17"/>
    <mergeCell ref="ANF17:ANJ17"/>
    <mergeCell ref="ANK17:ANO17"/>
    <mergeCell ref="ALR17:ALV17"/>
    <mergeCell ref="ALW17:AMA17"/>
    <mergeCell ref="AMB17:AMF17"/>
    <mergeCell ref="AMG17:AMK17"/>
    <mergeCell ref="AML17:AMP17"/>
    <mergeCell ref="AKS17:AKW17"/>
    <mergeCell ref="AKX17:ALB17"/>
    <mergeCell ref="ALC17:ALG17"/>
    <mergeCell ref="ALH17:ALL17"/>
    <mergeCell ref="ALM17:ALQ17"/>
    <mergeCell ref="AJT17:AJX17"/>
    <mergeCell ref="AJY17:AKC17"/>
    <mergeCell ref="AKD17:AKH17"/>
    <mergeCell ref="AKI17:AKM17"/>
    <mergeCell ref="AKN17:AKR17"/>
    <mergeCell ref="AIU17:AIY17"/>
    <mergeCell ref="AIZ17:AJD17"/>
    <mergeCell ref="AJE17:AJI17"/>
    <mergeCell ref="AJJ17:AJN17"/>
    <mergeCell ref="AJO17:AJS17"/>
    <mergeCell ref="AHV17:AHZ17"/>
    <mergeCell ref="AIA17:AIE17"/>
    <mergeCell ref="AIF17:AIJ17"/>
    <mergeCell ref="AIK17:AIO17"/>
    <mergeCell ref="AIP17:AIT17"/>
    <mergeCell ref="AGW17:AHA17"/>
    <mergeCell ref="AHB17:AHF17"/>
    <mergeCell ref="AHG17:AHK17"/>
    <mergeCell ref="AHL17:AHP17"/>
    <mergeCell ref="AHQ17:AHU17"/>
    <mergeCell ref="AFX17:AGB17"/>
    <mergeCell ref="AGC17:AGG17"/>
    <mergeCell ref="AGH17:AGL17"/>
    <mergeCell ref="AGM17:AGQ17"/>
    <mergeCell ref="AGR17:AGV17"/>
    <mergeCell ref="AEY17:AFC17"/>
    <mergeCell ref="AFD17:AFH17"/>
    <mergeCell ref="AFI17:AFM17"/>
    <mergeCell ref="AFN17:AFR17"/>
    <mergeCell ref="AFS17:AFW17"/>
    <mergeCell ref="ADZ17:AED17"/>
    <mergeCell ref="AEE17:AEI17"/>
    <mergeCell ref="AEJ17:AEN17"/>
    <mergeCell ref="AEO17:AES17"/>
    <mergeCell ref="AET17:AEX17"/>
    <mergeCell ref="ADA17:ADE17"/>
    <mergeCell ref="ADF17:ADJ17"/>
    <mergeCell ref="ADK17:ADO17"/>
    <mergeCell ref="ADP17:ADT17"/>
    <mergeCell ref="ADU17:ADY17"/>
    <mergeCell ref="ACB17:ACF17"/>
    <mergeCell ref="ACG17:ACK17"/>
    <mergeCell ref="ACL17:ACP17"/>
    <mergeCell ref="ACQ17:ACU17"/>
    <mergeCell ref="ACV17:ACZ17"/>
    <mergeCell ref="ABC17:ABG17"/>
    <mergeCell ref="ABH17:ABL17"/>
    <mergeCell ref="ABM17:ABQ17"/>
    <mergeCell ref="ABR17:ABV17"/>
    <mergeCell ref="ABW17:ACA17"/>
    <mergeCell ref="AAD17:AAH17"/>
    <mergeCell ref="AAI17:AAM17"/>
    <mergeCell ref="AAN17:AAR17"/>
    <mergeCell ref="AAS17:AAW17"/>
    <mergeCell ref="AAX17:ABB17"/>
    <mergeCell ref="ZE17:ZI17"/>
    <mergeCell ref="ZJ17:ZN17"/>
    <mergeCell ref="ZO17:ZS17"/>
    <mergeCell ref="ZT17:ZX17"/>
    <mergeCell ref="ZY17:AAC17"/>
    <mergeCell ref="YF17:YJ17"/>
    <mergeCell ref="YK17:YO17"/>
    <mergeCell ref="YP17:YT17"/>
    <mergeCell ref="YU17:YY17"/>
    <mergeCell ref="YZ17:ZD17"/>
    <mergeCell ref="XG17:XK17"/>
    <mergeCell ref="XL17:XP17"/>
    <mergeCell ref="XQ17:XU17"/>
    <mergeCell ref="XV17:XZ17"/>
    <mergeCell ref="YA17:YE17"/>
    <mergeCell ref="WH17:WL17"/>
    <mergeCell ref="WM17:WQ17"/>
    <mergeCell ref="WR17:WV17"/>
    <mergeCell ref="WW17:XA17"/>
    <mergeCell ref="XB17:XF17"/>
    <mergeCell ref="VI17:VM17"/>
    <mergeCell ref="VN17:VR17"/>
    <mergeCell ref="VS17:VW17"/>
    <mergeCell ref="VX17:WB17"/>
    <mergeCell ref="WC17:WG17"/>
    <mergeCell ref="UJ17:UN17"/>
    <mergeCell ref="UO17:US17"/>
    <mergeCell ref="UT17:UX17"/>
    <mergeCell ref="UY17:VC17"/>
    <mergeCell ref="VD17:VH17"/>
    <mergeCell ref="TK17:TO17"/>
    <mergeCell ref="TP17:TT17"/>
    <mergeCell ref="TU17:TY17"/>
    <mergeCell ref="TZ17:UD17"/>
    <mergeCell ref="UE17:UI17"/>
    <mergeCell ref="SL17:SP17"/>
    <mergeCell ref="SQ17:SU17"/>
    <mergeCell ref="SV17:SZ17"/>
    <mergeCell ref="TA17:TE17"/>
    <mergeCell ref="TF17:TJ17"/>
    <mergeCell ref="RM17:RQ17"/>
    <mergeCell ref="RR17:RV17"/>
    <mergeCell ref="RW17:SA17"/>
    <mergeCell ref="SB17:SF17"/>
    <mergeCell ref="SG17:SK17"/>
    <mergeCell ref="QN17:QR17"/>
    <mergeCell ref="QS17:QW17"/>
    <mergeCell ref="QX17:RB17"/>
    <mergeCell ref="RC17:RG17"/>
    <mergeCell ref="RH17:RL17"/>
    <mergeCell ref="PO17:PS17"/>
    <mergeCell ref="PT17:PX17"/>
    <mergeCell ref="PY17:QC17"/>
    <mergeCell ref="QD17:QH17"/>
    <mergeCell ref="QI17:QM17"/>
    <mergeCell ref="OP17:OT17"/>
    <mergeCell ref="OU17:OY17"/>
    <mergeCell ref="OZ17:PD17"/>
    <mergeCell ref="PE17:PI17"/>
    <mergeCell ref="PJ17:PN17"/>
    <mergeCell ref="NQ17:NU17"/>
    <mergeCell ref="NV17:NZ17"/>
    <mergeCell ref="OA17:OE17"/>
    <mergeCell ref="OF17:OJ17"/>
    <mergeCell ref="OK17:OO17"/>
    <mergeCell ref="MR17:MV17"/>
    <mergeCell ref="MW17:NA17"/>
    <mergeCell ref="NB17:NF17"/>
    <mergeCell ref="NG17:NK17"/>
    <mergeCell ref="NL17:NP17"/>
    <mergeCell ref="LS17:LW17"/>
    <mergeCell ref="LX17:MB17"/>
    <mergeCell ref="MC17:MG17"/>
    <mergeCell ref="MH17:ML17"/>
    <mergeCell ref="MM17:MQ17"/>
    <mergeCell ref="KT17:KX17"/>
    <mergeCell ref="KY17:LC17"/>
    <mergeCell ref="LD17:LH17"/>
    <mergeCell ref="LI17:LM17"/>
    <mergeCell ref="LN17:LR17"/>
    <mergeCell ref="CM18:CQ18"/>
    <mergeCell ref="CR18:CV18"/>
    <mergeCell ref="KE17:KI17"/>
    <mergeCell ref="KJ17:KN17"/>
    <mergeCell ref="KO17:KS17"/>
    <mergeCell ref="IV17:IZ17"/>
    <mergeCell ref="JA17:JE17"/>
    <mergeCell ref="JF17:JJ17"/>
    <mergeCell ref="JK17:JO17"/>
    <mergeCell ref="JP17:JT17"/>
    <mergeCell ref="HW17:IA17"/>
    <mergeCell ref="IB17:IF17"/>
    <mergeCell ref="IG17:IK17"/>
    <mergeCell ref="IL17:IP17"/>
    <mergeCell ref="IQ17:IU17"/>
    <mergeCell ref="GX17:HB17"/>
    <mergeCell ref="HC17:HG17"/>
    <mergeCell ref="HH17:HL17"/>
    <mergeCell ref="HM17:HQ17"/>
    <mergeCell ref="HR17:HV17"/>
    <mergeCell ref="IB18:IF18"/>
    <mergeCell ref="IG18:IK18"/>
    <mergeCell ref="IL18:IP18"/>
    <mergeCell ref="GS18:GW18"/>
    <mergeCell ref="GX18:HB18"/>
    <mergeCell ref="HC18:HG18"/>
    <mergeCell ref="HH18:HL18"/>
    <mergeCell ref="FJ17:FN17"/>
    <mergeCell ref="FO17:FS17"/>
    <mergeCell ref="FT17:FX17"/>
    <mergeCell ref="GN18:GR18"/>
    <mergeCell ref="A16:I16"/>
    <mergeCell ref="AE17:AI17"/>
    <mergeCell ref="AJ17:AN17"/>
    <mergeCell ref="AO17:AS17"/>
    <mergeCell ref="AT17:AX17"/>
    <mergeCell ref="AY17:BC17"/>
    <mergeCell ref="U17:Y17"/>
    <mergeCell ref="Z17:AD17"/>
    <mergeCell ref="EA17:EE17"/>
    <mergeCell ref="EF17:EJ17"/>
    <mergeCell ref="EK17:EO17"/>
    <mergeCell ref="EP17:ET17"/>
    <mergeCell ref="EU17:EY17"/>
    <mergeCell ref="A17:I17"/>
    <mergeCell ref="A19:I19"/>
    <mergeCell ref="EA19:EE19"/>
    <mergeCell ref="EF19:EJ19"/>
    <mergeCell ref="EK19:EO19"/>
    <mergeCell ref="EP19:ET19"/>
    <mergeCell ref="CW19:DA19"/>
    <mergeCell ref="DB19:DF19"/>
    <mergeCell ref="DG19:DK19"/>
    <mergeCell ref="DL19:DP19"/>
    <mergeCell ref="DQ19:DU19"/>
    <mergeCell ref="BX19:CB19"/>
    <mergeCell ref="CC19:CG19"/>
    <mergeCell ref="CH19:CL19"/>
    <mergeCell ref="CM19:CQ19"/>
    <mergeCell ref="CR19:CV19"/>
    <mergeCell ref="DV19:DZ19"/>
    <mergeCell ref="EA18:EE18"/>
    <mergeCell ref="EF18:EJ18"/>
    <mergeCell ref="EK18:EO18"/>
    <mergeCell ref="EP18:ET18"/>
    <mergeCell ref="CW18:DA18"/>
    <mergeCell ref="U19:Y19"/>
    <mergeCell ref="Z19:AD19"/>
    <mergeCell ref="AE19:AI19"/>
    <mergeCell ref="AJ19:AN19"/>
    <mergeCell ref="AO19:AS19"/>
    <mergeCell ref="AT19:AX19"/>
    <mergeCell ref="AY19:BC19"/>
    <mergeCell ref="BD19:BH19"/>
    <mergeCell ref="BI19:BM19"/>
    <mergeCell ref="BN19:BR19"/>
    <mergeCell ref="BS19:BW19"/>
    <mergeCell ref="JU17:JY17"/>
    <mergeCell ref="JZ17:KD17"/>
    <mergeCell ref="K8:K11"/>
    <mergeCell ref="L8:L11"/>
    <mergeCell ref="M8:M11"/>
    <mergeCell ref="B5:F5"/>
    <mergeCell ref="EU18:EY18"/>
    <mergeCell ref="EZ18:FD18"/>
    <mergeCell ref="FE18:FI18"/>
    <mergeCell ref="FJ18:FN18"/>
    <mergeCell ref="FO18:FS18"/>
    <mergeCell ref="DV18:DZ18"/>
    <mergeCell ref="DB18:DF18"/>
    <mergeCell ref="DG18:DK18"/>
    <mergeCell ref="DL18:DP18"/>
    <mergeCell ref="DQ18:DU18"/>
    <mergeCell ref="BX18:CB18"/>
    <mergeCell ref="CC18:CG18"/>
    <mergeCell ref="CH18:CL18"/>
    <mergeCell ref="FT18:FX18"/>
    <mergeCell ref="HM18:HQ18"/>
    <mergeCell ref="HR18:HV18"/>
    <mergeCell ref="FY18:GC18"/>
    <mergeCell ref="GD18:GH18"/>
    <mergeCell ref="GI18:GM18"/>
    <mergeCell ref="FY17:GC17"/>
    <mergeCell ref="GD17:GH17"/>
    <mergeCell ref="GI17:GM17"/>
    <mergeCell ref="GN17:GR17"/>
    <mergeCell ref="GS17:GW17"/>
    <mergeCell ref="EZ17:FD17"/>
    <mergeCell ref="FE17:FI17"/>
    <mergeCell ref="A5:A6"/>
    <mergeCell ref="G5:I5"/>
    <mergeCell ref="DB17:DF17"/>
    <mergeCell ref="DG17:DK17"/>
    <mergeCell ref="DL17:DP17"/>
    <mergeCell ref="DQ17:DU17"/>
    <mergeCell ref="DV17:DZ17"/>
    <mergeCell ref="CC17:CG17"/>
    <mergeCell ref="CH17:CL17"/>
    <mergeCell ref="CM17:CQ17"/>
    <mergeCell ref="CR17:CV17"/>
    <mergeCell ref="CW17:DA17"/>
    <mergeCell ref="BD17:BH17"/>
    <mergeCell ref="BI17:BM17"/>
    <mergeCell ref="BN17:BR17"/>
    <mergeCell ref="BS17:BW17"/>
    <mergeCell ref="BX17:CB17"/>
    <mergeCell ref="A13:I13"/>
    <mergeCell ref="A12:I12"/>
  </mergeCells>
  <printOptions horizontalCentered="1" verticalCentered="1" headings="1"/>
  <pageMargins left="0.25" right="0.25" top="0.5" bottom="0.5" header="0.3" footer="0.3"/>
  <pageSetup scale="61" orientation="portrait" r:id="rId2"/>
  <customProperties>
    <customPr name="_pios_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48"/>
  <sheetViews>
    <sheetView tabSelected="1" view="pageBreakPreview" zoomScale="80" zoomScaleNormal="90" zoomScaleSheetLayoutView="80" zoomScalePageLayoutView="90" workbookViewId="0">
      <selection activeCell="B6" sqref="B6"/>
    </sheetView>
  </sheetViews>
  <sheetFormatPr defaultColWidth="9.453125" defaultRowHeight="14"/>
  <cols>
    <col min="1" max="1" width="23.54296875" style="7" customWidth="1"/>
    <col min="2" max="5" width="18.54296875" style="7" customWidth="1"/>
    <col min="6" max="6" width="14.453125" style="7" customWidth="1"/>
    <col min="7" max="7" width="18.453125" style="7" customWidth="1"/>
    <col min="8" max="8" width="17.453125" customWidth="1"/>
    <col min="9" max="9" width="15.54296875" style="7" customWidth="1"/>
    <col min="10" max="10" width="13.453125" style="7" customWidth="1"/>
    <col min="11" max="14" width="9.453125" style="7"/>
    <col min="15" max="15" width="12.453125" style="7" customWidth="1"/>
    <col min="16" max="16384" width="9.453125" style="7"/>
  </cols>
  <sheetData>
    <row r="1" spans="1:10" ht="15.5">
      <c r="A1" s="2557" t="s">
        <v>541</v>
      </c>
      <c r="B1" s="2557"/>
      <c r="C1" s="2557"/>
      <c r="D1" s="2557"/>
      <c r="E1" s="2557"/>
      <c r="F1" s="2557"/>
      <c r="G1" s="2557"/>
    </row>
    <row r="2" spans="1:10" ht="15.5">
      <c r="A2" s="2557" t="s">
        <v>39</v>
      </c>
      <c r="B2" s="2557"/>
      <c r="C2" s="2557"/>
      <c r="D2" s="2557"/>
      <c r="E2" s="2557"/>
      <c r="F2" s="2557"/>
      <c r="G2" s="2557"/>
    </row>
    <row r="3" spans="1:10" ht="15.5">
      <c r="A3" s="2557" t="s">
        <v>40</v>
      </c>
      <c r="B3" s="2557"/>
      <c r="C3" s="2557"/>
      <c r="D3" s="2557"/>
      <c r="E3" s="2557"/>
      <c r="F3" s="2557"/>
      <c r="G3" s="2557"/>
    </row>
    <row r="4" spans="1:10" s="11" customFormat="1" ht="14.9" customHeight="1">
      <c r="A4" s="2734"/>
      <c r="B4" s="2735"/>
      <c r="C4" s="2735"/>
      <c r="D4" s="2735"/>
      <c r="E4" s="2735"/>
    </row>
    <row r="5" spans="1:10" s="12" customFormat="1">
      <c r="A5" s="2083"/>
      <c r="B5" s="2084"/>
      <c r="C5" s="2736" t="s">
        <v>542</v>
      </c>
      <c r="D5" s="2737"/>
      <c r="E5" s="2737"/>
      <c r="F5" s="2738"/>
      <c r="G5" s="2084"/>
    </row>
    <row r="6" spans="1:10" ht="36.65" customHeight="1" thickBot="1">
      <c r="A6" s="2085" t="s">
        <v>543</v>
      </c>
      <c r="B6" s="2086" t="s">
        <v>544</v>
      </c>
      <c r="C6" s="2086" t="s">
        <v>545</v>
      </c>
      <c r="D6" s="2087" t="s">
        <v>546</v>
      </c>
      <c r="E6" s="2085" t="s">
        <v>547</v>
      </c>
      <c r="F6" s="2086" t="s">
        <v>548</v>
      </c>
      <c r="G6" s="2086" t="s">
        <v>549</v>
      </c>
    </row>
    <row r="7" spans="1:10" ht="14.5" thickBot="1">
      <c r="A7" s="2743" t="s">
        <v>550</v>
      </c>
      <c r="B7" s="2697"/>
      <c r="C7" s="2697"/>
      <c r="D7" s="2697"/>
      <c r="E7" s="2697"/>
      <c r="F7" s="2697"/>
      <c r="G7" s="2744"/>
    </row>
    <row r="8" spans="1:10" ht="14.5" thickTop="1">
      <c r="A8" s="2726" t="s">
        <v>551</v>
      </c>
      <c r="B8" s="2727"/>
      <c r="C8" s="2325">
        <f>SUM(C9:C11)</f>
        <v>28661</v>
      </c>
      <c r="D8" s="2326">
        <f>(SUM(D9:D11))</f>
        <v>19044.419999999998</v>
      </c>
      <c r="E8" s="2327">
        <f>(SUM(E9:E11))</f>
        <v>7.94</v>
      </c>
      <c r="F8" s="2327">
        <f>(SUM(F9:F11))</f>
        <v>0.9</v>
      </c>
      <c r="G8" s="2328">
        <f>SUM(G9:G11)</f>
        <v>62407900.405786723</v>
      </c>
      <c r="H8" s="57"/>
      <c r="J8" s="1621"/>
    </row>
    <row r="9" spans="1:10">
      <c r="A9" s="888"/>
      <c r="B9" s="888" t="s">
        <v>552</v>
      </c>
      <c r="C9" s="1932">
        <v>23880</v>
      </c>
      <c r="D9" s="1933">
        <v>16610.41</v>
      </c>
      <c r="E9" s="1934">
        <v>7.04</v>
      </c>
      <c r="F9" s="1934">
        <v>0.8</v>
      </c>
      <c r="G9" s="1779">
        <v>55387271</v>
      </c>
    </row>
    <row r="10" spans="1:10">
      <c r="A10" s="1780"/>
      <c r="B10" s="1780" t="s">
        <v>553</v>
      </c>
      <c r="C10" s="1935"/>
      <c r="D10" s="1936">
        <v>0</v>
      </c>
      <c r="E10" s="1935">
        <v>0</v>
      </c>
      <c r="F10" s="1935">
        <v>0</v>
      </c>
      <c r="G10" s="1781">
        <v>0</v>
      </c>
    </row>
    <row r="11" spans="1:10" ht="14.5" thickBot="1">
      <c r="A11" s="889"/>
      <c r="B11" s="889" t="s">
        <v>554</v>
      </c>
      <c r="C11" s="1937">
        <v>4781</v>
      </c>
      <c r="D11" s="1952">
        <v>2434.0100000000002</v>
      </c>
      <c r="E11" s="1953">
        <v>0.9</v>
      </c>
      <c r="F11" s="1953">
        <v>0.1</v>
      </c>
      <c r="G11" s="1059">
        <v>7020629.4057867248</v>
      </c>
    </row>
    <row r="12" spans="1:10" ht="14.5" thickTop="1">
      <c r="A12" s="2726" t="s">
        <v>555</v>
      </c>
      <c r="B12" s="2727"/>
      <c r="C12" s="2325">
        <f>SUM(C13:C15)</f>
        <v>12739</v>
      </c>
      <c r="D12" s="2326">
        <f>(SUM(D13:D15))</f>
        <v>6555.08</v>
      </c>
      <c r="E12" s="2327">
        <f t="shared" ref="E12:F12" si="0">(SUM(E13:E15))</f>
        <v>2.25</v>
      </c>
      <c r="F12" s="2327">
        <f t="shared" si="0"/>
        <v>0.3</v>
      </c>
      <c r="G12" s="2328">
        <f>SUM(G13:G15)</f>
        <v>18130442.784526277</v>
      </c>
    </row>
    <row r="13" spans="1:10">
      <c r="A13" s="1780"/>
      <c r="B13" s="888" t="s">
        <v>556</v>
      </c>
      <c r="C13" s="1932">
        <v>12498</v>
      </c>
      <c r="D13" s="1933">
        <v>6436.25</v>
      </c>
      <c r="E13" s="1934">
        <v>2.21</v>
      </c>
      <c r="F13" s="1934">
        <v>0.3</v>
      </c>
      <c r="G13" s="1779">
        <v>17810007</v>
      </c>
    </row>
    <row r="14" spans="1:10">
      <c r="A14" s="1780"/>
      <c r="B14" s="1780" t="s">
        <v>553</v>
      </c>
      <c r="C14" s="1935"/>
      <c r="D14" s="1933"/>
      <c r="E14" s="1934"/>
      <c r="F14" s="1934"/>
      <c r="G14" s="1779"/>
    </row>
    <row r="15" spans="1:10" ht="14.5" thickBot="1">
      <c r="A15" s="890"/>
      <c r="B15" s="890" t="s">
        <v>557</v>
      </c>
      <c r="C15" s="1938">
        <v>241</v>
      </c>
      <c r="D15" s="1933">
        <v>118.83</v>
      </c>
      <c r="E15" s="1934">
        <v>0.04</v>
      </c>
      <c r="F15" s="1934">
        <v>0</v>
      </c>
      <c r="G15" s="1779">
        <v>320435.78452627879</v>
      </c>
    </row>
    <row r="16" spans="1:10" ht="14.5" thickBot="1">
      <c r="A16" s="1572" t="s">
        <v>558</v>
      </c>
      <c r="B16" s="1353"/>
      <c r="C16" s="1353"/>
      <c r="D16" s="1353"/>
      <c r="E16" s="1353"/>
      <c r="F16" s="1353"/>
      <c r="G16" s="1353"/>
    </row>
    <row r="17" spans="1:7" ht="14.5" thickTop="1">
      <c r="A17" s="2726" t="s">
        <v>551</v>
      </c>
      <c r="B17" s="2727"/>
      <c r="C17" s="2325">
        <f>SUM(C18:C20)</f>
        <v>4857</v>
      </c>
      <c r="D17" s="2326">
        <f>(SUM(D18:D20))</f>
        <v>3141.37</v>
      </c>
      <c r="E17" s="2327">
        <f t="shared" ref="E17:F17" si="1">(SUM(E18:E20))</f>
        <v>1.21</v>
      </c>
      <c r="F17" s="2327">
        <f t="shared" si="1"/>
        <v>0</v>
      </c>
      <c r="G17" s="2328">
        <f>SUM(G18:G20)</f>
        <v>5088149.9959160835</v>
      </c>
    </row>
    <row r="18" spans="1:7">
      <c r="A18" s="888"/>
      <c r="B18" s="888" t="s">
        <v>552</v>
      </c>
      <c r="C18" s="1939">
        <v>4352</v>
      </c>
      <c r="D18" s="1933">
        <v>2898.61</v>
      </c>
      <c r="E18" s="1934">
        <v>1.1399999999999999</v>
      </c>
      <c r="F18" s="1934">
        <v>0</v>
      </c>
      <c r="G18" s="1779">
        <v>4673683</v>
      </c>
    </row>
    <row r="19" spans="1:7">
      <c r="A19" s="1780"/>
      <c r="B19" s="1780" t="s">
        <v>553</v>
      </c>
      <c r="C19" s="1940"/>
      <c r="D19" s="1941"/>
      <c r="E19" s="1940"/>
      <c r="F19" s="1940"/>
      <c r="G19" s="1782"/>
    </row>
    <row r="20" spans="1:7" ht="14.5" thickBot="1">
      <c r="A20" s="889"/>
      <c r="B20" s="889" t="s">
        <v>554</v>
      </c>
      <c r="C20" s="1942">
        <v>505</v>
      </c>
      <c r="D20" s="1952">
        <v>242.76</v>
      </c>
      <c r="E20" s="1953">
        <v>7.0000000000000007E-2</v>
      </c>
      <c r="F20" s="1953">
        <v>0</v>
      </c>
      <c r="G20" s="1059">
        <v>414466.99591608363</v>
      </c>
    </row>
    <row r="21" spans="1:7" ht="14.5" thickTop="1">
      <c r="A21" s="2726" t="s">
        <v>555</v>
      </c>
      <c r="B21" s="2727"/>
      <c r="C21" s="2325">
        <f>SUM(C22:C24)</f>
        <v>1504</v>
      </c>
      <c r="D21" s="2326">
        <f>(SUM(D22:D24))</f>
        <v>746.42000000000007</v>
      </c>
      <c r="E21" s="2327">
        <f t="shared" ref="E21:F21" si="2">(SUM(E22:E24))</f>
        <v>0.23</v>
      </c>
      <c r="F21" s="2327">
        <f t="shared" si="2"/>
        <v>0</v>
      </c>
      <c r="G21" s="2329">
        <f>SUM(G22:G24)</f>
        <v>1184170.0438011813</v>
      </c>
    </row>
    <row r="22" spans="1:7">
      <c r="A22" s="888"/>
      <c r="B22" s="888" t="s">
        <v>556</v>
      </c>
      <c r="C22" s="1939">
        <v>1403</v>
      </c>
      <c r="D22" s="1933">
        <v>699.22</v>
      </c>
      <c r="E22" s="1934">
        <v>0.22</v>
      </c>
      <c r="F22" s="1934">
        <v>0</v>
      </c>
      <c r="G22" s="1783">
        <v>1111090.8017121102</v>
      </c>
    </row>
    <row r="23" spans="1:7">
      <c r="A23" s="1780"/>
      <c r="B23" s="1780" t="s">
        <v>553</v>
      </c>
      <c r="C23" s="1940"/>
      <c r="D23" s="1933"/>
      <c r="E23" s="1934"/>
      <c r="F23" s="1934"/>
      <c r="G23" s="1783"/>
    </row>
    <row r="24" spans="1:7" ht="14.5" thickBot="1">
      <c r="A24" s="1211"/>
      <c r="B24" s="1211" t="s">
        <v>557</v>
      </c>
      <c r="C24" s="1943">
        <v>101</v>
      </c>
      <c r="D24" s="1933">
        <v>47.2</v>
      </c>
      <c r="E24" s="1934">
        <v>0.01</v>
      </c>
      <c r="F24" s="1934">
        <v>0</v>
      </c>
      <c r="G24" s="1783">
        <v>73079.242089071064</v>
      </c>
    </row>
    <row r="25" spans="1:7" ht="14.5" thickBot="1">
      <c r="A25" s="1572" t="s">
        <v>559</v>
      </c>
      <c r="B25" s="1353"/>
      <c r="C25" s="1353"/>
      <c r="D25" s="1353"/>
      <c r="E25" s="1353"/>
      <c r="F25" s="1353"/>
      <c r="G25" s="1353"/>
    </row>
    <row r="26" spans="1:7" ht="14.5" thickTop="1">
      <c r="A26" s="2726" t="s">
        <v>551</v>
      </c>
      <c r="B26" s="2727"/>
      <c r="C26" s="2330">
        <f>SUM(C27:C29)</f>
        <v>2780</v>
      </c>
      <c r="D26" s="2326">
        <f>(SUM(D27:D29))</f>
        <v>1.62</v>
      </c>
      <c r="E26" s="2327">
        <f t="shared" ref="E26:F26" si="3">(SUM(E27:E29))</f>
        <v>0</v>
      </c>
      <c r="F26" s="2327">
        <f t="shared" si="3"/>
        <v>0.08</v>
      </c>
      <c r="G26" s="2329">
        <f>SUM(G27:G29)</f>
        <v>3724060.2889778418</v>
      </c>
    </row>
    <row r="27" spans="1:7">
      <c r="A27" s="888"/>
      <c r="B27" s="1195" t="s">
        <v>552</v>
      </c>
      <c r="C27" s="1944">
        <v>2120</v>
      </c>
      <c r="D27" s="1933">
        <v>1.62</v>
      </c>
      <c r="E27" s="1934">
        <v>0</v>
      </c>
      <c r="F27" s="1934">
        <v>0.06</v>
      </c>
      <c r="G27" s="1783">
        <v>2938264.1694145855</v>
      </c>
    </row>
    <row r="28" spans="1:7">
      <c r="A28" s="1780"/>
      <c r="B28" s="1784" t="s">
        <v>553</v>
      </c>
      <c r="C28" s="1948"/>
      <c r="D28" s="1949"/>
      <c r="E28" s="1948"/>
      <c r="F28" s="1948"/>
      <c r="G28" s="1950"/>
    </row>
    <row r="29" spans="1:7" ht="14.5" thickBot="1">
      <c r="A29" s="889"/>
      <c r="B29" s="1196" t="s">
        <v>554</v>
      </c>
      <c r="C29" s="1951">
        <v>660</v>
      </c>
      <c r="D29" s="1952">
        <v>0</v>
      </c>
      <c r="E29" s="1953">
        <v>0</v>
      </c>
      <c r="F29" s="1953">
        <v>0.02</v>
      </c>
      <c r="G29" s="1954">
        <v>785796.11956325627</v>
      </c>
    </row>
    <row r="30" spans="1:7" ht="14.5" thickTop="1">
      <c r="A30" s="2726" t="s">
        <v>555</v>
      </c>
      <c r="B30" s="2727"/>
      <c r="C30" s="2325">
        <f>SUM(C31:C33)</f>
        <v>443</v>
      </c>
      <c r="D30" s="2326">
        <f>(SUM(D31:D33))</f>
        <v>0</v>
      </c>
      <c r="E30" s="2327">
        <f t="shared" ref="E30" si="4">(SUM(E31:E33))</f>
        <v>0</v>
      </c>
      <c r="F30" s="2327">
        <f>(SUM(F31:F33))</f>
        <v>0.01</v>
      </c>
      <c r="G30" s="2328">
        <f>SUM(G31:G33)</f>
        <v>503812.2838011753</v>
      </c>
    </row>
    <row r="31" spans="1:7">
      <c r="A31" s="888"/>
      <c r="B31" s="888" t="s">
        <v>556</v>
      </c>
      <c r="C31" s="1932">
        <v>431</v>
      </c>
      <c r="D31" s="1933">
        <v>0</v>
      </c>
      <c r="E31" s="1934">
        <v>0</v>
      </c>
      <c r="F31" s="1934">
        <v>0.01</v>
      </c>
      <c r="G31" s="1779">
        <v>490742.28724801692</v>
      </c>
    </row>
    <row r="32" spans="1:7">
      <c r="A32" s="1780"/>
      <c r="B32" s="1780" t="s">
        <v>553</v>
      </c>
      <c r="C32" s="1935"/>
      <c r="D32" s="1933"/>
      <c r="E32" s="1934"/>
      <c r="F32" s="1934"/>
      <c r="G32" s="1779"/>
    </row>
    <row r="33" spans="1:11">
      <c r="A33" s="1211"/>
      <c r="B33" s="1211" t="s">
        <v>557</v>
      </c>
      <c r="C33" s="1945">
        <v>12</v>
      </c>
      <c r="D33" s="1946">
        <v>0</v>
      </c>
      <c r="E33" s="1947">
        <v>0</v>
      </c>
      <c r="F33" s="1947">
        <v>0</v>
      </c>
      <c r="G33" s="1268">
        <v>13069.996553158413</v>
      </c>
    </row>
    <row r="34" spans="1:11">
      <c r="A34" s="1785" t="s">
        <v>560</v>
      </c>
      <c r="B34" s="1712"/>
      <c r="C34" s="1712"/>
      <c r="D34" s="1786"/>
      <c r="E34" s="1786"/>
      <c r="F34" s="1786"/>
      <c r="G34" s="1711"/>
    </row>
    <row r="35" spans="1:11" ht="31.5" customHeight="1">
      <c r="A35" s="1787" t="s">
        <v>561</v>
      </c>
      <c r="B35" s="1788" t="s">
        <v>126</v>
      </c>
      <c r="C35" s="1789">
        <v>16041</v>
      </c>
      <c r="D35" s="1778">
        <v>4505.8999999999996</v>
      </c>
      <c r="E35" s="1790">
        <v>1.25</v>
      </c>
      <c r="F35" s="1790">
        <v>0.18</v>
      </c>
      <c r="G35" s="1268">
        <v>13507677</v>
      </c>
    </row>
    <row r="36" spans="1:11" ht="57" customHeight="1" thickBot="1">
      <c r="A36" s="1271" t="s">
        <v>562</v>
      </c>
      <c r="B36" s="1269" t="s">
        <v>126</v>
      </c>
      <c r="C36" s="1354">
        <v>81</v>
      </c>
      <c r="D36" s="1270">
        <v>887.87</v>
      </c>
      <c r="E36" s="1355">
        <v>0.08</v>
      </c>
      <c r="F36" s="1355">
        <v>0.03</v>
      </c>
      <c r="G36" s="1904">
        <v>3443581.48</v>
      </c>
    </row>
    <row r="37" spans="1:11" ht="14.5" thickTop="1">
      <c r="A37" s="2192" t="s">
        <v>563</v>
      </c>
      <c r="B37" s="2193"/>
      <c r="C37" s="2194">
        <f>SUM(C8,C12,C17,C21,C26,C30,C35,C36)</f>
        <v>67106</v>
      </c>
      <c r="D37" s="2195">
        <f>SUM(D8,D12,D17,D21,D26,D30,D35,D36)</f>
        <v>34882.68</v>
      </c>
      <c r="E37" s="2195">
        <f>SUM(E8,E12,E17,E21,E26,E30,E35,E36)</f>
        <v>12.960000000000003</v>
      </c>
      <c r="F37" s="2195">
        <f>SUM(F8,F12,F17,F21,F26,F30,F35,F36)</f>
        <v>1.5</v>
      </c>
      <c r="G37" s="2194">
        <f>SUM(G8,G12,G17,G21,G26,G30,G35,G36)</f>
        <v>107989794.28280929</v>
      </c>
    </row>
    <row r="38" spans="1:11" s="234" customFormat="1" ht="32.5" customHeight="1">
      <c r="A38" s="2739" t="s">
        <v>1772</v>
      </c>
      <c r="B38" s="2740"/>
      <c r="C38" s="2740"/>
      <c r="D38" s="2740"/>
      <c r="E38" s="2740"/>
      <c r="F38" s="2740"/>
      <c r="G38" s="2741"/>
    </row>
    <row r="39" spans="1:11" s="234" customFormat="1" ht="20.25" customHeight="1">
      <c r="A39" s="2742" t="s">
        <v>1773</v>
      </c>
      <c r="B39" s="2740"/>
      <c r="C39" s="2740"/>
      <c r="D39" s="2740"/>
      <c r="E39" s="2740"/>
      <c r="F39" s="2740"/>
      <c r="G39" s="2741"/>
    </row>
    <row r="40" spans="1:11" s="234" customFormat="1" ht="26.9" customHeight="1">
      <c r="A40" s="2723" t="s">
        <v>1774</v>
      </c>
      <c r="B40" s="2724"/>
      <c r="C40" s="2724"/>
      <c r="D40" s="2724"/>
      <c r="E40" s="2724"/>
      <c r="F40" s="2724"/>
      <c r="G40" s="2725"/>
      <c r="K40" s="2513"/>
    </row>
    <row r="41" spans="1:11">
      <c r="A41" s="2617"/>
      <c r="B41" s="2617"/>
      <c r="C41" s="2617"/>
      <c r="D41" s="2617"/>
      <c r="E41" s="2617"/>
      <c r="F41" s="2617"/>
      <c r="G41" s="2617"/>
    </row>
    <row r="42" spans="1:11" ht="28.5" customHeight="1" thickBot="1"/>
    <row r="43" spans="1:11" ht="23.5" customHeight="1">
      <c r="A43" s="2728" t="s">
        <v>564</v>
      </c>
      <c r="B43" s="2730" t="s">
        <v>565</v>
      </c>
      <c r="C43" s="2730" t="s">
        <v>566</v>
      </c>
      <c r="D43" s="2732" t="s">
        <v>567</v>
      </c>
      <c r="F43" s="53"/>
      <c r="G43" s="951"/>
    </row>
    <row r="44" spans="1:11" ht="23.15" customHeight="1">
      <c r="A44" s="2729"/>
      <c r="B44" s="2731"/>
      <c r="C44" s="2731"/>
      <c r="D44" s="2733"/>
      <c r="F44" s="34"/>
    </row>
    <row r="45" spans="1:11" ht="23.5" customHeight="1">
      <c r="A45" s="2729"/>
      <c r="B45" s="2731"/>
      <c r="C45" s="2731"/>
      <c r="D45" s="2733"/>
    </row>
    <row r="46" spans="1:11">
      <c r="A46" s="192">
        <v>2025</v>
      </c>
      <c r="B46" s="1734" t="s">
        <v>568</v>
      </c>
      <c r="C46" s="1791">
        <v>5333.5720198999998</v>
      </c>
      <c r="D46" s="193">
        <v>0</v>
      </c>
    </row>
    <row r="47" spans="1:11">
      <c r="A47" s="192">
        <v>2025</v>
      </c>
      <c r="B47" s="1734" t="s">
        <v>569</v>
      </c>
      <c r="C47" s="1791">
        <v>0</v>
      </c>
      <c r="D47" s="193">
        <v>0</v>
      </c>
    </row>
    <row r="48" spans="1:11" ht="14.5" thickBot="1">
      <c r="A48" s="739">
        <v>2025</v>
      </c>
      <c r="B48" s="374" t="s">
        <v>570</v>
      </c>
      <c r="C48" s="375">
        <v>103770.63529999999</v>
      </c>
      <c r="D48" s="376">
        <v>1979</v>
      </c>
    </row>
  </sheetData>
  <customSheetViews>
    <customSheetView guid="{F8F6599B-2A1F-4529-A350-AEBC686D896D}" scale="90" showPageBreaks="1" fitToPage="1" printArea="1">
      <selection sqref="A1:G1"/>
      <pageMargins left="0" right="0" top="0" bottom="0" header="0" footer="0"/>
      <printOptions horizontalCentered="1" verticalCentered="1" headings="1" gridLines="1"/>
      <pageSetup scale="56" orientation="portrait" r:id="rId1"/>
    </customSheetView>
  </customSheetViews>
  <mergeCells count="20">
    <mergeCell ref="A43:A45"/>
    <mergeCell ref="B43:B45"/>
    <mergeCell ref="C43:C45"/>
    <mergeCell ref="D43:D45"/>
    <mergeCell ref="A4:E4"/>
    <mergeCell ref="C5:F5"/>
    <mergeCell ref="A38:G38"/>
    <mergeCell ref="A41:G41"/>
    <mergeCell ref="A39:G39"/>
    <mergeCell ref="A7:G7"/>
    <mergeCell ref="A8:B8"/>
    <mergeCell ref="A12:B12"/>
    <mergeCell ref="A17:B17"/>
    <mergeCell ref="A40:G40"/>
    <mergeCell ref="A21:B21"/>
    <mergeCell ref="A26:B26"/>
    <mergeCell ref="A30:B30"/>
    <mergeCell ref="A1:G1"/>
    <mergeCell ref="A2:G2"/>
    <mergeCell ref="A3:G3"/>
  </mergeCells>
  <printOptions horizontalCentered="1" verticalCentered="1" headings="1"/>
  <pageMargins left="0.25" right="0.25" top="0.5" bottom="0.5" header="0.3" footer="0.3"/>
  <pageSetup scale="77" orientation="portrait"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46"/>
  <sheetViews>
    <sheetView tabSelected="1" view="pageBreakPreview" zoomScale="80" zoomScaleNormal="140" zoomScaleSheetLayoutView="80" zoomScalePageLayoutView="66" workbookViewId="0">
      <selection activeCell="B6" sqref="B6"/>
    </sheetView>
  </sheetViews>
  <sheetFormatPr defaultColWidth="40.54296875" defaultRowHeight="14"/>
  <cols>
    <col min="1" max="1" width="25.453125" style="84" customWidth="1"/>
    <col min="2" max="2" width="45.54296875" style="17" customWidth="1"/>
    <col min="3" max="6" width="11.54296875" style="7" customWidth="1"/>
    <col min="7" max="7" width="25" style="16" customWidth="1"/>
    <col min="8" max="8" width="6.54296875" style="7" customWidth="1"/>
    <col min="9" max="9" width="29.54296875" style="7" customWidth="1"/>
    <col min="10" max="10" width="43" style="7" customWidth="1"/>
    <col min="11" max="11" width="30.54296875" style="7" customWidth="1"/>
    <col min="12" max="16384" width="40.54296875" style="7"/>
  </cols>
  <sheetData>
    <row r="1" spans="1:11" ht="15.5">
      <c r="A1" s="2557" t="s">
        <v>571</v>
      </c>
      <c r="B1" s="2557"/>
      <c r="C1" s="2557"/>
      <c r="D1" s="2557"/>
      <c r="E1" s="2557"/>
      <c r="F1" s="2557"/>
      <c r="G1" s="2557"/>
    </row>
    <row r="2" spans="1:11" ht="15.5">
      <c r="A2" s="2557" t="s">
        <v>39</v>
      </c>
      <c r="B2" s="2557"/>
      <c r="C2" s="2557"/>
      <c r="D2" s="2557"/>
      <c r="E2" s="2557"/>
      <c r="F2" s="2557"/>
      <c r="G2" s="2557"/>
      <c r="I2" s="2756"/>
      <c r="J2" s="2756"/>
      <c r="K2" s="2756"/>
    </row>
    <row r="3" spans="1:11" ht="15.5">
      <c r="A3" s="2557" t="s">
        <v>572</v>
      </c>
      <c r="B3" s="2557"/>
      <c r="C3" s="2557"/>
      <c r="D3" s="2557"/>
      <c r="E3" s="2557"/>
      <c r="F3" s="2557"/>
      <c r="G3" s="2557"/>
    </row>
    <row r="4" spans="1:11" ht="14.5" thickBot="1">
      <c r="A4" s="1191"/>
      <c r="B4" s="162"/>
      <c r="C4" s="161"/>
      <c r="D4" s="161"/>
      <c r="E4" s="161"/>
      <c r="F4" s="161"/>
      <c r="G4" s="163"/>
    </row>
    <row r="5" spans="1:11" ht="27.75" customHeight="1">
      <c r="A5" s="2750" t="s">
        <v>573</v>
      </c>
      <c r="B5" s="2750" t="s">
        <v>574</v>
      </c>
      <c r="C5" s="2751" t="s">
        <v>575</v>
      </c>
      <c r="D5" s="2752"/>
      <c r="E5" s="2752"/>
      <c r="F5" s="2753"/>
      <c r="G5" s="2754" t="s">
        <v>576</v>
      </c>
      <c r="I5" s="174"/>
      <c r="J5" s="194"/>
      <c r="K5" s="174"/>
    </row>
    <row r="6" spans="1:11" ht="14.5" thickBot="1">
      <c r="A6" s="2687"/>
      <c r="B6" s="2687"/>
      <c r="C6" s="2089" t="s">
        <v>577</v>
      </c>
      <c r="D6" s="2089" t="s">
        <v>578</v>
      </c>
      <c r="E6" s="2089" t="s">
        <v>579</v>
      </c>
      <c r="F6" s="2090" t="s">
        <v>580</v>
      </c>
      <c r="G6" s="2755"/>
      <c r="I6" s="10"/>
      <c r="J6" s="173"/>
      <c r="K6" s="10"/>
    </row>
    <row r="7" spans="1:11" ht="14.5" thickBot="1">
      <c r="A7" s="2745" t="s">
        <v>581</v>
      </c>
      <c r="B7" s="2746"/>
      <c r="C7" s="2746"/>
      <c r="D7" s="2746"/>
      <c r="E7" s="2746"/>
      <c r="F7" s="2746"/>
      <c r="G7" s="2747"/>
    </row>
    <row r="8" spans="1:11" ht="62.5">
      <c r="A8" s="1356">
        <v>1</v>
      </c>
      <c r="B8" s="1357" t="s">
        <v>582</v>
      </c>
      <c r="C8" s="1358" t="s">
        <v>583</v>
      </c>
      <c r="D8" s="1358"/>
      <c r="E8" s="1358"/>
      <c r="F8" s="1358"/>
      <c r="G8" s="1359">
        <v>378917.58</v>
      </c>
      <c r="I8" s="195"/>
      <c r="J8" s="195"/>
      <c r="K8" s="195"/>
    </row>
    <row r="9" spans="1:11" ht="25">
      <c r="A9" s="1792">
        <v>2</v>
      </c>
      <c r="B9" s="1793" t="s">
        <v>584</v>
      </c>
      <c r="C9" s="1794" t="s">
        <v>583</v>
      </c>
      <c r="D9" s="1794"/>
      <c r="E9" s="1794"/>
      <c r="F9" s="1794"/>
      <c r="G9" s="1795">
        <v>2669752.2000000002</v>
      </c>
      <c r="I9" s="195"/>
      <c r="J9" s="195"/>
      <c r="K9" s="195"/>
    </row>
    <row r="10" spans="1:11" ht="25">
      <c r="A10" s="1356">
        <v>3</v>
      </c>
      <c r="B10" s="1793" t="s">
        <v>585</v>
      </c>
      <c r="C10" s="1794"/>
      <c r="D10" s="1794" t="s">
        <v>583</v>
      </c>
      <c r="E10" s="1794"/>
      <c r="F10" s="1794" t="s">
        <v>583</v>
      </c>
      <c r="G10" s="1795">
        <v>331904.93</v>
      </c>
      <c r="I10" s="195"/>
      <c r="J10" s="195"/>
      <c r="K10" s="195"/>
    </row>
    <row r="11" spans="1:11" ht="37.5">
      <c r="A11" s="1792">
        <v>4</v>
      </c>
      <c r="B11" s="1793" t="s">
        <v>586</v>
      </c>
      <c r="C11" s="1794"/>
      <c r="D11" s="1794" t="s">
        <v>583</v>
      </c>
      <c r="E11" s="1794"/>
      <c r="F11" s="1794"/>
      <c r="G11" s="1795">
        <v>1902202.81</v>
      </c>
      <c r="I11" s="195"/>
      <c r="J11" s="195"/>
      <c r="K11" s="195"/>
    </row>
    <row r="12" spans="1:11" ht="25">
      <c r="A12" s="1356">
        <v>5</v>
      </c>
      <c r="B12" s="1793" t="s">
        <v>587</v>
      </c>
      <c r="C12" s="1794"/>
      <c r="D12" s="1794"/>
      <c r="E12" s="1794" t="s">
        <v>583</v>
      </c>
      <c r="F12" s="1794"/>
      <c r="G12" s="1795">
        <v>1853247.86</v>
      </c>
      <c r="I12" s="195"/>
      <c r="J12" s="195"/>
      <c r="K12" s="195"/>
    </row>
    <row r="13" spans="1:11" ht="25">
      <c r="A13" s="1792">
        <v>6</v>
      </c>
      <c r="B13" s="1793" t="s">
        <v>588</v>
      </c>
      <c r="C13" s="1794" t="s">
        <v>583</v>
      </c>
      <c r="D13" s="1794"/>
      <c r="E13" s="1794" t="s">
        <v>583</v>
      </c>
      <c r="F13" s="1794"/>
      <c r="G13" s="1795">
        <v>1673725.27</v>
      </c>
      <c r="I13" s="195"/>
      <c r="J13" s="195"/>
      <c r="K13" s="195"/>
    </row>
    <row r="14" spans="1:11" ht="25">
      <c r="A14" s="1356">
        <v>7</v>
      </c>
      <c r="B14" s="1793" t="s">
        <v>589</v>
      </c>
      <c r="C14" s="1794"/>
      <c r="D14" s="1794"/>
      <c r="E14" s="1794" t="s">
        <v>583</v>
      </c>
      <c r="F14" s="1794"/>
      <c r="G14" s="1795">
        <v>450</v>
      </c>
      <c r="I14" s="195"/>
      <c r="J14" s="195"/>
      <c r="K14" s="195"/>
    </row>
    <row r="15" spans="1:11" ht="50">
      <c r="A15" s="1792">
        <v>8</v>
      </c>
      <c r="B15" s="1793" t="s">
        <v>590</v>
      </c>
      <c r="C15" s="1794" t="s">
        <v>583</v>
      </c>
      <c r="D15" s="1794"/>
      <c r="E15" s="1794"/>
      <c r="F15" s="1794"/>
      <c r="G15" s="1795">
        <v>13687.19</v>
      </c>
      <c r="I15" s="195"/>
      <c r="J15" s="195"/>
      <c r="K15" s="195"/>
    </row>
    <row r="16" spans="1:11" ht="25">
      <c r="A16" s="1356">
        <v>9</v>
      </c>
      <c r="B16" s="1793" t="s">
        <v>591</v>
      </c>
      <c r="C16" s="1794" t="s">
        <v>583</v>
      </c>
      <c r="D16" s="1794"/>
      <c r="E16" s="1794"/>
      <c r="F16" s="1794"/>
      <c r="G16" s="1795">
        <v>2341476.2400000002</v>
      </c>
    </row>
    <row r="17" spans="1:7" ht="37.5">
      <c r="A17" s="1792">
        <v>10</v>
      </c>
      <c r="B17" s="1793" t="s">
        <v>592</v>
      </c>
      <c r="C17" s="1794" t="s">
        <v>583</v>
      </c>
      <c r="D17" s="1794"/>
      <c r="E17" s="1794"/>
      <c r="F17" s="1794"/>
      <c r="G17" s="1795">
        <v>2260012.2200000002</v>
      </c>
    </row>
    <row r="18" spans="1:7" ht="37.5">
      <c r="A18" s="1356">
        <v>11</v>
      </c>
      <c r="B18" s="1793" t="s">
        <v>593</v>
      </c>
      <c r="C18" s="1794" t="s">
        <v>583</v>
      </c>
      <c r="D18" s="1794"/>
      <c r="E18" s="1794"/>
      <c r="F18" s="1794"/>
      <c r="G18" s="1795">
        <v>4939942.05</v>
      </c>
    </row>
    <row r="19" spans="1:7">
      <c r="A19" s="1792">
        <v>12</v>
      </c>
      <c r="B19" s="1793" t="s">
        <v>594</v>
      </c>
      <c r="C19" s="1794"/>
      <c r="D19" s="1794" t="s">
        <v>583</v>
      </c>
      <c r="E19" s="1794"/>
      <c r="F19" s="1794" t="s">
        <v>583</v>
      </c>
      <c r="G19" s="1796">
        <v>383481.9</v>
      </c>
    </row>
    <row r="20" spans="1:7" ht="25">
      <c r="A20" s="1356">
        <v>13</v>
      </c>
      <c r="B20" s="1793" t="s">
        <v>595</v>
      </c>
      <c r="C20" s="1794" t="s">
        <v>583</v>
      </c>
      <c r="D20" s="1794"/>
      <c r="E20" s="1794"/>
      <c r="F20" s="1794"/>
      <c r="G20" s="1795">
        <v>106310.23</v>
      </c>
    </row>
    <row r="21" spans="1:7" ht="25">
      <c r="A21" s="1792">
        <v>14</v>
      </c>
      <c r="B21" s="1793" t="s">
        <v>596</v>
      </c>
      <c r="C21" s="1794"/>
      <c r="D21" s="1794"/>
      <c r="E21" s="1794" t="s">
        <v>583</v>
      </c>
      <c r="F21" s="1794"/>
      <c r="G21" s="1795">
        <v>3518316</v>
      </c>
    </row>
    <row r="22" spans="1:7" ht="37.5">
      <c r="A22" s="1356">
        <v>15</v>
      </c>
      <c r="B22" s="1793" t="s">
        <v>597</v>
      </c>
      <c r="C22" s="1794" t="s">
        <v>583</v>
      </c>
      <c r="D22" s="1794"/>
      <c r="E22" s="1794"/>
      <c r="F22" s="1794"/>
      <c r="G22" s="1795">
        <v>2609392.21</v>
      </c>
    </row>
    <row r="23" spans="1:7">
      <c r="A23" s="1792">
        <v>16</v>
      </c>
      <c r="B23" s="1793" t="s">
        <v>598</v>
      </c>
      <c r="C23" s="1794" t="s">
        <v>583</v>
      </c>
      <c r="D23" s="1794"/>
      <c r="E23" s="1794"/>
      <c r="F23" s="1794"/>
      <c r="G23" s="1795">
        <v>1849418.37</v>
      </c>
    </row>
    <row r="24" spans="1:7" ht="25.5" thickBot="1">
      <c r="A24" s="1356">
        <v>17</v>
      </c>
      <c r="B24" s="1793" t="s">
        <v>599</v>
      </c>
      <c r="C24" s="1794" t="s">
        <v>583</v>
      </c>
      <c r="D24" s="1794"/>
      <c r="E24" s="1794"/>
      <c r="F24" s="1794"/>
      <c r="G24" s="1795">
        <v>701144.67</v>
      </c>
    </row>
    <row r="25" spans="1:7" ht="26.5" thickTop="1">
      <c r="A25" s="1192" t="s">
        <v>600</v>
      </c>
      <c r="B25" s="927"/>
      <c r="C25" s="928"/>
      <c r="D25" s="928"/>
      <c r="E25" s="928"/>
      <c r="F25" s="928"/>
      <c r="G25" s="929">
        <v>27533381.730000004</v>
      </c>
    </row>
    <row r="26" spans="1:7" ht="14.5" thickBot="1">
      <c r="A26" s="1193"/>
      <c r="B26" s="348"/>
      <c r="C26" s="210"/>
      <c r="D26" s="210"/>
      <c r="E26" s="210"/>
      <c r="F26" s="210"/>
      <c r="G26" s="586"/>
    </row>
    <row r="27" spans="1:7" ht="30" customHeight="1">
      <c r="A27" s="2750" t="s">
        <v>573</v>
      </c>
      <c r="B27" s="2750" t="s">
        <v>574</v>
      </c>
      <c r="C27" s="2751" t="s">
        <v>575</v>
      </c>
      <c r="D27" s="2752"/>
      <c r="E27" s="2752"/>
      <c r="F27" s="2753"/>
      <c r="G27" s="2754" t="s">
        <v>576</v>
      </c>
    </row>
    <row r="28" spans="1:7" ht="14.5" thickBot="1">
      <c r="A28" s="2687"/>
      <c r="B28" s="2687"/>
      <c r="C28" s="2089" t="s">
        <v>577</v>
      </c>
      <c r="D28" s="2089" t="s">
        <v>578</v>
      </c>
      <c r="E28" s="2089" t="s">
        <v>579</v>
      </c>
      <c r="F28" s="2090" t="s">
        <v>580</v>
      </c>
      <c r="G28" s="2755"/>
    </row>
    <row r="29" spans="1:7">
      <c r="A29" s="2748" t="s">
        <v>601</v>
      </c>
      <c r="B29" s="2749"/>
      <c r="C29" s="2749"/>
      <c r="D29" s="2749"/>
      <c r="E29" s="2749"/>
      <c r="F29" s="2749"/>
      <c r="G29" s="2749"/>
    </row>
    <row r="30" spans="1:7" ht="62.5">
      <c r="A30" s="1792">
        <v>1</v>
      </c>
      <c r="B30" s="1797" t="s">
        <v>582</v>
      </c>
      <c r="C30" s="1798" t="s">
        <v>583</v>
      </c>
      <c r="D30" s="1798"/>
      <c r="E30" s="1798"/>
      <c r="F30" s="1798"/>
      <c r="G30" s="1799">
        <v>2722276.41</v>
      </c>
    </row>
    <row r="31" spans="1:7" ht="25">
      <c r="A31" s="1792">
        <v>2</v>
      </c>
      <c r="B31" s="1797" t="s">
        <v>584</v>
      </c>
      <c r="C31" s="1798" t="s">
        <v>583</v>
      </c>
      <c r="D31" s="1798"/>
      <c r="E31" s="1798"/>
      <c r="F31" s="1798"/>
      <c r="G31" s="1799">
        <v>1084565.98</v>
      </c>
    </row>
    <row r="32" spans="1:7">
      <c r="A32" s="1792">
        <v>3</v>
      </c>
      <c r="B32" s="1797" t="s">
        <v>602</v>
      </c>
      <c r="C32" s="1798" t="s">
        <v>583</v>
      </c>
      <c r="D32" s="1798"/>
      <c r="E32" s="1798"/>
      <c r="F32" s="1798"/>
      <c r="G32" s="1799">
        <v>5186989.43</v>
      </c>
    </row>
    <row r="33" spans="1:7">
      <c r="A33" s="1792">
        <v>4</v>
      </c>
      <c r="B33" s="1797" t="s">
        <v>603</v>
      </c>
      <c r="C33" s="1798"/>
      <c r="D33" s="1798"/>
      <c r="E33" s="1798" t="s">
        <v>583</v>
      </c>
      <c r="F33" s="1798"/>
      <c r="G33" s="1799">
        <v>3674043.02</v>
      </c>
    </row>
    <row r="34" spans="1:7" ht="37.5">
      <c r="A34" s="1792">
        <v>5</v>
      </c>
      <c r="B34" s="1800" t="s">
        <v>586</v>
      </c>
      <c r="C34" s="1798"/>
      <c r="D34" s="1798" t="s">
        <v>583</v>
      </c>
      <c r="E34" s="1798"/>
      <c r="F34" s="1798"/>
      <c r="G34" s="1801">
        <v>2648152.9300000002</v>
      </c>
    </row>
    <row r="35" spans="1:7" ht="25">
      <c r="A35" s="1792">
        <v>6</v>
      </c>
      <c r="B35" s="1802" t="s">
        <v>588</v>
      </c>
      <c r="C35" s="1798" t="s">
        <v>583</v>
      </c>
      <c r="D35" s="1798"/>
      <c r="E35" s="1798" t="s">
        <v>583</v>
      </c>
      <c r="F35" s="1798"/>
      <c r="G35" s="1801">
        <v>1916979.51</v>
      </c>
    </row>
    <row r="36" spans="1:7" ht="50">
      <c r="A36" s="1792">
        <v>7</v>
      </c>
      <c r="B36" s="1797" t="s">
        <v>604</v>
      </c>
      <c r="C36" s="1798"/>
      <c r="D36" s="1798"/>
      <c r="E36" s="1798" t="s">
        <v>583</v>
      </c>
      <c r="F36" s="1798"/>
      <c r="G36" s="1801">
        <v>9244760.5</v>
      </c>
    </row>
    <row r="37" spans="1:7" ht="25">
      <c r="A37" s="1792">
        <v>8</v>
      </c>
      <c r="B37" s="1797" t="s">
        <v>589</v>
      </c>
      <c r="C37" s="1798"/>
      <c r="D37" s="1798"/>
      <c r="E37" s="1798" t="s">
        <v>583</v>
      </c>
      <c r="F37" s="1798"/>
      <c r="G37" s="1801">
        <v>8141235.96</v>
      </c>
    </row>
    <row r="38" spans="1:7">
      <c r="A38" s="1792">
        <v>9</v>
      </c>
      <c r="B38" s="1797" t="s">
        <v>605</v>
      </c>
      <c r="C38" s="1798"/>
      <c r="D38" s="1798"/>
      <c r="E38" s="1798" t="s">
        <v>583</v>
      </c>
      <c r="F38" s="1798"/>
      <c r="G38" s="1801">
        <v>4851326.3499999996</v>
      </c>
    </row>
    <row r="39" spans="1:7" s="142" customFormat="1" ht="37.5">
      <c r="A39" s="1792">
        <v>10</v>
      </c>
      <c r="B39" s="1797" t="s">
        <v>592</v>
      </c>
      <c r="C39" s="1798" t="s">
        <v>583</v>
      </c>
      <c r="D39" s="1798"/>
      <c r="E39" s="1798"/>
      <c r="F39" s="1798"/>
      <c r="G39" s="1801">
        <v>9679274.9199999999</v>
      </c>
    </row>
    <row r="40" spans="1:7" ht="25">
      <c r="A40" s="1792">
        <v>11</v>
      </c>
      <c r="B40" s="1797" t="s">
        <v>606</v>
      </c>
      <c r="C40" s="1798"/>
      <c r="D40" s="1798"/>
      <c r="E40" s="1798" t="s">
        <v>583</v>
      </c>
      <c r="F40" s="1798"/>
      <c r="G40" s="1801">
        <v>4728720.96</v>
      </c>
    </row>
    <row r="41" spans="1:7">
      <c r="A41" s="1792">
        <v>12</v>
      </c>
      <c r="B41" s="1797" t="s">
        <v>607</v>
      </c>
      <c r="C41" s="1798"/>
      <c r="D41" s="1798"/>
      <c r="E41" s="1798" t="s">
        <v>583</v>
      </c>
      <c r="F41" s="1798"/>
      <c r="G41" s="1801">
        <v>2153.0500000000002</v>
      </c>
    </row>
    <row r="42" spans="1:7" ht="25">
      <c r="A42" s="1792">
        <v>13</v>
      </c>
      <c r="B42" s="1797" t="s">
        <v>595</v>
      </c>
      <c r="C42" s="1798" t="s">
        <v>583</v>
      </c>
      <c r="D42" s="1798"/>
      <c r="E42" s="1798"/>
      <c r="F42" s="1798"/>
      <c r="G42" s="1801">
        <v>3758141.78</v>
      </c>
    </row>
    <row r="43" spans="1:7" ht="37.5">
      <c r="A43" s="1792">
        <v>14</v>
      </c>
      <c r="B43" s="1797" t="s">
        <v>597</v>
      </c>
      <c r="C43" s="1798" t="s">
        <v>583</v>
      </c>
      <c r="D43" s="1798"/>
      <c r="E43" s="1798"/>
      <c r="F43" s="1798"/>
      <c r="G43" s="1801">
        <v>9084912.1899999995</v>
      </c>
    </row>
    <row r="44" spans="1:7" ht="14.5" thickBot="1">
      <c r="A44" s="1792">
        <v>15</v>
      </c>
      <c r="B44" s="1797" t="s">
        <v>608</v>
      </c>
      <c r="C44" s="1798" t="s">
        <v>583</v>
      </c>
      <c r="D44" s="1798"/>
      <c r="E44" s="1798"/>
      <c r="F44" s="1798"/>
      <c r="G44" s="1801">
        <v>2434947.48</v>
      </c>
    </row>
    <row r="45" spans="1:7" ht="27" thickTop="1" thickBot="1">
      <c r="A45" s="1194" t="s">
        <v>609</v>
      </c>
      <c r="B45" s="930"/>
      <c r="C45" s="931"/>
      <c r="D45" s="931"/>
      <c r="E45" s="931"/>
      <c r="F45" s="931"/>
      <c r="G45" s="932">
        <v>69158480.469999999</v>
      </c>
    </row>
    <row r="46" spans="1:7" s="234" customFormat="1" ht="15" customHeight="1" thickTop="1">
      <c r="A46" s="234" t="s">
        <v>610</v>
      </c>
      <c r="B46" s="2510"/>
      <c r="G46" s="2514"/>
    </row>
  </sheetData>
  <customSheetViews>
    <customSheetView guid="{F8F6599B-2A1F-4529-A350-AEBC686D896D}" scale="110" showPageBreaks="1" fitToPage="1" printArea="1">
      <pane xSplit="1.5029940119760479" topLeftCell="B4" activePane="bottomRight" state="frozen"/>
      <selection pane="bottomRight" activeCell="A15" sqref="A15"/>
      <pageMargins left="0" right="0" top="0" bottom="0" header="0" footer="0"/>
      <printOptions horizontalCentered="1" verticalCentered="1" headings="1" gridLines="1"/>
      <pageSetup scale="91" orientation="landscape" r:id="rId1"/>
    </customSheetView>
  </customSheetViews>
  <mergeCells count="14">
    <mergeCell ref="I2:K2"/>
    <mergeCell ref="A1:G1"/>
    <mergeCell ref="A2:G2"/>
    <mergeCell ref="A3:G3"/>
    <mergeCell ref="G5:G6"/>
    <mergeCell ref="A5:A6"/>
    <mergeCell ref="B5:B6"/>
    <mergeCell ref="C5:F5"/>
    <mergeCell ref="A7:G7"/>
    <mergeCell ref="A29:G29"/>
    <mergeCell ref="A27:A28"/>
    <mergeCell ref="B27:B28"/>
    <mergeCell ref="C27:F27"/>
    <mergeCell ref="G27:G28"/>
  </mergeCells>
  <printOptions horizontalCentered="1" verticalCentered="1" headings="1"/>
  <pageMargins left="0.25" right="0.25" top="0.5" bottom="0.5" header="0.3" footer="0.3"/>
  <pageSetup scale="60" orientation="portrait" r:id="rId2"/>
  <customProperties>
    <customPr name="_pios_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79"/>
  <sheetViews>
    <sheetView tabSelected="1" view="pageBreakPreview" zoomScale="80" zoomScaleNormal="80" zoomScaleSheetLayoutView="80" zoomScalePageLayoutView="73" workbookViewId="0">
      <selection activeCell="B6" sqref="B6"/>
    </sheetView>
  </sheetViews>
  <sheetFormatPr defaultColWidth="9.453125" defaultRowHeight="14"/>
  <cols>
    <col min="1" max="1" width="41.453125" style="7" bestFit="1" customWidth="1"/>
    <col min="2" max="2" width="10.54296875" style="7" customWidth="1"/>
    <col min="3" max="3" width="13.54296875" style="13" bestFit="1" customWidth="1"/>
    <col min="4" max="4" width="8.54296875" style="13" bestFit="1" customWidth="1"/>
    <col min="5" max="5" width="10.453125" style="13" bestFit="1" customWidth="1"/>
    <col min="6" max="6" width="8.453125" style="13" bestFit="1" customWidth="1"/>
    <col min="7" max="7" width="14.453125" style="13" customWidth="1"/>
    <col min="8" max="8" width="7.54296875" style="15" customWidth="1"/>
    <col min="9" max="9" width="12.453125" style="13" customWidth="1"/>
    <col min="10" max="10" width="8.453125" style="13" customWidth="1"/>
    <col min="11" max="11" width="10.453125" style="13" bestFit="1" customWidth="1"/>
    <col min="12" max="12" width="8.453125" style="13" customWidth="1"/>
    <col min="13" max="13" width="15.453125" style="13" customWidth="1"/>
    <col min="14" max="14" width="9.453125" style="15"/>
    <col min="15" max="15" width="14.54296875" style="13" bestFit="1" customWidth="1"/>
    <col min="16" max="16" width="12.453125" style="13" bestFit="1" customWidth="1"/>
    <col min="17" max="17" width="14.453125" style="15" customWidth="1"/>
    <col min="18" max="18" width="11.453125" style="16" bestFit="1" customWidth="1"/>
    <col min="19" max="19" width="13.453125" style="16" customWidth="1"/>
    <col min="20" max="20" width="2.54296875" style="7" customWidth="1"/>
    <col min="21" max="22" width="6.54296875" style="7" bestFit="1" customWidth="1"/>
    <col min="23" max="16384" width="9.453125" style="7"/>
  </cols>
  <sheetData>
    <row r="1" spans="1:22" ht="15.5">
      <c r="A1" s="2557" t="s">
        <v>611</v>
      </c>
      <c r="B1" s="2557"/>
      <c r="C1" s="2557"/>
      <c r="D1" s="2557"/>
      <c r="E1" s="2557"/>
      <c r="F1" s="2557"/>
      <c r="G1" s="2557"/>
      <c r="H1" s="2557"/>
      <c r="I1" s="2557"/>
      <c r="J1" s="2557"/>
      <c r="K1" s="2557"/>
      <c r="L1" s="2557"/>
      <c r="M1" s="2557"/>
      <c r="N1" s="2557"/>
      <c r="O1" s="2557"/>
      <c r="P1" s="2557"/>
      <c r="Q1" s="2557"/>
      <c r="R1" s="2557"/>
      <c r="S1" s="2557"/>
    </row>
    <row r="2" spans="1:22" ht="15.5">
      <c r="A2" s="2557" t="s">
        <v>39</v>
      </c>
      <c r="B2" s="2557"/>
      <c r="C2" s="2557"/>
      <c r="D2" s="2557"/>
      <c r="E2" s="2557"/>
      <c r="F2" s="2557"/>
      <c r="G2" s="2557"/>
      <c r="H2" s="2557"/>
      <c r="I2" s="2557"/>
      <c r="J2" s="2557"/>
      <c r="K2" s="2557"/>
      <c r="L2" s="2557"/>
      <c r="M2" s="2557"/>
      <c r="N2" s="2557"/>
      <c r="O2" s="2557"/>
      <c r="P2" s="2557"/>
      <c r="Q2" s="2557"/>
      <c r="R2" s="2557"/>
      <c r="S2" s="2557"/>
    </row>
    <row r="3" spans="1:22" ht="15.5">
      <c r="A3" s="2557" t="s">
        <v>40</v>
      </c>
      <c r="B3" s="2557"/>
      <c r="C3" s="2557"/>
      <c r="D3" s="2557"/>
      <c r="E3" s="2557"/>
      <c r="F3" s="2557"/>
      <c r="G3" s="2557"/>
      <c r="H3" s="2557"/>
      <c r="I3" s="2557"/>
      <c r="J3" s="2557"/>
      <c r="K3" s="2557"/>
      <c r="L3" s="2557"/>
      <c r="M3" s="2557"/>
      <c r="N3" s="2557"/>
      <c r="O3" s="2557"/>
      <c r="P3" s="2557"/>
      <c r="Q3" s="2557"/>
      <c r="R3" s="2557"/>
      <c r="S3" s="2557"/>
    </row>
    <row r="4" spans="1:22" ht="14.5" thickBot="1"/>
    <row r="5" spans="1:22" s="11" customFormat="1" ht="26.9" customHeight="1" thickBot="1">
      <c r="A5" s="2092"/>
      <c r="B5" s="2093" t="s">
        <v>612</v>
      </c>
      <c r="C5" s="2762" t="s">
        <v>613</v>
      </c>
      <c r="D5" s="2763"/>
      <c r="E5" s="2763"/>
      <c r="F5" s="2763"/>
      <c r="G5" s="2763"/>
      <c r="H5" s="2764"/>
      <c r="I5" s="2765" t="s">
        <v>614</v>
      </c>
      <c r="J5" s="2766"/>
      <c r="K5" s="2766"/>
      <c r="L5" s="2766"/>
      <c r="M5" s="2766"/>
      <c r="N5" s="2766"/>
      <c r="O5" s="2762" t="s">
        <v>615</v>
      </c>
      <c r="P5" s="2763"/>
      <c r="Q5" s="2763"/>
      <c r="R5" s="2763"/>
      <c r="S5" s="2764"/>
    </row>
    <row r="6" spans="1:22" ht="16.399999999999999" customHeight="1" thickBot="1">
      <c r="A6" s="2331"/>
      <c r="B6" s="2332"/>
      <c r="C6" s="2767" t="s">
        <v>616</v>
      </c>
      <c r="D6" s="2768"/>
      <c r="E6" s="2769" t="s">
        <v>617</v>
      </c>
      <c r="F6" s="2768"/>
      <c r="G6" s="2769" t="s">
        <v>618</v>
      </c>
      <c r="H6" s="2770"/>
      <c r="I6" s="2767" t="s">
        <v>616</v>
      </c>
      <c r="J6" s="2768"/>
      <c r="K6" s="2769" t="s">
        <v>617</v>
      </c>
      <c r="L6" s="2768"/>
      <c r="M6" s="2769" t="s">
        <v>618</v>
      </c>
      <c r="N6" s="2777"/>
      <c r="O6" s="2778" t="s">
        <v>619</v>
      </c>
      <c r="P6" s="2771" t="s">
        <v>616</v>
      </c>
      <c r="Q6" s="2773" t="s">
        <v>618</v>
      </c>
      <c r="R6" s="2775" t="s">
        <v>620</v>
      </c>
      <c r="S6" s="2760" t="s">
        <v>621</v>
      </c>
    </row>
    <row r="7" spans="1:22" ht="15" customHeight="1" thickBot="1">
      <c r="A7" s="2335"/>
      <c r="B7" s="2336"/>
      <c r="C7" s="2333" t="s">
        <v>138</v>
      </c>
      <c r="D7" s="2334" t="s">
        <v>8</v>
      </c>
      <c r="E7" s="2334" t="s">
        <v>138</v>
      </c>
      <c r="F7" s="2334" t="s">
        <v>8</v>
      </c>
      <c r="G7" s="2334" t="s">
        <v>622</v>
      </c>
      <c r="H7" s="2337" t="s">
        <v>8</v>
      </c>
      <c r="I7" s="2333" t="s">
        <v>138</v>
      </c>
      <c r="J7" s="2334" t="s">
        <v>8</v>
      </c>
      <c r="K7" s="2334" t="s">
        <v>138</v>
      </c>
      <c r="L7" s="2334" t="s">
        <v>8</v>
      </c>
      <c r="M7" s="2334" t="s">
        <v>622</v>
      </c>
      <c r="N7" s="2337" t="s">
        <v>8</v>
      </c>
      <c r="O7" s="2779"/>
      <c r="P7" s="2772"/>
      <c r="Q7" s="2774"/>
      <c r="R7" s="2776"/>
      <c r="S7" s="2761"/>
    </row>
    <row r="8" spans="1:22" ht="14.5" thickBot="1">
      <c r="A8" s="1360" t="s">
        <v>617</v>
      </c>
      <c r="B8" s="1361" t="s">
        <v>149</v>
      </c>
      <c r="C8" s="1362"/>
      <c r="D8" s="1363"/>
      <c r="E8" s="1364"/>
      <c r="F8" s="1363"/>
      <c r="G8" s="1365"/>
      <c r="H8" s="1366"/>
      <c r="I8" s="1367"/>
      <c r="J8" s="1363"/>
      <c r="K8" s="1364"/>
      <c r="L8" s="1363"/>
      <c r="M8" s="1365"/>
      <c r="N8" s="1366"/>
      <c r="O8" s="1367"/>
      <c r="P8" s="1364"/>
      <c r="Q8" s="1368"/>
      <c r="R8" s="1369"/>
      <c r="S8" s="1370"/>
    </row>
    <row r="9" spans="1:22" s="14" customFormat="1" ht="14.5" thickBot="1">
      <c r="A9" s="891" t="s">
        <v>81</v>
      </c>
      <c r="B9" s="1371"/>
      <c r="C9" s="892"/>
      <c r="D9" s="892"/>
      <c r="E9" s="892"/>
      <c r="F9" s="892"/>
      <c r="G9" s="893"/>
      <c r="H9" s="892"/>
      <c r="I9" s="894"/>
      <c r="J9" s="892"/>
      <c r="K9" s="892"/>
      <c r="L9" s="892"/>
      <c r="M9" s="893"/>
      <c r="N9" s="895"/>
      <c r="O9" s="2027"/>
      <c r="P9" s="2027"/>
      <c r="Q9" s="2027"/>
      <c r="R9" s="2027"/>
      <c r="S9" s="2028"/>
    </row>
    <row r="10" spans="1:22" ht="13.4" customHeight="1" thickBot="1">
      <c r="A10" s="1372" t="s">
        <v>152</v>
      </c>
      <c r="B10" s="1373" t="s">
        <v>149</v>
      </c>
      <c r="C10" s="1374"/>
      <c r="D10" s="1604">
        <v>0</v>
      </c>
      <c r="E10" s="1376"/>
      <c r="F10" s="1604">
        <v>0</v>
      </c>
      <c r="G10" s="1377"/>
      <c r="H10" s="1605">
        <v>0</v>
      </c>
      <c r="I10" s="1374">
        <v>3154</v>
      </c>
      <c r="J10" s="1604">
        <v>1</v>
      </c>
      <c r="K10" s="1376">
        <v>3150</v>
      </c>
      <c r="L10" s="1604">
        <v>1</v>
      </c>
      <c r="M10" s="1377">
        <v>3067483.190000108</v>
      </c>
      <c r="N10" s="2025">
        <v>1</v>
      </c>
      <c r="O10" s="2010">
        <v>3154</v>
      </c>
      <c r="P10" s="2011">
        <v>3150</v>
      </c>
      <c r="Q10" s="1416">
        <v>3067483.190000108</v>
      </c>
      <c r="R10" s="1416">
        <v>972.56917882057962</v>
      </c>
      <c r="S10" s="2012">
        <v>973.49514122504218</v>
      </c>
      <c r="U10" s="16"/>
      <c r="V10" s="1698"/>
    </row>
    <row r="11" spans="1:22" ht="13.4" customHeight="1" thickBot="1">
      <c r="A11" s="1380" t="s">
        <v>156</v>
      </c>
      <c r="B11" s="1381" t="s">
        <v>149</v>
      </c>
      <c r="C11" s="1382"/>
      <c r="D11" s="1604">
        <v>0</v>
      </c>
      <c r="E11" s="1678"/>
      <c r="F11" s="1604">
        <v>0</v>
      </c>
      <c r="G11" s="1803"/>
      <c r="H11" s="1605">
        <v>0</v>
      </c>
      <c r="I11" s="1382">
        <v>12342</v>
      </c>
      <c r="J11" s="1676">
        <v>1</v>
      </c>
      <c r="K11" s="1678">
        <v>11533</v>
      </c>
      <c r="L11" s="1676">
        <v>1</v>
      </c>
      <c r="M11" s="1803">
        <v>15034621.349996861</v>
      </c>
      <c r="N11" s="1664">
        <v>1</v>
      </c>
      <c r="O11" s="1419">
        <v>12342</v>
      </c>
      <c r="P11" s="1678">
        <v>11533</v>
      </c>
      <c r="Q11" s="1803">
        <v>15034621.349996861</v>
      </c>
      <c r="R11" s="1803">
        <v>1218.1673432180248</v>
      </c>
      <c r="S11" s="1384">
        <v>1303.6175626460472</v>
      </c>
      <c r="U11" s="16"/>
      <c r="V11" s="1698"/>
    </row>
    <row r="12" spans="1:22" ht="13.4" customHeight="1">
      <c r="A12" s="1380" t="s">
        <v>623</v>
      </c>
      <c r="B12" s="1381" t="s">
        <v>149</v>
      </c>
      <c r="C12" s="1385"/>
      <c r="D12" s="1604">
        <v>0</v>
      </c>
      <c r="E12" s="1675"/>
      <c r="F12" s="1604">
        <v>0</v>
      </c>
      <c r="G12" s="1803"/>
      <c r="H12" s="1605">
        <v>0</v>
      </c>
      <c r="I12" s="1283">
        <v>1</v>
      </c>
      <c r="J12" s="1676">
        <v>1</v>
      </c>
      <c r="K12" s="1385">
        <v>1</v>
      </c>
      <c r="L12" s="1676">
        <v>1</v>
      </c>
      <c r="M12" s="1803">
        <v>1840.55</v>
      </c>
      <c r="N12" s="1664">
        <v>1</v>
      </c>
      <c r="O12" s="1283">
        <v>1</v>
      </c>
      <c r="P12" s="1675">
        <v>1</v>
      </c>
      <c r="Q12" s="1803">
        <v>1840.55</v>
      </c>
      <c r="R12" s="1803">
        <v>1840.55</v>
      </c>
      <c r="S12" s="1384">
        <v>1840.55</v>
      </c>
      <c r="U12" s="16"/>
      <c r="V12" s="1698"/>
    </row>
    <row r="13" spans="1:22" ht="13.4" customHeight="1" thickBot="1">
      <c r="A13" s="1386" t="s">
        <v>491</v>
      </c>
      <c r="B13" s="1387" t="s">
        <v>149</v>
      </c>
      <c r="C13" s="1388"/>
      <c r="D13" s="1389">
        <v>0</v>
      </c>
      <c r="E13" s="1389"/>
      <c r="F13" s="1390">
        <v>0</v>
      </c>
      <c r="G13" s="1391"/>
      <c r="H13" s="1390">
        <v>0</v>
      </c>
      <c r="I13" s="1392"/>
      <c r="J13" s="1389"/>
      <c r="K13" s="1388"/>
      <c r="L13" s="1615"/>
      <c r="M13" s="1391"/>
      <c r="N13" s="2016"/>
      <c r="O13" s="1392"/>
      <c r="P13" s="1389"/>
      <c r="Q13" s="1391"/>
      <c r="R13" s="1391"/>
      <c r="S13" s="2014"/>
      <c r="U13" s="16"/>
      <c r="V13" s="1698"/>
    </row>
    <row r="14" spans="1:22" ht="13.4" customHeight="1" thickBot="1">
      <c r="A14" s="891" t="s">
        <v>158</v>
      </c>
      <c r="B14" s="1371"/>
      <c r="C14" s="1396"/>
      <c r="D14" s="1396"/>
      <c r="E14" s="1396"/>
      <c r="F14" s="1396"/>
      <c r="G14" s="1397"/>
      <c r="H14" s="1396"/>
      <c r="I14" s="1398"/>
      <c r="J14" s="1396"/>
      <c r="K14" s="1396"/>
      <c r="L14" s="1396"/>
      <c r="M14" s="1397"/>
      <c r="N14" s="1399"/>
      <c r="O14" s="2017"/>
      <c r="P14" s="2017"/>
      <c r="Q14" s="2018"/>
      <c r="R14" s="2018"/>
      <c r="S14" s="2019"/>
      <c r="U14" s="16"/>
      <c r="V14" s="1698"/>
    </row>
    <row r="15" spans="1:22" ht="13.4" customHeight="1">
      <c r="A15" s="1372" t="s">
        <v>624</v>
      </c>
      <c r="B15" s="1373" t="s">
        <v>157</v>
      </c>
      <c r="C15" s="1374">
        <v>2526</v>
      </c>
      <c r="D15" s="1604">
        <v>8.6155735188785429E-2</v>
      </c>
      <c r="E15" s="1376">
        <v>2512</v>
      </c>
      <c r="F15" s="1604">
        <v>8.6115872471717522E-2</v>
      </c>
      <c r="G15" s="1377">
        <v>204273.84293257919</v>
      </c>
      <c r="H15" s="1605">
        <v>8.6155735188744142E-2</v>
      </c>
      <c r="I15" s="1374">
        <v>26793</v>
      </c>
      <c r="J15" s="1604">
        <v>0.91384426481121461</v>
      </c>
      <c r="K15" s="1376">
        <v>26658</v>
      </c>
      <c r="L15" s="1604">
        <v>0.91388412752828252</v>
      </c>
      <c r="M15" s="1377">
        <v>2166709.8470686716</v>
      </c>
      <c r="N15" s="2025">
        <v>0.91384426481125591</v>
      </c>
      <c r="O15" s="2010">
        <v>29319</v>
      </c>
      <c r="P15" s="2011">
        <v>29170</v>
      </c>
      <c r="Q15" s="1416">
        <v>2370983.6900012507</v>
      </c>
      <c r="R15" s="1416">
        <v>80.86850472394184</v>
      </c>
      <c r="S15" s="2012">
        <v>80.86850472394184</v>
      </c>
      <c r="U15" s="16"/>
      <c r="V15" s="1698"/>
    </row>
    <row r="16" spans="1:22" ht="13.4" customHeight="1">
      <c r="A16" s="1380" t="s">
        <v>172</v>
      </c>
      <c r="B16" s="1381" t="s">
        <v>157</v>
      </c>
      <c r="C16" s="1382">
        <v>2</v>
      </c>
      <c r="D16" s="1676">
        <v>1.3071895424836602E-2</v>
      </c>
      <c r="E16" s="1678">
        <v>2</v>
      </c>
      <c r="F16" s="1676">
        <v>1.3071895424836602E-2</v>
      </c>
      <c r="G16" s="1803">
        <v>882.04326797385613</v>
      </c>
      <c r="H16" s="1606">
        <v>1.3071895424836577E-2</v>
      </c>
      <c r="I16" s="1382">
        <v>151</v>
      </c>
      <c r="J16" s="1676">
        <v>0.98692810457516345</v>
      </c>
      <c r="K16" s="1678">
        <v>151</v>
      </c>
      <c r="L16" s="1676">
        <v>0.98692810457516345</v>
      </c>
      <c r="M16" s="1803">
        <v>66594.266732026255</v>
      </c>
      <c r="N16" s="1664">
        <v>0.98692810457516333</v>
      </c>
      <c r="O16" s="1419">
        <v>153</v>
      </c>
      <c r="P16" s="1678">
        <v>153</v>
      </c>
      <c r="Q16" s="1803">
        <v>67476.310000000114</v>
      </c>
      <c r="R16" s="1803">
        <v>441.02163398692886</v>
      </c>
      <c r="S16" s="1384">
        <v>441.02163398692886</v>
      </c>
      <c r="U16" s="16"/>
      <c r="V16" s="1698"/>
    </row>
    <row r="17" spans="1:22" ht="13.4" customHeight="1">
      <c r="A17" s="1380" t="s">
        <v>174</v>
      </c>
      <c r="B17" s="1381" t="s">
        <v>157</v>
      </c>
      <c r="C17" s="1382">
        <v>2</v>
      </c>
      <c r="D17" s="1676">
        <v>3.8095238095238095E-3</v>
      </c>
      <c r="E17" s="1678">
        <v>2</v>
      </c>
      <c r="F17" s="1676">
        <v>3.8240917782026767E-3</v>
      </c>
      <c r="G17" s="1803">
        <v>73.653409523809515</v>
      </c>
      <c r="H17" s="1606">
        <v>3.8095238095238156E-3</v>
      </c>
      <c r="I17" s="1382">
        <v>523</v>
      </c>
      <c r="J17" s="1676">
        <v>0.99619047619047618</v>
      </c>
      <c r="K17" s="1678">
        <v>521</v>
      </c>
      <c r="L17" s="1676">
        <v>0.99617590822179736</v>
      </c>
      <c r="M17" s="1803">
        <v>19260.366590476158</v>
      </c>
      <c r="N17" s="1664">
        <v>0.99619047619047618</v>
      </c>
      <c r="O17" s="1419">
        <v>525</v>
      </c>
      <c r="P17" s="1678">
        <v>523</v>
      </c>
      <c r="Q17" s="1803">
        <v>19334.019999999968</v>
      </c>
      <c r="R17" s="1803">
        <v>36.826704761904701</v>
      </c>
      <c r="S17" s="1384">
        <v>36.826704761904701</v>
      </c>
      <c r="U17" s="16"/>
      <c r="V17" s="1698"/>
    </row>
    <row r="18" spans="1:22" ht="13.4" customHeight="1">
      <c r="A18" s="1380" t="s">
        <v>159</v>
      </c>
      <c r="B18" s="1381" t="s">
        <v>149</v>
      </c>
      <c r="C18" s="1382"/>
      <c r="D18" s="1676">
        <v>0</v>
      </c>
      <c r="E18" s="1678"/>
      <c r="F18" s="1676">
        <v>0</v>
      </c>
      <c r="G18" s="1803"/>
      <c r="H18" s="1606">
        <v>0</v>
      </c>
      <c r="I18" s="1382">
        <v>30</v>
      </c>
      <c r="J18" s="1676">
        <v>1</v>
      </c>
      <c r="K18" s="1678">
        <v>29</v>
      </c>
      <c r="L18" s="1676">
        <v>1</v>
      </c>
      <c r="M18" s="1803">
        <v>124847.24999999994</v>
      </c>
      <c r="N18" s="1664">
        <v>1</v>
      </c>
      <c r="O18" s="1419">
        <v>30</v>
      </c>
      <c r="P18" s="1678">
        <v>29</v>
      </c>
      <c r="Q18" s="1803">
        <v>124847.24999999994</v>
      </c>
      <c r="R18" s="1803">
        <v>4161.574999999998</v>
      </c>
      <c r="S18" s="1384">
        <v>4305.0775862068949</v>
      </c>
      <c r="U18" s="16"/>
      <c r="V18" s="1698"/>
    </row>
    <row r="19" spans="1:22" ht="13.4" customHeight="1">
      <c r="A19" s="1380" t="s">
        <v>404</v>
      </c>
      <c r="B19" s="1381" t="s">
        <v>149</v>
      </c>
      <c r="C19" s="1382">
        <v>9</v>
      </c>
      <c r="D19" s="1676">
        <v>5.3160070880094506E-3</v>
      </c>
      <c r="E19" s="1678">
        <v>4</v>
      </c>
      <c r="F19" s="1676">
        <v>2.8129395218002813E-3</v>
      </c>
      <c r="G19" s="1803">
        <v>929.73997637330172</v>
      </c>
      <c r="H19" s="1606">
        <v>5.316007088009363E-3</v>
      </c>
      <c r="I19" s="1382">
        <v>1684</v>
      </c>
      <c r="J19" s="1676">
        <v>0.9946839929119905</v>
      </c>
      <c r="K19" s="1678">
        <v>1418</v>
      </c>
      <c r="L19" s="1676">
        <v>0.99718706047819972</v>
      </c>
      <c r="M19" s="1803">
        <v>173964.68002362957</v>
      </c>
      <c r="N19" s="1664">
        <v>0.99468399291199061</v>
      </c>
      <c r="O19" s="1419">
        <v>1693</v>
      </c>
      <c r="P19" s="1678">
        <v>1422</v>
      </c>
      <c r="Q19" s="1803">
        <v>174894.42000000286</v>
      </c>
      <c r="R19" s="1803">
        <v>103.30444181925745</v>
      </c>
      <c r="S19" s="1384">
        <v>122.9918565400864</v>
      </c>
      <c r="U19" s="16"/>
      <c r="V19" s="1698"/>
    </row>
    <row r="20" spans="1:22" ht="13.4" customHeight="1">
      <c r="A20" s="1282" t="s">
        <v>173</v>
      </c>
      <c r="B20" s="1400" t="s">
        <v>149</v>
      </c>
      <c r="C20" s="1385">
        <v>53</v>
      </c>
      <c r="D20" s="1676">
        <v>3.2960199004975127E-2</v>
      </c>
      <c r="E20" s="1385">
        <v>53</v>
      </c>
      <c r="F20" s="1676">
        <v>3.3021806853582553E-2</v>
      </c>
      <c r="G20" s="1803">
        <v>130794.18148631848</v>
      </c>
      <c r="H20" s="1606">
        <v>3.2960199004976008E-2</v>
      </c>
      <c r="I20" s="1283">
        <v>1555</v>
      </c>
      <c r="J20" s="1676">
        <v>0.96703980099502485</v>
      </c>
      <c r="K20" s="1675">
        <v>1552</v>
      </c>
      <c r="L20" s="1676">
        <v>0.96697819314641742</v>
      </c>
      <c r="M20" s="1803">
        <v>3837451.9285135772</v>
      </c>
      <c r="N20" s="1664">
        <v>0.96703980099502407</v>
      </c>
      <c r="O20" s="1283">
        <v>1608</v>
      </c>
      <c r="P20" s="1675">
        <v>1605</v>
      </c>
      <c r="Q20" s="1803">
        <v>3968246.1099998956</v>
      </c>
      <c r="R20" s="1803">
        <v>2467.8147450248107</v>
      </c>
      <c r="S20" s="1384">
        <v>2472.4274828659786</v>
      </c>
      <c r="U20" s="16"/>
      <c r="V20" s="1698"/>
    </row>
    <row r="21" spans="1:22" ht="13.4" customHeight="1">
      <c r="A21" s="1282" t="s">
        <v>397</v>
      </c>
      <c r="B21" s="1400" t="s">
        <v>149</v>
      </c>
      <c r="C21" s="1385"/>
      <c r="D21" s="1385"/>
      <c r="E21" s="1385"/>
      <c r="F21" s="1385"/>
      <c r="G21" s="1803"/>
      <c r="H21" s="1385"/>
      <c r="I21" s="1283"/>
      <c r="J21" s="1675"/>
      <c r="K21" s="1675"/>
      <c r="L21" s="1611"/>
      <c r="M21" s="1803"/>
      <c r="N21" s="1420"/>
      <c r="O21" s="1283"/>
      <c r="P21" s="1675"/>
      <c r="Q21" s="1803"/>
      <c r="R21" s="1803"/>
      <c r="S21" s="1384"/>
      <c r="U21" s="16"/>
      <c r="V21" s="1698"/>
    </row>
    <row r="22" spans="1:22" ht="13.4" customHeight="1">
      <c r="A22" s="1282" t="s">
        <v>625</v>
      </c>
      <c r="B22" s="1400" t="s">
        <v>626</v>
      </c>
      <c r="C22" s="1385"/>
      <c r="D22" s="1385"/>
      <c r="E22" s="1385"/>
      <c r="F22" s="1385"/>
      <c r="G22" s="1803"/>
      <c r="H22" s="1385"/>
      <c r="I22" s="1283"/>
      <c r="J22" s="1675"/>
      <c r="K22" s="1675"/>
      <c r="L22" s="1385"/>
      <c r="M22" s="1803"/>
      <c r="N22" s="1420"/>
      <c r="O22" s="1283"/>
      <c r="P22" s="1675"/>
      <c r="Q22" s="1803"/>
      <c r="R22" s="1803"/>
      <c r="S22" s="1384"/>
      <c r="U22" s="16"/>
      <c r="V22" s="1698"/>
    </row>
    <row r="23" spans="1:22" ht="13.4" customHeight="1">
      <c r="A23" s="1282" t="s">
        <v>627</v>
      </c>
      <c r="B23" s="1400" t="s">
        <v>149</v>
      </c>
      <c r="C23" s="1385"/>
      <c r="D23" s="1385"/>
      <c r="E23" s="1385"/>
      <c r="F23" s="1385"/>
      <c r="G23" s="1803"/>
      <c r="H23" s="1385"/>
      <c r="I23" s="1283"/>
      <c r="J23" s="1675"/>
      <c r="K23" s="1675"/>
      <c r="L23" s="1385"/>
      <c r="M23" s="1803"/>
      <c r="N23" s="1420"/>
      <c r="O23" s="1283"/>
      <c r="P23" s="1675"/>
      <c r="Q23" s="1803"/>
      <c r="R23" s="1803"/>
      <c r="S23" s="1384"/>
      <c r="U23" s="16"/>
      <c r="V23" s="1698"/>
    </row>
    <row r="24" spans="1:22" ht="13.4" customHeight="1" thickBot="1">
      <c r="A24" s="1401" t="s">
        <v>628</v>
      </c>
      <c r="B24" s="1402" t="s">
        <v>157</v>
      </c>
      <c r="C24" s="1388"/>
      <c r="D24" s="1388"/>
      <c r="E24" s="1403"/>
      <c r="F24" s="1389"/>
      <c r="G24" s="1391"/>
      <c r="H24" s="1390"/>
      <c r="I24" s="1392"/>
      <c r="J24" s="1389"/>
      <c r="K24" s="1389"/>
      <c r="L24" s="1390"/>
      <c r="M24" s="1391"/>
      <c r="N24" s="2016"/>
      <c r="O24" s="1392"/>
      <c r="P24" s="1389"/>
      <c r="Q24" s="1391"/>
      <c r="R24" s="1391"/>
      <c r="S24" s="2014"/>
      <c r="U24" s="16"/>
      <c r="V24" s="1698"/>
    </row>
    <row r="25" spans="1:22" ht="13.4" customHeight="1" thickBot="1">
      <c r="A25" s="891" t="s">
        <v>83</v>
      </c>
      <c r="B25" s="1371"/>
      <c r="C25" s="1396"/>
      <c r="D25" s="1396"/>
      <c r="E25" s="1396"/>
      <c r="F25" s="1396"/>
      <c r="G25" s="1397"/>
      <c r="H25" s="1399"/>
      <c r="I25" s="1396"/>
      <c r="J25" s="1396"/>
      <c r="K25" s="1396"/>
      <c r="L25" s="1396"/>
      <c r="M25" s="1397"/>
      <c r="N25" s="1399"/>
      <c r="O25" s="2017"/>
      <c r="P25" s="2017"/>
      <c r="Q25" s="2018"/>
      <c r="R25" s="2018"/>
      <c r="S25" s="2019"/>
      <c r="U25" s="16"/>
      <c r="V25" s="1698"/>
    </row>
    <row r="26" spans="1:22" ht="13.4" customHeight="1">
      <c r="A26" s="1372" t="s">
        <v>629</v>
      </c>
      <c r="B26" s="1373" t="s">
        <v>157</v>
      </c>
      <c r="C26" s="1374">
        <v>2961</v>
      </c>
      <c r="D26" s="1604">
        <v>9.1411459619659172E-2</v>
      </c>
      <c r="E26" s="1376">
        <v>2846</v>
      </c>
      <c r="F26" s="1604">
        <v>8.9558814274026052E-2</v>
      </c>
      <c r="G26" s="1377">
        <v>1699421.2671644625</v>
      </c>
      <c r="H26" s="1605">
        <v>9.141145961970383E-2</v>
      </c>
      <c r="I26" s="1374">
        <v>29431</v>
      </c>
      <c r="J26" s="1604">
        <v>0.90858854038034087</v>
      </c>
      <c r="K26" s="1376">
        <v>28932</v>
      </c>
      <c r="L26" s="1604">
        <v>0.91044118572597399</v>
      </c>
      <c r="M26" s="1377">
        <v>16891478.322826885</v>
      </c>
      <c r="N26" s="2025">
        <v>0.90858854038029624</v>
      </c>
      <c r="O26" s="2010">
        <v>32392</v>
      </c>
      <c r="P26" s="2011">
        <v>31778</v>
      </c>
      <c r="Q26" s="1416">
        <v>18590899.589991346</v>
      </c>
      <c r="R26" s="1416">
        <v>573.93490954529966</v>
      </c>
      <c r="S26" s="2012">
        <v>585.02421769750606</v>
      </c>
      <c r="U26" s="16"/>
      <c r="V26" s="1698"/>
    </row>
    <row r="27" spans="1:22" ht="13.4" customHeight="1">
      <c r="A27" s="1404" t="s">
        <v>180</v>
      </c>
      <c r="B27" s="1405" t="s">
        <v>157</v>
      </c>
      <c r="C27" s="1406"/>
      <c r="D27" s="1607"/>
      <c r="E27" s="1407"/>
      <c r="F27" s="1607"/>
      <c r="G27" s="1408"/>
      <c r="H27" s="1609"/>
      <c r="I27" s="1406"/>
      <c r="J27" s="1607"/>
      <c r="K27" s="1407"/>
      <c r="L27" s="1607"/>
      <c r="M27" s="1408"/>
      <c r="N27" s="2026"/>
      <c r="O27" s="1419"/>
      <c r="P27" s="1678"/>
      <c r="Q27" s="1803"/>
      <c r="R27" s="1803"/>
      <c r="S27" s="1384"/>
      <c r="U27" s="16"/>
      <c r="V27" s="1698"/>
    </row>
    <row r="28" spans="1:22" ht="13.4" customHeight="1" thickBot="1">
      <c r="A28" s="1404" t="s">
        <v>176</v>
      </c>
      <c r="B28" s="1387" t="s">
        <v>157</v>
      </c>
      <c r="C28" s="1409">
        <v>25</v>
      </c>
      <c r="D28" s="1608">
        <v>3.1685678073510776E-2</v>
      </c>
      <c r="E28" s="1411">
        <v>25</v>
      </c>
      <c r="F28" s="1608">
        <v>3.176620076238882E-2</v>
      </c>
      <c r="G28" s="1394">
        <v>45261.608365018998</v>
      </c>
      <c r="H28" s="1610">
        <v>3.1685678073510651E-2</v>
      </c>
      <c r="I28" s="1409">
        <v>764</v>
      </c>
      <c r="J28" s="1608">
        <v>0.96831432192648925</v>
      </c>
      <c r="K28" s="1411">
        <v>762</v>
      </c>
      <c r="L28" s="1608">
        <v>0.96823379923761121</v>
      </c>
      <c r="M28" s="1394">
        <v>1383194.7516349859</v>
      </c>
      <c r="N28" s="2005">
        <v>0.96831432192648925</v>
      </c>
      <c r="O28" s="2013">
        <v>789</v>
      </c>
      <c r="P28" s="1573">
        <v>787</v>
      </c>
      <c r="Q28" s="1391">
        <v>1428456.360000005</v>
      </c>
      <c r="R28" s="1391">
        <v>1810.4643346007667</v>
      </c>
      <c r="S28" s="2014">
        <v>1815.0652604828526</v>
      </c>
      <c r="U28" s="16"/>
      <c r="V28" s="1698"/>
    </row>
    <row r="29" spans="1:22" ht="13.4" customHeight="1" thickBot="1">
      <c r="A29" s="891" t="s">
        <v>84</v>
      </c>
      <c r="B29" s="1371"/>
      <c r="C29" s="1396"/>
      <c r="D29" s="1396"/>
      <c r="E29" s="1396"/>
      <c r="F29" s="1396"/>
      <c r="G29" s="1397"/>
      <c r="H29" s="1396"/>
      <c r="I29" s="1398"/>
      <c r="J29" s="1396"/>
      <c r="K29" s="1396"/>
      <c r="L29" s="1396"/>
      <c r="M29" s="1397"/>
      <c r="N29" s="1399"/>
      <c r="O29" s="2017"/>
      <c r="P29" s="2017"/>
      <c r="Q29" s="2018"/>
      <c r="R29" s="2018"/>
      <c r="S29" s="2019"/>
      <c r="U29" s="16"/>
      <c r="V29" s="1698"/>
    </row>
    <row r="30" spans="1:22" ht="13.4" customHeight="1">
      <c r="A30" s="1372" t="s">
        <v>495</v>
      </c>
      <c r="B30" s="1373" t="s">
        <v>149</v>
      </c>
      <c r="C30" s="1412"/>
      <c r="D30" s="1413"/>
      <c r="E30" s="1672"/>
      <c r="F30" s="1673"/>
      <c r="G30" s="1416"/>
      <c r="H30" s="1415"/>
      <c r="I30" s="1417"/>
      <c r="J30" s="1414"/>
      <c r="K30" s="1412"/>
      <c r="L30" s="1414"/>
      <c r="M30" s="1416"/>
      <c r="N30" s="1412"/>
      <c r="O30" s="1418"/>
      <c r="P30" s="1414"/>
      <c r="Q30" s="1416"/>
      <c r="R30" s="1416"/>
      <c r="S30" s="2012"/>
      <c r="U30" s="16"/>
      <c r="V30" s="1698"/>
    </row>
    <row r="31" spans="1:22" ht="13.4" customHeight="1">
      <c r="A31" s="1372" t="s">
        <v>630</v>
      </c>
      <c r="B31" s="1381" t="s">
        <v>149</v>
      </c>
      <c r="C31" s="1382">
        <v>17</v>
      </c>
      <c r="D31" s="1664">
        <v>4.1666666666666664E-2</v>
      </c>
      <c r="E31" s="1961">
        <v>18</v>
      </c>
      <c r="F31" s="1962">
        <v>4.4334975369458129E-2</v>
      </c>
      <c r="G31" s="1665">
        <v>16712.132083333338</v>
      </c>
      <c r="H31" s="1606">
        <v>4.166666666666647E-2</v>
      </c>
      <c r="I31" s="1382">
        <v>391</v>
      </c>
      <c r="J31" s="1676">
        <v>0.95833333333333337</v>
      </c>
      <c r="K31" s="1963">
        <v>388</v>
      </c>
      <c r="L31" s="1964">
        <v>0.95566502463054193</v>
      </c>
      <c r="M31" s="1803">
        <v>384379.03791666869</v>
      </c>
      <c r="N31" s="1671">
        <v>0.95833333333333359</v>
      </c>
      <c r="O31" s="1419">
        <v>408</v>
      </c>
      <c r="P31" s="1678">
        <v>406</v>
      </c>
      <c r="Q31" s="1803">
        <v>401091.17000000202</v>
      </c>
      <c r="R31" s="1803">
        <v>983.06659313725982</v>
      </c>
      <c r="S31" s="1384">
        <v>985.48199017199511</v>
      </c>
      <c r="U31" s="16"/>
      <c r="V31" s="1698"/>
    </row>
    <row r="32" spans="1:22" ht="13.4" customHeight="1">
      <c r="A32" s="1380" t="s">
        <v>279</v>
      </c>
      <c r="B32" s="1381" t="s">
        <v>149</v>
      </c>
      <c r="C32" s="1382">
        <v>42</v>
      </c>
      <c r="D32" s="1664">
        <v>3.7634408602150539E-2</v>
      </c>
      <c r="E32" s="1965">
        <v>43</v>
      </c>
      <c r="F32" s="1966">
        <v>3.859964093357271E-2</v>
      </c>
      <c r="G32" s="1665">
        <v>236834.63360215034</v>
      </c>
      <c r="H32" s="1606">
        <v>3.763440860215049E-2</v>
      </c>
      <c r="I32" s="1382">
        <v>1074</v>
      </c>
      <c r="J32" s="1676">
        <v>0.9623655913978495</v>
      </c>
      <c r="K32" s="1967">
        <v>1071</v>
      </c>
      <c r="L32" s="1968">
        <v>0.96140035906642729</v>
      </c>
      <c r="M32" s="1803">
        <v>6056199.9163978519</v>
      </c>
      <c r="N32" s="1671">
        <v>0.9623655913978495</v>
      </c>
      <c r="O32" s="1419">
        <v>1116</v>
      </c>
      <c r="P32" s="2022">
        <v>1114</v>
      </c>
      <c r="Q32" s="1803">
        <v>6293034.5500000026</v>
      </c>
      <c r="R32" s="1803">
        <v>5638.9198476702531</v>
      </c>
      <c r="S32" s="1384">
        <v>5623.8021000893677</v>
      </c>
      <c r="U32" s="16"/>
      <c r="V32" s="1698"/>
    </row>
    <row r="33" spans="1:22" ht="13.4" customHeight="1">
      <c r="A33" s="1380" t="s">
        <v>339</v>
      </c>
      <c r="B33" s="1381" t="s">
        <v>149</v>
      </c>
      <c r="C33" s="1385"/>
      <c r="D33" s="1664">
        <v>0</v>
      </c>
      <c r="E33" s="1675"/>
      <c r="F33" s="1676">
        <v>0</v>
      </c>
      <c r="G33" s="1665"/>
      <c r="H33" s="1606">
        <v>0</v>
      </c>
      <c r="I33" s="1382">
        <v>20</v>
      </c>
      <c r="J33" s="1676">
        <v>1</v>
      </c>
      <c r="K33" s="1382">
        <v>20</v>
      </c>
      <c r="L33" s="1676">
        <v>1</v>
      </c>
      <c r="M33" s="1803">
        <v>95846.719999999987</v>
      </c>
      <c r="N33" s="1671">
        <v>1</v>
      </c>
      <c r="O33" s="1419">
        <v>20</v>
      </c>
      <c r="P33" s="1678">
        <v>20</v>
      </c>
      <c r="Q33" s="1803">
        <v>95846.719999999987</v>
      </c>
      <c r="R33" s="1803">
        <v>4792.3359999999993</v>
      </c>
      <c r="S33" s="1384">
        <v>4792.3359999999993</v>
      </c>
      <c r="U33" s="16"/>
      <c r="V33" s="1698"/>
    </row>
    <row r="34" spans="1:22" ht="13.4" customHeight="1">
      <c r="A34" s="1380" t="s">
        <v>192</v>
      </c>
      <c r="B34" s="1381" t="s">
        <v>149</v>
      </c>
      <c r="C34" s="1283"/>
      <c r="D34" s="1670"/>
      <c r="E34" s="1675"/>
      <c r="F34" s="1677"/>
      <c r="G34" s="1665"/>
      <c r="H34" s="1613"/>
      <c r="I34" s="1420"/>
      <c r="J34" s="1677"/>
      <c r="K34" s="1675"/>
      <c r="L34" s="1611"/>
      <c r="M34" s="1803"/>
      <c r="N34" s="1670"/>
      <c r="O34" s="1283"/>
      <c r="P34" s="1675"/>
      <c r="Q34" s="1803"/>
      <c r="R34" s="1803"/>
      <c r="S34" s="1384"/>
      <c r="U34" s="16"/>
      <c r="V34" s="1698"/>
    </row>
    <row r="35" spans="1:22" ht="13.4" customHeight="1">
      <c r="A35" s="1380" t="s">
        <v>631</v>
      </c>
      <c r="B35" s="1381" t="s">
        <v>149</v>
      </c>
      <c r="C35" s="1419"/>
      <c r="D35" s="1671"/>
      <c r="E35" s="1678"/>
      <c r="F35" s="1676"/>
      <c r="G35" s="1665"/>
      <c r="H35" s="1614"/>
      <c r="I35" s="1382"/>
      <c r="J35" s="1676"/>
      <c r="K35" s="1678"/>
      <c r="L35" s="1612"/>
      <c r="M35" s="1803"/>
      <c r="N35" s="1671"/>
      <c r="O35" s="1419"/>
      <c r="P35" s="1678"/>
      <c r="Q35" s="1803"/>
      <c r="R35" s="1803"/>
      <c r="S35" s="1384"/>
      <c r="U35" s="16"/>
      <c r="V35" s="1698"/>
    </row>
    <row r="36" spans="1:22" ht="13.4" customHeight="1">
      <c r="A36" s="1282" t="s">
        <v>632</v>
      </c>
      <c r="B36" s="1381" t="s">
        <v>149</v>
      </c>
      <c r="C36" s="1283"/>
      <c r="D36" s="1670"/>
      <c r="E36" s="1675"/>
      <c r="F36" s="1677"/>
      <c r="G36" s="1665"/>
      <c r="H36" s="1613"/>
      <c r="I36" s="1283"/>
      <c r="J36" s="1611"/>
      <c r="K36" s="1675"/>
      <c r="L36" s="1611"/>
      <c r="M36" s="1803"/>
      <c r="N36" s="1670"/>
      <c r="O36" s="1283"/>
      <c r="P36" s="1675"/>
      <c r="Q36" s="1803"/>
      <c r="R36" s="1803"/>
      <c r="S36" s="1384"/>
      <c r="U36" s="16"/>
      <c r="V36" s="1698"/>
    </row>
    <row r="37" spans="1:22" ht="13.4" customHeight="1">
      <c r="A37" s="1282" t="s">
        <v>186</v>
      </c>
      <c r="B37" s="1381" t="s">
        <v>157</v>
      </c>
      <c r="C37" s="1419">
        <v>21</v>
      </c>
      <c r="D37" s="1671">
        <v>8.5714285714285715E-2</v>
      </c>
      <c r="E37" s="1678">
        <v>21</v>
      </c>
      <c r="F37" s="1676">
        <v>8.5714285714285715E-2</v>
      </c>
      <c r="G37" s="1665">
        <v>7092.2468571428572</v>
      </c>
      <c r="H37" s="1614">
        <v>8.5714285714285535E-2</v>
      </c>
      <c r="I37" s="1421">
        <v>224</v>
      </c>
      <c r="J37" s="1676">
        <v>0.91428571428571426</v>
      </c>
      <c r="K37" s="1678">
        <v>224</v>
      </c>
      <c r="L37" s="1676">
        <v>0.91428571428571426</v>
      </c>
      <c r="M37" s="1803">
        <v>75650.633142857318</v>
      </c>
      <c r="N37" s="1671">
        <v>0.91428571428571437</v>
      </c>
      <c r="O37" s="1419">
        <v>245</v>
      </c>
      <c r="P37" s="1678">
        <v>245</v>
      </c>
      <c r="Q37" s="1803">
        <v>82742.880000000179</v>
      </c>
      <c r="R37" s="1803">
        <v>337.72604081632727</v>
      </c>
      <c r="S37" s="1384">
        <v>333.64064516129105</v>
      </c>
      <c r="U37" s="16"/>
      <c r="V37" s="1698"/>
    </row>
    <row r="38" spans="1:22" ht="13.4" customHeight="1">
      <c r="A38" s="1282" t="s">
        <v>187</v>
      </c>
      <c r="B38" s="1400" t="s">
        <v>157</v>
      </c>
      <c r="C38" s="1283">
        <v>1039</v>
      </c>
      <c r="D38" s="1671">
        <v>7.7398688915375449E-2</v>
      </c>
      <c r="E38" s="1675">
        <v>1039</v>
      </c>
      <c r="F38" s="1676">
        <v>7.7868545304654133E-2</v>
      </c>
      <c r="G38" s="1665">
        <v>223926.73199940074</v>
      </c>
      <c r="H38" s="1614">
        <v>7.7398688915368857E-2</v>
      </c>
      <c r="I38" s="1286">
        <v>12385</v>
      </c>
      <c r="J38" s="1676">
        <v>0.92260131108462451</v>
      </c>
      <c r="K38" s="1675">
        <v>12304</v>
      </c>
      <c r="L38" s="1676">
        <v>0.92213145469534585</v>
      </c>
      <c r="M38" s="1803">
        <v>2669232.5080008032</v>
      </c>
      <c r="N38" s="1671">
        <v>0.92260131108463117</v>
      </c>
      <c r="O38" s="1283">
        <v>13424</v>
      </c>
      <c r="P38" s="1675">
        <v>13343</v>
      </c>
      <c r="Q38" s="1803">
        <v>2893159.2400002037</v>
      </c>
      <c r="R38" s="1803">
        <v>215.52139749703545</v>
      </c>
      <c r="S38" s="1384">
        <v>216.8297414374731</v>
      </c>
      <c r="U38" s="16"/>
      <c r="V38" s="1698"/>
    </row>
    <row r="39" spans="1:22" ht="13.4" customHeight="1">
      <c r="A39" s="1282" t="s">
        <v>199</v>
      </c>
      <c r="B39" s="1400" t="s">
        <v>157</v>
      </c>
      <c r="C39" s="1419">
        <v>2091</v>
      </c>
      <c r="D39" s="1671">
        <v>8.6695136614287488E-2</v>
      </c>
      <c r="E39" s="1679">
        <v>2047</v>
      </c>
      <c r="F39" s="1680">
        <v>8.6426008021954825E-2</v>
      </c>
      <c r="G39" s="1665">
        <v>1130617.4879945491</v>
      </c>
      <c r="H39" s="1614">
        <v>8.6695136614272916E-2</v>
      </c>
      <c r="I39" s="1662">
        <v>22028</v>
      </c>
      <c r="J39" s="1684">
        <v>0.91357399197804523</v>
      </c>
      <c r="K39" s="1685">
        <v>21638</v>
      </c>
      <c r="L39" s="1686">
        <v>0.91357399197804523</v>
      </c>
      <c r="M39" s="1803">
        <v>11910684.852007896</v>
      </c>
      <c r="N39" s="1671">
        <v>0.91330486338572703</v>
      </c>
      <c r="O39" s="1419">
        <v>24119</v>
      </c>
      <c r="P39" s="2023">
        <v>23685</v>
      </c>
      <c r="Q39" s="1803">
        <v>13041302.340002446</v>
      </c>
      <c r="R39" s="1803">
        <v>540.70659397165912</v>
      </c>
      <c r="S39" s="1384">
        <v>550.38203587265014</v>
      </c>
      <c r="U39" s="16"/>
      <c r="V39" s="1698"/>
    </row>
    <row r="40" spans="1:22" ht="13.4" customHeight="1">
      <c r="A40" s="1282" t="s">
        <v>203</v>
      </c>
      <c r="B40" s="1400" t="s">
        <v>157</v>
      </c>
      <c r="C40" s="1419">
        <v>917</v>
      </c>
      <c r="D40" s="1671">
        <v>5.2932348187485566E-2</v>
      </c>
      <c r="E40" s="1681">
        <v>885</v>
      </c>
      <c r="F40" s="1682">
        <v>5.265663116558577E-2</v>
      </c>
      <c r="G40" s="1665">
        <v>229551.58046583302</v>
      </c>
      <c r="H40" s="1614">
        <v>5.293234818749664E-2</v>
      </c>
      <c r="I40" s="1421">
        <v>16407</v>
      </c>
      <c r="J40" s="1676">
        <v>0.9470676518125144</v>
      </c>
      <c r="K40" s="1687">
        <v>15922</v>
      </c>
      <c r="L40" s="1688">
        <v>0.94734336883441428</v>
      </c>
      <c r="M40" s="1803">
        <v>4107145.8895333596</v>
      </c>
      <c r="N40" s="1671">
        <v>0.94706765181250341</v>
      </c>
      <c r="O40" s="1419">
        <v>17324</v>
      </c>
      <c r="P40" s="2024">
        <v>16807</v>
      </c>
      <c r="Q40" s="1803">
        <v>4336697.4699991923</v>
      </c>
      <c r="R40" s="1803">
        <v>250.32887728002726</v>
      </c>
      <c r="S40" s="1384">
        <v>257.86047508616912</v>
      </c>
      <c r="U40" s="16"/>
      <c r="V40" s="1698"/>
    </row>
    <row r="41" spans="1:22" ht="13.4" customHeight="1">
      <c r="A41" s="1282" t="s">
        <v>633</v>
      </c>
      <c r="B41" s="1400" t="s">
        <v>149</v>
      </c>
      <c r="C41" s="1283"/>
      <c r="D41" s="1670"/>
      <c r="E41" s="1675"/>
      <c r="F41" s="1677"/>
      <c r="G41" s="1665"/>
      <c r="H41" s="1613"/>
      <c r="I41" s="1286"/>
      <c r="J41" s="1677"/>
      <c r="K41" s="1675"/>
      <c r="L41" s="1677"/>
      <c r="M41" s="1803"/>
      <c r="N41" s="1671"/>
      <c r="O41" s="1283"/>
      <c r="P41" s="1675"/>
      <c r="Q41" s="1803"/>
      <c r="R41" s="1803"/>
      <c r="S41" s="1384"/>
      <c r="U41" s="16"/>
      <c r="V41" s="1698"/>
    </row>
    <row r="42" spans="1:22" ht="13.4" customHeight="1">
      <c r="A42" s="1282" t="s">
        <v>195</v>
      </c>
      <c r="B42" s="1400" t="s">
        <v>157</v>
      </c>
      <c r="C42" s="1283">
        <v>1</v>
      </c>
      <c r="D42" s="1612">
        <v>3.8461538461538464E-2</v>
      </c>
      <c r="E42" s="1415">
        <v>1</v>
      </c>
      <c r="F42" s="1674">
        <v>3.8461538461538464E-2</v>
      </c>
      <c r="G42" s="1803">
        <v>4326.8711538461539</v>
      </c>
      <c r="H42" s="1612">
        <v>3.8461538461538484E-2</v>
      </c>
      <c r="I42" s="1283">
        <v>25</v>
      </c>
      <c r="J42" s="1674">
        <v>0.96153846153846156</v>
      </c>
      <c r="K42" s="1683">
        <v>25</v>
      </c>
      <c r="L42" s="1674">
        <v>0.96153846153846156</v>
      </c>
      <c r="M42" s="1803">
        <v>108171.77884615379</v>
      </c>
      <c r="N42" s="1671">
        <v>0.96153846153846156</v>
      </c>
      <c r="O42" s="1283">
        <v>26</v>
      </c>
      <c r="P42" s="1675">
        <v>26</v>
      </c>
      <c r="Q42" s="1803">
        <v>112498.64999999994</v>
      </c>
      <c r="R42" s="1803">
        <v>4326.8711538461512</v>
      </c>
      <c r="S42" s="1384">
        <v>4326.8711538461512</v>
      </c>
      <c r="U42" s="16"/>
      <c r="V42" s="1698"/>
    </row>
    <row r="43" spans="1:22" ht="13.4" customHeight="1">
      <c r="A43" s="1282" t="s">
        <v>498</v>
      </c>
      <c r="B43" s="1422" t="s">
        <v>157</v>
      </c>
      <c r="C43" s="1283"/>
      <c r="D43" s="1676"/>
      <c r="E43" s="1385"/>
      <c r="F43" s="1676"/>
      <c r="G43" s="1803"/>
      <c r="H43" s="1614"/>
      <c r="I43" s="1419"/>
      <c r="J43" s="1612"/>
      <c r="K43" s="1678"/>
      <c r="L43" s="1612"/>
      <c r="M43" s="1803"/>
      <c r="N43" s="1671"/>
      <c r="O43" s="1419"/>
      <c r="P43" s="1678"/>
      <c r="Q43" s="1803"/>
      <c r="R43" s="1803"/>
      <c r="S43" s="1384"/>
      <c r="U43" s="16"/>
      <c r="V43" s="1698"/>
    </row>
    <row r="44" spans="1:22" ht="13.4" customHeight="1">
      <c r="A44" s="1282" t="s">
        <v>634</v>
      </c>
      <c r="B44" s="1422" t="s">
        <v>149</v>
      </c>
      <c r="C44" s="1283"/>
      <c r="D44" s="1676">
        <v>0</v>
      </c>
      <c r="E44" s="1385"/>
      <c r="F44" s="1676">
        <v>0</v>
      </c>
      <c r="G44" s="1803"/>
      <c r="H44" s="1614">
        <v>0</v>
      </c>
      <c r="I44" s="1421">
        <v>8</v>
      </c>
      <c r="J44" s="1676">
        <v>1</v>
      </c>
      <c r="K44" s="1678">
        <v>8</v>
      </c>
      <c r="L44" s="1612">
        <v>1</v>
      </c>
      <c r="M44" s="1803">
        <v>3953.7099999999996</v>
      </c>
      <c r="N44" s="1671">
        <v>1</v>
      </c>
      <c r="O44" s="1419">
        <v>8</v>
      </c>
      <c r="P44" s="1678">
        <v>8</v>
      </c>
      <c r="Q44" s="1803">
        <v>3953.7099999999996</v>
      </c>
      <c r="R44" s="1803">
        <v>494.21374999999995</v>
      </c>
      <c r="S44" s="1384">
        <v>494.21374999999995</v>
      </c>
      <c r="U44" s="16"/>
      <c r="V44" s="1698"/>
    </row>
    <row r="45" spans="1:22" ht="13.4" customHeight="1">
      <c r="A45" s="1282" t="s">
        <v>204</v>
      </c>
      <c r="B45" s="1422" t="s">
        <v>149</v>
      </c>
      <c r="C45" s="1283"/>
      <c r="D45" s="1676">
        <v>0</v>
      </c>
      <c r="E45" s="1385"/>
      <c r="F45" s="1676">
        <v>0</v>
      </c>
      <c r="G45" s="1803"/>
      <c r="H45" s="1614">
        <v>0</v>
      </c>
      <c r="I45" s="1421">
        <v>47</v>
      </c>
      <c r="J45" s="1676">
        <v>1</v>
      </c>
      <c r="K45" s="1678">
        <v>47</v>
      </c>
      <c r="L45" s="1612">
        <v>1</v>
      </c>
      <c r="M45" s="1803">
        <v>56379.399999999921</v>
      </c>
      <c r="N45" s="1671">
        <v>1</v>
      </c>
      <c r="O45" s="1419">
        <v>47</v>
      </c>
      <c r="P45" s="1678">
        <v>47</v>
      </c>
      <c r="Q45" s="1803">
        <v>56379.399999999921</v>
      </c>
      <c r="R45" s="1803">
        <v>1199.561702127658</v>
      </c>
      <c r="S45" s="1384">
        <v>1199.561702127658</v>
      </c>
      <c r="U45" s="16"/>
      <c r="V45" s="1698"/>
    </row>
    <row r="46" spans="1:22" ht="13.4" customHeight="1" thickBot="1">
      <c r="A46" s="1401" t="s">
        <v>635</v>
      </c>
      <c r="B46" s="1423" t="s">
        <v>149</v>
      </c>
      <c r="C46" s="1424"/>
      <c r="D46" s="1389"/>
      <c r="E46" s="1390"/>
      <c r="F46" s="1410"/>
      <c r="G46" s="1391"/>
      <c r="H46" s="1425"/>
      <c r="I46" s="1403"/>
      <c r="J46" s="1389"/>
      <c r="K46" s="1389"/>
      <c r="L46" s="1390"/>
      <c r="M46" s="1391"/>
      <c r="N46" s="2016"/>
      <c r="O46" s="1392"/>
      <c r="P46" s="1389"/>
      <c r="Q46" s="1391"/>
      <c r="R46" s="1391"/>
      <c r="S46" s="2014"/>
      <c r="U46" s="16"/>
      <c r="V46" s="1698"/>
    </row>
    <row r="47" spans="1:22" ht="13.4" customHeight="1" thickBot="1">
      <c r="A47" s="891" t="s">
        <v>85</v>
      </c>
      <c r="B47" s="1371"/>
      <c r="C47" s="1396"/>
      <c r="D47" s="1396"/>
      <c r="E47" s="1396"/>
      <c r="F47" s="1396"/>
      <c r="G47" s="1397"/>
      <c r="H47" s="1396"/>
      <c r="I47" s="1398"/>
      <c r="J47" s="1396"/>
      <c r="K47" s="1396"/>
      <c r="L47" s="1396"/>
      <c r="M47" s="1397"/>
      <c r="N47" s="1399"/>
      <c r="O47" s="2017"/>
      <c r="P47" s="2017"/>
      <c r="Q47" s="2018"/>
      <c r="R47" s="2018"/>
      <c r="S47" s="2019"/>
      <c r="U47" s="16"/>
      <c r="V47" s="1698"/>
    </row>
    <row r="48" spans="1:22" ht="13.4" customHeight="1">
      <c r="A48" s="1372" t="s">
        <v>212</v>
      </c>
      <c r="B48" s="1373" t="s">
        <v>157</v>
      </c>
      <c r="C48" s="1412"/>
      <c r="D48" s="1414"/>
      <c r="E48" s="1426"/>
      <c r="F48" s="1375"/>
      <c r="G48" s="1416"/>
      <c r="H48" s="1415"/>
      <c r="I48" s="1418"/>
      <c r="J48" s="1426"/>
      <c r="K48" s="1412"/>
      <c r="L48" s="1414"/>
      <c r="M48" s="1416"/>
      <c r="N48" s="1412"/>
      <c r="O48" s="1418"/>
      <c r="P48" s="1414"/>
      <c r="Q48" s="1416"/>
      <c r="R48" s="1416"/>
      <c r="S48" s="2012"/>
      <c r="U48" s="16"/>
      <c r="V48" s="1698"/>
    </row>
    <row r="49" spans="1:22" ht="13.4" customHeight="1">
      <c r="A49" s="1380" t="s">
        <v>636</v>
      </c>
      <c r="B49" s="1381" t="s">
        <v>157</v>
      </c>
      <c r="C49" s="1385"/>
      <c r="D49" s="1804"/>
      <c r="E49" s="1678"/>
      <c r="F49" s="1804"/>
      <c r="G49" s="1803"/>
      <c r="H49" s="1383"/>
      <c r="I49" s="1382"/>
      <c r="J49" s="1804"/>
      <c r="K49" s="1678"/>
      <c r="L49" s="1804"/>
      <c r="M49" s="1803"/>
      <c r="N49" s="2015"/>
      <c r="O49" s="1419"/>
      <c r="P49" s="1678"/>
      <c r="Q49" s="1803"/>
      <c r="R49" s="1803"/>
      <c r="S49" s="1384"/>
      <c r="U49" s="16"/>
      <c r="V49" s="1698"/>
    </row>
    <row r="50" spans="1:22" ht="13.4" customHeight="1" thickBot="1">
      <c r="A50" s="1380" t="s">
        <v>215</v>
      </c>
      <c r="B50" s="1387" t="s">
        <v>157</v>
      </c>
      <c r="C50" s="1403">
        <v>2</v>
      </c>
      <c r="D50" s="1608">
        <v>1.3482540110556829E-4</v>
      </c>
      <c r="E50" s="1390">
        <v>2</v>
      </c>
      <c r="F50" s="1608">
        <v>1.3770311209033325E-4</v>
      </c>
      <c r="G50" s="1427">
        <v>1020.3578009977081</v>
      </c>
      <c r="H50" s="1608">
        <v>1.3482540110555793E-4</v>
      </c>
      <c r="I50" s="1392">
        <v>14832</v>
      </c>
      <c r="J50" s="1676">
        <v>0.99986517459889401</v>
      </c>
      <c r="K50" s="1389">
        <v>14522</v>
      </c>
      <c r="L50" s="1676">
        <v>0.99986229688790962</v>
      </c>
      <c r="M50" s="1427">
        <v>7566973.4521995848</v>
      </c>
      <c r="N50" s="1664">
        <v>0.99986517459889446</v>
      </c>
      <c r="O50" s="1392">
        <v>14834</v>
      </c>
      <c r="P50" s="1389">
        <v>14524</v>
      </c>
      <c r="Q50" s="1391">
        <v>7567993.8100005826</v>
      </c>
      <c r="R50" s="1391">
        <v>510.17890049889326</v>
      </c>
      <c r="S50" s="2014">
        <v>521.06814995872912</v>
      </c>
      <c r="U50" s="16"/>
      <c r="V50" s="1698"/>
    </row>
    <row r="51" spans="1:22" ht="13.4" customHeight="1" thickBot="1">
      <c r="A51" s="891" t="s">
        <v>86</v>
      </c>
      <c r="B51" s="1371"/>
      <c r="C51" s="1396"/>
      <c r="D51" s="1396"/>
      <c r="E51" s="1396"/>
      <c r="F51" s="1396"/>
      <c r="G51" s="1397"/>
      <c r="H51" s="1396"/>
      <c r="I51" s="1398"/>
      <c r="J51" s="1396"/>
      <c r="K51" s="1396"/>
      <c r="L51" s="1396"/>
      <c r="M51" s="1397"/>
      <c r="N51" s="1399"/>
      <c r="O51" s="2017"/>
      <c r="P51" s="2017"/>
      <c r="Q51" s="2018"/>
      <c r="R51" s="2018"/>
      <c r="S51" s="2019"/>
      <c r="U51" s="16"/>
      <c r="V51" s="1698"/>
    </row>
    <row r="52" spans="1:22" ht="13.4" customHeight="1">
      <c r="A52" s="1372" t="s">
        <v>217</v>
      </c>
      <c r="B52" s="1373" t="s">
        <v>149</v>
      </c>
      <c r="C52" s="1374"/>
      <c r="D52" s="1375"/>
      <c r="E52" s="1376"/>
      <c r="F52" s="1375"/>
      <c r="G52" s="1377"/>
      <c r="H52" s="1378"/>
      <c r="I52" s="1374"/>
      <c r="J52" s="1375"/>
      <c r="K52" s="1376"/>
      <c r="L52" s="1375"/>
      <c r="M52" s="1377"/>
      <c r="N52" s="2004"/>
      <c r="O52" s="2010"/>
      <c r="P52" s="2011"/>
      <c r="Q52" s="1416"/>
      <c r="R52" s="1416"/>
      <c r="S52" s="2012"/>
      <c r="U52" s="16"/>
      <c r="V52" s="1698"/>
    </row>
    <row r="53" spans="1:22" ht="13.4" customHeight="1">
      <c r="A53" s="1380" t="s">
        <v>637</v>
      </c>
      <c r="B53" s="1381" t="s">
        <v>149</v>
      </c>
      <c r="C53" s="1382"/>
      <c r="D53" s="1804"/>
      <c r="E53" s="1678"/>
      <c r="F53" s="1804"/>
      <c r="G53" s="1803"/>
      <c r="H53" s="1383"/>
      <c r="I53" s="1382"/>
      <c r="J53" s="1804"/>
      <c r="K53" s="1678"/>
      <c r="L53" s="1804"/>
      <c r="M53" s="1803"/>
      <c r="N53" s="2015"/>
      <c r="O53" s="1419"/>
      <c r="P53" s="1678"/>
      <c r="Q53" s="1803"/>
      <c r="R53" s="1803"/>
      <c r="S53" s="1384"/>
      <c r="U53" s="16"/>
      <c r="V53" s="1698"/>
    </row>
    <row r="54" spans="1:22" ht="13.4" customHeight="1">
      <c r="A54" s="1380" t="s">
        <v>503</v>
      </c>
      <c r="B54" s="1381" t="s">
        <v>149</v>
      </c>
      <c r="C54" s="1382"/>
      <c r="D54" s="1804"/>
      <c r="E54" s="1678"/>
      <c r="F54" s="1804"/>
      <c r="G54" s="1803"/>
      <c r="H54" s="1383"/>
      <c r="I54" s="1382"/>
      <c r="J54" s="1804"/>
      <c r="K54" s="1678"/>
      <c r="L54" s="1804"/>
      <c r="M54" s="1803"/>
      <c r="N54" s="2015"/>
      <c r="O54" s="1419"/>
      <c r="P54" s="1678"/>
      <c r="Q54" s="1803"/>
      <c r="R54" s="1803"/>
      <c r="S54" s="1384"/>
      <c r="U54" s="16"/>
      <c r="V54" s="1698"/>
    </row>
    <row r="55" spans="1:22" ht="13.4" customHeight="1">
      <c r="A55" s="1380" t="s">
        <v>638</v>
      </c>
      <c r="B55" s="1381" t="s">
        <v>149</v>
      </c>
      <c r="C55" s="1382"/>
      <c r="D55" s="1804"/>
      <c r="E55" s="1411"/>
      <c r="F55" s="1410"/>
      <c r="G55" s="1803"/>
      <c r="H55" s="1383"/>
      <c r="I55" s="1382"/>
      <c r="J55" s="1804"/>
      <c r="K55" s="1678"/>
      <c r="L55" s="1804"/>
      <c r="M55" s="1803"/>
      <c r="N55" s="2015"/>
      <c r="O55" s="1419"/>
      <c r="P55" s="1678"/>
      <c r="Q55" s="1803"/>
      <c r="R55" s="1803"/>
      <c r="S55" s="1384"/>
      <c r="U55" s="16"/>
      <c r="V55" s="1698"/>
    </row>
    <row r="56" spans="1:22" ht="13.4" customHeight="1">
      <c r="A56" s="1380" t="s">
        <v>218</v>
      </c>
      <c r="B56" s="1381" t="s">
        <v>149</v>
      </c>
      <c r="C56" s="1382">
        <v>12176</v>
      </c>
      <c r="D56" s="1664">
        <v>3.8095118906454832E-2</v>
      </c>
      <c r="E56" s="1666">
        <v>1647</v>
      </c>
      <c r="F56" s="1667">
        <v>4.5532456043348449E-2</v>
      </c>
      <c r="G56" s="1665">
        <v>105046.82524314809</v>
      </c>
      <c r="H56" s="1606">
        <v>3.8095118906463186E-2</v>
      </c>
      <c r="I56" s="1382">
        <v>307445</v>
      </c>
      <c r="J56" s="1676">
        <v>0.96190488109354522</v>
      </c>
      <c r="K56" s="1969">
        <v>34525</v>
      </c>
      <c r="L56" s="1676">
        <v>0.95446754395665157</v>
      </c>
      <c r="M56" s="1803">
        <v>2652440.9647562667</v>
      </c>
      <c r="N56" s="1664">
        <v>0.96190488109353689</v>
      </c>
      <c r="O56" s="1419">
        <v>319621</v>
      </c>
      <c r="P56" s="2020">
        <v>36172</v>
      </c>
      <c r="Q56" s="1803">
        <v>2757487.7899994147</v>
      </c>
      <c r="R56" s="1803">
        <v>8.6273673819912169</v>
      </c>
      <c r="S56" s="1384">
        <v>76.180009116761468</v>
      </c>
      <c r="U56" s="16"/>
      <c r="V56" s="1698"/>
    </row>
    <row r="57" spans="1:22" ht="13.4" customHeight="1">
      <c r="A57" s="1380" t="s">
        <v>220</v>
      </c>
      <c r="B57" s="1381" t="s">
        <v>149</v>
      </c>
      <c r="C57" s="1382">
        <v>3253</v>
      </c>
      <c r="D57" s="1664">
        <v>0.10958396496547078</v>
      </c>
      <c r="E57" s="1668">
        <v>712</v>
      </c>
      <c r="F57" s="1669">
        <v>0.10935340193518661</v>
      </c>
      <c r="G57" s="1665">
        <v>27434.021260569236</v>
      </c>
      <c r="H57" s="1606">
        <v>0.10958396496547625</v>
      </c>
      <c r="I57" s="1382">
        <v>26432</v>
      </c>
      <c r="J57" s="1676">
        <v>0.89041603503452926</v>
      </c>
      <c r="K57" s="1969">
        <v>5799</v>
      </c>
      <c r="L57" s="1676">
        <v>0.89064659806481339</v>
      </c>
      <c r="M57" s="1803">
        <v>222913.0187394176</v>
      </c>
      <c r="N57" s="1664">
        <v>0.89041603503452382</v>
      </c>
      <c r="O57" s="1419">
        <v>29685</v>
      </c>
      <c r="P57" s="2021">
        <v>6511</v>
      </c>
      <c r="Q57" s="1803">
        <v>250347.03999998682</v>
      </c>
      <c r="R57" s="1803">
        <v>8.4334525854804383</v>
      </c>
      <c r="S57" s="1384">
        <v>38.396785276071597</v>
      </c>
      <c r="U57" s="16"/>
      <c r="V57" s="1698"/>
    </row>
    <row r="58" spans="1:22" ht="13.4" customHeight="1">
      <c r="A58" s="1282" t="s">
        <v>639</v>
      </c>
      <c r="B58" s="1422" t="s">
        <v>640</v>
      </c>
      <c r="C58" s="1283"/>
      <c r="D58" s="1385"/>
      <c r="E58" s="1415"/>
      <c r="F58" s="1415"/>
      <c r="G58" s="1803"/>
      <c r="H58" s="1385"/>
      <c r="I58" s="1283"/>
      <c r="J58" s="1675"/>
      <c r="K58" s="1675"/>
      <c r="L58" s="1385"/>
      <c r="M58" s="1803"/>
      <c r="N58" s="1420"/>
      <c r="O58" s="1283"/>
      <c r="P58" s="1675"/>
      <c r="Q58" s="1803"/>
      <c r="R58" s="1803"/>
      <c r="S58" s="1384"/>
      <c r="U58" s="16"/>
      <c r="V58" s="1698"/>
    </row>
    <row r="59" spans="1:22" ht="13.4" customHeight="1">
      <c r="A59" s="1282" t="s">
        <v>641</v>
      </c>
      <c r="B59" s="1422" t="s">
        <v>642</v>
      </c>
      <c r="C59" s="1283"/>
      <c r="D59" s="1385"/>
      <c r="E59" s="1385"/>
      <c r="F59" s="1385"/>
      <c r="G59" s="1803"/>
      <c r="H59" s="1385"/>
      <c r="I59" s="1283"/>
      <c r="J59" s="1675"/>
      <c r="K59" s="1675"/>
      <c r="L59" s="1385"/>
      <c r="M59" s="1803"/>
      <c r="N59" s="1420"/>
      <c r="O59" s="1283"/>
      <c r="P59" s="1675"/>
      <c r="Q59" s="1803"/>
      <c r="R59" s="1803"/>
      <c r="S59" s="1384"/>
      <c r="U59" s="16"/>
      <c r="V59" s="1698"/>
    </row>
    <row r="60" spans="1:22" ht="13.4" customHeight="1">
      <c r="A60" s="1282" t="s">
        <v>643</v>
      </c>
      <c r="B60" s="1422" t="s">
        <v>149</v>
      </c>
      <c r="C60" s="1283"/>
      <c r="D60" s="1385"/>
      <c r="E60" s="1385"/>
      <c r="F60" s="1385"/>
      <c r="G60" s="1803"/>
      <c r="H60" s="1385"/>
      <c r="I60" s="1283"/>
      <c r="J60" s="1675"/>
      <c r="K60" s="1675"/>
      <c r="L60" s="1385"/>
      <c r="M60" s="1803"/>
      <c r="N60" s="1420"/>
      <c r="O60" s="1283"/>
      <c r="P60" s="1675"/>
      <c r="Q60" s="1803"/>
      <c r="R60" s="1803"/>
      <c r="S60" s="1384"/>
      <c r="U60" s="16"/>
      <c r="V60" s="1698"/>
    </row>
    <row r="61" spans="1:22" ht="13.4" customHeight="1">
      <c r="A61" s="1282" t="s">
        <v>644</v>
      </c>
      <c r="B61" s="1422" t="s">
        <v>640</v>
      </c>
      <c r="C61" s="1283"/>
      <c r="D61" s="1385"/>
      <c r="E61" s="1385"/>
      <c r="F61" s="1385"/>
      <c r="G61" s="1803"/>
      <c r="H61" s="1385"/>
      <c r="I61" s="1283"/>
      <c r="J61" s="1675"/>
      <c r="K61" s="1675"/>
      <c r="L61" s="1385"/>
      <c r="M61" s="1803"/>
      <c r="N61" s="1420"/>
      <c r="O61" s="1283"/>
      <c r="P61" s="1675"/>
      <c r="Q61" s="1803"/>
      <c r="R61" s="1803"/>
      <c r="S61" s="1384"/>
      <c r="U61" s="16"/>
      <c r="V61" s="1698"/>
    </row>
    <row r="62" spans="1:22" ht="13.4" customHeight="1">
      <c r="A62" s="1282" t="s">
        <v>645</v>
      </c>
      <c r="B62" s="1422" t="s">
        <v>646</v>
      </c>
      <c r="C62" s="1283"/>
      <c r="D62" s="1385"/>
      <c r="E62" s="1385"/>
      <c r="F62" s="1385"/>
      <c r="G62" s="1803"/>
      <c r="H62" s="1385"/>
      <c r="I62" s="1283"/>
      <c r="J62" s="1675"/>
      <c r="K62" s="1675"/>
      <c r="L62" s="1385"/>
      <c r="M62" s="1803"/>
      <c r="N62" s="1420"/>
      <c r="O62" s="1283"/>
      <c r="P62" s="1675"/>
      <c r="Q62" s="1803"/>
      <c r="R62" s="1803"/>
      <c r="S62" s="1384"/>
      <c r="U62" s="16"/>
      <c r="V62" s="1698"/>
    </row>
    <row r="63" spans="1:22" ht="13.4" customHeight="1">
      <c r="A63" s="1282" t="s">
        <v>647</v>
      </c>
      <c r="B63" s="1422" t="s">
        <v>642</v>
      </c>
      <c r="C63" s="1283"/>
      <c r="D63" s="1385"/>
      <c r="E63" s="1385"/>
      <c r="F63" s="1385"/>
      <c r="G63" s="1803"/>
      <c r="H63" s="1385"/>
      <c r="I63" s="1283"/>
      <c r="J63" s="1675"/>
      <c r="K63" s="1675"/>
      <c r="L63" s="1385"/>
      <c r="M63" s="1803"/>
      <c r="N63" s="1420"/>
      <c r="O63" s="1283"/>
      <c r="P63" s="1675"/>
      <c r="Q63" s="1803"/>
      <c r="R63" s="1803"/>
      <c r="S63" s="1384"/>
      <c r="U63" s="16"/>
      <c r="V63" s="1698"/>
    </row>
    <row r="64" spans="1:22" ht="13.4" customHeight="1">
      <c r="A64" s="1282" t="s">
        <v>648</v>
      </c>
      <c r="B64" s="1422" t="s">
        <v>642</v>
      </c>
      <c r="C64" s="1283"/>
      <c r="D64" s="1385"/>
      <c r="E64" s="1385"/>
      <c r="F64" s="1385"/>
      <c r="G64" s="1803"/>
      <c r="H64" s="1385"/>
      <c r="I64" s="1283"/>
      <c r="J64" s="1675"/>
      <c r="K64" s="1675"/>
      <c r="L64" s="1385"/>
      <c r="M64" s="1803"/>
      <c r="N64" s="1420"/>
      <c r="O64" s="1283"/>
      <c r="P64" s="1675"/>
      <c r="Q64" s="1803"/>
      <c r="R64" s="1803"/>
      <c r="S64" s="1384"/>
      <c r="U64" s="16"/>
      <c r="V64" s="1698"/>
    </row>
    <row r="65" spans="1:22" ht="13.4" customHeight="1">
      <c r="A65" s="1282" t="s">
        <v>649</v>
      </c>
      <c r="B65" s="1422" t="s">
        <v>642</v>
      </c>
      <c r="C65" s="1283"/>
      <c r="D65" s="1385"/>
      <c r="E65" s="1385"/>
      <c r="F65" s="1385"/>
      <c r="G65" s="1803"/>
      <c r="H65" s="1385"/>
      <c r="I65" s="1283"/>
      <c r="J65" s="1675"/>
      <c r="K65" s="1675"/>
      <c r="L65" s="1385"/>
      <c r="M65" s="1803"/>
      <c r="N65" s="1420"/>
      <c r="O65" s="1283"/>
      <c r="P65" s="1675"/>
      <c r="Q65" s="1803"/>
      <c r="R65" s="1803"/>
      <c r="S65" s="1384"/>
      <c r="U65" s="16"/>
      <c r="V65" s="1698"/>
    </row>
    <row r="66" spans="1:22" ht="13.4" customHeight="1" thickBot="1">
      <c r="A66" s="1401" t="s">
        <v>650</v>
      </c>
      <c r="B66" s="1423" t="s">
        <v>640</v>
      </c>
      <c r="C66" s="1392"/>
      <c r="D66" s="1388"/>
      <c r="E66" s="1388"/>
      <c r="F66" s="1390"/>
      <c r="G66" s="1391"/>
      <c r="H66" s="1390"/>
      <c r="I66" s="1392"/>
      <c r="J66" s="1389"/>
      <c r="K66" s="1389"/>
      <c r="L66" s="1390"/>
      <c r="M66" s="1391"/>
      <c r="N66" s="2016"/>
      <c r="O66" s="1392"/>
      <c r="P66" s="1389"/>
      <c r="Q66" s="1391"/>
      <c r="R66" s="1391"/>
      <c r="S66" s="2014"/>
      <c r="U66" s="16"/>
      <c r="V66" s="1698"/>
    </row>
    <row r="67" spans="1:22" ht="13.4" customHeight="1" thickBot="1">
      <c r="A67" s="891" t="s">
        <v>221</v>
      </c>
      <c r="B67" s="1428"/>
      <c r="C67" s="1398"/>
      <c r="D67" s="1396"/>
      <c r="E67" s="1396"/>
      <c r="F67" s="1396"/>
      <c r="G67" s="1397"/>
      <c r="H67" s="1396"/>
      <c r="I67" s="1398"/>
      <c r="J67" s="1396"/>
      <c r="K67" s="1396"/>
      <c r="L67" s="1396"/>
      <c r="M67" s="1397"/>
      <c r="N67" s="1399"/>
      <c r="O67" s="2017"/>
      <c r="P67" s="2017"/>
      <c r="Q67" s="2018"/>
      <c r="R67" s="2018"/>
      <c r="S67" s="2019"/>
      <c r="U67" s="16"/>
      <c r="V67" s="1698"/>
    </row>
    <row r="68" spans="1:22" ht="13.4" customHeight="1">
      <c r="A68" s="1429" t="s">
        <v>651</v>
      </c>
      <c r="B68" s="1373" t="s">
        <v>149</v>
      </c>
      <c r="C68" s="1374"/>
      <c r="D68" s="1375"/>
      <c r="E68" s="1407"/>
      <c r="F68" s="1689"/>
      <c r="G68" s="1377"/>
      <c r="H68" s="1378"/>
      <c r="I68" s="1374"/>
      <c r="J68" s="1375"/>
      <c r="K68" s="1407"/>
      <c r="L68" s="1689"/>
      <c r="M68" s="1377"/>
      <c r="N68" s="2004"/>
      <c r="O68" s="2010"/>
      <c r="P68" s="2011"/>
      <c r="Q68" s="1416"/>
      <c r="R68" s="1416"/>
      <c r="S68" s="2012"/>
      <c r="U68" s="16"/>
      <c r="V68" s="1698"/>
    </row>
    <row r="69" spans="1:22" ht="13.4" customHeight="1">
      <c r="A69" s="1430" t="s">
        <v>652</v>
      </c>
      <c r="B69" s="1381" t="s">
        <v>149</v>
      </c>
      <c r="C69" s="1382">
        <v>1646</v>
      </c>
      <c r="D69" s="1664">
        <v>9.3906891830214514E-2</v>
      </c>
      <c r="E69" s="1690">
        <v>864</v>
      </c>
      <c r="F69" s="1691">
        <v>7.8119349005424957E-2</v>
      </c>
      <c r="G69" s="1665">
        <v>128129.76449908533</v>
      </c>
      <c r="H69" s="1606">
        <v>9.3906891830218359E-2</v>
      </c>
      <c r="I69" s="1382">
        <v>15882</v>
      </c>
      <c r="J69" s="1664">
        <v>0.9060931081697855</v>
      </c>
      <c r="K69" s="1692">
        <v>10196</v>
      </c>
      <c r="L69" s="1693">
        <v>0.92188065099457506</v>
      </c>
      <c r="M69" s="1803">
        <v>1236304.3255008392</v>
      </c>
      <c r="N69" s="1664">
        <v>0.90609310816978172</v>
      </c>
      <c r="O69" s="1419">
        <v>17528</v>
      </c>
      <c r="P69" s="2009">
        <v>11060</v>
      </c>
      <c r="Q69" s="1803">
        <v>1364434.0899999244</v>
      </c>
      <c r="R69" s="1803">
        <v>77.843113304422886</v>
      </c>
      <c r="S69" s="1384">
        <v>123.12164681464758</v>
      </c>
      <c r="U69" s="16"/>
      <c r="V69" s="1698"/>
    </row>
    <row r="70" spans="1:22" ht="13.4" customHeight="1">
      <c r="A70" s="1282" t="s">
        <v>653</v>
      </c>
      <c r="B70" s="1381" t="s">
        <v>149</v>
      </c>
      <c r="C70" s="1382"/>
      <c r="D70" s="1676">
        <v>0</v>
      </c>
      <c r="E70" s="1376"/>
      <c r="F70" s="1604">
        <v>0</v>
      </c>
      <c r="G70" s="1803"/>
      <c r="H70" s="1606">
        <v>0</v>
      </c>
      <c r="I70" s="1382">
        <v>3</v>
      </c>
      <c r="J70" s="1676">
        <v>1</v>
      </c>
      <c r="K70" s="1376">
        <v>3</v>
      </c>
      <c r="L70" s="1604">
        <v>1</v>
      </c>
      <c r="M70" s="1803">
        <v>931.86000000000013</v>
      </c>
      <c r="N70" s="1664">
        <v>1</v>
      </c>
      <c r="O70" s="1419">
        <v>3</v>
      </c>
      <c r="P70" s="1678">
        <v>3</v>
      </c>
      <c r="Q70" s="1803">
        <v>931.86000000000013</v>
      </c>
      <c r="R70" s="1803">
        <v>310.62000000000006</v>
      </c>
      <c r="S70" s="1384">
        <v>310.62000000000006</v>
      </c>
      <c r="U70" s="16"/>
      <c r="V70" s="1698"/>
    </row>
    <row r="71" spans="1:22" ht="13.4" customHeight="1">
      <c r="A71" s="1282" t="s">
        <v>654</v>
      </c>
      <c r="B71" s="1381" t="s">
        <v>149</v>
      </c>
      <c r="C71" s="1421">
        <v>3</v>
      </c>
      <c r="D71" s="1676">
        <v>1.3574660633484163E-2</v>
      </c>
      <c r="E71" s="1805">
        <v>3</v>
      </c>
      <c r="F71" s="1676">
        <v>1.3698630136986301E-2</v>
      </c>
      <c r="G71" s="1803">
        <v>5088.5697285067872</v>
      </c>
      <c r="H71" s="1606">
        <v>1.3574660633484139E-2</v>
      </c>
      <c r="I71" s="1421">
        <v>218</v>
      </c>
      <c r="J71" s="1676">
        <v>0.98642533936651589</v>
      </c>
      <c r="K71" s="1805">
        <v>216</v>
      </c>
      <c r="L71" s="1676">
        <v>0.98630136986301364</v>
      </c>
      <c r="M71" s="1803">
        <v>369769.40027149388</v>
      </c>
      <c r="N71" s="1664">
        <v>0.98642533936651589</v>
      </c>
      <c r="O71" s="1419">
        <v>221</v>
      </c>
      <c r="P71" s="1678">
        <v>219</v>
      </c>
      <c r="Q71" s="1803">
        <v>374857.97000000067</v>
      </c>
      <c r="R71" s="1803">
        <v>1696.1899095022654</v>
      </c>
      <c r="S71" s="1384">
        <v>1711.6802283105053</v>
      </c>
      <c r="U71" s="16"/>
      <c r="V71" s="1698"/>
    </row>
    <row r="72" spans="1:22" ht="13.4" customHeight="1" thickBot="1">
      <c r="A72" s="1401" t="s">
        <v>655</v>
      </c>
      <c r="B72" s="1402" t="s">
        <v>149</v>
      </c>
      <c r="C72" s="1431">
        <v>1</v>
      </c>
      <c r="D72" s="1608">
        <v>2.4154589371980675E-3</v>
      </c>
      <c r="E72" s="1432">
        <v>1</v>
      </c>
      <c r="F72" s="1608">
        <v>2.4154589371980675E-3</v>
      </c>
      <c r="G72" s="1394">
        <v>208.20874396135267</v>
      </c>
      <c r="H72" s="1610">
        <v>2.415458937198061E-3</v>
      </c>
      <c r="I72" s="1431">
        <v>413</v>
      </c>
      <c r="J72" s="1608">
        <v>0.99758454106280192</v>
      </c>
      <c r="K72" s="1432">
        <v>413</v>
      </c>
      <c r="L72" s="1608">
        <v>0.99758454106280192</v>
      </c>
      <c r="M72" s="1394">
        <v>85990.211256038892</v>
      </c>
      <c r="N72" s="2005">
        <v>0.99758454106280192</v>
      </c>
      <c r="O72" s="2013">
        <v>414</v>
      </c>
      <c r="P72" s="1573">
        <v>414</v>
      </c>
      <c r="Q72" s="1391">
        <v>86198.420000000246</v>
      </c>
      <c r="R72" s="1391">
        <v>208.20874396135326</v>
      </c>
      <c r="S72" s="2014">
        <v>208.20874396135326</v>
      </c>
      <c r="U72" s="16"/>
      <c r="V72" s="1698"/>
    </row>
    <row r="73" spans="1:22" ht="13.4" customHeight="1" thickBot="1">
      <c r="A73" s="896" t="s">
        <v>297</v>
      </c>
      <c r="B73" s="1371"/>
      <c r="C73" s="1396"/>
      <c r="D73" s="1396"/>
      <c r="E73" s="1396"/>
      <c r="F73" s="1396"/>
      <c r="G73" s="1397"/>
      <c r="H73" s="1433"/>
      <c r="I73" s="1396"/>
      <c r="J73" s="1396"/>
      <c r="K73" s="1396"/>
      <c r="L73" s="1396"/>
      <c r="M73" s="1397"/>
      <c r="N73" s="1433"/>
      <c r="O73" s="2006"/>
      <c r="P73" s="2006"/>
      <c r="Q73" s="2007"/>
      <c r="R73" s="2006"/>
      <c r="S73" s="2008"/>
      <c r="U73" s="16"/>
      <c r="V73" s="1698"/>
    </row>
    <row r="74" spans="1:22" ht="13.4" customHeight="1">
      <c r="A74" s="1434" t="s">
        <v>656</v>
      </c>
      <c r="B74" s="1435" t="s">
        <v>157</v>
      </c>
      <c r="C74" s="1418"/>
      <c r="D74" s="1414">
        <v>0</v>
      </c>
      <c r="E74" s="1414">
        <v>0</v>
      </c>
      <c r="F74" s="1415">
        <v>0</v>
      </c>
      <c r="G74" s="1416">
        <v>0</v>
      </c>
      <c r="H74" s="1415">
        <v>0</v>
      </c>
      <c r="I74" s="1418">
        <v>0</v>
      </c>
      <c r="J74" s="1414">
        <v>0</v>
      </c>
      <c r="K74" s="1412">
        <v>0</v>
      </c>
      <c r="L74" s="1414">
        <v>0</v>
      </c>
      <c r="M74" s="1436">
        <v>0</v>
      </c>
      <c r="N74" s="1437">
        <v>0</v>
      </c>
      <c r="O74" s="1418">
        <v>0</v>
      </c>
      <c r="P74" s="1415">
        <v>0</v>
      </c>
      <c r="Q74" s="1377">
        <v>0</v>
      </c>
      <c r="R74" s="1377">
        <v>0</v>
      </c>
      <c r="S74" s="1379">
        <v>0</v>
      </c>
      <c r="U74" s="16"/>
      <c r="V74" s="1698"/>
    </row>
    <row r="75" spans="1:22" ht="13.4" customHeight="1" thickBot="1">
      <c r="A75" s="1438" t="s">
        <v>657</v>
      </c>
      <c r="B75" s="1423" t="s">
        <v>157</v>
      </c>
      <c r="C75" s="1392"/>
      <c r="D75" s="1389">
        <v>0</v>
      </c>
      <c r="E75" s="1389">
        <v>0</v>
      </c>
      <c r="F75" s="1390">
        <v>0</v>
      </c>
      <c r="G75" s="1391">
        <v>0</v>
      </c>
      <c r="H75" s="1390">
        <v>0</v>
      </c>
      <c r="I75" s="1392">
        <v>0</v>
      </c>
      <c r="J75" s="1388">
        <v>0</v>
      </c>
      <c r="K75" s="1403">
        <v>0</v>
      </c>
      <c r="L75" s="1389">
        <v>0</v>
      </c>
      <c r="M75" s="1391">
        <v>0</v>
      </c>
      <c r="N75" s="1393">
        <v>0</v>
      </c>
      <c r="O75" s="1392">
        <v>0</v>
      </c>
      <c r="P75" s="1390">
        <v>0</v>
      </c>
      <c r="Q75" s="1394">
        <v>0</v>
      </c>
      <c r="R75" s="1394">
        <v>0</v>
      </c>
      <c r="S75" s="1395">
        <v>0</v>
      </c>
      <c r="U75" s="16"/>
      <c r="V75" s="1698"/>
    </row>
    <row r="76" spans="1:22" ht="14.5" thickBot="1">
      <c r="A76" s="891" t="s">
        <v>88</v>
      </c>
      <c r="B76" s="1428"/>
      <c r="C76" s="1256"/>
      <c r="D76" s="892"/>
      <c r="E76" s="892"/>
      <c r="F76" s="892"/>
      <c r="G76" s="893"/>
      <c r="H76" s="892"/>
      <c r="I76" s="894"/>
      <c r="J76" s="892"/>
      <c r="K76" s="892"/>
      <c r="L76" s="892"/>
      <c r="M76" s="893"/>
      <c r="N76" s="895"/>
      <c r="O76" s="892"/>
      <c r="P76" s="892"/>
      <c r="Q76" s="893"/>
      <c r="R76" s="893"/>
      <c r="S76" s="897"/>
      <c r="U76" s="16"/>
      <c r="V76" s="1698"/>
    </row>
    <row r="77" spans="1:22">
      <c r="A77" s="1372" t="s">
        <v>231</v>
      </c>
      <c r="B77" s="1439" t="s">
        <v>157</v>
      </c>
      <c r="C77" s="1678">
        <v>50624</v>
      </c>
      <c r="D77" s="1440"/>
      <c r="E77" s="1440"/>
      <c r="F77" s="1441"/>
      <c r="G77" s="1442"/>
      <c r="H77" s="1441"/>
      <c r="I77" s="1443"/>
      <c r="J77" s="1440"/>
      <c r="K77" s="1444"/>
      <c r="L77" s="1441"/>
      <c r="M77" s="1445"/>
      <c r="N77" s="1446"/>
      <c r="O77" s="1443"/>
      <c r="P77" s="1441"/>
      <c r="Q77" s="1447"/>
      <c r="R77" s="1447"/>
      <c r="S77" s="1448"/>
    </row>
    <row r="78" spans="1:22" ht="14.5" thickBot="1">
      <c r="A78" s="1449" t="s">
        <v>230</v>
      </c>
      <c r="B78" s="1450" t="s">
        <v>157</v>
      </c>
      <c r="C78" s="1573">
        <v>50624</v>
      </c>
      <c r="D78" s="1451"/>
      <c r="E78" s="1451"/>
      <c r="F78" s="1452"/>
      <c r="G78" s="1453"/>
      <c r="H78" s="1452"/>
      <c r="I78" s="1454"/>
      <c r="J78" s="1451"/>
      <c r="K78" s="1452"/>
      <c r="L78" s="1452"/>
      <c r="M78" s="1455"/>
      <c r="N78" s="1456"/>
      <c r="O78" s="1454"/>
      <c r="P78" s="1452"/>
      <c r="Q78" s="1453"/>
      <c r="R78" s="1453"/>
      <c r="S78" s="1457"/>
    </row>
    <row r="79" spans="1:22" s="234" customFormat="1" ht="15.65" customHeight="1" thickBot="1">
      <c r="A79" s="2757" t="s">
        <v>1775</v>
      </c>
      <c r="B79" s="2758"/>
      <c r="C79" s="2758"/>
      <c r="D79" s="2758"/>
      <c r="E79" s="2758"/>
      <c r="F79" s="2758"/>
      <c r="G79" s="2758"/>
      <c r="H79" s="2758"/>
      <c r="I79" s="2758"/>
      <c r="J79" s="2758"/>
      <c r="K79" s="2758"/>
      <c r="L79" s="2758"/>
      <c r="M79" s="2758"/>
      <c r="N79" s="2758"/>
      <c r="O79" s="2758"/>
      <c r="P79" s="2758"/>
      <c r="Q79" s="2758"/>
      <c r="R79" s="2758"/>
      <c r="S79" s="2759"/>
    </row>
  </sheetData>
  <customSheetViews>
    <customSheetView guid="{F8F6599B-2A1F-4529-A350-AEBC686D896D}" showPageBreaks="1" fitToPage="1" printArea="1" topLeftCell="A45">
      <selection sqref="A1:S1"/>
      <pageMargins left="0" right="0" top="0" bottom="0" header="0" footer="0"/>
      <printOptions horizontalCentered="1" verticalCentered="1" headings="1" gridLines="1"/>
      <pageSetup scale="48" orientation="landscape" r:id="rId1"/>
    </customSheetView>
  </customSheetViews>
  <mergeCells count="18">
    <mergeCell ref="A1:S1"/>
    <mergeCell ref="A2:S2"/>
    <mergeCell ref="A3:S3"/>
    <mergeCell ref="A79:S79"/>
    <mergeCell ref="S6:S7"/>
    <mergeCell ref="C5:H5"/>
    <mergeCell ref="I5:N5"/>
    <mergeCell ref="O5:S5"/>
    <mergeCell ref="C6:D6"/>
    <mergeCell ref="E6:F6"/>
    <mergeCell ref="G6:H6"/>
    <mergeCell ref="I6:J6"/>
    <mergeCell ref="K6:L6"/>
    <mergeCell ref="P6:P7"/>
    <mergeCell ref="Q6:Q7"/>
    <mergeCell ref="R6:R7"/>
    <mergeCell ref="M6:N6"/>
    <mergeCell ref="O6:O7"/>
  </mergeCells>
  <printOptions horizontalCentered="1" verticalCentered="1" headings="1"/>
  <pageMargins left="0.25" right="0.25" top="0.5" bottom="0.5" header="0.3" footer="0.3"/>
  <pageSetup scale="41" orientation="portrait"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47"/>
  <sheetViews>
    <sheetView tabSelected="1" view="pageBreakPreview" zoomScale="80" zoomScaleNormal="100" zoomScaleSheetLayoutView="80" zoomScalePageLayoutView="87" workbookViewId="0">
      <selection activeCell="B6" sqref="B6"/>
    </sheetView>
  </sheetViews>
  <sheetFormatPr defaultColWidth="34.54296875" defaultRowHeight="14"/>
  <cols>
    <col min="1" max="1" width="50.54296875" style="7" bestFit="1" customWidth="1"/>
    <col min="2" max="2" width="30.453125" style="7" customWidth="1"/>
    <col min="3" max="3" width="32.453125" style="7" customWidth="1"/>
    <col min="4" max="4" width="29.54296875" style="7" customWidth="1"/>
    <col min="5" max="5" width="31.453125" style="7" customWidth="1"/>
    <col min="6" max="6" width="6.453125" style="7" customWidth="1"/>
    <col min="7" max="7" width="19" style="7" customWidth="1"/>
    <col min="8" max="8" width="26.54296875" style="7" customWidth="1"/>
    <col min="9" max="9" width="24" style="7" customWidth="1"/>
    <col min="10" max="10" width="14.54296875" style="18" bestFit="1" customWidth="1"/>
    <col min="11" max="11" width="45.453125" style="7" bestFit="1" customWidth="1"/>
    <col min="12" max="12" width="11" style="7" customWidth="1"/>
    <col min="13" max="13" width="14.54296875" style="7" customWidth="1"/>
    <col min="14" max="14" width="16.54296875" style="7" customWidth="1"/>
    <col min="15" max="15" width="16.453125" style="7" customWidth="1"/>
    <col min="16" max="16" width="15.453125" style="7" customWidth="1"/>
    <col min="17" max="18" width="14" style="7" customWidth="1"/>
    <col min="19" max="19" width="15.453125" style="7" customWidth="1"/>
    <col min="20" max="20" width="19.54296875" style="7" customWidth="1"/>
    <col min="21" max="21" width="12.453125" style="7" customWidth="1"/>
    <col min="22" max="22" width="12.54296875" style="7" customWidth="1"/>
    <col min="23" max="23" width="14.54296875" style="7" customWidth="1"/>
    <col min="24" max="16384" width="34.54296875" style="7"/>
  </cols>
  <sheetData>
    <row r="1" spans="1:10" ht="15.5">
      <c r="A1" s="2557" t="s">
        <v>658</v>
      </c>
      <c r="B1" s="2557"/>
      <c r="C1" s="2557"/>
      <c r="D1" s="2557"/>
      <c r="E1" s="2557"/>
      <c r="F1" s="50"/>
      <c r="G1" s="50"/>
      <c r="H1" s="50"/>
      <c r="I1" s="50"/>
      <c r="J1" s="50"/>
    </row>
    <row r="2" spans="1:10" ht="15.5">
      <c r="A2" s="2557" t="s">
        <v>39</v>
      </c>
      <c r="B2" s="2557"/>
      <c r="C2" s="2557"/>
      <c r="D2" s="2557"/>
      <c r="E2" s="2557"/>
      <c r="F2" s="50"/>
      <c r="G2" s="50"/>
      <c r="H2" s="50"/>
      <c r="I2" s="50"/>
      <c r="J2" s="50"/>
    </row>
    <row r="3" spans="1:10" ht="15.5">
      <c r="A3" s="2557" t="s">
        <v>40</v>
      </c>
      <c r="B3" s="2557"/>
      <c r="C3" s="2557"/>
      <c r="D3" s="2557"/>
      <c r="E3" s="2557"/>
      <c r="F3" s="50"/>
      <c r="G3" s="50"/>
      <c r="H3" s="50"/>
      <c r="I3" s="50"/>
      <c r="J3" s="50"/>
    </row>
    <row r="4" spans="1:10" ht="18" customHeight="1" thickBot="1">
      <c r="A4" s="85"/>
      <c r="B4" s="86"/>
      <c r="C4" s="86"/>
      <c r="D4" s="86"/>
      <c r="E4" s="86"/>
      <c r="F4" s="51"/>
      <c r="G4" s="51"/>
      <c r="H4" s="82"/>
      <c r="J4" s="7"/>
    </row>
    <row r="5" spans="1:10" ht="15.5">
      <c r="A5" s="2047" t="s">
        <v>79</v>
      </c>
      <c r="B5" s="2047" t="s">
        <v>659</v>
      </c>
      <c r="C5" s="2047" t="s">
        <v>660</v>
      </c>
      <c r="D5" s="2047" t="s">
        <v>661</v>
      </c>
      <c r="E5" s="2094" t="s">
        <v>662</v>
      </c>
      <c r="F5" s="32"/>
      <c r="G5" s="53"/>
      <c r="H5" s="116"/>
      <c r="I5" s="53"/>
      <c r="J5" s="7"/>
    </row>
    <row r="6" spans="1:10" ht="15.5">
      <c r="A6" s="2095" t="s">
        <v>80</v>
      </c>
      <c r="B6" s="2096"/>
      <c r="C6" s="2096"/>
      <c r="D6" s="2097"/>
      <c r="E6" s="2098"/>
      <c r="F6" s="32"/>
      <c r="G6" s="34"/>
      <c r="H6" s="191"/>
      <c r="I6" s="34"/>
      <c r="J6" s="7"/>
    </row>
    <row r="7" spans="1:10" ht="18.75" customHeight="1">
      <c r="A7" s="1806" t="s">
        <v>663</v>
      </c>
      <c r="B7" s="1806"/>
      <c r="C7" s="1806"/>
      <c r="D7" s="1807"/>
      <c r="E7" s="267"/>
      <c r="F7" s="32"/>
      <c r="G7" s="32"/>
      <c r="H7" s="32"/>
      <c r="I7" s="37"/>
      <c r="J7" s="7"/>
    </row>
    <row r="8" spans="1:10" ht="15.5">
      <c r="A8" s="1707" t="s">
        <v>81</v>
      </c>
      <c r="B8" s="1808">
        <v>0</v>
      </c>
      <c r="C8" s="1809">
        <v>0</v>
      </c>
      <c r="D8" s="1779">
        <v>18598207.330000002</v>
      </c>
      <c r="E8" s="1058">
        <f t="shared" ref="E8:E19" si="0">B8+C8+D8</f>
        <v>18598207.330000002</v>
      </c>
      <c r="F8" s="107"/>
      <c r="G8" s="107"/>
      <c r="H8" s="2781"/>
      <c r="I8" s="2781"/>
      <c r="J8" s="2781"/>
    </row>
    <row r="9" spans="1:10" ht="15.5">
      <c r="A9" s="1707" t="s">
        <v>82</v>
      </c>
      <c r="B9" s="1808">
        <v>0</v>
      </c>
      <c r="C9" s="1809">
        <v>0</v>
      </c>
      <c r="D9" s="1779">
        <v>6712956.1200000001</v>
      </c>
      <c r="E9" s="1058">
        <f t="shared" si="0"/>
        <v>6712956.1200000001</v>
      </c>
      <c r="F9" s="107"/>
      <c r="G9" s="107"/>
      <c r="H9" s="107"/>
      <c r="I9" s="37"/>
      <c r="J9" s="16"/>
    </row>
    <row r="10" spans="1:10" ht="15.5">
      <c r="A10" s="1707" t="s">
        <v>664</v>
      </c>
      <c r="B10" s="1808">
        <v>0</v>
      </c>
      <c r="C10" s="1809">
        <v>0</v>
      </c>
      <c r="D10" s="1779">
        <v>20905231.379999999</v>
      </c>
      <c r="E10" s="1058">
        <f t="shared" si="0"/>
        <v>20905231.379999999</v>
      </c>
      <c r="F10" s="107"/>
      <c r="G10" s="107"/>
      <c r="H10" s="107"/>
      <c r="I10" s="37"/>
      <c r="J10" s="16"/>
    </row>
    <row r="11" spans="1:10" ht="15.5">
      <c r="A11" s="1707" t="s">
        <v>665</v>
      </c>
      <c r="B11" s="1808">
        <v>0</v>
      </c>
      <c r="C11" s="1809">
        <v>0</v>
      </c>
      <c r="D11" s="1779">
        <v>35701902.260000005</v>
      </c>
      <c r="E11" s="1058">
        <f t="shared" si="0"/>
        <v>35701902.260000005</v>
      </c>
      <c r="F11" s="107"/>
      <c r="G11" s="107"/>
      <c r="H11" s="107"/>
      <c r="I11" s="37"/>
      <c r="J11" s="16"/>
    </row>
    <row r="12" spans="1:10" ht="15.5">
      <c r="A12" s="1707" t="s">
        <v>85</v>
      </c>
      <c r="B12" s="1808">
        <v>0</v>
      </c>
      <c r="C12" s="1809">
        <v>0</v>
      </c>
      <c r="D12" s="1779">
        <v>0</v>
      </c>
      <c r="E12" s="1058">
        <f t="shared" si="0"/>
        <v>0</v>
      </c>
      <c r="F12" s="107"/>
      <c r="G12" s="107"/>
      <c r="H12" s="107"/>
      <c r="I12" s="37"/>
      <c r="J12" s="16"/>
    </row>
    <row r="13" spans="1:10" ht="15.5">
      <c r="A13" s="1707" t="s">
        <v>86</v>
      </c>
      <c r="B13" s="1808">
        <v>0</v>
      </c>
      <c r="C13" s="1809">
        <v>0</v>
      </c>
      <c r="D13" s="1779">
        <v>3117932.72</v>
      </c>
      <c r="E13" s="1058">
        <f t="shared" si="0"/>
        <v>3117932.72</v>
      </c>
      <c r="F13" s="107"/>
      <c r="G13" s="107"/>
      <c r="H13" s="107"/>
      <c r="I13" s="37"/>
      <c r="J13" s="16"/>
    </row>
    <row r="14" spans="1:10" ht="15.5">
      <c r="A14" s="1707" t="s">
        <v>87</v>
      </c>
      <c r="B14" s="1808">
        <v>0</v>
      </c>
      <c r="C14" s="1809">
        <v>0</v>
      </c>
      <c r="D14" s="1779">
        <v>1849536.33</v>
      </c>
      <c r="E14" s="1058">
        <f t="shared" si="0"/>
        <v>1849536.33</v>
      </c>
      <c r="F14" s="107"/>
      <c r="G14" s="107"/>
      <c r="H14" s="107"/>
      <c r="I14" s="37"/>
      <c r="J14" s="16"/>
    </row>
    <row r="15" spans="1:10" ht="15.5">
      <c r="A15" s="1707" t="s">
        <v>88</v>
      </c>
      <c r="B15" s="1808">
        <v>0</v>
      </c>
      <c r="C15" s="1809">
        <v>0</v>
      </c>
      <c r="D15" s="1779">
        <v>7944433.3600000003</v>
      </c>
      <c r="E15" s="1058">
        <f t="shared" si="0"/>
        <v>7944433.3600000003</v>
      </c>
      <c r="F15" s="107"/>
      <c r="G15" s="107"/>
      <c r="H15" s="108"/>
      <c r="I15" s="37"/>
      <c r="J15" s="16"/>
    </row>
    <row r="16" spans="1:10">
      <c r="A16" s="1810" t="s">
        <v>89</v>
      </c>
      <c r="B16" s="1808">
        <v>0</v>
      </c>
      <c r="C16" s="1809">
        <v>0</v>
      </c>
      <c r="D16" s="1779">
        <v>4058757.95</v>
      </c>
      <c r="E16" s="1058">
        <f t="shared" si="0"/>
        <v>4058757.95</v>
      </c>
    </row>
    <row r="17" spans="1:8">
      <c r="A17" s="1811" t="s">
        <v>666</v>
      </c>
      <c r="B17" s="1808">
        <v>0</v>
      </c>
      <c r="C17" s="1809">
        <v>0</v>
      </c>
      <c r="D17" s="1812">
        <v>0</v>
      </c>
      <c r="E17" s="1058">
        <f t="shared" si="0"/>
        <v>0</v>
      </c>
    </row>
    <row r="18" spans="1:8" ht="15">
      <c r="A18" s="1811" t="s">
        <v>667</v>
      </c>
      <c r="B18" s="1808">
        <v>0</v>
      </c>
      <c r="C18" s="1809">
        <v>0</v>
      </c>
      <c r="D18" s="1812">
        <v>5911341.71</v>
      </c>
      <c r="E18" s="1058">
        <f t="shared" si="0"/>
        <v>5911341.71</v>
      </c>
      <c r="G18" s="5"/>
    </row>
    <row r="19" spans="1:8" ht="14.5" thickBot="1">
      <c r="A19" s="791" t="s">
        <v>92</v>
      </c>
      <c r="B19" s="1059">
        <v>0</v>
      </c>
      <c r="C19" s="1059">
        <v>0</v>
      </c>
      <c r="D19" s="1060">
        <v>0</v>
      </c>
      <c r="E19" s="1061">
        <f t="shared" si="0"/>
        <v>0</v>
      </c>
      <c r="G19" s="5"/>
    </row>
    <row r="20" spans="1:8" ht="14.5" thickTop="1">
      <c r="A20" s="2338" t="s">
        <v>668</v>
      </c>
      <c r="B20" s="2339">
        <f>SUM(B8:B19)</f>
        <v>0</v>
      </c>
      <c r="C20" s="2339">
        <f>SUM(C8:C19)</f>
        <v>0</v>
      </c>
      <c r="D20" s="2340">
        <f>SUM(D8:D19)</f>
        <v>104800299.16</v>
      </c>
      <c r="E20" s="2341">
        <f>SUM(E8:E19)</f>
        <v>104800299.16</v>
      </c>
      <c r="G20" s="5"/>
    </row>
    <row r="21" spans="1:8">
      <c r="A21" s="1811" t="s">
        <v>49</v>
      </c>
      <c r="B21" s="1813">
        <v>0</v>
      </c>
      <c r="C21" s="1813">
        <v>0</v>
      </c>
      <c r="D21" s="1812">
        <v>27605419.829999998</v>
      </c>
      <c r="E21" s="1058">
        <f t="shared" ref="E21:E24" si="1">B21+C21+D21</f>
        <v>27605419.829999998</v>
      </c>
      <c r="G21" s="5"/>
    </row>
    <row r="22" spans="1:8">
      <c r="A22" s="1814" t="s">
        <v>53</v>
      </c>
      <c r="B22" s="1815">
        <v>484.31</v>
      </c>
      <c r="C22" s="1815">
        <v>0</v>
      </c>
      <c r="D22" s="1812">
        <v>0</v>
      </c>
      <c r="E22" s="1058">
        <f t="shared" si="1"/>
        <v>484.31</v>
      </c>
      <c r="G22" s="5"/>
    </row>
    <row r="23" spans="1:8">
      <c r="A23" s="1814" t="s">
        <v>54</v>
      </c>
      <c r="B23" s="1815">
        <v>0</v>
      </c>
      <c r="C23" s="1815">
        <v>0</v>
      </c>
      <c r="D23" s="1812">
        <v>0</v>
      </c>
      <c r="E23" s="1058">
        <f t="shared" si="1"/>
        <v>0</v>
      </c>
      <c r="G23" s="5"/>
    </row>
    <row r="24" spans="1:8" ht="14.5" thickBot="1">
      <c r="A24" s="791" t="s">
        <v>55</v>
      </c>
      <c r="B24" s="1059">
        <v>0</v>
      </c>
      <c r="C24" s="1059">
        <v>0</v>
      </c>
      <c r="D24" s="1060">
        <v>320206.56</v>
      </c>
      <c r="E24" s="1061">
        <f t="shared" si="1"/>
        <v>320206.56</v>
      </c>
    </row>
    <row r="25" spans="1:8" s="5" customFormat="1" ht="14.5" thickTop="1">
      <c r="A25" s="2338" t="s">
        <v>669</v>
      </c>
      <c r="B25" s="2339">
        <f>SUM(B21:B24)</f>
        <v>484.31</v>
      </c>
      <c r="C25" s="2339">
        <f>SUM(C21:C24)</f>
        <v>0</v>
      </c>
      <c r="D25" s="2340">
        <f>SUM(D21:D24)</f>
        <v>27925626.389999997</v>
      </c>
      <c r="E25" s="2341">
        <f>SUM(E21:E24)</f>
        <v>27926110.699999996</v>
      </c>
    </row>
    <row r="26" spans="1:8">
      <c r="A26" s="1816"/>
      <c r="B26" s="1817"/>
      <c r="C26" s="1817"/>
      <c r="D26" s="1817"/>
      <c r="E26" s="1062"/>
    </row>
    <row r="27" spans="1:8">
      <c r="A27" s="810" t="s">
        <v>96</v>
      </c>
      <c r="B27" s="1809">
        <v>140764.25000000003</v>
      </c>
      <c r="C27" s="1809">
        <v>0</v>
      </c>
      <c r="D27" s="1809">
        <v>394653.24</v>
      </c>
      <c r="E27" s="1063">
        <f>B27+C27+D27</f>
        <v>535417.49</v>
      </c>
      <c r="G27" s="15"/>
      <c r="H27" s="1621"/>
    </row>
    <row r="28" spans="1:8">
      <c r="A28" s="1707" t="s">
        <v>97</v>
      </c>
      <c r="B28" s="1809">
        <v>1570149.5700000005</v>
      </c>
      <c r="C28" s="1809">
        <v>2033.9800000000005</v>
      </c>
      <c r="D28" s="1809">
        <v>0</v>
      </c>
      <c r="E28" s="1063">
        <f t="shared" ref="E28:E34" si="2">B28+C28+D28</f>
        <v>1572183.5500000005</v>
      </c>
      <c r="G28" s="15"/>
      <c r="H28" s="1621"/>
    </row>
    <row r="29" spans="1:8">
      <c r="A29" s="1707" t="s">
        <v>98</v>
      </c>
      <c r="B29" s="1779">
        <v>393421.24999999994</v>
      </c>
      <c r="C29" s="1779">
        <v>0</v>
      </c>
      <c r="D29" s="1809">
        <v>1392951.8199999994</v>
      </c>
      <c r="E29" s="1063">
        <f t="shared" si="2"/>
        <v>1786373.0699999994</v>
      </c>
      <c r="G29" s="15"/>
      <c r="H29" s="1621"/>
    </row>
    <row r="30" spans="1:8">
      <c r="A30" s="1707" t="s">
        <v>99</v>
      </c>
      <c r="B30" s="1779">
        <v>0</v>
      </c>
      <c r="C30" s="1779">
        <v>0</v>
      </c>
      <c r="D30" s="1809">
        <v>0</v>
      </c>
      <c r="E30" s="1063">
        <f t="shared" si="2"/>
        <v>0</v>
      </c>
      <c r="G30" s="15"/>
      <c r="H30" s="1621"/>
    </row>
    <row r="31" spans="1:8">
      <c r="A31" s="1818" t="s">
        <v>670</v>
      </c>
      <c r="B31" s="1779">
        <v>0</v>
      </c>
      <c r="C31" s="1779">
        <v>0</v>
      </c>
      <c r="D31" s="1809">
        <v>119909.28</v>
      </c>
      <c r="E31" s="1063">
        <f t="shared" si="2"/>
        <v>119909.28</v>
      </c>
      <c r="G31" s="15"/>
      <c r="H31" s="1621"/>
    </row>
    <row r="32" spans="1:8">
      <c r="A32" s="1819" t="s">
        <v>101</v>
      </c>
      <c r="B32" s="1779">
        <v>569269.24999999988</v>
      </c>
      <c r="C32" s="1779">
        <v>0</v>
      </c>
      <c r="D32" s="1809">
        <v>431006.25</v>
      </c>
      <c r="E32" s="1063">
        <f t="shared" si="2"/>
        <v>1000275.4999999999</v>
      </c>
      <c r="G32" s="15"/>
      <c r="H32" s="1621"/>
    </row>
    <row r="33" spans="1:10">
      <c r="A33" s="1707" t="s">
        <v>102</v>
      </c>
      <c r="B33" s="1779">
        <v>3699215.23</v>
      </c>
      <c r="C33" s="1779">
        <v>0</v>
      </c>
      <c r="D33" s="1809">
        <v>1406246.8799999994</v>
      </c>
      <c r="E33" s="1063">
        <f t="shared" si="2"/>
        <v>5105462.1099999994</v>
      </c>
      <c r="G33" s="15"/>
      <c r="H33" s="1621"/>
    </row>
    <row r="34" spans="1:10" ht="14.5" thickBot="1">
      <c r="A34" s="791" t="s">
        <v>103</v>
      </c>
      <c r="B34" s="1059">
        <v>0</v>
      </c>
      <c r="C34" s="1059">
        <v>0</v>
      </c>
      <c r="D34" s="1060">
        <v>10158.59</v>
      </c>
      <c r="E34" s="1061">
        <f t="shared" si="2"/>
        <v>10158.59</v>
      </c>
      <c r="G34" s="15"/>
      <c r="H34" s="1621"/>
    </row>
    <row r="35" spans="1:10" ht="14.5" thickTop="1">
      <c r="A35" s="2338" t="s">
        <v>671</v>
      </c>
      <c r="B35" s="2339">
        <f>SUM(B27:B34)</f>
        <v>6372819.5500000007</v>
      </c>
      <c r="C35" s="2339">
        <f>SUM(C27:C34)</f>
        <v>2033.9800000000005</v>
      </c>
      <c r="D35" s="2340">
        <f>SUM(D27:D34)</f>
        <v>3754926.0599999987</v>
      </c>
      <c r="E35" s="2341">
        <f>SUM(E27:E34)</f>
        <v>10129779.59</v>
      </c>
      <c r="G35" s="15"/>
      <c r="H35" s="1621"/>
    </row>
    <row r="36" spans="1:10">
      <c r="A36" s="1820"/>
      <c r="B36" s="1821"/>
      <c r="C36" s="1821"/>
      <c r="D36" s="1817"/>
      <c r="E36" s="1064"/>
      <c r="H36" s="1621"/>
    </row>
    <row r="37" spans="1:10">
      <c r="A37" s="1811" t="s">
        <v>672</v>
      </c>
      <c r="B37" s="1822">
        <v>344311.23999999993</v>
      </c>
      <c r="C37" s="1823">
        <v>0</v>
      </c>
      <c r="D37" s="1812">
        <v>8614046.2399999984</v>
      </c>
      <c r="E37" s="1058">
        <f>B37+C37+D37</f>
        <v>8958357.4799999986</v>
      </c>
      <c r="G37" s="15"/>
      <c r="H37" s="1621"/>
    </row>
    <row r="38" spans="1:10">
      <c r="A38" s="1814" t="s">
        <v>673</v>
      </c>
      <c r="B38" s="1815">
        <v>0</v>
      </c>
      <c r="C38" s="1815">
        <v>0</v>
      </c>
      <c r="D38" s="1812">
        <v>0</v>
      </c>
      <c r="E38" s="1058">
        <f>B38+C38+D38</f>
        <v>0</v>
      </c>
      <c r="G38" s="15"/>
      <c r="H38" s="1621"/>
    </row>
    <row r="39" spans="1:10">
      <c r="A39" s="1814" t="s">
        <v>674</v>
      </c>
      <c r="B39" s="1815">
        <v>0</v>
      </c>
      <c r="C39" s="1815">
        <v>0</v>
      </c>
      <c r="D39" s="1812">
        <v>0</v>
      </c>
      <c r="E39" s="1058">
        <f>B39+C39+D39</f>
        <v>0</v>
      </c>
      <c r="G39" s="15"/>
      <c r="H39" s="1621"/>
    </row>
    <row r="40" spans="1:10">
      <c r="A40" s="1819" t="s">
        <v>675</v>
      </c>
      <c r="B40" s="1779">
        <v>0</v>
      </c>
      <c r="C40" s="1779">
        <v>0</v>
      </c>
      <c r="D40" s="1809">
        <v>0</v>
      </c>
      <c r="E40" s="1063">
        <f>B40+C40+D40</f>
        <v>0</v>
      </c>
      <c r="G40" s="15"/>
      <c r="H40" s="1621"/>
    </row>
    <row r="41" spans="1:10" ht="14.5" thickBot="1">
      <c r="A41" s="1212"/>
      <c r="B41" s="1213"/>
      <c r="C41" s="1213"/>
      <c r="D41" s="1065"/>
      <c r="E41" s="1214"/>
      <c r="G41" s="15"/>
      <c r="H41" s="1621"/>
    </row>
    <row r="42" spans="1:10" ht="15" thickTop="1" thickBot="1">
      <c r="A42" s="2342" t="s">
        <v>105</v>
      </c>
      <c r="B42" s="2343">
        <f>SUM(B20,B25,B35,B37:B40)</f>
        <v>6717615.1000000006</v>
      </c>
      <c r="C42" s="2343">
        <f>SUM(C20,C25,C35,C37:C40)</f>
        <v>2033.9800000000005</v>
      </c>
      <c r="D42" s="2344">
        <f>SUM(D20,D25,D35,D37:D40)</f>
        <v>145094897.84999999</v>
      </c>
      <c r="E42" s="2345">
        <f>SUM(E20,E25,E35,E37:E40)</f>
        <v>151814546.92999998</v>
      </c>
      <c r="G42" s="15"/>
      <c r="H42" s="1621"/>
    </row>
    <row r="43" spans="1:10" s="234" customFormat="1" ht="13.5">
      <c r="A43" s="2782" t="s">
        <v>1776</v>
      </c>
      <c r="B43" s="2783"/>
      <c r="C43" s="2783"/>
      <c r="D43" s="2783"/>
      <c r="E43" s="2784"/>
      <c r="J43" s="2515"/>
    </row>
    <row r="44" spans="1:10" s="234" customFormat="1" ht="13.5">
      <c r="A44" s="2785" t="s">
        <v>1777</v>
      </c>
      <c r="B44" s="2786"/>
      <c r="C44" s="2786"/>
      <c r="D44" s="2786"/>
      <c r="E44" s="2787"/>
      <c r="J44" s="2515"/>
    </row>
    <row r="45" spans="1:10" s="234" customFormat="1" ht="11.5">
      <c r="A45" s="2788" t="s">
        <v>1779</v>
      </c>
      <c r="B45" s="2667"/>
      <c r="C45" s="2667"/>
      <c r="D45" s="2667"/>
      <c r="E45" s="2789"/>
      <c r="J45" s="2515"/>
    </row>
    <row r="46" spans="1:10" s="234" customFormat="1" thickBot="1">
      <c r="A46" s="2785" t="s">
        <v>1778</v>
      </c>
      <c r="B46" s="2786"/>
      <c r="C46" s="2786"/>
      <c r="D46" s="2786"/>
      <c r="E46" s="2787"/>
      <c r="J46" s="2515"/>
    </row>
    <row r="47" spans="1:10">
      <c r="A47" s="2780"/>
      <c r="B47" s="2780"/>
      <c r="C47" s="2780"/>
      <c r="D47" s="2780"/>
      <c r="E47" s="2780"/>
    </row>
  </sheetData>
  <customSheetViews>
    <customSheetView guid="{F8F6599B-2A1F-4529-A350-AEBC686D896D}" showPageBreaks="1" fitToPage="1" printArea="1" hiddenColumns="1">
      <selection activeCell="D14" sqref="D14"/>
      <pageMargins left="0" right="0" top="0" bottom="0" header="0" footer="0"/>
      <printOptions horizontalCentered="1" verticalCentered="1" headings="1" gridLines="1"/>
      <pageSetup scale="82" orientation="landscape" r:id="rId1"/>
    </customSheetView>
  </customSheetViews>
  <mergeCells count="9">
    <mergeCell ref="A47:E47"/>
    <mergeCell ref="A1:E1"/>
    <mergeCell ref="A2:E2"/>
    <mergeCell ref="A3:E3"/>
    <mergeCell ref="H8:J8"/>
    <mergeCell ref="A43:E43"/>
    <mergeCell ref="A44:E44"/>
    <mergeCell ref="A45:E45"/>
    <mergeCell ref="A46:E46"/>
  </mergeCells>
  <printOptions horizontalCentered="1" verticalCentered="1" headings="1"/>
  <pageMargins left="0.25" right="0.25" top="0.5" bottom="0.5" header="0.3" footer="0.3"/>
  <pageSetup scale="58" orientation="portrait" r:id="rId2"/>
  <customProperties>
    <customPr name="_pios_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65"/>
  <sheetViews>
    <sheetView tabSelected="1" view="pageBreakPreview" zoomScale="80" zoomScaleNormal="100" zoomScaleSheetLayoutView="80" zoomScalePageLayoutView="55" workbookViewId="0">
      <selection activeCell="B6" sqref="B6"/>
    </sheetView>
  </sheetViews>
  <sheetFormatPr defaultColWidth="9.453125" defaultRowHeight="12.5"/>
  <cols>
    <col min="1" max="2" width="18.453125" customWidth="1"/>
    <col min="3" max="3" width="18.54296875" customWidth="1"/>
    <col min="4" max="5" width="17.54296875" customWidth="1"/>
    <col min="6" max="6" width="18.54296875" customWidth="1"/>
    <col min="7" max="7" width="17.54296875" customWidth="1"/>
    <col min="8" max="8" width="12.54296875" customWidth="1"/>
    <col min="9" max="9" width="4.453125" customWidth="1"/>
    <col min="10" max="11" width="17.54296875" customWidth="1"/>
    <col min="12" max="12" width="19.54296875" customWidth="1"/>
    <col min="13" max="14" width="16.453125" customWidth="1"/>
    <col min="15" max="15" width="17.453125" customWidth="1"/>
    <col min="16" max="16" width="16.453125" customWidth="1"/>
    <col min="17" max="17" width="12.54296875" customWidth="1"/>
    <col min="18" max="18" width="4.54296875" customWidth="1"/>
    <col min="19" max="21" width="18.54296875" customWidth="1"/>
    <col min="22" max="22" width="17.453125" customWidth="1"/>
    <col min="23" max="23" width="17.54296875" customWidth="1"/>
    <col min="24" max="24" width="18.453125" customWidth="1"/>
    <col min="25" max="25" width="16.453125" customWidth="1"/>
    <col min="26" max="26" width="13.54296875" customWidth="1"/>
    <col min="27" max="27" width="7.453125" customWidth="1"/>
    <col min="28" max="28" width="25.54296875" bestFit="1" customWidth="1"/>
    <col min="29" max="29" width="22.54296875" customWidth="1"/>
    <col min="30" max="30" width="20.453125" customWidth="1"/>
  </cols>
  <sheetData>
    <row r="1" spans="1:17" ht="15.5">
      <c r="A1" s="2557" t="s">
        <v>676</v>
      </c>
      <c r="B1" s="2557"/>
      <c r="C1" s="2557"/>
      <c r="D1" s="2557"/>
      <c r="E1" s="2557"/>
      <c r="F1" s="2557"/>
      <c r="G1" s="2557"/>
      <c r="H1" s="2557"/>
      <c r="I1" s="2557"/>
      <c r="J1" s="2557"/>
      <c r="K1" s="2557"/>
      <c r="L1" s="2557"/>
      <c r="M1" s="2557"/>
      <c r="N1" s="2557"/>
      <c r="O1" s="2557"/>
      <c r="P1" s="2557"/>
      <c r="Q1" s="2557"/>
    </row>
    <row r="2" spans="1:17" ht="15.5">
      <c r="A2" s="2557" t="s">
        <v>39</v>
      </c>
      <c r="B2" s="2557"/>
      <c r="C2" s="2557"/>
      <c r="D2" s="2557"/>
      <c r="E2" s="2557"/>
      <c r="F2" s="2557"/>
      <c r="G2" s="2557"/>
      <c r="H2" s="2557"/>
      <c r="I2" s="2557"/>
      <c r="J2" s="2557"/>
      <c r="K2" s="2557"/>
      <c r="L2" s="2557"/>
      <c r="M2" s="2557"/>
      <c r="N2" s="2557"/>
      <c r="O2" s="2557"/>
      <c r="P2" s="2557"/>
      <c r="Q2" s="2557"/>
    </row>
    <row r="3" spans="1:17" ht="15.5">
      <c r="A3" s="2557" t="s">
        <v>40</v>
      </c>
      <c r="B3" s="2557"/>
      <c r="C3" s="2557"/>
      <c r="D3" s="2557"/>
      <c r="E3" s="2557"/>
      <c r="F3" s="2557"/>
      <c r="G3" s="2557"/>
      <c r="H3" s="2557"/>
      <c r="I3" s="2557"/>
      <c r="J3" s="2557"/>
      <c r="K3" s="2557"/>
      <c r="L3" s="2557"/>
      <c r="M3" s="2557"/>
      <c r="N3" s="2557"/>
      <c r="O3" s="2557"/>
      <c r="P3" s="2557"/>
      <c r="Q3" s="2557"/>
    </row>
    <row r="4" spans="1:17" ht="13" thickBot="1">
      <c r="B4" s="70"/>
      <c r="C4" s="70"/>
      <c r="D4" s="70"/>
      <c r="E4" s="70"/>
      <c r="F4" s="70"/>
      <c r="G4" s="70"/>
      <c r="H4" s="70"/>
      <c r="K4" s="70"/>
      <c r="L4" s="70"/>
      <c r="M4" s="70"/>
      <c r="N4" s="70"/>
      <c r="O4" s="70"/>
      <c r="P4" s="70"/>
      <c r="Q4" s="70"/>
    </row>
    <row r="5" spans="1:17" ht="13.5" thickBot="1">
      <c r="A5" s="2523" t="s">
        <v>677</v>
      </c>
      <c r="B5" s="2793"/>
      <c r="C5" s="2793"/>
      <c r="D5" s="2793"/>
      <c r="E5" s="2793"/>
      <c r="F5" s="2793"/>
      <c r="G5" s="2793"/>
      <c r="H5" s="2794"/>
      <c r="I5" s="197"/>
      <c r="J5" s="2543" t="s">
        <v>678</v>
      </c>
      <c r="K5" s="2795"/>
      <c r="L5" s="2795"/>
      <c r="M5" s="2795"/>
      <c r="N5" s="2795"/>
      <c r="O5" s="2795"/>
      <c r="P5" s="2795"/>
      <c r="Q5" s="2796"/>
    </row>
    <row r="6" spans="1:17" ht="61" customHeight="1" thickBot="1">
      <c r="A6" s="2099" t="s">
        <v>574</v>
      </c>
      <c r="B6" s="2047" t="s">
        <v>679</v>
      </c>
      <c r="C6" s="2044" t="s">
        <v>680</v>
      </c>
      <c r="D6" s="2044" t="s">
        <v>681</v>
      </c>
      <c r="E6" s="2044" t="s">
        <v>682</v>
      </c>
      <c r="F6" s="2100" t="s">
        <v>683</v>
      </c>
      <c r="G6" s="2100" t="s">
        <v>684</v>
      </c>
      <c r="H6" s="2101" t="s">
        <v>685</v>
      </c>
      <c r="I6" s="196"/>
      <c r="J6" s="2102" t="s">
        <v>686</v>
      </c>
      <c r="K6" s="2044" t="s">
        <v>679</v>
      </c>
      <c r="L6" s="2044" t="s">
        <v>680</v>
      </c>
      <c r="M6" s="2047" t="s">
        <v>681</v>
      </c>
      <c r="N6" s="2047" t="s">
        <v>682</v>
      </c>
      <c r="O6" s="2044" t="s">
        <v>683</v>
      </c>
      <c r="P6" s="2044" t="s">
        <v>684</v>
      </c>
      <c r="Q6" s="2101" t="s">
        <v>687</v>
      </c>
    </row>
    <row r="7" spans="1:17">
      <c r="A7" s="187" t="s">
        <v>688</v>
      </c>
      <c r="B7" s="732">
        <v>206</v>
      </c>
      <c r="C7" s="732">
        <v>1526</v>
      </c>
      <c r="D7" s="732">
        <v>1</v>
      </c>
      <c r="E7" s="732">
        <v>33</v>
      </c>
      <c r="F7" s="1104">
        <v>53</v>
      </c>
      <c r="G7" s="1104">
        <v>220</v>
      </c>
      <c r="H7" s="733">
        <v>755</v>
      </c>
      <c r="I7" s="198"/>
      <c r="J7" s="187" t="s">
        <v>689</v>
      </c>
      <c r="K7" s="681">
        <v>7</v>
      </c>
      <c r="L7" s="682" t="s">
        <v>414</v>
      </c>
      <c r="M7" s="682">
        <v>1</v>
      </c>
      <c r="N7" s="682" t="s">
        <v>414</v>
      </c>
      <c r="O7" s="682">
        <v>30</v>
      </c>
      <c r="P7" s="682">
        <v>1</v>
      </c>
      <c r="Q7" s="683">
        <v>26</v>
      </c>
    </row>
    <row r="8" spans="1:17">
      <c r="A8" s="63" t="s">
        <v>690</v>
      </c>
      <c r="B8" s="732">
        <v>0</v>
      </c>
      <c r="C8" s="732">
        <v>0</v>
      </c>
      <c r="D8" s="732">
        <v>0</v>
      </c>
      <c r="E8" s="732">
        <v>0</v>
      </c>
      <c r="F8" s="732">
        <v>0</v>
      </c>
      <c r="G8" s="732">
        <v>0</v>
      </c>
      <c r="H8" s="733">
        <v>0</v>
      </c>
      <c r="I8" s="198"/>
      <c r="J8" s="63" t="s">
        <v>690</v>
      </c>
      <c r="K8" s="684" t="s">
        <v>414</v>
      </c>
      <c r="L8" s="1734" t="s">
        <v>414</v>
      </c>
      <c r="M8" s="1824" t="s">
        <v>414</v>
      </c>
      <c r="N8" s="1824" t="s">
        <v>414</v>
      </c>
      <c r="O8" s="1824" t="s">
        <v>414</v>
      </c>
      <c r="P8" s="1734" t="s">
        <v>414</v>
      </c>
      <c r="Q8" s="685" t="s">
        <v>414</v>
      </c>
    </row>
    <row r="9" spans="1:17">
      <c r="A9" s="63" t="s">
        <v>691</v>
      </c>
      <c r="B9" s="732">
        <v>4</v>
      </c>
      <c r="C9" s="732">
        <v>92</v>
      </c>
      <c r="D9" s="732">
        <v>1</v>
      </c>
      <c r="E9" s="732">
        <v>1</v>
      </c>
      <c r="F9" s="732">
        <v>1</v>
      </c>
      <c r="G9" s="732">
        <v>0</v>
      </c>
      <c r="H9" s="733">
        <v>37</v>
      </c>
      <c r="I9" s="198"/>
      <c r="J9" s="63" t="s">
        <v>692</v>
      </c>
      <c r="K9" s="684" t="s">
        <v>414</v>
      </c>
      <c r="L9" s="1824" t="s">
        <v>414</v>
      </c>
      <c r="M9" s="1824" t="s">
        <v>414</v>
      </c>
      <c r="N9" s="1824" t="s">
        <v>414</v>
      </c>
      <c r="O9" s="1824">
        <v>1</v>
      </c>
      <c r="P9" s="1824" t="s">
        <v>414</v>
      </c>
      <c r="Q9" s="686">
        <v>3</v>
      </c>
    </row>
    <row r="10" spans="1:17">
      <c r="A10" s="63" t="s">
        <v>693</v>
      </c>
      <c r="B10" s="732">
        <v>79</v>
      </c>
      <c r="C10" s="732">
        <v>186</v>
      </c>
      <c r="D10" s="732">
        <v>12</v>
      </c>
      <c r="E10" s="732">
        <v>6</v>
      </c>
      <c r="F10" s="732">
        <v>19</v>
      </c>
      <c r="G10" s="732">
        <v>2</v>
      </c>
      <c r="H10" s="733">
        <v>236</v>
      </c>
      <c r="I10" s="198"/>
      <c r="J10" s="63" t="s">
        <v>694</v>
      </c>
      <c r="K10" s="684">
        <v>4</v>
      </c>
      <c r="L10" s="1824" t="s">
        <v>414</v>
      </c>
      <c r="M10" s="1824">
        <v>2</v>
      </c>
      <c r="N10" s="1824" t="s">
        <v>414</v>
      </c>
      <c r="O10" s="1824">
        <v>3</v>
      </c>
      <c r="P10" s="1824" t="s">
        <v>414</v>
      </c>
      <c r="Q10" s="686">
        <v>46</v>
      </c>
    </row>
    <row r="11" spans="1:17">
      <c r="A11" s="63" t="s">
        <v>695</v>
      </c>
      <c r="B11" s="732">
        <v>3</v>
      </c>
      <c r="C11" s="732">
        <v>139</v>
      </c>
      <c r="D11" s="732">
        <v>0</v>
      </c>
      <c r="E11" s="732">
        <v>1</v>
      </c>
      <c r="F11" s="732">
        <v>0</v>
      </c>
      <c r="G11" s="732">
        <v>0</v>
      </c>
      <c r="H11" s="733">
        <v>42</v>
      </c>
      <c r="I11" s="198"/>
      <c r="J11" s="63" t="s">
        <v>696</v>
      </c>
      <c r="K11" s="684">
        <v>1</v>
      </c>
      <c r="L11" s="1824" t="s">
        <v>414</v>
      </c>
      <c r="M11" s="1824" t="s">
        <v>414</v>
      </c>
      <c r="N11" s="1824" t="s">
        <v>414</v>
      </c>
      <c r="O11" s="1824">
        <v>2</v>
      </c>
      <c r="P11" s="1824" t="s">
        <v>414</v>
      </c>
      <c r="Q11" s="686">
        <v>2</v>
      </c>
    </row>
    <row r="12" spans="1:17">
      <c r="A12" s="63" t="s">
        <v>697</v>
      </c>
      <c r="B12" s="732">
        <v>15</v>
      </c>
      <c r="C12" s="732">
        <v>21</v>
      </c>
      <c r="D12" s="732">
        <v>1</v>
      </c>
      <c r="E12" s="732">
        <v>1</v>
      </c>
      <c r="F12" s="732">
        <v>2</v>
      </c>
      <c r="G12" s="732">
        <v>0</v>
      </c>
      <c r="H12" s="733">
        <v>36</v>
      </c>
      <c r="I12" s="198"/>
      <c r="J12" s="63" t="s">
        <v>698</v>
      </c>
      <c r="K12" s="684" t="s">
        <v>414</v>
      </c>
      <c r="L12" s="1824" t="s">
        <v>414</v>
      </c>
      <c r="M12" s="1824" t="s">
        <v>414</v>
      </c>
      <c r="N12" s="1824" t="s">
        <v>414</v>
      </c>
      <c r="O12" s="1824" t="s">
        <v>414</v>
      </c>
      <c r="P12" s="1824" t="s">
        <v>414</v>
      </c>
      <c r="Q12" s="686">
        <v>1</v>
      </c>
    </row>
    <row r="13" spans="1:17">
      <c r="A13" s="63" t="s">
        <v>699</v>
      </c>
      <c r="B13" s="732">
        <v>381</v>
      </c>
      <c r="C13" s="732">
        <v>1570</v>
      </c>
      <c r="D13" s="732">
        <v>5</v>
      </c>
      <c r="E13" s="732">
        <v>59</v>
      </c>
      <c r="F13" s="732">
        <v>71</v>
      </c>
      <c r="G13" s="732">
        <v>224</v>
      </c>
      <c r="H13" s="733">
        <v>878</v>
      </c>
      <c r="I13" s="198"/>
      <c r="J13" s="63" t="s">
        <v>700</v>
      </c>
      <c r="K13" s="684">
        <v>81</v>
      </c>
      <c r="L13" s="1824">
        <v>4</v>
      </c>
      <c r="M13" s="1824">
        <v>12</v>
      </c>
      <c r="N13" s="1824">
        <v>2</v>
      </c>
      <c r="O13" s="1824">
        <v>154</v>
      </c>
      <c r="P13" s="1824">
        <v>1</v>
      </c>
      <c r="Q13" s="686">
        <v>131</v>
      </c>
    </row>
    <row r="14" spans="1:17">
      <c r="A14" s="63" t="s">
        <v>701</v>
      </c>
      <c r="B14" s="732">
        <v>4</v>
      </c>
      <c r="C14" s="732">
        <v>8</v>
      </c>
      <c r="D14" s="732">
        <v>0</v>
      </c>
      <c r="E14" s="732">
        <v>1</v>
      </c>
      <c r="F14" s="732">
        <v>4</v>
      </c>
      <c r="G14" s="732">
        <v>0</v>
      </c>
      <c r="H14" s="733">
        <v>70</v>
      </c>
      <c r="I14" s="198"/>
      <c r="J14" s="63" t="s">
        <v>702</v>
      </c>
      <c r="K14" s="684">
        <v>4</v>
      </c>
      <c r="L14" s="1824" t="s">
        <v>414</v>
      </c>
      <c r="M14" s="1824" t="s">
        <v>414</v>
      </c>
      <c r="N14" s="1824" t="s">
        <v>414</v>
      </c>
      <c r="O14" s="1824">
        <v>9</v>
      </c>
      <c r="P14" s="1824" t="s">
        <v>414</v>
      </c>
      <c r="Q14" s="686">
        <v>6</v>
      </c>
    </row>
    <row r="15" spans="1:17">
      <c r="A15" s="63" t="s">
        <v>703</v>
      </c>
      <c r="B15" s="732">
        <v>485</v>
      </c>
      <c r="C15" s="732">
        <v>5387</v>
      </c>
      <c r="D15" s="732">
        <v>74</v>
      </c>
      <c r="E15" s="732">
        <v>174</v>
      </c>
      <c r="F15" s="732">
        <v>237</v>
      </c>
      <c r="G15" s="732">
        <v>267</v>
      </c>
      <c r="H15" s="733">
        <v>2131</v>
      </c>
      <c r="I15" s="198"/>
      <c r="J15" s="63" t="s">
        <v>704</v>
      </c>
      <c r="K15" s="684">
        <v>411</v>
      </c>
      <c r="L15" s="1824">
        <v>16</v>
      </c>
      <c r="M15" s="1824">
        <v>59</v>
      </c>
      <c r="N15" s="1824">
        <v>4</v>
      </c>
      <c r="O15" s="1824">
        <v>252</v>
      </c>
      <c r="P15" s="1824">
        <v>4</v>
      </c>
      <c r="Q15" s="686">
        <v>455</v>
      </c>
    </row>
    <row r="16" spans="1:17">
      <c r="A16" s="63" t="s">
        <v>705</v>
      </c>
      <c r="B16" s="732">
        <v>16</v>
      </c>
      <c r="C16" s="732">
        <v>41</v>
      </c>
      <c r="D16" s="732">
        <v>2</v>
      </c>
      <c r="E16" s="732">
        <v>0</v>
      </c>
      <c r="F16" s="732">
        <v>8</v>
      </c>
      <c r="G16" s="732">
        <v>0</v>
      </c>
      <c r="H16" s="733">
        <v>30</v>
      </c>
      <c r="I16" s="198"/>
      <c r="J16" s="63" t="s">
        <v>706</v>
      </c>
      <c r="K16" s="684" t="s">
        <v>414</v>
      </c>
      <c r="L16" s="1824" t="s">
        <v>414</v>
      </c>
      <c r="M16" s="1824">
        <v>1</v>
      </c>
      <c r="N16" s="1824" t="s">
        <v>414</v>
      </c>
      <c r="O16" s="1824" t="s">
        <v>414</v>
      </c>
      <c r="P16" s="1824" t="s">
        <v>414</v>
      </c>
      <c r="Q16" s="686">
        <v>8</v>
      </c>
    </row>
    <row r="17" spans="1:17">
      <c r="A17" s="63" t="s">
        <v>707</v>
      </c>
      <c r="B17" s="732">
        <v>79</v>
      </c>
      <c r="C17" s="732">
        <v>141</v>
      </c>
      <c r="D17" s="732">
        <v>9</v>
      </c>
      <c r="E17" s="732">
        <v>2</v>
      </c>
      <c r="F17" s="732">
        <v>18</v>
      </c>
      <c r="G17" s="732">
        <v>2</v>
      </c>
      <c r="H17" s="733">
        <v>126</v>
      </c>
      <c r="I17" s="198"/>
      <c r="J17" s="63" t="s">
        <v>708</v>
      </c>
      <c r="K17" s="684" t="s">
        <v>414</v>
      </c>
      <c r="L17" s="1824" t="s">
        <v>414</v>
      </c>
      <c r="M17" s="1824">
        <v>1</v>
      </c>
      <c r="N17" s="1824" t="s">
        <v>414</v>
      </c>
      <c r="O17" s="1824" t="s">
        <v>414</v>
      </c>
      <c r="P17" s="1824" t="s">
        <v>414</v>
      </c>
      <c r="Q17" s="686">
        <v>2</v>
      </c>
    </row>
    <row r="18" spans="1:17">
      <c r="A18" s="63" t="s">
        <v>709</v>
      </c>
      <c r="B18" s="732">
        <v>324</v>
      </c>
      <c r="C18" s="732">
        <v>5221</v>
      </c>
      <c r="D18" s="732">
        <v>2</v>
      </c>
      <c r="E18" s="732">
        <v>58</v>
      </c>
      <c r="F18" s="732">
        <v>13</v>
      </c>
      <c r="G18" s="732">
        <v>534</v>
      </c>
      <c r="H18" s="733">
        <v>1386</v>
      </c>
      <c r="I18" s="198"/>
      <c r="J18" s="63" t="s">
        <v>710</v>
      </c>
      <c r="K18" s="684" t="s">
        <v>414</v>
      </c>
      <c r="L18" s="1824" t="s">
        <v>414</v>
      </c>
      <c r="M18" s="1824" t="s">
        <v>414</v>
      </c>
      <c r="N18" s="1824" t="s">
        <v>414</v>
      </c>
      <c r="O18" s="1824" t="s">
        <v>414</v>
      </c>
      <c r="P18" s="1824" t="s">
        <v>414</v>
      </c>
      <c r="Q18" s="686">
        <v>45</v>
      </c>
    </row>
    <row r="19" spans="1:17">
      <c r="A19" s="63" t="s">
        <v>711</v>
      </c>
      <c r="B19" s="732">
        <v>38</v>
      </c>
      <c r="C19" s="732">
        <v>352</v>
      </c>
      <c r="D19" s="732">
        <v>1</v>
      </c>
      <c r="E19" s="732">
        <v>17</v>
      </c>
      <c r="F19" s="732">
        <v>17</v>
      </c>
      <c r="G19" s="732">
        <v>133</v>
      </c>
      <c r="H19" s="733">
        <v>195</v>
      </c>
      <c r="I19" s="198"/>
      <c r="J19" s="63" t="s">
        <v>712</v>
      </c>
      <c r="K19" s="684" t="s">
        <v>414</v>
      </c>
      <c r="L19" s="1824" t="s">
        <v>414</v>
      </c>
      <c r="M19" s="1824" t="s">
        <v>414</v>
      </c>
      <c r="N19" s="1824" t="s">
        <v>414</v>
      </c>
      <c r="O19" s="1824" t="s">
        <v>414</v>
      </c>
      <c r="P19" s="1824" t="s">
        <v>414</v>
      </c>
      <c r="Q19" s="686">
        <v>3</v>
      </c>
    </row>
    <row r="20" spans="1:17">
      <c r="A20" s="63" t="s">
        <v>713</v>
      </c>
      <c r="B20" s="732">
        <v>69</v>
      </c>
      <c r="C20" s="732">
        <v>59</v>
      </c>
      <c r="D20" s="732">
        <v>10</v>
      </c>
      <c r="E20" s="732">
        <v>1</v>
      </c>
      <c r="F20" s="732">
        <v>3</v>
      </c>
      <c r="G20" s="732">
        <v>0</v>
      </c>
      <c r="H20" s="733">
        <v>118</v>
      </c>
      <c r="I20" s="198"/>
      <c r="J20" s="63" t="s">
        <v>714</v>
      </c>
      <c r="K20" s="684" t="s">
        <v>414</v>
      </c>
      <c r="L20" s="1824" t="s">
        <v>414</v>
      </c>
      <c r="M20" s="1824" t="s">
        <v>414</v>
      </c>
      <c r="N20" s="1824" t="s">
        <v>414</v>
      </c>
      <c r="O20" s="1824" t="s">
        <v>414</v>
      </c>
      <c r="P20" s="1824" t="s">
        <v>414</v>
      </c>
      <c r="Q20" s="686">
        <v>4</v>
      </c>
    </row>
    <row r="21" spans="1:17">
      <c r="A21" s="63" t="s">
        <v>715</v>
      </c>
      <c r="B21" s="732">
        <v>0</v>
      </c>
      <c r="C21" s="732">
        <v>0</v>
      </c>
      <c r="D21" s="732">
        <v>1</v>
      </c>
      <c r="E21" s="732">
        <v>0</v>
      </c>
      <c r="F21" s="732">
        <v>0</v>
      </c>
      <c r="G21" s="732">
        <v>0</v>
      </c>
      <c r="H21" s="733">
        <v>1</v>
      </c>
      <c r="I21" s="198"/>
      <c r="J21" s="63" t="s">
        <v>716</v>
      </c>
      <c r="K21" s="684" t="s">
        <v>414</v>
      </c>
      <c r="L21" s="1734" t="s">
        <v>414</v>
      </c>
      <c r="M21" s="1734" t="s">
        <v>414</v>
      </c>
      <c r="N21" s="1734" t="s">
        <v>414</v>
      </c>
      <c r="O21" s="1734" t="s">
        <v>414</v>
      </c>
      <c r="P21" s="1734" t="s">
        <v>414</v>
      </c>
      <c r="Q21" s="685" t="s">
        <v>414</v>
      </c>
    </row>
    <row r="22" spans="1:17">
      <c r="A22" s="63" t="s">
        <v>717</v>
      </c>
      <c r="B22" s="732">
        <v>194</v>
      </c>
      <c r="C22" s="732">
        <v>735</v>
      </c>
      <c r="D22" s="732">
        <v>13</v>
      </c>
      <c r="E22" s="732">
        <v>51</v>
      </c>
      <c r="F22" s="732">
        <v>76</v>
      </c>
      <c r="G22" s="732">
        <v>21</v>
      </c>
      <c r="H22" s="733">
        <v>372</v>
      </c>
      <c r="I22" s="198"/>
      <c r="J22" s="63" t="s">
        <v>718</v>
      </c>
      <c r="K22" s="684">
        <v>27</v>
      </c>
      <c r="L22" s="1734" t="s">
        <v>414</v>
      </c>
      <c r="M22" s="1824">
        <v>1</v>
      </c>
      <c r="N22" s="1824" t="s">
        <v>414</v>
      </c>
      <c r="O22" s="1824">
        <v>6</v>
      </c>
      <c r="P22" s="1734" t="s">
        <v>414</v>
      </c>
      <c r="Q22" s="685">
        <v>32</v>
      </c>
    </row>
    <row r="23" spans="1:17">
      <c r="A23" s="63" t="s">
        <v>719</v>
      </c>
      <c r="B23" s="732">
        <v>16</v>
      </c>
      <c r="C23" s="732">
        <v>102</v>
      </c>
      <c r="D23" s="732">
        <v>0</v>
      </c>
      <c r="E23" s="732">
        <v>1</v>
      </c>
      <c r="F23" s="732">
        <v>2</v>
      </c>
      <c r="G23" s="732">
        <v>13</v>
      </c>
      <c r="H23" s="733">
        <v>45</v>
      </c>
      <c r="I23" s="198"/>
      <c r="J23" s="63" t="s">
        <v>720</v>
      </c>
      <c r="K23" s="684" t="s">
        <v>414</v>
      </c>
      <c r="L23" s="1824" t="s">
        <v>414</v>
      </c>
      <c r="M23" s="1824" t="s">
        <v>414</v>
      </c>
      <c r="N23" s="1824" t="s">
        <v>414</v>
      </c>
      <c r="O23" s="1824" t="s">
        <v>414</v>
      </c>
      <c r="P23" s="1824" t="s">
        <v>414</v>
      </c>
      <c r="Q23" s="686" t="s">
        <v>414</v>
      </c>
    </row>
    <row r="24" spans="1:17">
      <c r="A24" s="63" t="s">
        <v>721</v>
      </c>
      <c r="B24" s="732">
        <v>2</v>
      </c>
      <c r="C24" s="732">
        <v>57</v>
      </c>
      <c r="D24" s="732">
        <v>0</v>
      </c>
      <c r="E24" s="732">
        <v>1</v>
      </c>
      <c r="F24" s="732">
        <v>0</v>
      </c>
      <c r="G24" s="732">
        <v>0</v>
      </c>
      <c r="H24" s="733">
        <v>8</v>
      </c>
      <c r="I24" s="198"/>
      <c r="J24" s="63" t="s">
        <v>722</v>
      </c>
      <c r="K24" s="684" t="s">
        <v>414</v>
      </c>
      <c r="L24" s="1824" t="s">
        <v>414</v>
      </c>
      <c r="M24" s="1824" t="s">
        <v>414</v>
      </c>
      <c r="N24" s="1824" t="s">
        <v>414</v>
      </c>
      <c r="O24" s="1824" t="s">
        <v>414</v>
      </c>
      <c r="P24" s="1824" t="s">
        <v>414</v>
      </c>
      <c r="Q24" s="686" t="s">
        <v>414</v>
      </c>
    </row>
    <row r="25" spans="1:17">
      <c r="A25" s="63" t="s">
        <v>723</v>
      </c>
      <c r="B25" s="732">
        <v>36</v>
      </c>
      <c r="C25" s="732">
        <v>37</v>
      </c>
      <c r="D25" s="732">
        <v>4</v>
      </c>
      <c r="E25" s="732">
        <v>2</v>
      </c>
      <c r="F25" s="732">
        <v>2</v>
      </c>
      <c r="G25" s="732">
        <v>1</v>
      </c>
      <c r="H25" s="733">
        <v>54</v>
      </c>
      <c r="I25" s="198"/>
      <c r="J25" s="63" t="s">
        <v>724</v>
      </c>
      <c r="K25" s="684" t="s">
        <v>414</v>
      </c>
      <c r="L25" s="1734" t="s">
        <v>414</v>
      </c>
      <c r="M25" s="1734" t="s">
        <v>414</v>
      </c>
      <c r="N25" s="1734" t="s">
        <v>414</v>
      </c>
      <c r="O25" s="1734" t="s">
        <v>414</v>
      </c>
      <c r="P25" s="1734" t="s">
        <v>414</v>
      </c>
      <c r="Q25" s="685">
        <v>1</v>
      </c>
    </row>
    <row r="26" spans="1:17">
      <c r="A26" s="63" t="s">
        <v>725</v>
      </c>
      <c r="B26" s="732">
        <v>434</v>
      </c>
      <c r="C26" s="732">
        <v>1862</v>
      </c>
      <c r="D26" s="732">
        <v>9</v>
      </c>
      <c r="E26" s="732">
        <v>70</v>
      </c>
      <c r="F26" s="732">
        <v>162</v>
      </c>
      <c r="G26" s="732">
        <v>21</v>
      </c>
      <c r="H26" s="733">
        <v>592</v>
      </c>
      <c r="I26" s="198"/>
      <c r="J26" s="63" t="s">
        <v>726</v>
      </c>
      <c r="K26" s="684">
        <v>66</v>
      </c>
      <c r="L26" s="1824">
        <v>1</v>
      </c>
      <c r="M26" s="1824">
        <v>9</v>
      </c>
      <c r="N26" s="1824">
        <v>1</v>
      </c>
      <c r="O26" s="1824">
        <v>54</v>
      </c>
      <c r="P26" s="1824">
        <v>5</v>
      </c>
      <c r="Q26" s="686">
        <v>98</v>
      </c>
    </row>
    <row r="27" spans="1:17">
      <c r="A27" s="63" t="s">
        <v>727</v>
      </c>
      <c r="B27" s="732">
        <v>157</v>
      </c>
      <c r="C27" s="732">
        <v>500</v>
      </c>
      <c r="D27" s="732">
        <v>0</v>
      </c>
      <c r="E27" s="732">
        <v>35</v>
      </c>
      <c r="F27" s="732">
        <v>16</v>
      </c>
      <c r="G27" s="732">
        <v>129</v>
      </c>
      <c r="H27" s="733">
        <v>855</v>
      </c>
      <c r="I27" s="198"/>
      <c r="J27" s="63" t="s">
        <v>728</v>
      </c>
      <c r="K27" s="684" t="s">
        <v>414</v>
      </c>
      <c r="L27" s="1824" t="s">
        <v>414</v>
      </c>
      <c r="M27" s="1824" t="s">
        <v>414</v>
      </c>
      <c r="N27" s="1824" t="s">
        <v>414</v>
      </c>
      <c r="O27" s="1824">
        <v>1</v>
      </c>
      <c r="P27" s="1824" t="s">
        <v>414</v>
      </c>
      <c r="Q27" s="686">
        <v>3</v>
      </c>
    </row>
    <row r="28" spans="1:17">
      <c r="A28" s="63" t="s">
        <v>729</v>
      </c>
      <c r="B28" s="732">
        <v>17</v>
      </c>
      <c r="C28" s="732">
        <v>133</v>
      </c>
      <c r="D28" s="732">
        <v>0</v>
      </c>
      <c r="E28" s="732">
        <v>2</v>
      </c>
      <c r="F28" s="732">
        <v>5</v>
      </c>
      <c r="G28" s="732">
        <v>11</v>
      </c>
      <c r="H28" s="733">
        <v>57</v>
      </c>
      <c r="I28" s="198"/>
      <c r="J28" s="63" t="s">
        <v>730</v>
      </c>
      <c r="K28" s="684" t="s">
        <v>414</v>
      </c>
      <c r="L28" s="1824" t="s">
        <v>414</v>
      </c>
      <c r="M28" s="1824" t="s">
        <v>414</v>
      </c>
      <c r="N28" s="1824" t="s">
        <v>414</v>
      </c>
      <c r="O28" s="1824" t="s">
        <v>414</v>
      </c>
      <c r="P28" s="1824" t="s">
        <v>414</v>
      </c>
      <c r="Q28" s="686">
        <v>1</v>
      </c>
    </row>
    <row r="29" spans="1:17">
      <c r="A29" s="63" t="s">
        <v>731</v>
      </c>
      <c r="B29" s="732">
        <v>22</v>
      </c>
      <c r="C29" s="732">
        <v>15</v>
      </c>
      <c r="D29" s="732">
        <v>2</v>
      </c>
      <c r="E29" s="732">
        <v>0</v>
      </c>
      <c r="F29" s="732">
        <v>2</v>
      </c>
      <c r="G29" s="732">
        <v>0</v>
      </c>
      <c r="H29" s="733">
        <v>59</v>
      </c>
      <c r="I29" s="198"/>
      <c r="J29" s="63" t="s">
        <v>732</v>
      </c>
      <c r="K29" s="684" t="s">
        <v>414</v>
      </c>
      <c r="L29" s="1824" t="s">
        <v>414</v>
      </c>
      <c r="M29" s="1824">
        <v>2</v>
      </c>
      <c r="N29" s="1824" t="s">
        <v>414</v>
      </c>
      <c r="O29" s="1824" t="s">
        <v>414</v>
      </c>
      <c r="P29" s="1824" t="s">
        <v>414</v>
      </c>
      <c r="Q29" s="686">
        <v>4</v>
      </c>
    </row>
    <row r="30" spans="1:17">
      <c r="A30" s="63" t="s">
        <v>733</v>
      </c>
      <c r="B30" s="732">
        <v>183</v>
      </c>
      <c r="C30" s="732">
        <v>175</v>
      </c>
      <c r="D30" s="732">
        <v>3</v>
      </c>
      <c r="E30" s="732">
        <v>4</v>
      </c>
      <c r="F30" s="732">
        <v>12</v>
      </c>
      <c r="G30" s="732">
        <v>0</v>
      </c>
      <c r="H30" s="733">
        <v>247</v>
      </c>
      <c r="I30" s="198"/>
      <c r="J30" s="63" t="s">
        <v>734</v>
      </c>
      <c r="K30" s="684">
        <v>3</v>
      </c>
      <c r="L30" s="1824" t="s">
        <v>414</v>
      </c>
      <c r="M30" s="1824">
        <v>1</v>
      </c>
      <c r="N30" s="1824" t="s">
        <v>414</v>
      </c>
      <c r="O30" s="1824">
        <v>1</v>
      </c>
      <c r="P30" s="1824" t="s">
        <v>414</v>
      </c>
      <c r="Q30" s="686">
        <v>12</v>
      </c>
    </row>
    <row r="31" spans="1:17">
      <c r="A31" s="63" t="s">
        <v>735</v>
      </c>
      <c r="B31" s="732">
        <v>1</v>
      </c>
      <c r="C31" s="732">
        <v>0</v>
      </c>
      <c r="D31" s="732">
        <v>2</v>
      </c>
      <c r="E31" s="732">
        <v>0</v>
      </c>
      <c r="F31" s="732">
        <v>0</v>
      </c>
      <c r="G31" s="732">
        <v>0</v>
      </c>
      <c r="H31" s="733">
        <v>1</v>
      </c>
      <c r="I31" s="198"/>
      <c r="J31" s="63" t="s">
        <v>736</v>
      </c>
      <c r="K31" s="684" t="s">
        <v>414</v>
      </c>
      <c r="L31" s="1824" t="s">
        <v>414</v>
      </c>
      <c r="M31" s="1824" t="s">
        <v>414</v>
      </c>
      <c r="N31" s="1824" t="s">
        <v>414</v>
      </c>
      <c r="O31" s="1824" t="s">
        <v>414</v>
      </c>
      <c r="P31" s="1824" t="s">
        <v>414</v>
      </c>
      <c r="Q31" s="686" t="s">
        <v>414</v>
      </c>
    </row>
    <row r="32" spans="1:17">
      <c r="A32" s="63" t="s">
        <v>737</v>
      </c>
      <c r="B32" s="732">
        <v>645</v>
      </c>
      <c r="C32" s="732">
        <v>923</v>
      </c>
      <c r="D32" s="732">
        <v>6</v>
      </c>
      <c r="E32" s="732">
        <v>45</v>
      </c>
      <c r="F32" s="732">
        <v>46</v>
      </c>
      <c r="G32" s="732">
        <v>11</v>
      </c>
      <c r="H32" s="733">
        <v>545</v>
      </c>
      <c r="I32" s="198"/>
      <c r="J32" s="63" t="s">
        <v>738</v>
      </c>
      <c r="K32" s="684" t="s">
        <v>414</v>
      </c>
      <c r="L32" s="1824" t="s">
        <v>414</v>
      </c>
      <c r="M32" s="1824" t="s">
        <v>414</v>
      </c>
      <c r="N32" s="1824" t="s">
        <v>414</v>
      </c>
      <c r="O32" s="1824" t="s">
        <v>414</v>
      </c>
      <c r="P32" s="1824" t="s">
        <v>414</v>
      </c>
      <c r="Q32" s="686">
        <v>17</v>
      </c>
    </row>
    <row r="33" spans="1:17">
      <c r="A33" s="63" t="s">
        <v>739</v>
      </c>
      <c r="B33" s="732">
        <v>8</v>
      </c>
      <c r="C33" s="732">
        <v>77</v>
      </c>
      <c r="D33" s="732">
        <v>0</v>
      </c>
      <c r="E33" s="732">
        <v>8</v>
      </c>
      <c r="F33" s="732">
        <v>1</v>
      </c>
      <c r="G33" s="732">
        <v>14</v>
      </c>
      <c r="H33" s="733">
        <v>84</v>
      </c>
      <c r="I33" s="198"/>
      <c r="J33" s="63" t="s">
        <v>740</v>
      </c>
      <c r="K33" s="684" t="s">
        <v>414</v>
      </c>
      <c r="L33" s="1824" t="s">
        <v>414</v>
      </c>
      <c r="M33" s="1824" t="s">
        <v>414</v>
      </c>
      <c r="N33" s="1824" t="s">
        <v>414</v>
      </c>
      <c r="O33" s="1824" t="s">
        <v>414</v>
      </c>
      <c r="P33" s="1824" t="s">
        <v>414</v>
      </c>
      <c r="Q33" s="686" t="s">
        <v>414</v>
      </c>
    </row>
    <row r="34" spans="1:17">
      <c r="A34" s="63" t="s">
        <v>741</v>
      </c>
      <c r="B34" s="732">
        <v>0</v>
      </c>
      <c r="C34" s="732">
        <v>11</v>
      </c>
      <c r="D34" s="732">
        <v>0</v>
      </c>
      <c r="E34" s="732">
        <v>0</v>
      </c>
      <c r="F34" s="732">
        <v>0</v>
      </c>
      <c r="G34" s="732">
        <v>0</v>
      </c>
      <c r="H34" s="733">
        <v>2</v>
      </c>
      <c r="I34" s="198"/>
      <c r="J34" s="63" t="s">
        <v>742</v>
      </c>
      <c r="K34" s="684" t="s">
        <v>414</v>
      </c>
      <c r="L34" s="1824" t="s">
        <v>414</v>
      </c>
      <c r="M34" s="1824" t="s">
        <v>414</v>
      </c>
      <c r="N34" s="1824" t="s">
        <v>414</v>
      </c>
      <c r="O34" s="1824" t="s">
        <v>414</v>
      </c>
      <c r="P34" s="1824" t="s">
        <v>414</v>
      </c>
      <c r="Q34" s="686" t="s">
        <v>414</v>
      </c>
    </row>
    <row r="35" spans="1:17">
      <c r="A35" s="63" t="s">
        <v>743</v>
      </c>
      <c r="B35" s="732">
        <v>83</v>
      </c>
      <c r="C35" s="732">
        <v>251</v>
      </c>
      <c r="D35" s="732">
        <v>0</v>
      </c>
      <c r="E35" s="732">
        <v>4</v>
      </c>
      <c r="F35" s="732">
        <v>7</v>
      </c>
      <c r="G35" s="732">
        <v>35</v>
      </c>
      <c r="H35" s="733">
        <v>217</v>
      </c>
      <c r="I35" s="198"/>
      <c r="J35" s="63" t="s">
        <v>744</v>
      </c>
      <c r="K35" s="684">
        <v>1</v>
      </c>
      <c r="L35" s="1824" t="s">
        <v>414</v>
      </c>
      <c r="M35" s="1824">
        <v>2</v>
      </c>
      <c r="N35" s="1824" t="s">
        <v>414</v>
      </c>
      <c r="O35" s="1824" t="s">
        <v>414</v>
      </c>
      <c r="P35" s="1824" t="s">
        <v>414</v>
      </c>
      <c r="Q35" s="686">
        <v>6</v>
      </c>
    </row>
    <row r="36" spans="1:17">
      <c r="A36" s="63" t="s">
        <v>745</v>
      </c>
      <c r="B36" s="732">
        <v>389</v>
      </c>
      <c r="C36" s="732">
        <v>2158</v>
      </c>
      <c r="D36" s="732">
        <v>2</v>
      </c>
      <c r="E36" s="732">
        <v>51</v>
      </c>
      <c r="F36" s="732">
        <v>75</v>
      </c>
      <c r="G36" s="732">
        <v>176</v>
      </c>
      <c r="H36" s="733">
        <v>1043</v>
      </c>
      <c r="I36" s="198"/>
      <c r="J36" s="63" t="s">
        <v>746</v>
      </c>
      <c r="K36" s="684">
        <v>207</v>
      </c>
      <c r="L36" s="1734">
        <v>179</v>
      </c>
      <c r="M36" s="1734">
        <v>35</v>
      </c>
      <c r="N36" s="1734">
        <v>3</v>
      </c>
      <c r="O36" s="1734">
        <v>145</v>
      </c>
      <c r="P36" s="1734">
        <v>6</v>
      </c>
      <c r="Q36" s="685">
        <v>220</v>
      </c>
    </row>
    <row r="37" spans="1:17">
      <c r="A37" s="63" t="s">
        <v>747</v>
      </c>
      <c r="B37" s="732">
        <v>48</v>
      </c>
      <c r="C37" s="732">
        <v>208</v>
      </c>
      <c r="D37" s="732">
        <v>1</v>
      </c>
      <c r="E37" s="732">
        <v>13</v>
      </c>
      <c r="F37" s="732">
        <v>7</v>
      </c>
      <c r="G37" s="732">
        <v>1</v>
      </c>
      <c r="H37" s="733">
        <v>95</v>
      </c>
      <c r="I37" s="198"/>
      <c r="J37" s="63" t="s">
        <v>747</v>
      </c>
      <c r="K37" s="684" t="s">
        <v>414</v>
      </c>
      <c r="L37" s="1824" t="s">
        <v>414</v>
      </c>
      <c r="M37" s="1824" t="s">
        <v>414</v>
      </c>
      <c r="N37" s="1824" t="s">
        <v>414</v>
      </c>
      <c r="O37" s="1824" t="s">
        <v>414</v>
      </c>
      <c r="P37" s="1824" t="s">
        <v>414</v>
      </c>
      <c r="Q37" s="686">
        <v>1</v>
      </c>
    </row>
    <row r="38" spans="1:17">
      <c r="A38" s="63" t="s">
        <v>748</v>
      </c>
      <c r="B38" s="732">
        <v>40</v>
      </c>
      <c r="C38" s="732">
        <v>299</v>
      </c>
      <c r="D38" s="732">
        <v>0</v>
      </c>
      <c r="E38" s="732">
        <v>2</v>
      </c>
      <c r="F38" s="732">
        <v>7</v>
      </c>
      <c r="G38" s="732">
        <v>59</v>
      </c>
      <c r="H38" s="733">
        <v>158</v>
      </c>
      <c r="I38" s="198"/>
      <c r="J38" s="63" t="s">
        <v>749</v>
      </c>
      <c r="K38" s="684" t="s">
        <v>414</v>
      </c>
      <c r="L38" s="1824" t="s">
        <v>414</v>
      </c>
      <c r="M38" s="1824" t="s">
        <v>414</v>
      </c>
      <c r="N38" s="1824" t="s">
        <v>414</v>
      </c>
      <c r="O38" s="1824" t="s">
        <v>414</v>
      </c>
      <c r="P38" s="1824" t="s">
        <v>414</v>
      </c>
      <c r="Q38" s="686">
        <v>2</v>
      </c>
    </row>
    <row r="39" spans="1:17">
      <c r="A39" s="63" t="s">
        <v>750</v>
      </c>
      <c r="B39" s="732">
        <v>13</v>
      </c>
      <c r="C39" s="732">
        <v>167</v>
      </c>
      <c r="D39" s="732">
        <v>0</v>
      </c>
      <c r="E39" s="732">
        <v>1</v>
      </c>
      <c r="F39" s="732">
        <v>2</v>
      </c>
      <c r="G39" s="732">
        <v>0</v>
      </c>
      <c r="H39" s="733">
        <v>42</v>
      </c>
      <c r="I39" s="198"/>
      <c r="J39" s="63" t="s">
        <v>751</v>
      </c>
      <c r="K39" s="684" t="s">
        <v>414</v>
      </c>
      <c r="L39" s="1824" t="s">
        <v>414</v>
      </c>
      <c r="M39" s="1824" t="s">
        <v>414</v>
      </c>
      <c r="N39" s="1824" t="s">
        <v>414</v>
      </c>
      <c r="O39" s="1824" t="s">
        <v>414</v>
      </c>
      <c r="P39" s="1824" t="s">
        <v>414</v>
      </c>
      <c r="Q39" s="686" t="s">
        <v>414</v>
      </c>
    </row>
    <row r="40" spans="1:17">
      <c r="A40" s="63" t="s">
        <v>752</v>
      </c>
      <c r="B40" s="732">
        <v>218</v>
      </c>
      <c r="C40" s="732">
        <v>1020</v>
      </c>
      <c r="D40" s="732">
        <v>3</v>
      </c>
      <c r="E40" s="732">
        <v>17</v>
      </c>
      <c r="F40" s="732">
        <v>11</v>
      </c>
      <c r="G40" s="732">
        <v>12</v>
      </c>
      <c r="H40" s="733">
        <v>667</v>
      </c>
      <c r="I40" s="198"/>
      <c r="J40" s="63" t="s">
        <v>753</v>
      </c>
      <c r="K40" s="684">
        <v>24</v>
      </c>
      <c r="L40" s="1824" t="s">
        <v>414</v>
      </c>
      <c r="M40" s="1824">
        <v>1</v>
      </c>
      <c r="N40" s="1824" t="s">
        <v>414</v>
      </c>
      <c r="O40" s="1824">
        <v>27</v>
      </c>
      <c r="P40" s="1824">
        <v>1</v>
      </c>
      <c r="Q40" s="686">
        <v>36</v>
      </c>
    </row>
    <row r="41" spans="1:17">
      <c r="A41" s="63" t="s">
        <v>754</v>
      </c>
      <c r="B41" s="732">
        <v>60</v>
      </c>
      <c r="C41" s="732">
        <v>297</v>
      </c>
      <c r="D41" s="732">
        <v>0</v>
      </c>
      <c r="E41" s="732">
        <v>5</v>
      </c>
      <c r="F41" s="732">
        <v>8</v>
      </c>
      <c r="G41" s="732">
        <v>39</v>
      </c>
      <c r="H41" s="733">
        <v>318</v>
      </c>
      <c r="I41" s="198"/>
      <c r="J41" s="63" t="s">
        <v>755</v>
      </c>
      <c r="K41" s="684" t="s">
        <v>414</v>
      </c>
      <c r="L41" s="1824" t="s">
        <v>414</v>
      </c>
      <c r="M41" s="1824" t="s">
        <v>414</v>
      </c>
      <c r="N41" s="1824" t="s">
        <v>414</v>
      </c>
      <c r="O41" s="1824">
        <v>1</v>
      </c>
      <c r="P41" s="1824" t="s">
        <v>414</v>
      </c>
      <c r="Q41" s="686">
        <v>4</v>
      </c>
    </row>
    <row r="42" spans="1:17">
      <c r="A42" s="63" t="s">
        <v>756</v>
      </c>
      <c r="B42" s="732">
        <v>84</v>
      </c>
      <c r="C42" s="732">
        <v>372</v>
      </c>
      <c r="D42" s="732">
        <v>71</v>
      </c>
      <c r="E42" s="732">
        <v>6</v>
      </c>
      <c r="F42" s="732">
        <v>54</v>
      </c>
      <c r="G42" s="732">
        <v>10</v>
      </c>
      <c r="H42" s="733">
        <v>172</v>
      </c>
      <c r="I42" s="198"/>
      <c r="J42" s="63" t="s">
        <v>757</v>
      </c>
      <c r="K42" s="684" t="s">
        <v>414</v>
      </c>
      <c r="L42" s="1824" t="s">
        <v>414</v>
      </c>
      <c r="M42" s="1824" t="s">
        <v>414</v>
      </c>
      <c r="N42" s="1824" t="s">
        <v>414</v>
      </c>
      <c r="O42" s="1824" t="s">
        <v>414</v>
      </c>
      <c r="P42" s="1824" t="s">
        <v>414</v>
      </c>
      <c r="Q42" s="686">
        <v>6</v>
      </c>
    </row>
    <row r="43" spans="1:17">
      <c r="A43" s="63" t="s">
        <v>758</v>
      </c>
      <c r="B43" s="732">
        <v>0</v>
      </c>
      <c r="C43" s="732">
        <v>0</v>
      </c>
      <c r="D43" s="732">
        <v>0</v>
      </c>
      <c r="E43" s="732">
        <v>0</v>
      </c>
      <c r="F43" s="732">
        <v>0</v>
      </c>
      <c r="G43" s="732">
        <v>0</v>
      </c>
      <c r="H43" s="733">
        <v>0</v>
      </c>
      <c r="I43" s="198"/>
      <c r="J43" s="63" t="s">
        <v>759</v>
      </c>
      <c r="K43" s="684" t="s">
        <v>414</v>
      </c>
      <c r="L43" s="1824" t="s">
        <v>414</v>
      </c>
      <c r="M43" s="1824" t="s">
        <v>414</v>
      </c>
      <c r="N43" s="1824" t="s">
        <v>414</v>
      </c>
      <c r="O43" s="1824" t="s">
        <v>414</v>
      </c>
      <c r="P43" s="1824" t="s">
        <v>414</v>
      </c>
      <c r="Q43" s="686" t="s">
        <v>414</v>
      </c>
    </row>
    <row r="44" spans="1:17">
      <c r="A44" s="63" t="s">
        <v>760</v>
      </c>
      <c r="B44" s="732">
        <v>0</v>
      </c>
      <c r="C44" s="732">
        <v>0</v>
      </c>
      <c r="D44" s="732">
        <v>0</v>
      </c>
      <c r="E44" s="732">
        <v>0</v>
      </c>
      <c r="F44" s="732">
        <v>0</v>
      </c>
      <c r="G44" s="732">
        <v>0</v>
      </c>
      <c r="H44" s="733">
        <v>0</v>
      </c>
      <c r="I44" s="198"/>
      <c r="J44" s="63" t="s">
        <v>761</v>
      </c>
      <c r="K44" s="684" t="s">
        <v>414</v>
      </c>
      <c r="L44" s="1824" t="s">
        <v>414</v>
      </c>
      <c r="M44" s="1824" t="s">
        <v>414</v>
      </c>
      <c r="N44" s="1824" t="s">
        <v>414</v>
      </c>
      <c r="O44" s="1824" t="s">
        <v>414</v>
      </c>
      <c r="P44" s="1824" t="s">
        <v>414</v>
      </c>
      <c r="Q44" s="686" t="s">
        <v>414</v>
      </c>
    </row>
    <row r="45" spans="1:17">
      <c r="A45" s="63" t="s">
        <v>762</v>
      </c>
      <c r="B45" s="732">
        <v>247</v>
      </c>
      <c r="C45" s="732">
        <v>669</v>
      </c>
      <c r="D45" s="732">
        <v>2</v>
      </c>
      <c r="E45" s="732">
        <v>12</v>
      </c>
      <c r="F45" s="732">
        <v>45</v>
      </c>
      <c r="G45" s="732">
        <v>106</v>
      </c>
      <c r="H45" s="733">
        <v>445</v>
      </c>
      <c r="I45" s="198"/>
      <c r="J45" s="63" t="s">
        <v>763</v>
      </c>
      <c r="K45" s="684">
        <v>40</v>
      </c>
      <c r="L45" s="1824">
        <v>3</v>
      </c>
      <c r="M45" s="1824">
        <v>6</v>
      </c>
      <c r="N45" s="1824" t="s">
        <v>414</v>
      </c>
      <c r="O45" s="1824">
        <v>30</v>
      </c>
      <c r="P45" s="1824" t="s">
        <v>414</v>
      </c>
      <c r="Q45" s="686">
        <v>58</v>
      </c>
    </row>
    <row r="46" spans="1:17">
      <c r="A46" s="63" t="s">
        <v>764</v>
      </c>
      <c r="B46" s="732">
        <v>71</v>
      </c>
      <c r="C46" s="732">
        <v>566</v>
      </c>
      <c r="D46" s="732">
        <v>4</v>
      </c>
      <c r="E46" s="732">
        <v>3</v>
      </c>
      <c r="F46" s="732">
        <v>22</v>
      </c>
      <c r="G46" s="732">
        <v>65</v>
      </c>
      <c r="H46" s="733">
        <v>372</v>
      </c>
      <c r="I46" s="198"/>
      <c r="J46" s="63" t="s">
        <v>765</v>
      </c>
      <c r="K46" s="684" t="s">
        <v>414</v>
      </c>
      <c r="L46" s="1824" t="s">
        <v>414</v>
      </c>
      <c r="M46" s="1824">
        <v>1</v>
      </c>
      <c r="N46" s="1824" t="s">
        <v>414</v>
      </c>
      <c r="O46" s="1824" t="s">
        <v>414</v>
      </c>
      <c r="P46" s="1824" t="s">
        <v>414</v>
      </c>
      <c r="Q46" s="686">
        <v>2</v>
      </c>
    </row>
    <row r="47" spans="1:17">
      <c r="A47" s="63" t="s">
        <v>766</v>
      </c>
      <c r="B47" s="732">
        <v>149</v>
      </c>
      <c r="C47" s="732">
        <v>1305</v>
      </c>
      <c r="D47" s="732">
        <v>0</v>
      </c>
      <c r="E47" s="732">
        <v>40</v>
      </c>
      <c r="F47" s="732">
        <v>43</v>
      </c>
      <c r="G47" s="732">
        <v>10</v>
      </c>
      <c r="H47" s="733">
        <v>528</v>
      </c>
      <c r="I47" s="198"/>
      <c r="J47" s="63" t="s">
        <v>767</v>
      </c>
      <c r="K47" s="684">
        <v>19</v>
      </c>
      <c r="L47" s="1824">
        <v>1</v>
      </c>
      <c r="M47" s="1824">
        <v>2</v>
      </c>
      <c r="N47" s="1824" t="s">
        <v>414</v>
      </c>
      <c r="O47" s="1824">
        <v>18</v>
      </c>
      <c r="P47" s="1824" t="s">
        <v>414</v>
      </c>
      <c r="Q47" s="686">
        <v>25</v>
      </c>
    </row>
    <row r="48" spans="1:17">
      <c r="A48" s="63" t="s">
        <v>768</v>
      </c>
      <c r="B48" s="732">
        <v>30</v>
      </c>
      <c r="C48" s="732">
        <v>59</v>
      </c>
      <c r="D48" s="732">
        <v>4</v>
      </c>
      <c r="E48" s="732">
        <v>2</v>
      </c>
      <c r="F48" s="732">
        <v>9</v>
      </c>
      <c r="G48" s="732">
        <v>2</v>
      </c>
      <c r="H48" s="733">
        <v>95</v>
      </c>
      <c r="I48" s="198"/>
      <c r="J48" s="63" t="s">
        <v>769</v>
      </c>
      <c r="K48" s="684">
        <v>4</v>
      </c>
      <c r="L48" s="1824" t="s">
        <v>414</v>
      </c>
      <c r="M48" s="1824">
        <v>3</v>
      </c>
      <c r="N48" s="1824" t="s">
        <v>414</v>
      </c>
      <c r="O48" s="1824" t="s">
        <v>414</v>
      </c>
      <c r="P48" s="1824" t="s">
        <v>414</v>
      </c>
      <c r="Q48" s="686">
        <v>11</v>
      </c>
    </row>
    <row r="49" spans="1:17">
      <c r="A49" s="63" t="s">
        <v>770</v>
      </c>
      <c r="B49" s="732">
        <v>61</v>
      </c>
      <c r="C49" s="732">
        <v>233</v>
      </c>
      <c r="D49" s="732">
        <v>38</v>
      </c>
      <c r="E49" s="732">
        <v>5</v>
      </c>
      <c r="F49" s="732">
        <v>33</v>
      </c>
      <c r="G49" s="732">
        <v>4</v>
      </c>
      <c r="H49" s="733">
        <v>111</v>
      </c>
      <c r="I49" s="198"/>
      <c r="J49" s="63" t="s">
        <v>771</v>
      </c>
      <c r="K49" s="684">
        <v>1</v>
      </c>
      <c r="L49" s="1824" t="s">
        <v>414</v>
      </c>
      <c r="M49" s="1824" t="s">
        <v>414</v>
      </c>
      <c r="N49" s="1824" t="s">
        <v>414</v>
      </c>
      <c r="O49" s="1824" t="s">
        <v>414</v>
      </c>
      <c r="P49" s="1824" t="s">
        <v>414</v>
      </c>
      <c r="Q49" s="686">
        <v>15</v>
      </c>
    </row>
    <row r="50" spans="1:17">
      <c r="A50" s="63" t="s">
        <v>772</v>
      </c>
      <c r="B50" s="732">
        <v>0</v>
      </c>
      <c r="C50" s="732">
        <v>0</v>
      </c>
      <c r="D50" s="732">
        <v>0</v>
      </c>
      <c r="E50" s="732">
        <v>0</v>
      </c>
      <c r="F50" s="732">
        <v>0</v>
      </c>
      <c r="G50" s="732">
        <v>0</v>
      </c>
      <c r="H50" s="733">
        <v>1</v>
      </c>
      <c r="I50" s="198"/>
      <c r="J50" s="63" t="s">
        <v>773</v>
      </c>
      <c r="K50" s="684" t="s">
        <v>414</v>
      </c>
      <c r="L50" s="1824" t="s">
        <v>414</v>
      </c>
      <c r="M50" s="1824" t="s">
        <v>414</v>
      </c>
      <c r="N50" s="1824" t="s">
        <v>414</v>
      </c>
      <c r="O50" s="1824" t="s">
        <v>414</v>
      </c>
      <c r="P50" s="1824" t="s">
        <v>414</v>
      </c>
      <c r="Q50" s="686" t="s">
        <v>414</v>
      </c>
    </row>
    <row r="51" spans="1:17">
      <c r="A51" s="63" t="s">
        <v>774</v>
      </c>
      <c r="B51" s="732">
        <v>37</v>
      </c>
      <c r="C51" s="732">
        <v>263</v>
      </c>
      <c r="D51" s="732">
        <v>3</v>
      </c>
      <c r="E51" s="732">
        <v>36</v>
      </c>
      <c r="F51" s="732">
        <v>4</v>
      </c>
      <c r="G51" s="732">
        <v>84</v>
      </c>
      <c r="H51" s="733">
        <v>186</v>
      </c>
      <c r="I51" s="198"/>
      <c r="J51" s="63" t="s">
        <v>775</v>
      </c>
      <c r="K51" s="684" t="s">
        <v>414</v>
      </c>
      <c r="L51" s="1824" t="s">
        <v>414</v>
      </c>
      <c r="M51" s="1824" t="s">
        <v>414</v>
      </c>
      <c r="N51" s="1824" t="s">
        <v>414</v>
      </c>
      <c r="O51" s="1824" t="s">
        <v>414</v>
      </c>
      <c r="P51" s="1824" t="s">
        <v>414</v>
      </c>
      <c r="Q51" s="686">
        <v>3</v>
      </c>
    </row>
    <row r="52" spans="1:17">
      <c r="A52" s="63" t="s">
        <v>776</v>
      </c>
      <c r="B52" s="732">
        <v>1</v>
      </c>
      <c r="C52" s="732">
        <v>167</v>
      </c>
      <c r="D52" s="732">
        <v>0</v>
      </c>
      <c r="E52" s="732">
        <v>2</v>
      </c>
      <c r="F52" s="732">
        <v>0</v>
      </c>
      <c r="G52" s="732">
        <v>0</v>
      </c>
      <c r="H52" s="733">
        <v>42</v>
      </c>
      <c r="I52" s="198"/>
      <c r="J52" s="63" t="s">
        <v>777</v>
      </c>
      <c r="K52" s="684" t="s">
        <v>414</v>
      </c>
      <c r="L52" s="1824" t="s">
        <v>414</v>
      </c>
      <c r="M52" s="1824" t="s">
        <v>414</v>
      </c>
      <c r="N52" s="1824" t="s">
        <v>414</v>
      </c>
      <c r="O52" s="1824" t="s">
        <v>414</v>
      </c>
      <c r="P52" s="1824" t="s">
        <v>414</v>
      </c>
      <c r="Q52" s="686">
        <v>1</v>
      </c>
    </row>
    <row r="53" spans="1:17">
      <c r="A53" s="63" t="s">
        <v>778</v>
      </c>
      <c r="B53" s="732">
        <v>117</v>
      </c>
      <c r="C53" s="732">
        <v>198</v>
      </c>
      <c r="D53" s="732">
        <v>1</v>
      </c>
      <c r="E53" s="732">
        <v>8</v>
      </c>
      <c r="F53" s="732">
        <v>27</v>
      </c>
      <c r="G53" s="732">
        <v>6</v>
      </c>
      <c r="H53" s="733">
        <v>156</v>
      </c>
      <c r="I53" s="198"/>
      <c r="J53" s="63" t="s">
        <v>779</v>
      </c>
      <c r="K53" s="684">
        <v>25</v>
      </c>
      <c r="L53" s="1824" t="s">
        <v>414</v>
      </c>
      <c r="M53" s="1824">
        <v>5</v>
      </c>
      <c r="N53" s="1824">
        <v>1</v>
      </c>
      <c r="O53" s="1824">
        <v>46</v>
      </c>
      <c r="P53" s="1824" t="s">
        <v>414</v>
      </c>
      <c r="Q53" s="686">
        <v>32</v>
      </c>
    </row>
    <row r="54" spans="1:17" ht="13" thickBot="1">
      <c r="A54" s="364" t="s">
        <v>780</v>
      </c>
      <c r="B54" s="734">
        <v>42</v>
      </c>
      <c r="C54" s="734">
        <v>100</v>
      </c>
      <c r="D54" s="734">
        <v>2</v>
      </c>
      <c r="E54" s="734">
        <v>1</v>
      </c>
      <c r="F54" s="734">
        <v>7</v>
      </c>
      <c r="G54" s="734">
        <v>0</v>
      </c>
      <c r="H54" s="735">
        <v>107</v>
      </c>
      <c r="I54" s="198"/>
      <c r="J54" s="687" t="s">
        <v>781</v>
      </c>
      <c r="K54" s="688">
        <v>3</v>
      </c>
      <c r="L54" s="689" t="s">
        <v>414</v>
      </c>
      <c r="M54" s="689" t="s">
        <v>414</v>
      </c>
      <c r="N54" s="689" t="s">
        <v>414</v>
      </c>
      <c r="O54" s="689">
        <v>1</v>
      </c>
      <c r="P54" s="689" t="s">
        <v>414</v>
      </c>
      <c r="Q54" s="690">
        <v>8</v>
      </c>
    </row>
    <row r="55" spans="1:17" ht="14" thickTop="1" thickBot="1">
      <c r="A55" s="2346" t="s">
        <v>47</v>
      </c>
      <c r="B55" s="2347">
        <f t="shared" ref="B55:H55" si="0">SUM(B7:B54)</f>
        <v>5108</v>
      </c>
      <c r="C55" s="2347">
        <f t="shared" si="0"/>
        <v>27702</v>
      </c>
      <c r="D55" s="2347">
        <f t="shared" si="0"/>
        <v>289</v>
      </c>
      <c r="E55" s="2347">
        <f t="shared" si="0"/>
        <v>781</v>
      </c>
      <c r="F55" s="2347">
        <f t="shared" si="0"/>
        <v>1131</v>
      </c>
      <c r="G55" s="2347">
        <f t="shared" si="0"/>
        <v>2212</v>
      </c>
      <c r="H55" s="2348">
        <f t="shared" si="0"/>
        <v>13717</v>
      </c>
      <c r="I55" s="122"/>
      <c r="J55" s="2301" t="s">
        <v>47</v>
      </c>
      <c r="K55" s="2347">
        <f>SUM(K7:K54)</f>
        <v>928</v>
      </c>
      <c r="L55" s="2347">
        <f t="shared" ref="L55:Q55" si="1">SUM(L7:L54)</f>
        <v>204</v>
      </c>
      <c r="M55" s="2347">
        <f t="shared" si="1"/>
        <v>144</v>
      </c>
      <c r="N55" s="2347">
        <f t="shared" si="1"/>
        <v>11</v>
      </c>
      <c r="O55" s="2347">
        <f t="shared" si="1"/>
        <v>781</v>
      </c>
      <c r="P55" s="2347">
        <f t="shared" si="1"/>
        <v>18</v>
      </c>
      <c r="Q55" s="2347">
        <f t="shared" si="1"/>
        <v>1330</v>
      </c>
    </row>
    <row r="56" spans="1:17" s="234" customFormat="1" ht="15" customHeight="1">
      <c r="A56" s="2660" t="s">
        <v>1780</v>
      </c>
      <c r="B56" s="2660"/>
      <c r="C56" s="2660"/>
      <c r="D56" s="2660"/>
      <c r="E56" s="2660"/>
      <c r="F56" s="2660"/>
      <c r="G56" s="2660"/>
      <c r="H56" s="2660"/>
      <c r="I56" s="2660"/>
      <c r="J56" s="2660"/>
      <c r="K56" s="2660"/>
      <c r="L56" s="2660"/>
      <c r="M56" s="2660"/>
      <c r="N56" s="2660"/>
      <c r="O56" s="2660"/>
      <c r="P56" s="2660"/>
      <c r="Q56" s="2797"/>
    </row>
    <row r="57" spans="1:17" s="234" customFormat="1" ht="15" customHeight="1" thickBot="1">
      <c r="A57" s="2799" t="s">
        <v>1781</v>
      </c>
      <c r="B57" s="2799"/>
      <c r="C57" s="2799"/>
      <c r="D57" s="2799"/>
      <c r="E57" s="2799"/>
      <c r="F57" s="2799"/>
      <c r="G57" s="2799"/>
      <c r="H57" s="2799"/>
      <c r="I57" s="2799"/>
      <c r="J57" s="2799"/>
      <c r="K57" s="2799"/>
      <c r="L57" s="2799"/>
      <c r="M57" s="2799"/>
      <c r="N57" s="2799"/>
      <c r="O57" s="2799"/>
      <c r="P57" s="2799"/>
      <c r="Q57" s="2800"/>
    </row>
    <row r="58" spans="1:17" ht="14.15" customHeight="1">
      <c r="A58" s="93"/>
      <c r="B58" s="105"/>
      <c r="C58" s="105"/>
      <c r="D58" s="105"/>
      <c r="E58" s="105"/>
      <c r="F58" s="105"/>
      <c r="G58" s="105"/>
      <c r="H58" s="105"/>
    </row>
    <row r="59" spans="1:17" ht="15.5">
      <c r="A59" s="2792" t="s">
        <v>782</v>
      </c>
      <c r="B59" s="2792"/>
      <c r="C59" s="2792"/>
      <c r="D59" s="2792"/>
      <c r="E59" s="2792"/>
      <c r="F59" s="2792"/>
      <c r="G59" s="32"/>
      <c r="H59" s="82"/>
    </row>
    <row r="60" spans="1:17" ht="15.5">
      <c r="A60" s="2798" t="s">
        <v>783</v>
      </c>
      <c r="B60" s="2731"/>
      <c r="C60" s="2731"/>
      <c r="D60" s="2731"/>
      <c r="E60" s="2731"/>
      <c r="F60" s="2731"/>
      <c r="G60" s="82"/>
      <c r="H60" s="82"/>
    </row>
    <row r="61" spans="1:17" ht="65">
      <c r="A61" s="2466" t="s">
        <v>784</v>
      </c>
      <c r="B61" s="2465" t="s">
        <v>785</v>
      </c>
      <c r="C61" s="2465" t="s">
        <v>786</v>
      </c>
      <c r="D61" s="2465" t="s">
        <v>787</v>
      </c>
      <c r="E61" s="2467" t="s">
        <v>788</v>
      </c>
      <c r="F61" s="2467" t="s">
        <v>789</v>
      </c>
      <c r="G61" s="109"/>
      <c r="H61" s="82"/>
    </row>
    <row r="62" spans="1:17" ht="12.65" customHeight="1">
      <c r="A62" s="2468"/>
      <c r="B62" s="2468"/>
      <c r="C62" s="2468"/>
      <c r="D62" s="2468" t="s">
        <v>324</v>
      </c>
      <c r="E62" s="2468"/>
      <c r="F62" s="2468"/>
      <c r="G62" s="110"/>
      <c r="H62" s="82"/>
    </row>
    <row r="63" spans="1:17" ht="15.5">
      <c r="A63" s="2468"/>
      <c r="B63" s="2468"/>
      <c r="C63" s="2468"/>
      <c r="D63" s="2468"/>
      <c r="E63" s="2468"/>
      <c r="F63" s="2468"/>
      <c r="G63" s="110"/>
      <c r="H63" s="82"/>
    </row>
    <row r="64" spans="1:17" ht="15.5">
      <c r="A64" s="1707" t="s">
        <v>47</v>
      </c>
      <c r="B64" s="2468"/>
      <c r="C64" s="2468"/>
      <c r="D64" s="2468"/>
      <c r="E64" s="2468"/>
      <c r="F64" s="2468"/>
      <c r="G64" s="111"/>
      <c r="H64" s="82"/>
    </row>
    <row r="65" spans="1:17" s="234" customFormat="1" ht="27.75" customHeight="1">
      <c r="A65" s="2790" t="s">
        <v>1782</v>
      </c>
      <c r="B65" s="2790"/>
      <c r="C65" s="2790"/>
      <c r="D65" s="2790"/>
      <c r="E65" s="2791"/>
      <c r="F65" s="2791"/>
      <c r="G65" s="2510"/>
      <c r="H65" s="2510"/>
      <c r="I65" s="2510"/>
      <c r="J65" s="2510"/>
      <c r="K65" s="2510"/>
      <c r="L65" s="2510"/>
      <c r="M65" s="2510"/>
      <c r="N65" s="2510"/>
      <c r="O65" s="2510"/>
      <c r="P65" s="2510"/>
      <c r="Q65" s="2510"/>
    </row>
  </sheetData>
  <customSheetViews>
    <customSheetView guid="{F8F6599B-2A1F-4529-A350-AEBC686D896D}" showPageBreaks="1" fitToPage="1" printArea="1">
      <pageMargins left="0" right="0" top="0" bottom="0" header="0" footer="0"/>
      <printOptions horizontalCentered="1" verticalCentered="1" headings="1" gridLines="1"/>
      <pageSetup scale="95" orientation="landscape" r:id="rId1"/>
    </customSheetView>
  </customSheetViews>
  <mergeCells count="10">
    <mergeCell ref="A1:Q1"/>
    <mergeCell ref="A2:Q2"/>
    <mergeCell ref="A3:Q3"/>
    <mergeCell ref="A65:F65"/>
    <mergeCell ref="A59:F59"/>
    <mergeCell ref="A5:H5"/>
    <mergeCell ref="J5:Q5"/>
    <mergeCell ref="A56:Q56"/>
    <mergeCell ref="A60:F60"/>
    <mergeCell ref="A57:Q57"/>
  </mergeCells>
  <printOptions horizontalCentered="1" verticalCentered="1" headings="1"/>
  <pageMargins left="0.25" right="0.25" top="0.5" bottom="0.5" header="0.3" footer="0.3"/>
  <pageSetup scale="36" orientation="portrait" r:id="rId2"/>
  <customProperties>
    <customPr name="_pios_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G32"/>
  <sheetViews>
    <sheetView tabSelected="1" view="pageBreakPreview" zoomScale="80" zoomScaleNormal="100" zoomScaleSheetLayoutView="80" zoomScalePageLayoutView="115" workbookViewId="0">
      <selection activeCell="B6" sqref="B6"/>
    </sheetView>
  </sheetViews>
  <sheetFormatPr defaultColWidth="9.453125" defaultRowHeight="14"/>
  <cols>
    <col min="1" max="1" width="17.453125" style="10" customWidth="1"/>
    <col min="2" max="2" width="17.453125" style="19" customWidth="1"/>
    <col min="3" max="3" width="21.54296875" style="7" customWidth="1"/>
    <col min="4" max="4" width="3" style="7" customWidth="1"/>
    <col min="5" max="6" width="18.453125" style="7" customWidth="1"/>
    <col min="7" max="7" width="20.453125" style="7" bestFit="1" customWidth="1"/>
    <col min="8" max="8" width="2.54296875" style="7" customWidth="1"/>
    <col min="9" max="16384" width="9.453125" style="7"/>
  </cols>
  <sheetData>
    <row r="1" spans="1:7" ht="15.5">
      <c r="A1" s="2557" t="s">
        <v>790</v>
      </c>
      <c r="B1" s="2557"/>
      <c r="C1" s="2557"/>
      <c r="D1" s="2557"/>
      <c r="E1" s="2557"/>
      <c r="F1" s="2557"/>
      <c r="G1" s="2557"/>
    </row>
    <row r="2" spans="1:7" ht="15.5">
      <c r="A2" s="2557" t="s">
        <v>39</v>
      </c>
      <c r="B2" s="2557"/>
      <c r="C2" s="2557"/>
      <c r="D2" s="2557"/>
      <c r="E2" s="2557"/>
      <c r="F2" s="2557"/>
      <c r="G2" s="2557"/>
    </row>
    <row r="3" spans="1:7" ht="15.5">
      <c r="A3" s="2557" t="s">
        <v>40</v>
      </c>
      <c r="B3" s="2557"/>
      <c r="C3" s="2557"/>
      <c r="D3" s="2557"/>
      <c r="E3" s="2557"/>
      <c r="F3" s="2557"/>
      <c r="G3" s="2557"/>
    </row>
    <row r="4" spans="1:7" ht="14.5" thickBot="1"/>
    <row r="5" spans="1:7" s="11" customFormat="1" ht="70.5" customHeight="1" thickBot="1">
      <c r="A5" s="2802" t="s">
        <v>791</v>
      </c>
      <c r="B5" s="2803"/>
      <c r="C5" s="2804"/>
      <c r="D5" s="956"/>
      <c r="E5" s="2805" t="s">
        <v>792</v>
      </c>
      <c r="F5" s="2803"/>
      <c r="G5" s="2804"/>
    </row>
    <row r="6" spans="1:7" ht="27" customHeight="1" thickBot="1">
      <c r="A6" s="2196" t="s">
        <v>564</v>
      </c>
      <c r="B6" s="2197" t="s">
        <v>793</v>
      </c>
      <c r="C6" s="2198" t="s">
        <v>794</v>
      </c>
      <c r="D6" s="48"/>
      <c r="E6" s="2199" t="s">
        <v>564</v>
      </c>
      <c r="F6" s="2200" t="s">
        <v>793</v>
      </c>
      <c r="G6" s="2201" t="s">
        <v>794</v>
      </c>
    </row>
    <row r="7" spans="1:7">
      <c r="A7" s="1925">
        <v>2025</v>
      </c>
      <c r="B7" s="1926">
        <v>0.20504301637255543</v>
      </c>
      <c r="C7" s="1927">
        <v>1.9255978123783659</v>
      </c>
      <c r="D7"/>
      <c r="E7" s="1925">
        <v>2025</v>
      </c>
      <c r="F7" s="1926">
        <v>0.20728799634439576</v>
      </c>
      <c r="G7" s="1927">
        <v>1.9360702939056369</v>
      </c>
    </row>
    <row r="8" spans="1:7">
      <c r="A8" s="140">
        <v>2026</v>
      </c>
      <c r="B8" s="1825">
        <v>0.40192407059436219</v>
      </c>
      <c r="C8" s="169">
        <v>3.7745450919063952</v>
      </c>
      <c r="D8"/>
      <c r="E8" s="140">
        <v>2026</v>
      </c>
      <c r="F8" s="1825">
        <v>0.40632466664804789</v>
      </c>
      <c r="G8" s="169">
        <v>3.7950731863478913</v>
      </c>
    </row>
    <row r="9" spans="1:7">
      <c r="A9" s="141">
        <v>2027</v>
      </c>
      <c r="B9" s="1825">
        <v>0.59096805852058665</v>
      </c>
      <c r="C9" s="169">
        <v>5.5498929971118303</v>
      </c>
      <c r="D9"/>
      <c r="E9" s="141">
        <v>2027</v>
      </c>
      <c r="F9" s="1825">
        <v>0.59743846399377531</v>
      </c>
      <c r="G9" s="169">
        <v>5.5800764297668541</v>
      </c>
    </row>
    <row r="10" spans="1:7">
      <c r="A10" s="140">
        <v>2028</v>
      </c>
      <c r="B10" s="1825">
        <v>0.77248694317054578</v>
      </c>
      <c r="C10" s="169">
        <v>7.2545712318108135</v>
      </c>
      <c r="D10"/>
      <c r="E10" s="141">
        <v>2028</v>
      </c>
      <c r="F10" s="1825">
        <v>0.78094476702919913</v>
      </c>
      <c r="G10" s="169">
        <v>7.2940256613521361</v>
      </c>
    </row>
    <row r="11" spans="1:7">
      <c r="A11" s="140">
        <v>2029</v>
      </c>
      <c r="B11" s="1825">
        <v>0.94678026953342254</v>
      </c>
      <c r="C11" s="169">
        <v>8.8913928797458848</v>
      </c>
      <c r="D11"/>
      <c r="E11" s="141">
        <v>2029</v>
      </c>
      <c r="F11" s="1825">
        <v>0.95714640040897592</v>
      </c>
      <c r="G11" s="169">
        <v>8.9397492639743437</v>
      </c>
    </row>
    <row r="12" spans="1:7">
      <c r="A12" s="141">
        <v>2030</v>
      </c>
      <c r="B12" s="1825">
        <v>1.1141356588815752</v>
      </c>
      <c r="C12" s="169">
        <v>10.463059046775925</v>
      </c>
      <c r="D12"/>
      <c r="E12" s="141">
        <v>2030</v>
      </c>
      <c r="F12" s="1825">
        <v>1.126334134520256</v>
      </c>
      <c r="G12" s="169">
        <v>10.519963033621842</v>
      </c>
    </row>
    <row r="13" spans="1:7">
      <c r="A13" s="140">
        <v>2031</v>
      </c>
      <c r="B13" s="1825">
        <v>1.274829283407162</v>
      </c>
      <c r="C13" s="169">
        <v>11.972163318278621</v>
      </c>
      <c r="D13"/>
      <c r="E13" s="141">
        <v>2031</v>
      </c>
      <c r="F13" s="1825">
        <v>1.2887871653160223</v>
      </c>
      <c r="G13" s="169">
        <v>12.037274661045096</v>
      </c>
    </row>
    <row r="14" spans="1:7">
      <c r="A14" s="140">
        <v>2032</v>
      </c>
      <c r="B14" s="1825">
        <v>1.429126321965337</v>
      </c>
      <c r="C14" s="169">
        <v>13.421196039121146</v>
      </c>
      <c r="D14"/>
      <c r="E14" s="141">
        <v>2032</v>
      </c>
      <c r="F14" s="1825">
        <v>1.4447735750481367</v>
      </c>
      <c r="G14" s="169">
        <v>13.494188035004219</v>
      </c>
    </row>
    <row r="15" spans="1:7">
      <c r="A15" s="141">
        <v>2033</v>
      </c>
      <c r="B15" s="1825">
        <v>1.577281397676086</v>
      </c>
      <c r="C15" s="169">
        <v>14.812548423261912</v>
      </c>
      <c r="D15"/>
      <c r="E15" s="141">
        <v>2033</v>
      </c>
      <c r="F15" s="1825">
        <v>1.5945507746604028</v>
      </c>
      <c r="G15" s="169">
        <v>14.893107374221053</v>
      </c>
    </row>
    <row r="16" spans="1:7">
      <c r="A16" s="140">
        <v>2034</v>
      </c>
      <c r="B16" s="1825">
        <v>1.7195389981068416</v>
      </c>
      <c r="C16" s="169">
        <v>16.148516499765122</v>
      </c>
      <c r="D16"/>
      <c r="E16" s="141">
        <v>2034</v>
      </c>
      <c r="F16" s="1825">
        <v>1.7383659285716866</v>
      </c>
      <c r="G16" s="169">
        <v>16.236341194854351</v>
      </c>
    </row>
    <row r="17" spans="1:7">
      <c r="A17" s="140">
        <v>2035</v>
      </c>
      <c r="B17" s="1825">
        <v>1.8561338787292692</v>
      </c>
      <c r="C17" s="169">
        <v>17.43130490173986</v>
      </c>
      <c r="D17"/>
      <c r="E17" s="141">
        <v>2035</v>
      </c>
      <c r="F17" s="1825">
        <v>1.8764563625500799</v>
      </c>
      <c r="G17" s="169">
        <v>17.52610612004527</v>
      </c>
    </row>
    <row r="18" spans="1:7">
      <c r="A18" s="141">
        <v>2036</v>
      </c>
      <c r="B18" s="1825">
        <v>1.9872914503160133</v>
      </c>
      <c r="C18" s="169">
        <v>18.663030504456358</v>
      </c>
      <c r="D18"/>
      <c r="E18" s="141">
        <v>2036</v>
      </c>
      <c r="F18" s="1825">
        <v>2.0090499553511845</v>
      </c>
      <c r="G18" s="169">
        <v>18.764530537819709</v>
      </c>
    </row>
    <row r="19" spans="1:7">
      <c r="A19" s="140">
        <v>2037</v>
      </c>
      <c r="B19" s="1825">
        <v>2.1132281509166906</v>
      </c>
      <c r="C19" s="169">
        <v>19.845725918642977</v>
      </c>
      <c r="D19"/>
      <c r="E19" s="141">
        <v>2037</v>
      </c>
      <c r="F19" s="1825">
        <v>2.1363655147668066</v>
      </c>
      <c r="G19" s="169">
        <v>19.95365811338387</v>
      </c>
    </row>
    <row r="20" spans="1:7">
      <c r="A20" s="140">
        <v>2038</v>
      </c>
      <c r="B20" s="1825">
        <v>2.2341518030269709</v>
      </c>
      <c r="C20" s="169">
        <v>20.981342844728761</v>
      </c>
      <c r="D20"/>
      <c r="E20" s="141">
        <v>2038</v>
      </c>
      <c r="F20" s="1825">
        <v>2.2586131387046189</v>
      </c>
      <c r="G20" s="169">
        <v>21.095451161608992</v>
      </c>
    </row>
    <row r="21" spans="1:7">
      <c r="A21" s="141">
        <v>2039</v>
      </c>
      <c r="B21" s="1825">
        <v>2.3502619565401517</v>
      </c>
      <c r="C21" s="169">
        <v>22.071755293566603</v>
      </c>
      <c r="D21"/>
      <c r="E21" s="141">
        <v>2039</v>
      </c>
      <c r="F21" s="1825">
        <v>2.3759945618946499</v>
      </c>
      <c r="G21" s="169">
        <v>22.191793885270659</v>
      </c>
    </row>
    <row r="22" spans="1:7">
      <c r="A22" s="140">
        <v>2040</v>
      </c>
      <c r="B22" s="1825">
        <v>2.4617502180471673</v>
      </c>
      <c r="C22" s="169">
        <v>23.118762678952063</v>
      </c>
      <c r="D22"/>
      <c r="E22" s="141">
        <v>2040</v>
      </c>
      <c r="F22" s="1825">
        <v>2.4887034887947448</v>
      </c>
      <c r="G22" s="169">
        <v>23.244495484386462</v>
      </c>
    </row>
    <row r="23" spans="1:7">
      <c r="A23" s="140">
        <v>2041</v>
      </c>
      <c r="B23" s="1825">
        <v>2.5688005670284539</v>
      </c>
      <c r="C23" s="169">
        <v>24.124092787041015</v>
      </c>
      <c r="D23"/>
      <c r="E23" s="141">
        <v>2041</v>
      </c>
      <c r="F23" s="1825">
        <v>2.5969259132443558</v>
      </c>
      <c r="G23" s="169">
        <v>24.25529314178301</v>
      </c>
    </row>
    <row r="24" spans="1:7">
      <c r="A24" s="141">
        <v>2042</v>
      </c>
      <c r="B24" s="1825">
        <v>2.6715896594594457</v>
      </c>
      <c r="C24" s="169">
        <v>25.089404627566438</v>
      </c>
      <c r="D24"/>
      <c r="E24" s="141">
        <v>2042</v>
      </c>
      <c r="F24" s="1825">
        <v>2.7008404253941642</v>
      </c>
      <c r="G24" s="169">
        <v>25.225854889819221</v>
      </c>
    </row>
    <row r="25" spans="1:7">
      <c r="A25" s="140">
        <v>2043</v>
      </c>
      <c r="B25" s="1825">
        <v>2.7702871193307255</v>
      </c>
      <c r="C25" s="169">
        <v>26.016291171559342</v>
      </c>
      <c r="D25"/>
      <c r="E25" s="141">
        <v>2043</v>
      </c>
      <c r="F25" s="1825">
        <v>2.8006185064180316</v>
      </c>
      <c r="G25" s="169">
        <v>26.157782362996524</v>
      </c>
    </row>
    <row r="26" spans="1:7">
      <c r="A26" s="140">
        <v>2044</v>
      </c>
      <c r="B26" s="1825">
        <v>2.8650558185638926</v>
      </c>
      <c r="C26" s="169">
        <v>26.90628198009173</v>
      </c>
      <c r="D26"/>
      <c r="E26" s="141">
        <v>2044</v>
      </c>
      <c r="F26" s="1825">
        <v>2.89642481149362</v>
      </c>
      <c r="G26" s="169">
        <v>27.052613440998414</v>
      </c>
    </row>
    <row r="27" spans="1:7">
      <c r="A27" s="140">
        <v>2045</v>
      </c>
      <c r="B27" s="1825">
        <v>2.9560521457850748</v>
      </c>
      <c r="C27" s="169">
        <v>27.760845728379564</v>
      </c>
      <c r="D27"/>
      <c r="E27" s="141">
        <v>2045</v>
      </c>
      <c r="F27" s="1825">
        <v>2.988417441518656</v>
      </c>
      <c r="G27" s="169">
        <v>27.911824786520874</v>
      </c>
    </row>
    <row r="28" spans="1:7">
      <c r="A28" s="140">
        <v>2046</v>
      </c>
      <c r="B28" s="1825">
        <v>3.0434262643996153</v>
      </c>
      <c r="C28" s="169">
        <v>28.581392629411042</v>
      </c>
      <c r="D28"/>
      <c r="E28" s="141">
        <v>2046</v>
      </c>
      <c r="F28" s="1825">
        <v>3.0767482040112322</v>
      </c>
      <c r="G28" s="169">
        <v>28.736834282081734</v>
      </c>
    </row>
    <row r="29" spans="1:7">
      <c r="A29" s="141">
        <v>2047</v>
      </c>
      <c r="B29" s="1825">
        <v>3.1273223603938138</v>
      </c>
      <c r="C29" s="169">
        <v>29.369276761099702</v>
      </c>
      <c r="D29"/>
      <c r="E29" s="141">
        <v>2047</v>
      </c>
      <c r="F29" s="1825">
        <v>3.1615628636246882</v>
      </c>
      <c r="G29" s="169">
        <v>29.529003369830114</v>
      </c>
    </row>
    <row r="30" spans="1:7">
      <c r="A30" s="140">
        <v>2048</v>
      </c>
      <c r="B30" s="1825">
        <v>3.2078788802726468</v>
      </c>
      <c r="C30" s="169">
        <v>30.125798300802614</v>
      </c>
      <c r="D30"/>
      <c r="E30" s="141">
        <v>2048</v>
      </c>
      <c r="F30" s="1825">
        <v>3.2430013826904656</v>
      </c>
      <c r="G30" s="169">
        <v>30.289639298217203</v>
      </c>
    </row>
    <row r="31" spans="1:7" ht="14.5" thickBot="1">
      <c r="A31" s="1928">
        <v>2049</v>
      </c>
      <c r="B31" s="957">
        <v>3.2852287595261176</v>
      </c>
      <c r="C31" s="958">
        <v>30.852205670891177</v>
      </c>
      <c r="D31"/>
      <c r="E31" s="667">
        <v>2049</v>
      </c>
      <c r="F31" s="957">
        <v>3.321198152185898</v>
      </c>
      <c r="G31" s="958">
        <v>31.019997279235852</v>
      </c>
    </row>
    <row r="32" spans="1:7" s="234" customFormat="1" ht="35.9" customHeight="1">
      <c r="A32" s="2801" t="s">
        <v>1783</v>
      </c>
      <c r="B32" s="2660"/>
      <c r="C32" s="2660"/>
      <c r="D32" s="2660"/>
      <c r="E32" s="2660"/>
      <c r="F32" s="2660"/>
      <c r="G32" s="2797"/>
    </row>
  </sheetData>
  <customSheetViews>
    <customSheetView guid="{F8F6599B-2A1F-4529-A350-AEBC686D896D}" showPageBreaks="1" fitToPage="1" printArea="1">
      <pageMargins left="0" right="0" top="0" bottom="0" header="0" footer="0"/>
      <printOptions horizontalCentered="1" verticalCentered="1" headings="1" gridLines="1"/>
      <pageSetup orientation="portrait" r:id="rId1"/>
    </customSheetView>
  </customSheetViews>
  <mergeCells count="6">
    <mergeCell ref="A32:G32"/>
    <mergeCell ref="A1:G1"/>
    <mergeCell ref="A2:G2"/>
    <mergeCell ref="A3:G3"/>
    <mergeCell ref="A5:C5"/>
    <mergeCell ref="E5:G5"/>
  </mergeCells>
  <printOptions horizontalCentered="1" verticalCentered="1" headings="1"/>
  <pageMargins left="0.25" right="0.25" top="0.5" bottom="0.5" header="0.3" footer="0.3"/>
  <pageSetup scale="86" orientation="portrait" r:id="rId2"/>
  <customProperties>
    <customPr name="_pios_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41"/>
  <sheetViews>
    <sheetView tabSelected="1" view="pageBreakPreview" zoomScale="80" zoomScaleNormal="100" zoomScaleSheetLayoutView="80" zoomScalePageLayoutView="80" workbookViewId="0">
      <selection activeCell="B6" sqref="B6"/>
    </sheetView>
  </sheetViews>
  <sheetFormatPr defaultColWidth="15.453125" defaultRowHeight="48.65" customHeight="1"/>
  <cols>
    <col min="1" max="1" width="20" style="7" customWidth="1"/>
    <col min="2" max="2" width="21.453125" style="7" customWidth="1"/>
    <col min="3" max="3" width="16" style="7" customWidth="1"/>
    <col min="4" max="4" width="20.54296875" style="7" customWidth="1"/>
    <col min="5" max="5" width="25.54296875" style="7" customWidth="1"/>
    <col min="6" max="6" width="17.54296875" style="7" customWidth="1"/>
    <col min="7" max="7" width="30.453125" style="7" customWidth="1"/>
    <col min="8" max="9" width="15.453125" style="7"/>
    <col min="10" max="10" width="21" style="7" customWidth="1"/>
    <col min="11" max="11" width="23.453125" style="7" customWidth="1"/>
    <col min="12" max="12" width="7.54296875" style="7" customWidth="1"/>
    <col min="13" max="13" width="15.453125" style="7"/>
    <col min="14" max="14" width="20.54296875" style="7" customWidth="1"/>
    <col min="15" max="15" width="26.54296875" style="7" customWidth="1"/>
    <col min="16" max="16384" width="15.453125" style="7"/>
  </cols>
  <sheetData>
    <row r="1" spans="1:11" ht="15.5">
      <c r="A1" s="2557" t="s">
        <v>795</v>
      </c>
      <c r="B1" s="2557"/>
      <c r="C1" s="2557"/>
      <c r="D1" s="2557"/>
      <c r="E1" s="2557"/>
      <c r="F1" s="2557"/>
      <c r="G1" s="2557"/>
      <c r="H1" s="2557"/>
      <c r="I1" s="2557"/>
      <c r="J1" s="2557"/>
      <c r="K1" s="2557"/>
    </row>
    <row r="2" spans="1:11" ht="15.5">
      <c r="A2" s="2557" t="s">
        <v>39</v>
      </c>
      <c r="B2" s="2557"/>
      <c r="C2" s="2557"/>
      <c r="D2" s="2557"/>
      <c r="E2" s="2557"/>
      <c r="F2" s="2557"/>
      <c r="G2" s="2557"/>
      <c r="H2" s="2557"/>
      <c r="I2" s="2557"/>
      <c r="J2" s="2557"/>
      <c r="K2" s="2557"/>
    </row>
    <row r="3" spans="1:11" ht="15.5">
      <c r="A3" s="2557" t="s">
        <v>40</v>
      </c>
      <c r="B3" s="2557"/>
      <c r="C3" s="2557"/>
      <c r="D3" s="2557"/>
      <c r="E3" s="2557"/>
      <c r="F3" s="2557"/>
      <c r="G3" s="2557"/>
      <c r="H3" s="2557"/>
      <c r="I3" s="2557"/>
      <c r="J3" s="2557"/>
      <c r="K3" s="2557"/>
    </row>
    <row r="4" spans="1:11" ht="16" thickBot="1">
      <c r="A4" s="53"/>
      <c r="B4" s="53"/>
      <c r="C4" s="53"/>
      <c r="D4" s="53"/>
      <c r="E4" s="53"/>
      <c r="F4" s="53"/>
      <c r="G4" s="53"/>
      <c r="H4" s="53"/>
      <c r="I4" s="53"/>
      <c r="J4" s="53"/>
      <c r="K4" s="53"/>
    </row>
    <row r="5" spans="1:11" s="11" customFormat="1" ht="14.5" thickBot="1">
      <c r="A5" s="2806" t="s">
        <v>796</v>
      </c>
      <c r="B5" s="2807"/>
      <c r="C5" s="2807"/>
      <c r="D5" s="2807"/>
      <c r="E5" s="2808"/>
      <c r="F5" s="114"/>
      <c r="G5" s="2806" t="s">
        <v>797</v>
      </c>
      <c r="H5" s="2807"/>
      <c r="I5" s="2807"/>
      <c r="J5" s="2807"/>
      <c r="K5" s="2808"/>
    </row>
    <row r="6" spans="1:11" s="11" customFormat="1" ht="14.5" thickBot="1">
      <c r="A6" s="2809" t="s">
        <v>798</v>
      </c>
      <c r="B6" s="2810"/>
      <c r="C6" s="2810"/>
      <c r="D6" s="2810"/>
      <c r="E6" s="2811"/>
      <c r="F6" s="114"/>
      <c r="G6" s="2809" t="s">
        <v>799</v>
      </c>
      <c r="H6" s="2810"/>
      <c r="I6" s="2810"/>
      <c r="J6" s="2810"/>
      <c r="K6" s="2811"/>
    </row>
    <row r="7" spans="1:11" ht="41.9" customHeight="1" thickBot="1">
      <c r="A7" s="2202" t="s">
        <v>800</v>
      </c>
      <c r="B7" s="2202" t="s">
        <v>801</v>
      </c>
      <c r="C7" s="2203" t="s">
        <v>802</v>
      </c>
      <c r="D7" s="2203" t="s">
        <v>803</v>
      </c>
      <c r="E7" s="2203" t="s">
        <v>804</v>
      </c>
      <c r="F7" s="115"/>
      <c r="G7" s="2204" t="s">
        <v>800</v>
      </c>
      <c r="H7" s="2205" t="s">
        <v>801</v>
      </c>
      <c r="I7" s="2205" t="s">
        <v>805</v>
      </c>
      <c r="J7" s="2205" t="s">
        <v>803</v>
      </c>
      <c r="K7" s="2205" t="s">
        <v>804</v>
      </c>
    </row>
    <row r="8" spans="1:11" ht="14">
      <c r="A8" s="201">
        <v>2014</v>
      </c>
      <c r="B8" s="1826">
        <v>145940448.81999999</v>
      </c>
      <c r="C8" s="1826">
        <v>53008314.211568713</v>
      </c>
      <c r="D8" s="1827">
        <v>0.36321879670897889</v>
      </c>
      <c r="E8" s="202">
        <v>429.08161966317289</v>
      </c>
      <c r="F8"/>
      <c r="G8" s="1631">
        <v>2014</v>
      </c>
      <c r="H8" s="1632"/>
      <c r="I8" s="1632"/>
      <c r="J8" s="1633"/>
      <c r="K8" s="1634"/>
    </row>
    <row r="9" spans="1:11" ht="14">
      <c r="A9" s="203">
        <v>2015</v>
      </c>
      <c r="B9" s="1826">
        <v>136775345.24999988</v>
      </c>
      <c r="C9" s="1826">
        <v>63956470.897239625</v>
      </c>
      <c r="D9" s="1827">
        <v>0.46760233564272197</v>
      </c>
      <c r="E9" s="202">
        <v>635.92100000000005</v>
      </c>
      <c r="F9"/>
      <c r="G9" s="203">
        <v>2015</v>
      </c>
      <c r="H9" s="1828"/>
      <c r="I9" s="1828"/>
      <c r="J9" s="1829"/>
      <c r="K9" s="204"/>
    </row>
    <row r="10" spans="1:11" ht="14">
      <c r="A10" s="203">
        <v>2016</v>
      </c>
      <c r="B10" s="1826">
        <v>105094304.8099999</v>
      </c>
      <c r="C10" s="1826">
        <v>52052654.941343658</v>
      </c>
      <c r="D10" s="1827">
        <v>0.49529472634553989</v>
      </c>
      <c r="E10" s="202">
        <v>700.39498568796228</v>
      </c>
      <c r="F10"/>
      <c r="G10" s="203">
        <v>2016</v>
      </c>
      <c r="H10" s="1828"/>
      <c r="I10" s="1828"/>
      <c r="J10" s="1829"/>
      <c r="K10" s="204"/>
    </row>
    <row r="11" spans="1:11" ht="14">
      <c r="A11" s="203">
        <v>2017</v>
      </c>
      <c r="B11" s="1826">
        <v>122778059.06</v>
      </c>
      <c r="C11" s="1826">
        <v>106566377.8637798</v>
      </c>
      <c r="D11" s="1827">
        <v>0.86795946018092884</v>
      </c>
      <c r="E11" s="202">
        <v>1224.1692076434751</v>
      </c>
      <c r="F11"/>
      <c r="G11" s="203">
        <v>2017</v>
      </c>
      <c r="H11" s="1828"/>
      <c r="I11" s="1828"/>
      <c r="J11" s="1829"/>
      <c r="K11" s="204"/>
    </row>
    <row r="12" spans="1:11" ht="14">
      <c r="A12" s="203">
        <v>2018</v>
      </c>
      <c r="B12" s="1826">
        <v>122576966.00999998</v>
      </c>
      <c r="C12" s="1826">
        <v>102803203.36098345</v>
      </c>
      <c r="D12" s="1827">
        <v>0.83868288396530088</v>
      </c>
      <c r="E12" s="202">
        <v>1207.0637253543989</v>
      </c>
      <c r="F12"/>
      <c r="G12" s="203">
        <v>2018</v>
      </c>
      <c r="H12" s="1828"/>
      <c r="I12" s="1828"/>
      <c r="J12" s="1829"/>
      <c r="K12" s="204"/>
    </row>
    <row r="13" spans="1:11" ht="14">
      <c r="A13" s="203">
        <v>2019</v>
      </c>
      <c r="B13" s="1826">
        <v>168368607.75000006</v>
      </c>
      <c r="C13" s="1826">
        <v>92267011.757706299</v>
      </c>
      <c r="D13" s="1827">
        <v>0.54800602672148824</v>
      </c>
      <c r="E13" s="202">
        <v>864.95187871069811</v>
      </c>
      <c r="F13"/>
      <c r="G13" s="203">
        <v>2019</v>
      </c>
      <c r="H13" s="1828"/>
      <c r="I13" s="1828"/>
      <c r="J13" s="1829"/>
      <c r="K13" s="204"/>
    </row>
    <row r="14" spans="1:11" ht="14">
      <c r="A14" s="203">
        <v>2020</v>
      </c>
      <c r="B14" s="1826">
        <v>133404957</v>
      </c>
      <c r="C14" s="1826">
        <v>80411594.729439273</v>
      </c>
      <c r="D14" s="1827">
        <v>0.6</v>
      </c>
      <c r="E14" s="202">
        <v>929.97935291836416</v>
      </c>
      <c r="F14"/>
      <c r="G14" s="203">
        <v>2020</v>
      </c>
      <c r="H14" s="1828"/>
      <c r="I14" s="1828"/>
      <c r="J14" s="1829"/>
      <c r="K14" s="204"/>
    </row>
    <row r="15" spans="1:11" ht="14">
      <c r="A15" s="203">
        <v>2021</v>
      </c>
      <c r="B15" s="1826">
        <v>155136501</v>
      </c>
      <c r="C15" s="1826">
        <v>100062749</v>
      </c>
      <c r="D15" s="1827">
        <v>0.64</v>
      </c>
      <c r="E15" s="202">
        <v>970</v>
      </c>
      <c r="F15"/>
      <c r="G15" s="203">
        <v>2021</v>
      </c>
      <c r="H15" s="1826">
        <v>33308</v>
      </c>
      <c r="I15" s="1830" t="s">
        <v>67</v>
      </c>
      <c r="J15" s="1827" t="s">
        <v>67</v>
      </c>
      <c r="K15" s="202" t="s">
        <v>67</v>
      </c>
    </row>
    <row r="16" spans="1:11" ht="14">
      <c r="A16" s="203">
        <v>2022</v>
      </c>
      <c r="B16" s="1826">
        <v>123161950.69</v>
      </c>
      <c r="C16" s="1826">
        <v>58340239.732709803</v>
      </c>
      <c r="D16" s="1827">
        <v>0.47368720133016401</v>
      </c>
      <c r="E16" s="202">
        <v>863.44280096363298</v>
      </c>
      <c r="F16"/>
      <c r="G16" s="203">
        <v>2022</v>
      </c>
      <c r="H16" s="1826">
        <v>907760.57</v>
      </c>
      <c r="I16" s="1831" t="s">
        <v>67</v>
      </c>
      <c r="J16" s="1832" t="s">
        <v>67</v>
      </c>
      <c r="K16" s="202" t="s">
        <v>67</v>
      </c>
    </row>
    <row r="17" spans="1:11" ht="14">
      <c r="A17" s="1458">
        <v>2023</v>
      </c>
      <c r="B17" s="1459">
        <v>119876123.92000002</v>
      </c>
      <c r="C17" s="1459">
        <v>75679447.260164171</v>
      </c>
      <c r="D17" s="1460">
        <v>0.6313137661230126</v>
      </c>
      <c r="E17" s="1461">
        <v>1155.0939781459167</v>
      </c>
      <c r="F17"/>
      <c r="G17" s="959">
        <v>2023</v>
      </c>
      <c r="H17" s="1216">
        <v>4125896.3900000006</v>
      </c>
      <c r="I17" s="1217">
        <v>219671.66771502767</v>
      </c>
      <c r="J17" s="1218">
        <v>5.3242167749885654E-2</v>
      </c>
      <c r="K17" s="1630">
        <v>3922.7083520540655</v>
      </c>
    </row>
    <row r="18" spans="1:11" ht="14">
      <c r="A18" s="1458">
        <v>2024</v>
      </c>
      <c r="B18" s="1459">
        <v>112518355.78999999</v>
      </c>
      <c r="C18" s="1459">
        <v>90008966.91672954</v>
      </c>
      <c r="D18" s="1460">
        <v>0.79994918415550686</v>
      </c>
      <c r="E18" s="1461">
        <v>1772.9468743446569</v>
      </c>
      <c r="F18"/>
      <c r="G18" s="959">
        <v>2024</v>
      </c>
      <c r="H18" s="1216">
        <v>9821489.2400000002</v>
      </c>
      <c r="I18" s="1217">
        <v>1357003.2740554377</v>
      </c>
      <c r="J18" s="1218">
        <v>0.13816675260700459</v>
      </c>
      <c r="K18" s="1630">
        <v>4600.0110984930088</v>
      </c>
    </row>
    <row r="19" spans="1:11" ht="14.5" thickBot="1">
      <c r="A19" s="2349">
        <v>2025</v>
      </c>
      <c r="B19" s="2350">
        <f>'ESA Table 1'!G33</f>
        <v>114930078.75</v>
      </c>
      <c r="C19" s="2350">
        <f>'ESA Table 2'!L94</f>
        <v>85626093</v>
      </c>
      <c r="D19" s="2351">
        <f>C19/B19</f>
        <v>0.74502770668292084</v>
      </c>
      <c r="E19" s="2352">
        <f>C19/'ESA Table 2'!E102</f>
        <v>1691.4130254424779</v>
      </c>
      <c r="F19"/>
      <c r="G19" s="2136">
        <v>2025</v>
      </c>
      <c r="H19" s="2353">
        <f>'ESA Summary Table 1'!G10</f>
        <v>8958357.4800000004</v>
      </c>
      <c r="I19" s="2354">
        <f>'ESA Table 2B PP PD'!J65+'ESA Table 2B PP PD'!T65</f>
        <v>1571362.3741698461</v>
      </c>
      <c r="J19" s="2355">
        <f>I19/H19</f>
        <v>0.17540742013008459</v>
      </c>
      <c r="K19" s="2356">
        <f>I19/('ESA Table 2B PP PD'!R71+'ESA Table 2B PP PD'!C71)</f>
        <v>4364.8954838051277</v>
      </c>
    </row>
    <row r="20" spans="1:11" ht="14">
      <c r="A20" s="2688"/>
      <c r="B20" s="2688"/>
      <c r="C20" s="2688"/>
      <c r="D20" s="2688"/>
      <c r="E20" s="2688"/>
      <c r="F20"/>
      <c r="G20" s="2783" t="s">
        <v>806</v>
      </c>
      <c r="H20" s="2783"/>
      <c r="I20" s="2783"/>
      <c r="J20" s="2783"/>
      <c r="K20" s="2783"/>
    </row>
    <row r="21" spans="1:11" ht="14.9" customHeight="1">
      <c r="A21" s="165"/>
      <c r="B21" s="207"/>
      <c r="C21" s="207"/>
      <c r="D21" s="208"/>
      <c r="E21" s="209"/>
      <c r="F21" s="49"/>
      <c r="G21" s="2667" t="s">
        <v>807</v>
      </c>
      <c r="H21" s="2667"/>
      <c r="I21" s="2667"/>
      <c r="J21" s="2667"/>
      <c r="K21" s="2667"/>
    </row>
    <row r="22" spans="1:11" ht="17.5">
      <c r="A22" s="2816"/>
      <c r="B22" s="2816"/>
      <c r="C22" s="2816"/>
      <c r="D22" s="2816"/>
      <c r="E22" s="17"/>
      <c r="F22" s="49"/>
      <c r="G22" s="2667"/>
      <c r="H22" s="2667"/>
      <c r="I22" s="2667"/>
      <c r="J22" s="2667"/>
      <c r="K22" s="2667"/>
    </row>
    <row r="23" spans="1:11" ht="14.5" thickBot="1">
      <c r="A23" s="84"/>
      <c r="B23" s="84"/>
      <c r="C23" s="84"/>
      <c r="D23" s="84"/>
      <c r="E23" s="17"/>
      <c r="F23"/>
      <c r="G23" s="182"/>
      <c r="H23" s="182"/>
      <c r="I23" s="182"/>
      <c r="J23" s="182"/>
      <c r="K23" s="182"/>
    </row>
    <row r="24" spans="1:11" ht="14.5" thickBot="1">
      <c r="A24" s="2812" t="s">
        <v>808</v>
      </c>
      <c r="B24" s="2813"/>
      <c r="C24" s="2813"/>
      <c r="D24" s="2813"/>
      <c r="E24" s="2814"/>
      <c r="F24"/>
      <c r="G24" s="2812" t="s">
        <v>809</v>
      </c>
      <c r="H24" s="2813"/>
      <c r="I24" s="2813"/>
      <c r="J24" s="2813"/>
      <c r="K24" s="2814"/>
    </row>
    <row r="25" spans="1:11" ht="14.5" thickBot="1">
      <c r="A25" s="2812" t="s">
        <v>810</v>
      </c>
      <c r="B25" s="2813"/>
      <c r="C25" s="2813"/>
      <c r="D25" s="2813"/>
      <c r="E25" s="2814"/>
      <c r="F25"/>
      <c r="G25" s="2812" t="s">
        <v>811</v>
      </c>
      <c r="H25" s="2813"/>
      <c r="I25" s="2813"/>
      <c r="J25" s="2813"/>
      <c r="K25" s="2814"/>
    </row>
    <row r="26" spans="1:11" ht="41.9" customHeight="1" thickBot="1">
      <c r="A26" s="2202" t="s">
        <v>800</v>
      </c>
      <c r="B26" s="2203" t="s">
        <v>801</v>
      </c>
      <c r="C26" s="2206" t="s">
        <v>802</v>
      </c>
      <c r="D26" s="2202" t="s">
        <v>803</v>
      </c>
      <c r="E26" s="2203" t="s">
        <v>812</v>
      </c>
      <c r="F26"/>
      <c r="G26" s="2203" t="s">
        <v>800</v>
      </c>
      <c r="H26" s="2206" t="s">
        <v>801</v>
      </c>
      <c r="I26" s="2203" t="s">
        <v>802</v>
      </c>
      <c r="J26" s="2203" t="s">
        <v>803</v>
      </c>
      <c r="K26" s="2203" t="s">
        <v>804</v>
      </c>
    </row>
    <row r="27" spans="1:11" ht="14.15" customHeight="1">
      <c r="A27" s="1644">
        <v>2013</v>
      </c>
      <c r="B27" s="1632"/>
      <c r="C27" s="1632"/>
      <c r="D27" s="1633"/>
      <c r="E27" s="1634"/>
      <c r="F27"/>
      <c r="G27" s="205">
        <v>2013</v>
      </c>
      <c r="H27" s="1828"/>
      <c r="I27" s="1828"/>
      <c r="J27" s="1829"/>
      <c r="K27" s="204"/>
    </row>
    <row r="28" spans="1:11" ht="14.15" customHeight="1">
      <c r="A28" s="205">
        <v>2014</v>
      </c>
      <c r="B28" s="1828"/>
      <c r="C28" s="1828"/>
      <c r="D28" s="1829"/>
      <c r="E28" s="204"/>
      <c r="F28"/>
      <c r="G28" s="205">
        <v>2014</v>
      </c>
      <c r="H28" s="1828"/>
      <c r="I28" s="1828"/>
      <c r="J28" s="1829"/>
      <c r="K28" s="204"/>
    </row>
    <row r="29" spans="1:11" ht="14.15" customHeight="1">
      <c r="A29" s="206">
        <v>2015</v>
      </c>
      <c r="B29" s="1828"/>
      <c r="C29" s="1828"/>
      <c r="D29" s="1829"/>
      <c r="E29" s="204"/>
      <c r="F29"/>
      <c r="G29" s="206">
        <v>2015</v>
      </c>
      <c r="H29" s="1828"/>
      <c r="I29" s="1828"/>
      <c r="J29" s="1829"/>
      <c r="K29" s="204"/>
    </row>
    <row r="30" spans="1:11" ht="14.15" customHeight="1">
      <c r="A30" s="206">
        <v>2016</v>
      </c>
      <c r="B30" s="1828"/>
      <c r="C30" s="1828"/>
      <c r="D30" s="1829"/>
      <c r="E30" s="204"/>
      <c r="F30"/>
      <c r="G30" s="206">
        <v>2016</v>
      </c>
      <c r="H30" s="1828"/>
      <c r="I30" s="1828"/>
      <c r="J30" s="1829"/>
      <c r="K30" s="204"/>
    </row>
    <row r="31" spans="1:11" ht="14.15" customHeight="1">
      <c r="A31" s="206">
        <v>2017</v>
      </c>
      <c r="B31" s="1828"/>
      <c r="C31" s="1828"/>
      <c r="D31" s="1829"/>
      <c r="E31" s="204"/>
      <c r="F31"/>
      <c r="G31" s="206">
        <v>2017</v>
      </c>
      <c r="H31" s="1828"/>
      <c r="I31" s="1828"/>
      <c r="J31" s="1829"/>
      <c r="K31" s="204"/>
    </row>
    <row r="32" spans="1:11" ht="14.15" customHeight="1">
      <c r="A32" s="206">
        <v>2018</v>
      </c>
      <c r="B32" s="1828"/>
      <c r="C32" s="1828"/>
      <c r="D32" s="1829"/>
      <c r="E32" s="204"/>
      <c r="F32"/>
      <c r="G32" s="206">
        <v>2018</v>
      </c>
      <c r="H32" s="1828"/>
      <c r="I32" s="1828"/>
      <c r="J32" s="1829"/>
      <c r="K32" s="204"/>
    </row>
    <row r="33" spans="1:11" ht="14.15" customHeight="1">
      <c r="A33" s="206">
        <v>2019</v>
      </c>
      <c r="B33" s="1828"/>
      <c r="C33" s="1828"/>
      <c r="D33" s="1829"/>
      <c r="E33" s="204"/>
      <c r="F33"/>
      <c r="G33" s="206">
        <v>2019</v>
      </c>
      <c r="H33" s="1828"/>
      <c r="I33" s="1828"/>
      <c r="J33" s="1829"/>
      <c r="K33" s="204"/>
    </row>
    <row r="34" spans="1:11" ht="14.15" customHeight="1">
      <c r="A34" s="206">
        <v>2020</v>
      </c>
      <c r="B34" s="1828"/>
      <c r="C34" s="1828"/>
      <c r="D34" s="1829"/>
      <c r="E34" s="204"/>
      <c r="F34"/>
      <c r="G34" s="206">
        <v>2020</v>
      </c>
      <c r="H34" s="1828"/>
      <c r="I34" s="1828"/>
      <c r="J34" s="1829"/>
      <c r="K34" s="204"/>
    </row>
    <row r="35" spans="1:11" ht="14.15" customHeight="1">
      <c r="A35" s="206">
        <v>2021</v>
      </c>
      <c r="B35" s="1828"/>
      <c r="C35" s="1828"/>
      <c r="D35" s="1829"/>
      <c r="E35" s="204"/>
      <c r="F35"/>
      <c r="G35" s="206">
        <v>2021</v>
      </c>
      <c r="H35" s="1828"/>
      <c r="I35" s="1828"/>
      <c r="J35" s="1829"/>
      <c r="K35" s="204"/>
    </row>
    <row r="36" spans="1:11" ht="14.9" customHeight="1">
      <c r="A36" s="1272">
        <v>2022</v>
      </c>
      <c r="B36" s="1833">
        <v>6309903.3399999999</v>
      </c>
      <c r="C36" s="1833">
        <v>4517144</v>
      </c>
      <c r="D36" s="1834">
        <v>0.71588164772108853</v>
      </c>
      <c r="E36" s="1273">
        <v>70009.039111111095</v>
      </c>
      <c r="F36"/>
      <c r="G36" s="206">
        <v>2022</v>
      </c>
      <c r="H36" s="1828"/>
      <c r="I36" s="1828"/>
      <c r="J36" s="1829"/>
      <c r="K36" s="204"/>
    </row>
    <row r="37" spans="1:11" ht="12.65" customHeight="1">
      <c r="A37" s="1272">
        <v>2023</v>
      </c>
      <c r="B37" s="1833">
        <v>8006313</v>
      </c>
      <c r="C37" s="1833">
        <v>1014756.23</v>
      </c>
      <c r="D37" s="1834">
        <v>0.12674451148737254</v>
      </c>
      <c r="E37" s="1273">
        <v>0</v>
      </c>
      <c r="F37"/>
      <c r="G37" s="960">
        <v>2023</v>
      </c>
      <c r="H37" s="1219"/>
      <c r="I37" s="1219"/>
      <c r="J37" s="1220"/>
      <c r="K37" s="1221"/>
    </row>
    <row r="38" spans="1:11" ht="12.65" customHeight="1">
      <c r="A38" s="1272">
        <v>2024</v>
      </c>
      <c r="B38" s="1833">
        <v>22615333.57</v>
      </c>
      <c r="C38" s="1930">
        <v>10769185.370942095</v>
      </c>
      <c r="D38" s="1832">
        <v>0.47618954359478394</v>
      </c>
      <c r="E38" s="1931">
        <v>605.1464020533881</v>
      </c>
      <c r="F38"/>
      <c r="G38" s="960">
        <v>2024</v>
      </c>
      <c r="H38" s="1219"/>
      <c r="I38" s="1219"/>
      <c r="J38" s="1220"/>
      <c r="K38" s="1221"/>
    </row>
    <row r="39" spans="1:11" ht="15.65" customHeight="1" thickBot="1">
      <c r="A39" s="2357">
        <v>2025</v>
      </c>
      <c r="B39" s="2358">
        <v>27925626.389999997</v>
      </c>
      <c r="C39" s="2358">
        <f>'ESA Table 2A MFWB'!L101</f>
        <v>13893354.659502113</v>
      </c>
      <c r="D39" s="2359">
        <f>C39/B39</f>
        <v>0.49751273133401375</v>
      </c>
      <c r="E39" s="2360">
        <f>C39/('ESA Table 2A MFWB'!B110+'ESA Table 2A MFWB'!B104)</f>
        <v>861.76371787012238</v>
      </c>
      <c r="F39"/>
      <c r="G39" s="408">
        <v>2025</v>
      </c>
      <c r="H39" s="409" t="s">
        <v>126</v>
      </c>
      <c r="I39" s="409" t="s">
        <v>126</v>
      </c>
      <c r="J39" s="410" t="s">
        <v>126</v>
      </c>
      <c r="K39" s="411" t="s">
        <v>126</v>
      </c>
    </row>
    <row r="40" spans="1:11" s="234" customFormat="1" ht="34.5" customHeight="1" thickBot="1">
      <c r="A40" s="2815" t="s">
        <v>1784</v>
      </c>
      <c r="B40" s="2660"/>
      <c r="C40" s="2660"/>
      <c r="D40" s="2660"/>
      <c r="E40" s="2660"/>
      <c r="G40" s="2592" t="s">
        <v>1785</v>
      </c>
      <c r="H40" s="2593"/>
      <c r="I40" s="2593"/>
      <c r="J40" s="2593"/>
      <c r="K40" s="2516"/>
    </row>
    <row r="41" spans="1:11" ht="48.65" customHeight="1">
      <c r="A41" s="2642"/>
      <c r="B41" s="2642"/>
      <c r="C41" s="93"/>
      <c r="D41" s="93"/>
      <c r="E41" s="93"/>
      <c r="G41" s="2596"/>
      <c r="H41" s="2596"/>
      <c r="I41" s="2596"/>
      <c r="J41" s="2596"/>
      <c r="K41" s="2596"/>
    </row>
  </sheetData>
  <customSheetViews>
    <customSheetView guid="{F8F6599B-2A1F-4529-A350-AEBC686D896D}" showPageBreaks="1" fitToPage="1" printArea="1">
      <selection sqref="A1:E1"/>
      <pageMargins left="0" right="0" top="0" bottom="0" header="0" footer="0"/>
      <printOptions horizontalCentered="1" verticalCentered="1" headings="1" gridLines="1"/>
      <pageSetup orientation="landscape" r:id="rId1"/>
    </customSheetView>
  </customSheetViews>
  <mergeCells count="19">
    <mergeCell ref="A20:E20"/>
    <mergeCell ref="G21:K22"/>
    <mergeCell ref="A24:E24"/>
    <mergeCell ref="A41:B41"/>
    <mergeCell ref="A1:K1"/>
    <mergeCell ref="A2:K2"/>
    <mergeCell ref="A3:K3"/>
    <mergeCell ref="G41:K41"/>
    <mergeCell ref="A5:E5"/>
    <mergeCell ref="A6:E6"/>
    <mergeCell ref="G5:K5"/>
    <mergeCell ref="G6:K6"/>
    <mergeCell ref="G24:K24"/>
    <mergeCell ref="G25:K25"/>
    <mergeCell ref="A40:E40"/>
    <mergeCell ref="A22:D22"/>
    <mergeCell ref="G40:J40"/>
    <mergeCell ref="A25:E25"/>
    <mergeCell ref="G20:K20"/>
  </mergeCells>
  <printOptions horizontalCentered="1" verticalCentered="1" headings="1"/>
  <pageMargins left="0.25" right="0.25" top="0.5" bottom="0.5" header="0.3" footer="0.3"/>
  <pageSetup scale="45" orientation="portrait" r:id="rId2"/>
  <customProperties>
    <customPr name="_pios_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1ADC-DBE9-4B29-B8AC-2FE106255CBC}">
  <sheetPr>
    <pageSetUpPr fitToPage="1"/>
  </sheetPr>
  <dimension ref="A1:L35"/>
  <sheetViews>
    <sheetView tabSelected="1" view="pageBreakPreview" zoomScale="80" zoomScaleNormal="100" zoomScaleSheetLayoutView="80" zoomScalePageLayoutView="87" workbookViewId="0">
      <selection activeCell="B6" sqref="B6"/>
    </sheetView>
  </sheetViews>
  <sheetFormatPr defaultColWidth="8.54296875" defaultRowHeight="12.5"/>
  <cols>
    <col min="1" max="1" width="40.453125" style="36" bestFit="1" customWidth="1"/>
    <col min="2" max="2" width="13.54296875" style="36" bestFit="1" customWidth="1"/>
    <col min="3" max="4" width="14.54296875" style="36" customWidth="1"/>
    <col min="5" max="5" width="15" style="36" customWidth="1"/>
    <col min="6" max="6" width="14.54296875" style="36" customWidth="1"/>
    <col min="7" max="7" width="15.453125" style="36" customWidth="1"/>
    <col min="8" max="8" width="10.453125" style="36" customWidth="1"/>
    <col min="9" max="9" width="9.54296875" style="36" customWidth="1"/>
    <col min="10" max="10" width="10.453125" style="36" customWidth="1"/>
    <col min="11" max="11" width="11.54296875" style="36" bestFit="1" customWidth="1"/>
    <col min="12" max="12" width="24.453125" style="36" customWidth="1"/>
    <col min="13" max="13" width="23.54296875" style="36" customWidth="1"/>
    <col min="14" max="14" width="24" style="36" customWidth="1"/>
    <col min="15" max="16384" width="8.54296875" style="36"/>
  </cols>
  <sheetData>
    <row r="1" spans="1:12" ht="18">
      <c r="A1" s="2527" t="s">
        <v>38</v>
      </c>
      <c r="B1" s="2528"/>
      <c r="C1" s="2528"/>
      <c r="D1" s="2528"/>
      <c r="E1" s="2528"/>
      <c r="F1" s="2528"/>
      <c r="G1" s="2528"/>
      <c r="H1" s="2528"/>
      <c r="I1" s="2528"/>
      <c r="J1" s="2528"/>
    </row>
    <row r="2" spans="1:12" ht="18">
      <c r="A2" s="2527" t="s">
        <v>39</v>
      </c>
      <c r="B2" s="2527"/>
      <c r="C2" s="2527"/>
      <c r="D2" s="2527"/>
      <c r="E2" s="2527"/>
      <c r="F2" s="2527"/>
      <c r="G2" s="2527"/>
      <c r="H2" s="2527"/>
      <c r="I2" s="2527"/>
      <c r="J2" s="2527"/>
    </row>
    <row r="3" spans="1:12" ht="18">
      <c r="A3" s="2527" t="s">
        <v>40</v>
      </c>
      <c r="B3" s="2528"/>
      <c r="C3" s="2528"/>
      <c r="D3" s="2528"/>
      <c r="E3" s="2528"/>
      <c r="F3" s="2528"/>
      <c r="G3" s="2528"/>
      <c r="H3" s="2528"/>
      <c r="I3" s="2528"/>
      <c r="J3" s="2528"/>
    </row>
    <row r="4" spans="1:12" ht="16" thickBot="1">
      <c r="A4" s="2532"/>
      <c r="B4" s="2533"/>
      <c r="C4" s="2533"/>
      <c r="D4" s="2533"/>
      <c r="E4" s="2533"/>
      <c r="F4" s="2533"/>
      <c r="G4" s="2533"/>
      <c r="H4" s="2533"/>
      <c r="I4" s="2533"/>
      <c r="J4" s="2533"/>
    </row>
    <row r="5" spans="1:12" ht="13.5" thickBot="1">
      <c r="A5" s="2543" t="s">
        <v>41</v>
      </c>
      <c r="B5" s="2544"/>
      <c r="C5" s="2544"/>
      <c r="D5" s="2544"/>
      <c r="E5" s="2544"/>
      <c r="F5" s="2544"/>
      <c r="G5" s="2544"/>
      <c r="H5" s="2544"/>
      <c r="I5" s="2544"/>
      <c r="J5" s="2545"/>
    </row>
    <row r="6" spans="1:12" ht="15.65" customHeight="1">
      <c r="A6" s="2541" t="s">
        <v>42</v>
      </c>
      <c r="B6" s="2534" t="s">
        <v>17</v>
      </c>
      <c r="C6" s="2535"/>
      <c r="D6" s="2536"/>
      <c r="E6" s="2537" t="s">
        <v>43</v>
      </c>
      <c r="F6" s="2535"/>
      <c r="G6" s="2536"/>
      <c r="H6" s="2538" t="s">
        <v>44</v>
      </c>
      <c r="I6" s="2539"/>
      <c r="J6" s="2540"/>
    </row>
    <row r="7" spans="1:12" ht="13.5" thickBot="1">
      <c r="A7" s="2542"/>
      <c r="B7" s="2136" t="s">
        <v>45</v>
      </c>
      <c r="C7" s="2137" t="s">
        <v>46</v>
      </c>
      <c r="D7" s="2138" t="s">
        <v>47</v>
      </c>
      <c r="E7" s="2269" t="s">
        <v>45</v>
      </c>
      <c r="F7" s="2137" t="s">
        <v>46</v>
      </c>
      <c r="G7" s="2138" t="s">
        <v>47</v>
      </c>
      <c r="H7" s="2270" t="s">
        <v>45</v>
      </c>
      <c r="I7" s="2134" t="s">
        <v>46</v>
      </c>
      <c r="J7" s="2135" t="s">
        <v>47</v>
      </c>
    </row>
    <row r="8" spans="1:12">
      <c r="A8" s="1036" t="s">
        <v>48</v>
      </c>
      <c r="B8" s="1038">
        <f>'ESA Table 1'!B33</f>
        <v>61253223.201618455</v>
      </c>
      <c r="C8" s="1039">
        <f>'ESA Table 1'!C33</f>
        <v>56120418.770471498</v>
      </c>
      <c r="D8" s="1207">
        <f>'ESA Table 1'!D33</f>
        <v>117373641.97208995</v>
      </c>
      <c r="E8" s="1038">
        <f>'ESA Table 1'!E33</f>
        <v>59591040.7434</v>
      </c>
      <c r="F8" s="1039">
        <f>'ESA Table 1'!F33</f>
        <v>55339038.006600007</v>
      </c>
      <c r="G8" s="1207">
        <f>'ESA Table 1'!G33</f>
        <v>114930078.75</v>
      </c>
      <c r="H8" s="621">
        <f>E8/B8</f>
        <v>0.97286375522236135</v>
      </c>
      <c r="I8" s="622">
        <f t="shared" ref="I8:J8" si="0">F8/C8</f>
        <v>0.98607671181023648</v>
      </c>
      <c r="J8" s="623">
        <f t="shared" si="0"/>
        <v>0.97918132912097078</v>
      </c>
      <c r="K8" s="1589"/>
      <c r="L8" s="1589"/>
    </row>
    <row r="9" spans="1:12" ht="13.4" customHeight="1">
      <c r="A9" s="510" t="s">
        <v>49</v>
      </c>
      <c r="B9" s="1040">
        <f>'ESA Table 1A'!B8</f>
        <v>49391754.529298306</v>
      </c>
      <c r="C9" s="1701">
        <f>'ESA Table 1A'!C8</f>
        <v>43040649.768623032</v>
      </c>
      <c r="D9" s="1041">
        <f>'ESA Table 1A'!D8</f>
        <v>92432404.29792133</v>
      </c>
      <c r="E9" s="1042">
        <f>'ESA Table 1A'!E8</f>
        <v>14025635.675499998</v>
      </c>
      <c r="F9" s="1701">
        <f>'ESA Table 1A'!F8</f>
        <v>13579784.1545</v>
      </c>
      <c r="G9" s="1041">
        <f>'ESA Table 1A'!G8</f>
        <v>27605419.829999998</v>
      </c>
      <c r="H9" s="511">
        <f t="shared" ref="H9:H16" si="1">E9/B9</f>
        <v>0.28396714814372997</v>
      </c>
      <c r="I9" s="1702">
        <f t="shared" ref="I9:I15" si="2">F9/C9</f>
        <v>0.31551066788029231</v>
      </c>
      <c r="J9" s="512">
        <f t="shared" ref="J9:J16" si="3">G9/D9</f>
        <v>0.29865521772022979</v>
      </c>
      <c r="K9" s="1589"/>
    </row>
    <row r="10" spans="1:12">
      <c r="A10" s="510" t="s">
        <v>50</v>
      </c>
      <c r="B10" s="1040">
        <f>'ESA Table 1A'!B16</f>
        <v>10728246.777999997</v>
      </c>
      <c r="C10" s="1701">
        <f>'ESA Table 1A'!C16</f>
        <v>9513727.8219999969</v>
      </c>
      <c r="D10" s="1041">
        <f>'ESA Table 1A'!D16</f>
        <v>20241974.599999994</v>
      </c>
      <c r="E10" s="1042">
        <f>'ESA Table 1A'!E16</f>
        <v>4747929.4643999999</v>
      </c>
      <c r="F10" s="1701">
        <f>'ESA Table 1A'!F16</f>
        <v>4210428.0155999996</v>
      </c>
      <c r="G10" s="1041">
        <f>'ESA Table 1A'!G16</f>
        <v>8958357.4800000004</v>
      </c>
      <c r="H10" s="511">
        <f t="shared" si="1"/>
        <v>0.44256340878888023</v>
      </c>
      <c r="I10" s="1702">
        <f t="shared" si="2"/>
        <v>0.44256342985381664</v>
      </c>
      <c r="J10" s="512">
        <f t="shared" si="3"/>
        <v>0.44256341868940013</v>
      </c>
    </row>
    <row r="11" spans="1:12" ht="15">
      <c r="A11" s="68" t="s">
        <v>51</v>
      </c>
      <c r="B11" s="147"/>
      <c r="C11" s="1703"/>
      <c r="D11" s="146"/>
      <c r="E11" s="147"/>
      <c r="F11" s="1703"/>
      <c r="G11" s="146"/>
      <c r="H11" s="147"/>
      <c r="I11" s="1703"/>
      <c r="J11" s="1006"/>
    </row>
    <row r="12" spans="1:12" ht="13.4" customHeight="1">
      <c r="A12" s="75" t="s">
        <v>52</v>
      </c>
      <c r="B12" s="148"/>
      <c r="C12" s="149"/>
      <c r="D12" s="146"/>
      <c r="E12" s="148"/>
      <c r="F12" s="149"/>
      <c r="G12" s="146"/>
      <c r="H12" s="147"/>
      <c r="I12" s="1703"/>
      <c r="J12" s="1006"/>
      <c r="L12"/>
    </row>
    <row r="13" spans="1:12" ht="13.4" customHeight="1">
      <c r="A13" s="510" t="s">
        <v>53</v>
      </c>
      <c r="B13" s="1040">
        <f>'ESA Table 1A'!B38</f>
        <v>1818756.0840001754</v>
      </c>
      <c r="C13" s="1701">
        <f>'ESA Table 1A'!C38</f>
        <v>1612768.4029812873</v>
      </c>
      <c r="D13" s="1041">
        <f>'ESA Table 1A'!D38</f>
        <v>3431524.4869814627</v>
      </c>
      <c r="E13" s="1042">
        <f>'ESA Table 1A'!E38</f>
        <v>256.68430000000001</v>
      </c>
      <c r="F13" s="1701">
        <f>'ESA Table 1A'!F38</f>
        <v>227.62569999999999</v>
      </c>
      <c r="G13" s="1041">
        <f>'ESA Table 1A'!G38</f>
        <v>484.31</v>
      </c>
      <c r="H13" s="511">
        <f t="shared" si="1"/>
        <v>1.4113178906071237E-4</v>
      </c>
      <c r="I13" s="1702">
        <f t="shared" si="2"/>
        <v>1.4113973189158586E-4</v>
      </c>
      <c r="J13" s="512">
        <f t="shared" si="3"/>
        <v>1.4113552207987385E-4</v>
      </c>
    </row>
    <row r="14" spans="1:12" ht="13.4" customHeight="1">
      <c r="A14" s="510" t="s">
        <v>54</v>
      </c>
      <c r="B14" s="1040">
        <f>'ESA Table 1A'!B39</f>
        <v>0</v>
      </c>
      <c r="C14" s="1701">
        <f>'ESA Table 1A'!C39</f>
        <v>0</v>
      </c>
      <c r="D14" s="1041">
        <f>'ESA Table 1A'!D39</f>
        <v>0</v>
      </c>
      <c r="E14" s="1042">
        <f>'ESA Table 1A'!E39</f>
        <v>0</v>
      </c>
      <c r="F14" s="1701">
        <f>'ESA Table 1A'!F39</f>
        <v>0</v>
      </c>
      <c r="G14" s="1041">
        <f>'ESA Table 1A'!G39</f>
        <v>0</v>
      </c>
      <c r="H14" s="511">
        <v>0</v>
      </c>
      <c r="I14" s="1702">
        <v>0</v>
      </c>
      <c r="J14" s="512">
        <v>0</v>
      </c>
    </row>
    <row r="15" spans="1:12">
      <c r="A15" s="510" t="s">
        <v>55</v>
      </c>
      <c r="B15" s="1040">
        <f>'ESA Table 1A'!B9</f>
        <v>193388.18553445613</v>
      </c>
      <c r="C15" s="1701">
        <f>'ESA Table 1A'!C9</f>
        <v>171495.18339847997</v>
      </c>
      <c r="D15" s="1041">
        <f>'ESA Table 1A'!D9</f>
        <v>364883.36893293611</v>
      </c>
      <c r="E15" s="1042">
        <f>'ESA Table 1A'!E9</f>
        <v>169709.4768</v>
      </c>
      <c r="F15" s="1701">
        <f>'ESA Table 1A'!F9</f>
        <v>150497.08319999999</v>
      </c>
      <c r="G15" s="1041">
        <f>'ESA Table 1A'!G9</f>
        <v>320206.56</v>
      </c>
      <c r="H15" s="511">
        <f t="shared" si="1"/>
        <v>0.87755865918584119</v>
      </c>
      <c r="I15" s="1702">
        <f t="shared" si="2"/>
        <v>0.87755865918584108</v>
      </c>
      <c r="J15" s="512">
        <f t="shared" si="3"/>
        <v>0.87755865918584108</v>
      </c>
    </row>
    <row r="16" spans="1:12" ht="13.4" customHeight="1">
      <c r="A16" s="510" t="s">
        <v>56</v>
      </c>
      <c r="B16" s="1040">
        <v>9566416</v>
      </c>
      <c r="C16" s="1701">
        <v>0</v>
      </c>
      <c r="D16" s="1041">
        <f>SUM(B16:C16)</f>
        <v>9566416</v>
      </c>
      <c r="E16" s="1042">
        <v>0</v>
      </c>
      <c r="F16" s="1701">
        <v>0</v>
      </c>
      <c r="G16" s="1041">
        <f>SUM(E16:F16)</f>
        <v>0</v>
      </c>
      <c r="H16" s="511">
        <f t="shared" si="1"/>
        <v>0</v>
      </c>
      <c r="I16" s="1702">
        <v>0</v>
      </c>
      <c r="J16" s="512">
        <f t="shared" si="3"/>
        <v>0</v>
      </c>
    </row>
    <row r="17" spans="1:10" ht="17.149999999999999" customHeight="1" thickBot="1">
      <c r="A17" s="2529"/>
      <c r="B17" s="2530"/>
      <c r="C17" s="2530"/>
      <c r="D17" s="2530"/>
      <c r="E17" s="2530"/>
      <c r="F17" s="2530"/>
      <c r="G17" s="2530"/>
      <c r="H17" s="2530"/>
      <c r="I17" s="2530"/>
      <c r="J17" s="2531"/>
    </row>
    <row r="18" spans="1:10" ht="14.9" customHeight="1" thickTop="1" thickBot="1">
      <c r="A18" s="2271" t="s">
        <v>57</v>
      </c>
      <c r="B18" s="2272">
        <f t="shared" ref="B18:F18" si="4">SUM(B8:B16)</f>
        <v>132951784.7784514</v>
      </c>
      <c r="C18" s="2273">
        <f t="shared" si="4"/>
        <v>110459059.9474743</v>
      </c>
      <c r="D18" s="2274">
        <f t="shared" si="4"/>
        <v>243410844.72592565</v>
      </c>
      <c r="E18" s="2275">
        <f t="shared" si="4"/>
        <v>78534572.044399992</v>
      </c>
      <c r="F18" s="2273">
        <f t="shared" si="4"/>
        <v>73279974.885599986</v>
      </c>
      <c r="G18" s="2276">
        <f>SUM(G8:G16)</f>
        <v>151814546.92999998</v>
      </c>
      <c r="H18" s="2277">
        <f>E18/B18</f>
        <v>0.59069964480182546</v>
      </c>
      <c r="I18" s="2278">
        <f>F18/C18</f>
        <v>0.66341298686088956</v>
      </c>
      <c r="J18" s="2279">
        <f>G18/D18</f>
        <v>0.62369672600635051</v>
      </c>
    </row>
    <row r="19" spans="1:10" ht="14.25" customHeight="1">
      <c r="A19" s="2551" t="s">
        <v>58</v>
      </c>
      <c r="B19" s="2552"/>
      <c r="C19" s="2552"/>
      <c r="D19" s="2552"/>
      <c r="E19" s="2552"/>
      <c r="F19" s="2552"/>
      <c r="G19" s="2552"/>
      <c r="H19" s="2552"/>
      <c r="I19" s="2552"/>
      <c r="J19" s="2553"/>
    </row>
    <row r="20" spans="1:10" ht="63" customHeight="1" thickBot="1">
      <c r="A20" s="2548" t="s">
        <v>59</v>
      </c>
      <c r="B20" s="2549"/>
      <c r="C20" s="2549"/>
      <c r="D20" s="2549"/>
      <c r="E20" s="2549"/>
      <c r="F20" s="2549"/>
      <c r="G20" s="2549"/>
      <c r="H20" s="2549"/>
      <c r="I20" s="2549"/>
      <c r="J20" s="2550"/>
    </row>
    <row r="21" spans="1:10" ht="15.65" customHeight="1" thickBot="1">
      <c r="A21" s="7"/>
      <c r="D21" s="55"/>
    </row>
    <row r="22" spans="1:10" ht="13.5" thickBot="1">
      <c r="A22" s="2543" t="s">
        <v>60</v>
      </c>
      <c r="B22" s="2544"/>
      <c r="C22" s="2544"/>
      <c r="D22" s="2544"/>
      <c r="E22" s="2544"/>
      <c r="F22" s="2544"/>
      <c r="G22" s="2544"/>
      <c r="H22" s="2544"/>
      <c r="I22" s="2544"/>
      <c r="J22" s="2545"/>
    </row>
    <row r="23" spans="1:10" ht="25.5" customHeight="1">
      <c r="A23" s="2546" t="s">
        <v>61</v>
      </c>
      <c r="B23" s="2554" t="s">
        <v>6</v>
      </c>
      <c r="C23" s="2555"/>
      <c r="D23" s="2556"/>
      <c r="E23" s="2554" t="s">
        <v>62</v>
      </c>
      <c r="F23" s="2555"/>
      <c r="G23" s="2556"/>
      <c r="H23" s="2554" t="s">
        <v>8</v>
      </c>
      <c r="I23" s="2555"/>
      <c r="J23" s="2556"/>
    </row>
    <row r="24" spans="1:10" ht="13.5" customHeight="1" thickBot="1">
      <c r="A24" s="2547"/>
      <c r="B24" s="2136" t="s">
        <v>63</v>
      </c>
      <c r="C24" s="2137" t="s">
        <v>64</v>
      </c>
      <c r="D24" s="2138" t="s">
        <v>65</v>
      </c>
      <c r="E24" s="2136" t="s">
        <v>63</v>
      </c>
      <c r="F24" s="2137" t="s">
        <v>64</v>
      </c>
      <c r="G24" s="2138" t="s">
        <v>65</v>
      </c>
      <c r="H24" s="2136" t="s">
        <v>63</v>
      </c>
      <c r="I24" s="2137" t="s">
        <v>64</v>
      </c>
      <c r="J24" s="2138" t="s">
        <v>65</v>
      </c>
    </row>
    <row r="25" spans="1:10">
      <c r="A25" s="1037" t="s">
        <v>66</v>
      </c>
      <c r="B25" s="1086">
        <v>27200492</v>
      </c>
      <c r="C25" s="1087">
        <v>2854</v>
      </c>
      <c r="D25" s="1577">
        <v>1130706</v>
      </c>
      <c r="E25" s="1088">
        <v>29277420.357000358</v>
      </c>
      <c r="F25" s="1089">
        <v>11343.93099199967</v>
      </c>
      <c r="G25" s="943">
        <v>1264684.1747021172</v>
      </c>
      <c r="H25" s="934">
        <v>1.08</v>
      </c>
      <c r="I25" s="935">
        <v>3.98</v>
      </c>
      <c r="J25" s="936">
        <v>1.1200000000000001</v>
      </c>
    </row>
    <row r="26" spans="1:10">
      <c r="A26" s="933" t="s">
        <v>49</v>
      </c>
      <c r="B26" s="944">
        <v>6617694</v>
      </c>
      <c r="C26" s="1253" t="s">
        <v>67</v>
      </c>
      <c r="D26" s="1578">
        <v>240088</v>
      </c>
      <c r="E26" s="944">
        <v>5393793</v>
      </c>
      <c r="F26" s="1704">
        <v>1330</v>
      </c>
      <c r="G26" s="1276">
        <v>218262</v>
      </c>
      <c r="H26" s="1277">
        <v>0.81</v>
      </c>
      <c r="I26" s="946" t="s">
        <v>67</v>
      </c>
      <c r="J26" s="1278">
        <v>0.91</v>
      </c>
    </row>
    <row r="27" spans="1:10" ht="15">
      <c r="A27" s="933" t="s">
        <v>68</v>
      </c>
      <c r="B27" s="1579" t="s">
        <v>67</v>
      </c>
      <c r="C27" s="1257" t="s">
        <v>67</v>
      </c>
      <c r="D27" s="1580" t="s">
        <v>67</v>
      </c>
      <c r="E27" s="944">
        <v>208661.81639036047</v>
      </c>
      <c r="F27" s="1705">
        <v>282.34583999999995</v>
      </c>
      <c r="G27" s="945">
        <v>37687.330829020997</v>
      </c>
      <c r="H27" s="1258" t="s">
        <v>67</v>
      </c>
      <c r="I27" s="1259" t="s">
        <v>67</v>
      </c>
      <c r="J27" s="1260" t="s">
        <v>67</v>
      </c>
    </row>
    <row r="28" spans="1:10" ht="15">
      <c r="A28" s="166" t="s">
        <v>69</v>
      </c>
      <c r="B28" s="147"/>
      <c r="C28" s="1703"/>
      <c r="D28" s="1581"/>
      <c r="E28" s="147"/>
      <c r="F28" s="1703"/>
      <c r="G28" s="146"/>
      <c r="H28" s="147"/>
      <c r="I28" s="1703"/>
      <c r="J28" s="170"/>
    </row>
    <row r="29" spans="1:10" ht="14.25" customHeight="1">
      <c r="A29" s="160" t="s">
        <v>70</v>
      </c>
      <c r="B29" s="1582"/>
      <c r="C29" s="1583"/>
      <c r="D29" s="1584"/>
      <c r="E29" s="148"/>
      <c r="F29" s="149"/>
      <c r="G29" s="146"/>
      <c r="H29" s="148"/>
      <c r="I29" s="149"/>
      <c r="J29" s="150"/>
    </row>
    <row r="30" spans="1:10" ht="14.15" customHeight="1" thickBot="1">
      <c r="A30" s="937" t="s">
        <v>53</v>
      </c>
      <c r="B30" s="938"/>
      <c r="C30" s="939"/>
      <c r="D30" s="1585"/>
      <c r="E30" s="940"/>
      <c r="F30" s="940"/>
      <c r="G30" s="940"/>
      <c r="H30" s="801"/>
      <c r="I30" s="941"/>
      <c r="J30" s="942"/>
    </row>
    <row r="31" spans="1:10" ht="16" thickTop="1" thickBot="1">
      <c r="A31" s="2280" t="s">
        <v>71</v>
      </c>
      <c r="B31" s="2281">
        <f>B25+B26</f>
        <v>33818186</v>
      </c>
      <c r="C31" s="2281">
        <v>2854</v>
      </c>
      <c r="D31" s="2281">
        <f>D25+D26</f>
        <v>1370794</v>
      </c>
      <c r="E31" s="2281">
        <f>E25+E26</f>
        <v>34671213.357000358</v>
      </c>
      <c r="F31" s="2281">
        <f>F25+F26</f>
        <v>12673.93099199967</v>
      </c>
      <c r="G31" s="2281">
        <f>G25+G26</f>
        <v>1482946.1747021172</v>
      </c>
      <c r="H31" s="2282">
        <f>(E25+E26)/B31</f>
        <v>1.0252239241040415</v>
      </c>
      <c r="I31" s="2282">
        <f t="shared" ref="I31:J31" si="5">(F25+F26)/C31</f>
        <v>4.4407606839522318</v>
      </c>
      <c r="J31" s="2283">
        <f t="shared" si="5"/>
        <v>1.0818154840932461</v>
      </c>
    </row>
    <row r="32" spans="1:10" ht="14.5">
      <c r="A32" s="947" t="s">
        <v>72</v>
      </c>
      <c r="B32" s="1262"/>
      <c r="C32" s="1262"/>
      <c r="D32" s="1262"/>
      <c r="E32" s="1262"/>
      <c r="F32" s="1262"/>
      <c r="G32" s="1262"/>
      <c r="H32" s="1262"/>
      <c r="I32" s="1262"/>
      <c r="J32" s="290"/>
    </row>
    <row r="33" spans="1:10" ht="14.5">
      <c r="A33" s="947" t="s">
        <v>73</v>
      </c>
      <c r="B33" s="1262"/>
      <c r="C33" s="1262"/>
      <c r="D33" s="1262"/>
      <c r="E33" s="1262"/>
      <c r="F33" s="1262"/>
      <c r="G33" s="1262"/>
      <c r="H33" s="1262"/>
      <c r="I33" s="1262"/>
      <c r="J33" s="290"/>
    </row>
    <row r="34" spans="1:10" ht="15">
      <c r="A34" s="630" t="s">
        <v>74</v>
      </c>
      <c r="J34" s="273"/>
    </row>
    <row r="35" spans="1:10" ht="15" thickBot="1">
      <c r="A35" s="1080" t="s">
        <v>75</v>
      </c>
      <c r="B35" s="251"/>
      <c r="C35" s="251"/>
      <c r="D35" s="1263"/>
      <c r="E35" s="1263"/>
      <c r="F35" s="1263"/>
      <c r="G35" s="1263"/>
      <c r="H35" s="1263"/>
      <c r="I35" s="1263"/>
      <c r="J35" s="1264"/>
    </row>
  </sheetData>
  <mergeCells count="17">
    <mergeCell ref="A22:J22"/>
    <mergeCell ref="A23:A24"/>
    <mergeCell ref="A20:J20"/>
    <mergeCell ref="A19:J19"/>
    <mergeCell ref="B23:D23"/>
    <mergeCell ref="E23:G23"/>
    <mergeCell ref="H23:J23"/>
    <mergeCell ref="A1:J1"/>
    <mergeCell ref="A17:J17"/>
    <mergeCell ref="A2:J2"/>
    <mergeCell ref="A3:J3"/>
    <mergeCell ref="A4:J4"/>
    <mergeCell ref="B6:D6"/>
    <mergeCell ref="E6:G6"/>
    <mergeCell ref="H6:J6"/>
    <mergeCell ref="A6:A7"/>
    <mergeCell ref="A5:J5"/>
  </mergeCells>
  <printOptions horizontalCentered="1" verticalCentered="1" headings="1"/>
  <pageMargins left="0.25" right="0.25" top="0.5" bottom="0.5" header="0.3" footer="0.3"/>
  <pageSetup scale="64"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BC6FE-8628-4EC2-920C-8522D9ECBBBF}">
  <sheetPr>
    <pageSetUpPr fitToPage="1"/>
  </sheetPr>
  <dimension ref="A1:AQ50"/>
  <sheetViews>
    <sheetView tabSelected="1" view="pageBreakPreview" zoomScale="80" zoomScaleNormal="80" zoomScaleSheetLayoutView="80" workbookViewId="0">
      <selection activeCell="B6" sqref="B6"/>
    </sheetView>
  </sheetViews>
  <sheetFormatPr defaultColWidth="31.54296875" defaultRowHeight="45" customHeight="1"/>
  <cols>
    <col min="1" max="1" width="31.54296875" style="20" customWidth="1"/>
    <col min="2" max="2" width="16.453125" style="20" bestFit="1" customWidth="1"/>
    <col min="3" max="3" width="15.54296875" style="20" bestFit="1" customWidth="1"/>
    <col min="4" max="4" width="17" style="20" bestFit="1" customWidth="1"/>
    <col min="5" max="6" width="15.54296875" style="20" bestFit="1" customWidth="1"/>
    <col min="7" max="7" width="15.54296875" style="20" customWidth="1"/>
    <col min="8" max="8" width="14.54296875" style="20" customWidth="1"/>
    <col min="9" max="9" width="15.453125" style="20" customWidth="1"/>
    <col min="10" max="10" width="16" style="20" customWidth="1"/>
    <col min="11" max="11" width="15.453125" style="20" customWidth="1"/>
    <col min="12" max="12" width="16" style="20" customWidth="1"/>
    <col min="13" max="13" width="16.54296875" style="20" customWidth="1"/>
    <col min="14" max="14" width="15.54296875" style="20" customWidth="1"/>
    <col min="15" max="15" width="16" style="20" customWidth="1"/>
    <col min="16" max="16" width="16.453125" style="20" customWidth="1"/>
    <col min="17" max="17" width="17.453125" style="20" customWidth="1"/>
    <col min="18" max="18" width="16.54296875" style="20" customWidth="1"/>
    <col min="19" max="19" width="15.54296875" style="20" customWidth="1"/>
    <col min="20" max="20" width="14.453125" style="20" customWidth="1"/>
    <col min="21" max="21" width="21" style="20" customWidth="1"/>
    <col min="22" max="22" width="25.453125" style="20" bestFit="1" customWidth="1"/>
    <col min="23" max="23" width="11.453125" style="20" customWidth="1"/>
    <col min="24" max="24" width="45.54296875" style="20" customWidth="1"/>
    <col min="25" max="25" width="26.54296875" style="214" customWidth="1"/>
    <col min="26" max="26" width="44.453125" style="39" bestFit="1" customWidth="1"/>
    <col min="27" max="27" width="17" style="20" customWidth="1"/>
    <col min="28" max="16384" width="31.54296875" style="20"/>
  </cols>
  <sheetData>
    <row r="1" spans="1:43" ht="21" customHeight="1">
      <c r="A1" s="2526" t="s">
        <v>813</v>
      </c>
      <c r="B1" s="2526"/>
      <c r="C1" s="2526"/>
      <c r="D1" s="2526"/>
      <c r="E1" s="2526"/>
      <c r="F1" s="2526"/>
      <c r="G1" s="2526"/>
      <c r="H1" s="2526"/>
      <c r="I1" s="2526"/>
      <c r="J1" s="2526"/>
      <c r="K1" s="2526"/>
      <c r="L1" s="2526"/>
      <c r="M1" s="2526"/>
      <c r="N1" s="2526"/>
      <c r="O1" s="2526"/>
      <c r="P1" s="2526"/>
      <c r="Q1" s="2526"/>
      <c r="R1" s="2526"/>
      <c r="S1" s="2526"/>
      <c r="T1" s="2526"/>
      <c r="U1" s="2526"/>
      <c r="V1" s="2526"/>
      <c r="W1" s="2526"/>
      <c r="X1" s="2526"/>
      <c r="Y1" s="2526"/>
    </row>
    <row r="2" spans="1:43" ht="21" customHeight="1">
      <c r="A2" s="2526" t="s">
        <v>39</v>
      </c>
      <c r="B2" s="2526"/>
      <c r="C2" s="2526"/>
      <c r="D2" s="2526"/>
      <c r="E2" s="2526"/>
      <c r="F2" s="2526"/>
      <c r="G2" s="2526"/>
      <c r="H2" s="2526"/>
      <c r="I2" s="2526"/>
      <c r="J2" s="2526"/>
      <c r="K2" s="2526"/>
      <c r="L2" s="2526"/>
      <c r="M2" s="2526"/>
      <c r="N2" s="2526"/>
      <c r="O2" s="2526"/>
      <c r="P2" s="2526"/>
      <c r="Q2" s="2526"/>
      <c r="R2" s="2526"/>
      <c r="S2" s="2526"/>
      <c r="T2" s="2526"/>
      <c r="U2" s="2526"/>
      <c r="V2" s="2526"/>
      <c r="W2" s="2526"/>
      <c r="X2" s="2526"/>
      <c r="Y2" s="2526"/>
    </row>
    <row r="3" spans="1:43" ht="21" customHeight="1">
      <c r="A3" s="2526" t="s">
        <v>40</v>
      </c>
      <c r="B3" s="2823"/>
      <c r="C3" s="2823"/>
      <c r="D3" s="2823"/>
      <c r="E3" s="2823"/>
      <c r="F3" s="2823"/>
      <c r="G3" s="2823"/>
      <c r="H3" s="2823"/>
      <c r="I3" s="2823"/>
      <c r="J3" s="2823"/>
      <c r="K3" s="2823"/>
      <c r="L3" s="2823"/>
      <c r="M3" s="2823"/>
      <c r="N3" s="2823"/>
      <c r="O3" s="2823"/>
      <c r="P3" s="2823"/>
      <c r="Q3" s="2823"/>
      <c r="R3" s="2823"/>
      <c r="S3" s="2823"/>
      <c r="T3" s="2823"/>
      <c r="U3" s="2823"/>
      <c r="V3" s="2823"/>
      <c r="W3" s="2823"/>
      <c r="X3" s="2823"/>
      <c r="Y3" s="2823"/>
    </row>
    <row r="4" spans="1:43" ht="21" customHeight="1" thickBot="1">
      <c r="A4" s="114"/>
      <c r="B4"/>
      <c r="C4"/>
      <c r="D4"/>
      <c r="E4"/>
      <c r="F4"/>
      <c r="G4"/>
      <c r="H4"/>
      <c r="I4"/>
      <c r="J4"/>
      <c r="K4"/>
      <c r="L4"/>
      <c r="M4"/>
      <c r="N4"/>
      <c r="O4"/>
      <c r="P4"/>
      <c r="Q4"/>
      <c r="R4"/>
      <c r="S4"/>
      <c r="T4"/>
      <c r="U4" s="53"/>
      <c r="V4" s="116"/>
      <c r="W4" s="53"/>
      <c r="X4"/>
      <c r="Y4" s="210"/>
    </row>
    <row r="5" spans="1:43" s="21" customFormat="1" ht="33" customHeight="1" thickBot="1">
      <c r="A5" s="116"/>
      <c r="B5" s="116"/>
      <c r="C5" s="116"/>
      <c r="D5" s="116"/>
      <c r="E5" s="116"/>
      <c r="F5" s="116"/>
      <c r="G5" s="116"/>
      <c r="H5" s="116"/>
      <c r="I5" s="116"/>
      <c r="J5" s="116"/>
      <c r="K5" s="2812" t="s">
        <v>814</v>
      </c>
      <c r="L5" s="2813"/>
      <c r="M5" s="2813"/>
      <c r="N5" s="2813"/>
      <c r="O5" s="2813"/>
      <c r="P5" s="2813"/>
      <c r="Q5" s="2813"/>
      <c r="R5" s="2813"/>
      <c r="S5" s="2814"/>
      <c r="T5" s="116"/>
      <c r="U5" s="34"/>
      <c r="V5" s="191"/>
      <c r="W5" s="113"/>
      <c r="X5" s="116"/>
      <c r="Y5" s="211"/>
      <c r="Z5" s="40"/>
    </row>
    <row r="6" spans="1:43" s="21" customFormat="1" ht="31.5" customHeight="1" thickBot="1">
      <c r="A6" s="117"/>
      <c r="B6" s="2685" t="s">
        <v>815</v>
      </c>
      <c r="C6" s="2824"/>
      <c r="D6" s="2825"/>
      <c r="E6" s="2685" t="s">
        <v>816</v>
      </c>
      <c r="F6" s="2824"/>
      <c r="G6" s="2825"/>
      <c r="H6" s="2685" t="s">
        <v>817</v>
      </c>
      <c r="I6" s="2824"/>
      <c r="J6" s="2825"/>
      <c r="K6" s="2826" t="s">
        <v>818</v>
      </c>
      <c r="L6" s="2827"/>
      <c r="M6" s="2828"/>
      <c r="N6" s="2829" t="s">
        <v>819</v>
      </c>
      <c r="O6" s="2827"/>
      <c r="P6" s="2828"/>
      <c r="Q6" s="2817" t="s">
        <v>820</v>
      </c>
      <c r="R6" s="2818"/>
      <c r="S6" s="2818"/>
      <c r="T6" s="117"/>
      <c r="U6" s="117"/>
      <c r="V6" s="117"/>
      <c r="W6" s="117"/>
      <c r="X6" s="117"/>
      <c r="Y6" s="212"/>
      <c r="Z6" s="40"/>
    </row>
    <row r="7" spans="1:43" s="21" customFormat="1" ht="71.25" customHeight="1" thickBot="1">
      <c r="A7" s="2103" t="s">
        <v>821</v>
      </c>
      <c r="B7" s="2104" t="s">
        <v>45</v>
      </c>
      <c r="C7" s="2086" t="s">
        <v>46</v>
      </c>
      <c r="D7" s="2105" t="s">
        <v>822</v>
      </c>
      <c r="E7" s="2091" t="s">
        <v>45</v>
      </c>
      <c r="F7" s="2086" t="s">
        <v>46</v>
      </c>
      <c r="G7" s="2105" t="s">
        <v>823</v>
      </c>
      <c r="H7" s="2830" t="s">
        <v>824</v>
      </c>
      <c r="I7" s="2831"/>
      <c r="J7" s="2832"/>
      <c r="K7" s="2812" t="s">
        <v>825</v>
      </c>
      <c r="L7" s="2813"/>
      <c r="M7" s="2814"/>
      <c r="N7" s="2812" t="s">
        <v>826</v>
      </c>
      <c r="O7" s="2813"/>
      <c r="P7" s="2814"/>
      <c r="Q7" s="2812" t="s">
        <v>827</v>
      </c>
      <c r="R7" s="2813"/>
      <c r="S7" s="2814"/>
      <c r="T7" s="2102" t="s">
        <v>828</v>
      </c>
      <c r="U7" s="2044" t="s">
        <v>829</v>
      </c>
      <c r="V7" s="2106" t="s">
        <v>830</v>
      </c>
      <c r="W7" s="2044" t="s">
        <v>831</v>
      </c>
      <c r="X7" s="2044" t="s">
        <v>832</v>
      </c>
      <c r="Y7" s="2101" t="s">
        <v>833</v>
      </c>
      <c r="Z7" s="40"/>
    </row>
    <row r="8" spans="1:43" s="21" customFormat="1" ht="24" customHeight="1">
      <c r="A8" s="219"/>
      <c r="B8" s="220"/>
      <c r="C8" s="221"/>
      <c r="D8" s="222"/>
      <c r="E8" s="223"/>
      <c r="F8" s="116"/>
      <c r="G8" s="224"/>
      <c r="H8" s="225" t="s">
        <v>45</v>
      </c>
      <c r="I8" s="225" t="s">
        <v>46</v>
      </c>
      <c r="J8" s="222" t="s">
        <v>662</v>
      </c>
      <c r="K8" s="220" t="s">
        <v>45</v>
      </c>
      <c r="L8" s="221" t="s">
        <v>46</v>
      </c>
      <c r="M8" s="222" t="s">
        <v>47</v>
      </c>
      <c r="N8" s="226" t="s">
        <v>45</v>
      </c>
      <c r="O8" s="221" t="s">
        <v>46</v>
      </c>
      <c r="P8" s="116" t="s">
        <v>47</v>
      </c>
      <c r="Q8" s="226" t="s">
        <v>45</v>
      </c>
      <c r="R8" s="221" t="s">
        <v>46</v>
      </c>
      <c r="S8" s="222" t="s">
        <v>47</v>
      </c>
      <c r="T8" s="72"/>
      <c r="U8" s="73"/>
      <c r="V8" s="73"/>
      <c r="W8" s="73"/>
      <c r="X8" s="118"/>
      <c r="Y8" s="213"/>
      <c r="Z8" s="40"/>
    </row>
    <row r="9" spans="1:43" ht="13">
      <c r="A9" s="2361" t="s">
        <v>244</v>
      </c>
      <c r="B9" s="2362"/>
      <c r="C9" s="2363"/>
      <c r="D9" s="2364"/>
      <c r="E9" s="2362"/>
      <c r="F9" s="2363"/>
      <c r="G9" s="2364"/>
      <c r="H9" s="2362"/>
      <c r="I9" s="2363"/>
      <c r="J9" s="2364"/>
      <c r="K9" s="2362"/>
      <c r="L9" s="2363"/>
      <c r="M9" s="2364"/>
      <c r="N9" s="2362"/>
      <c r="O9" s="2363"/>
      <c r="P9" s="2364"/>
      <c r="Q9" s="2362"/>
      <c r="R9" s="2363"/>
      <c r="S9" s="2364"/>
      <c r="T9" s="2365"/>
      <c r="U9" s="2153"/>
      <c r="V9" s="2153"/>
      <c r="W9" s="2153"/>
      <c r="X9" s="2153"/>
      <c r="Y9" s="2366"/>
      <c r="AM9" s="20" t="s">
        <v>834</v>
      </c>
      <c r="AN9" s="20" t="s">
        <v>834</v>
      </c>
      <c r="AO9" s="20" t="s">
        <v>834</v>
      </c>
      <c r="AP9" s="20" t="s">
        <v>834</v>
      </c>
      <c r="AQ9" s="20" t="s">
        <v>834</v>
      </c>
    </row>
    <row r="10" spans="1:43" ht="17.25" customHeight="1">
      <c r="A10" s="216" t="s">
        <v>835</v>
      </c>
      <c r="B10" s="1462">
        <v>9858660.9250924438</v>
      </c>
      <c r="C10" s="1835">
        <v>0</v>
      </c>
      <c r="D10" s="811">
        <f>SUM(B10:C10)</f>
        <v>9858660.9250924438</v>
      </c>
      <c r="E10" s="823">
        <v>18598207.330000002</v>
      </c>
      <c r="F10" s="1836">
        <v>0</v>
      </c>
      <c r="G10" s="814">
        <f>SUM(E10:F10)</f>
        <v>18598207.330000002</v>
      </c>
      <c r="H10" s="823">
        <f>B10-E10</f>
        <v>-8739546.4049075581</v>
      </c>
      <c r="I10" s="1836">
        <f>C10-F10</f>
        <v>0</v>
      </c>
      <c r="J10" s="814">
        <f>SUM(H10:I10)</f>
        <v>-8739546.4049075581</v>
      </c>
      <c r="K10" s="823">
        <v>8739546.40490756</v>
      </c>
      <c r="L10" s="1836">
        <v>0</v>
      </c>
      <c r="M10" s="814">
        <f>SUM(K10:L10)</f>
        <v>8739546.40490756</v>
      </c>
      <c r="N10" s="823">
        <v>0</v>
      </c>
      <c r="O10" s="1836">
        <v>0</v>
      </c>
      <c r="P10" s="814">
        <f>SUM(N10:O10)</f>
        <v>0</v>
      </c>
      <c r="Q10" s="823">
        <v>0</v>
      </c>
      <c r="R10" s="1836">
        <v>0</v>
      </c>
      <c r="S10" s="814">
        <f>SUM(Q10:R10)</f>
        <v>0</v>
      </c>
      <c r="T10" s="832">
        <f>M10+P10+S10</f>
        <v>8739546.40490756</v>
      </c>
      <c r="U10" s="1837">
        <f t="shared" ref="U10:U27" si="0">T10/$D$43</f>
        <v>3.5904507109155562E-2</v>
      </c>
      <c r="V10" s="1838" t="s">
        <v>836</v>
      </c>
      <c r="W10" s="1839" t="s">
        <v>837</v>
      </c>
      <c r="X10" s="1838" t="s">
        <v>838</v>
      </c>
      <c r="Y10" s="833" t="s">
        <v>839</v>
      </c>
      <c r="AC10" s="35"/>
      <c r="AE10" s="35"/>
      <c r="AF10" s="74"/>
      <c r="AG10" s="74"/>
      <c r="AH10" s="74"/>
      <c r="AI10" s="74"/>
      <c r="AJ10" s="74"/>
      <c r="AK10" s="74"/>
      <c r="AL10" s="74"/>
      <c r="AM10" s="74">
        <f t="shared" ref="AM10:AQ10" si="1">+C10-AG10</f>
        <v>0</v>
      </c>
      <c r="AN10" s="74">
        <f t="shared" si="1"/>
        <v>9858660.9250924438</v>
      </c>
      <c r="AO10" s="74">
        <f t="shared" si="1"/>
        <v>18598207.330000002</v>
      </c>
      <c r="AP10" s="74">
        <f t="shared" si="1"/>
        <v>0</v>
      </c>
      <c r="AQ10" s="74">
        <f t="shared" si="1"/>
        <v>18598207.330000002</v>
      </c>
    </row>
    <row r="11" spans="1:43" ht="20.25" customHeight="1">
      <c r="A11" s="217" t="s">
        <v>158</v>
      </c>
      <c r="B11" s="1462">
        <v>1196292.2574293162</v>
      </c>
      <c r="C11" s="1835">
        <v>5959509.471685987</v>
      </c>
      <c r="D11" s="811">
        <f t="shared" ref="D11:D21" si="2">SUM(B11:C11)</f>
        <v>7155801.7291153036</v>
      </c>
      <c r="E11" s="823">
        <v>460579.44569999992</v>
      </c>
      <c r="F11" s="1836">
        <v>6252376.6743000001</v>
      </c>
      <c r="G11" s="814">
        <f t="shared" ref="G11:G26" si="3">SUM(E11:F11)</f>
        <v>6712956.1200000001</v>
      </c>
      <c r="H11" s="823">
        <f t="shared" ref="H11:H26" si="4">B11-E11</f>
        <v>735712.81172931625</v>
      </c>
      <c r="I11" s="1836">
        <f t="shared" ref="I11:I26" si="5">C11-F11</f>
        <v>-292867.20261401311</v>
      </c>
      <c r="J11" s="814">
        <f t="shared" ref="J11:J26" si="6">SUM(H11:I11)</f>
        <v>442845.60911530314</v>
      </c>
      <c r="K11" s="823">
        <v>0</v>
      </c>
      <c r="L11" s="1836">
        <v>292867.20261401299</v>
      </c>
      <c r="M11" s="814">
        <f t="shared" ref="M11:M26" si="7">SUM(K11:L11)</f>
        <v>292867.20261401299</v>
      </c>
      <c r="N11" s="823">
        <v>0</v>
      </c>
      <c r="O11" s="1836">
        <v>0</v>
      </c>
      <c r="P11" s="814">
        <f t="shared" ref="P11:P21" si="8">SUM(N11:O11)</f>
        <v>0</v>
      </c>
      <c r="Q11" s="823">
        <v>0</v>
      </c>
      <c r="R11" s="1836">
        <v>0</v>
      </c>
      <c r="S11" s="814">
        <f t="shared" ref="S11:S21" si="9">SUM(Q11:R11)</f>
        <v>0</v>
      </c>
      <c r="T11" s="832">
        <f>M11+P11+S11</f>
        <v>292867.20261401299</v>
      </c>
      <c r="U11" s="1837">
        <f t="shared" si="0"/>
        <v>1.203180585251959E-3</v>
      </c>
      <c r="V11" s="1838" t="s">
        <v>836</v>
      </c>
      <c r="W11" s="1839" t="s">
        <v>837</v>
      </c>
      <c r="X11" s="1840" t="s">
        <v>840</v>
      </c>
      <c r="Y11" s="833" t="s">
        <v>839</v>
      </c>
      <c r="AC11" s="35"/>
      <c r="AE11" s="35"/>
      <c r="AF11" s="74"/>
      <c r="AG11" s="74"/>
      <c r="AH11" s="74"/>
      <c r="AI11" s="74"/>
      <c r="AJ11" s="74"/>
      <c r="AK11" s="74"/>
      <c r="AL11" s="74"/>
      <c r="AM11" s="74">
        <f t="shared" ref="AM11:AM27" si="10">+C11-AG11</f>
        <v>5959509.471685987</v>
      </c>
      <c r="AN11" s="74">
        <f t="shared" ref="AN11:AN27" si="11">+D11-AH11</f>
        <v>7155801.7291153036</v>
      </c>
      <c r="AO11" s="74">
        <f t="shared" ref="AO11:AO27" si="12">+E11-AI11</f>
        <v>460579.44569999992</v>
      </c>
      <c r="AP11" s="74">
        <f t="shared" ref="AP11:AP27" si="13">+F11-AJ11</f>
        <v>6252376.6743000001</v>
      </c>
      <c r="AQ11" s="74">
        <f t="shared" ref="AQ11:AQ27" si="14">+G11-AK11</f>
        <v>6712956.1200000001</v>
      </c>
    </row>
    <row r="12" spans="1:43" ht="13">
      <c r="A12" s="217" t="s">
        <v>83</v>
      </c>
      <c r="B12" s="1462">
        <v>240094.21978307038</v>
      </c>
      <c r="C12" s="1835">
        <v>23769078.403785087</v>
      </c>
      <c r="D12" s="811">
        <f t="shared" si="2"/>
        <v>24009172.623568159</v>
      </c>
      <c r="E12" s="823">
        <v>209058.3199</v>
      </c>
      <c r="F12" s="1836">
        <v>20696173.0601</v>
      </c>
      <c r="G12" s="814">
        <f t="shared" si="3"/>
        <v>20905231.379999999</v>
      </c>
      <c r="H12" s="823">
        <f t="shared" si="4"/>
        <v>31035.899883070379</v>
      </c>
      <c r="I12" s="1836">
        <f t="shared" si="5"/>
        <v>3072905.3436850868</v>
      </c>
      <c r="J12" s="814">
        <f t="shared" si="6"/>
        <v>3103941.2435681573</v>
      </c>
      <c r="K12" s="823">
        <v>0</v>
      </c>
      <c r="L12" s="1836">
        <v>-3072905.3436850901</v>
      </c>
      <c r="M12" s="814">
        <f t="shared" si="7"/>
        <v>-3072905.3436850901</v>
      </c>
      <c r="N12" s="823">
        <v>0</v>
      </c>
      <c r="O12" s="1836">
        <v>0</v>
      </c>
      <c r="P12" s="814">
        <f t="shared" si="8"/>
        <v>0</v>
      </c>
      <c r="Q12" s="823">
        <v>0</v>
      </c>
      <c r="R12" s="1836">
        <v>0</v>
      </c>
      <c r="S12" s="814">
        <f t="shared" si="9"/>
        <v>0</v>
      </c>
      <c r="T12" s="832">
        <f>M12+P12+S12</f>
        <v>-3072905.3436850901</v>
      </c>
      <c r="U12" s="1837">
        <f t="shared" si="0"/>
        <v>-1.262435676251443E-2</v>
      </c>
      <c r="V12" s="1841" t="s">
        <v>836</v>
      </c>
      <c r="W12" s="1841" t="s">
        <v>837</v>
      </c>
      <c r="X12" s="1841" t="s">
        <v>841</v>
      </c>
      <c r="Y12" s="1125" t="s">
        <v>839</v>
      </c>
      <c r="AC12" s="35"/>
      <c r="AE12" s="35"/>
      <c r="AF12" s="74"/>
      <c r="AG12" s="74"/>
      <c r="AH12" s="74"/>
      <c r="AI12" s="74"/>
      <c r="AJ12" s="74"/>
      <c r="AK12" s="74"/>
      <c r="AL12" s="74"/>
      <c r="AM12" s="74">
        <f t="shared" si="10"/>
        <v>23769078.403785087</v>
      </c>
      <c r="AN12" s="74">
        <f t="shared" si="11"/>
        <v>24009172.623568159</v>
      </c>
      <c r="AO12" s="74">
        <f t="shared" si="12"/>
        <v>209058.3199</v>
      </c>
      <c r="AP12" s="74">
        <f t="shared" si="13"/>
        <v>20696173.0601</v>
      </c>
      <c r="AQ12" s="74">
        <f t="shared" si="14"/>
        <v>20905231.379999999</v>
      </c>
    </row>
    <row r="13" spans="1:43" ht="25">
      <c r="A13" s="215" t="s">
        <v>665</v>
      </c>
      <c r="B13" s="1462">
        <v>11396870.120160043</v>
      </c>
      <c r="C13" s="1835">
        <v>7195406.1404006528</v>
      </c>
      <c r="D13" s="811">
        <f t="shared" si="2"/>
        <v>18592276.260560695</v>
      </c>
      <c r="E13" s="823">
        <v>20492240.914499998</v>
      </c>
      <c r="F13" s="1836">
        <v>15209661.345500004</v>
      </c>
      <c r="G13" s="814">
        <f t="shared" si="3"/>
        <v>35701902.260000005</v>
      </c>
      <c r="H13" s="823">
        <f t="shared" si="4"/>
        <v>-9095370.7943399549</v>
      </c>
      <c r="I13" s="1836">
        <f t="shared" si="5"/>
        <v>-8014255.2050993508</v>
      </c>
      <c r="J13" s="814">
        <f t="shared" si="6"/>
        <v>-17109625.999439307</v>
      </c>
      <c r="K13" s="823">
        <v>9095370.7943399493</v>
      </c>
      <c r="L13" s="1836">
        <v>8014255.2050993498</v>
      </c>
      <c r="M13" s="814">
        <f t="shared" si="7"/>
        <v>17109625.999439299</v>
      </c>
      <c r="N13" s="823">
        <v>0</v>
      </c>
      <c r="O13" s="1836">
        <v>0</v>
      </c>
      <c r="P13" s="814">
        <f t="shared" si="8"/>
        <v>0</v>
      </c>
      <c r="Q13" s="823">
        <v>0</v>
      </c>
      <c r="R13" s="1836">
        <v>0</v>
      </c>
      <c r="S13" s="814">
        <f t="shared" si="9"/>
        <v>0</v>
      </c>
      <c r="T13" s="832">
        <f>M13+P13+S13</f>
        <v>17109625.999439299</v>
      </c>
      <c r="U13" s="1837">
        <f t="shared" si="0"/>
        <v>7.0291140966641366E-2</v>
      </c>
      <c r="V13" s="1841" t="s">
        <v>842</v>
      </c>
      <c r="W13" s="1841" t="s">
        <v>843</v>
      </c>
      <c r="X13" s="1841" t="s">
        <v>844</v>
      </c>
      <c r="Y13" s="1125" t="s">
        <v>845</v>
      </c>
      <c r="AC13" s="35"/>
      <c r="AE13" s="35"/>
      <c r="AF13" s="74"/>
      <c r="AG13" s="74"/>
      <c r="AH13" s="74"/>
      <c r="AI13" s="74"/>
      <c r="AJ13" s="74"/>
      <c r="AK13" s="74"/>
      <c r="AL13" s="74"/>
      <c r="AM13" s="74">
        <f t="shared" si="10"/>
        <v>7195406.1404006528</v>
      </c>
      <c r="AN13" s="74">
        <f t="shared" si="11"/>
        <v>18592276.260560695</v>
      </c>
      <c r="AO13" s="74">
        <f t="shared" si="12"/>
        <v>20492240.914499998</v>
      </c>
      <c r="AP13" s="74">
        <f t="shared" si="13"/>
        <v>15209661.345500004</v>
      </c>
      <c r="AQ13" s="74">
        <f t="shared" si="14"/>
        <v>35701902.260000005</v>
      </c>
    </row>
    <row r="14" spans="1:43" ht="13">
      <c r="A14" s="217" t="s">
        <v>85</v>
      </c>
      <c r="B14" s="1462">
        <v>0</v>
      </c>
      <c r="C14" s="1835">
        <v>0</v>
      </c>
      <c r="D14" s="811">
        <f t="shared" si="2"/>
        <v>0</v>
      </c>
      <c r="E14" s="823">
        <v>0</v>
      </c>
      <c r="F14" s="1836">
        <v>0</v>
      </c>
      <c r="G14" s="814">
        <f t="shared" si="3"/>
        <v>0</v>
      </c>
      <c r="H14" s="823">
        <f t="shared" si="4"/>
        <v>0</v>
      </c>
      <c r="I14" s="1836">
        <f t="shared" si="5"/>
        <v>0</v>
      </c>
      <c r="J14" s="814">
        <f t="shared" si="6"/>
        <v>0</v>
      </c>
      <c r="K14" s="823">
        <v>0</v>
      </c>
      <c r="L14" s="1836">
        <v>0</v>
      </c>
      <c r="M14" s="814">
        <f t="shared" si="7"/>
        <v>0</v>
      </c>
      <c r="N14" s="823">
        <v>0</v>
      </c>
      <c r="O14" s="1836">
        <v>0</v>
      </c>
      <c r="P14" s="814">
        <f t="shared" si="8"/>
        <v>0</v>
      </c>
      <c r="Q14" s="823">
        <v>0</v>
      </c>
      <c r="R14" s="1836">
        <v>0</v>
      </c>
      <c r="S14" s="814">
        <f t="shared" si="9"/>
        <v>0</v>
      </c>
      <c r="T14" s="832">
        <f>M14+P14+S14</f>
        <v>0</v>
      </c>
      <c r="U14" s="1837">
        <f t="shared" si="0"/>
        <v>0</v>
      </c>
      <c r="V14" s="1840" t="s">
        <v>67</v>
      </c>
      <c r="W14" s="1841" t="s">
        <v>67</v>
      </c>
      <c r="X14" s="1840" t="s">
        <v>67</v>
      </c>
      <c r="Y14" s="833" t="s">
        <v>67</v>
      </c>
      <c r="AC14" s="35"/>
      <c r="AE14" s="35"/>
      <c r="AF14" s="74"/>
      <c r="AG14" s="74"/>
      <c r="AH14" s="74"/>
      <c r="AI14" s="74"/>
      <c r="AJ14" s="74"/>
      <c r="AK14" s="74"/>
      <c r="AL14" s="74"/>
      <c r="AM14" s="74">
        <f t="shared" si="10"/>
        <v>0</v>
      </c>
      <c r="AN14" s="74">
        <f t="shared" si="11"/>
        <v>0</v>
      </c>
      <c r="AO14" s="74">
        <f t="shared" si="12"/>
        <v>0</v>
      </c>
      <c r="AP14" s="74">
        <f t="shared" si="13"/>
        <v>0</v>
      </c>
      <c r="AQ14" s="74">
        <f t="shared" si="14"/>
        <v>0</v>
      </c>
    </row>
    <row r="15" spans="1:43" ht="32.15" customHeight="1">
      <c r="A15" s="215" t="s">
        <v>86</v>
      </c>
      <c r="B15" s="1462">
        <v>5266329.0929211052</v>
      </c>
      <c r="C15" s="1835">
        <v>0</v>
      </c>
      <c r="D15" s="811">
        <f t="shared" si="2"/>
        <v>5266329.0929211052</v>
      </c>
      <c r="E15" s="823">
        <v>3117932.72</v>
      </c>
      <c r="F15" s="1836">
        <v>0</v>
      </c>
      <c r="G15" s="814">
        <f t="shared" si="3"/>
        <v>3117932.72</v>
      </c>
      <c r="H15" s="823">
        <f t="shared" si="4"/>
        <v>2148396.372921105</v>
      </c>
      <c r="I15" s="1836">
        <f t="shared" si="5"/>
        <v>0</v>
      </c>
      <c r="J15" s="814">
        <f t="shared" si="6"/>
        <v>2148396.372921105</v>
      </c>
      <c r="K15" s="823">
        <v>-2148396.3729211101</v>
      </c>
      <c r="L15" s="1836">
        <v>0</v>
      </c>
      <c r="M15" s="814">
        <f t="shared" si="7"/>
        <v>-2148396.3729211101</v>
      </c>
      <c r="N15" s="823">
        <v>0</v>
      </c>
      <c r="O15" s="1836">
        <v>0</v>
      </c>
      <c r="P15" s="814">
        <f t="shared" si="8"/>
        <v>0</v>
      </c>
      <c r="Q15" s="823">
        <v>0</v>
      </c>
      <c r="R15" s="1836">
        <v>0</v>
      </c>
      <c r="S15" s="814">
        <f t="shared" si="9"/>
        <v>0</v>
      </c>
      <c r="T15" s="832">
        <f t="shared" ref="T15:T21" si="15">M15+P15+S15</f>
        <v>-2148396.3729211101</v>
      </c>
      <c r="U15" s="1837">
        <f t="shared" si="0"/>
        <v>-8.8262146879287511E-3</v>
      </c>
      <c r="V15" s="1841" t="s">
        <v>836</v>
      </c>
      <c r="W15" s="1841" t="s">
        <v>837</v>
      </c>
      <c r="X15" s="1838" t="s">
        <v>838</v>
      </c>
      <c r="Y15" s="834" t="s">
        <v>839</v>
      </c>
      <c r="AC15" s="35"/>
      <c r="AE15" s="35"/>
      <c r="AF15" s="74"/>
      <c r="AG15" s="74"/>
      <c r="AH15" s="74"/>
      <c r="AI15" s="74"/>
      <c r="AJ15" s="74"/>
      <c r="AK15" s="74"/>
      <c r="AL15" s="74"/>
      <c r="AM15" s="74">
        <f t="shared" si="10"/>
        <v>0</v>
      </c>
      <c r="AN15" s="74">
        <f t="shared" si="11"/>
        <v>5266329.0929211052</v>
      </c>
      <c r="AO15" s="74">
        <f t="shared" si="12"/>
        <v>3117932.72</v>
      </c>
      <c r="AP15" s="74">
        <f t="shared" si="13"/>
        <v>0</v>
      </c>
      <c r="AQ15" s="74">
        <f t="shared" si="14"/>
        <v>3117932.72</v>
      </c>
    </row>
    <row r="16" spans="1:43" ht="13">
      <c r="A16" s="215" t="s">
        <v>221</v>
      </c>
      <c r="B16" s="1462">
        <v>11578615.331045505</v>
      </c>
      <c r="C16" s="1835">
        <v>0</v>
      </c>
      <c r="D16" s="811">
        <f t="shared" si="2"/>
        <v>11578615.331045505</v>
      </c>
      <c r="E16" s="823">
        <v>1849536.33</v>
      </c>
      <c r="F16" s="1836">
        <v>0</v>
      </c>
      <c r="G16" s="814">
        <f t="shared" si="3"/>
        <v>1849536.33</v>
      </c>
      <c r="H16" s="823">
        <f t="shared" si="4"/>
        <v>9729079.0010455046</v>
      </c>
      <c r="I16" s="1836">
        <f t="shared" si="5"/>
        <v>0</v>
      </c>
      <c r="J16" s="814">
        <f t="shared" si="6"/>
        <v>9729079.0010455046</v>
      </c>
      <c r="K16" s="823">
        <v>-9729079.0010455009</v>
      </c>
      <c r="L16" s="1836">
        <v>0</v>
      </c>
      <c r="M16" s="814">
        <f t="shared" si="7"/>
        <v>-9729079.0010455009</v>
      </c>
      <c r="N16" s="823">
        <v>0</v>
      </c>
      <c r="O16" s="1836">
        <v>0</v>
      </c>
      <c r="P16" s="814">
        <f t="shared" si="8"/>
        <v>0</v>
      </c>
      <c r="Q16" s="823">
        <v>0</v>
      </c>
      <c r="R16" s="1836">
        <v>0</v>
      </c>
      <c r="S16" s="814">
        <f t="shared" si="9"/>
        <v>0</v>
      </c>
      <c r="T16" s="832">
        <f t="shared" si="15"/>
        <v>-9729079.0010455009</v>
      </c>
      <c r="U16" s="1837">
        <f t="shared" si="0"/>
        <v>-3.9969784468724845E-2</v>
      </c>
      <c r="V16" s="1841" t="s">
        <v>836</v>
      </c>
      <c r="W16" s="1841" t="s">
        <v>837</v>
      </c>
      <c r="X16" s="1838" t="s">
        <v>838</v>
      </c>
      <c r="Y16" s="834" t="s">
        <v>839</v>
      </c>
      <c r="AC16" s="35"/>
      <c r="AE16" s="35"/>
      <c r="AF16" s="74"/>
      <c r="AG16" s="74"/>
      <c r="AH16" s="74"/>
      <c r="AI16" s="74"/>
      <c r="AJ16" s="74"/>
      <c r="AK16" s="74"/>
      <c r="AL16" s="74"/>
      <c r="AM16" s="74">
        <f t="shared" si="10"/>
        <v>0</v>
      </c>
      <c r="AN16" s="74">
        <f t="shared" si="11"/>
        <v>11578615.331045505</v>
      </c>
      <c r="AO16" s="74">
        <f t="shared" si="12"/>
        <v>1849536.33</v>
      </c>
      <c r="AP16" s="74">
        <f t="shared" si="13"/>
        <v>0</v>
      </c>
      <c r="AQ16" s="74">
        <f t="shared" si="14"/>
        <v>1849536.33</v>
      </c>
    </row>
    <row r="17" spans="1:43" ht="25">
      <c r="A17" s="217" t="s">
        <v>88</v>
      </c>
      <c r="B17" s="1462">
        <v>8627498.2990875859</v>
      </c>
      <c r="C17" s="1835">
        <v>7650800.3784361603</v>
      </c>
      <c r="D17" s="811">
        <f t="shared" si="2"/>
        <v>16278298.677523747</v>
      </c>
      <c r="E17" s="823">
        <v>4210549.6808000002</v>
      </c>
      <c r="F17" s="1836">
        <v>3733883.6792000001</v>
      </c>
      <c r="G17" s="814">
        <f t="shared" si="3"/>
        <v>7944433.3600000003</v>
      </c>
      <c r="H17" s="823">
        <f t="shared" si="4"/>
        <v>4416948.6182875857</v>
      </c>
      <c r="I17" s="1836">
        <f t="shared" si="5"/>
        <v>3916916.6992361601</v>
      </c>
      <c r="J17" s="814">
        <f t="shared" si="6"/>
        <v>8333865.3175237458</v>
      </c>
      <c r="K17" s="823">
        <v>-4416948.6182875903</v>
      </c>
      <c r="L17" s="1836">
        <v>-3916916.6992361601</v>
      </c>
      <c r="M17" s="814">
        <f t="shared" si="7"/>
        <v>-8333865.3175237505</v>
      </c>
      <c r="N17" s="823">
        <v>0</v>
      </c>
      <c r="O17" s="1836">
        <v>0</v>
      </c>
      <c r="P17" s="814">
        <f t="shared" si="8"/>
        <v>0</v>
      </c>
      <c r="Q17" s="823">
        <v>0</v>
      </c>
      <c r="R17" s="1836">
        <v>0</v>
      </c>
      <c r="S17" s="814">
        <f t="shared" si="9"/>
        <v>0</v>
      </c>
      <c r="T17" s="823">
        <f t="shared" si="15"/>
        <v>-8333865.3175237505</v>
      </c>
      <c r="U17" s="1837">
        <f t="shared" si="0"/>
        <v>-3.4237855453430867E-2</v>
      </c>
      <c r="V17" s="1841" t="s">
        <v>842</v>
      </c>
      <c r="W17" s="1841" t="s">
        <v>843</v>
      </c>
      <c r="X17" s="1841" t="s">
        <v>844</v>
      </c>
      <c r="Y17" s="1125" t="s">
        <v>845</v>
      </c>
      <c r="AC17" s="35"/>
      <c r="AE17" s="35"/>
      <c r="AF17" s="74"/>
      <c r="AG17" s="74"/>
      <c r="AH17" s="74"/>
      <c r="AI17" s="74"/>
      <c r="AJ17" s="74"/>
      <c r="AK17" s="74"/>
      <c r="AL17" s="74"/>
      <c r="AM17" s="74">
        <f t="shared" si="10"/>
        <v>7650800.3784361603</v>
      </c>
      <c r="AN17" s="74">
        <f t="shared" si="11"/>
        <v>16278298.677523747</v>
      </c>
      <c r="AO17" s="74">
        <f t="shared" si="12"/>
        <v>4210549.6808000002</v>
      </c>
      <c r="AP17" s="74">
        <f t="shared" si="13"/>
        <v>3733883.6792000001</v>
      </c>
      <c r="AQ17" s="74">
        <f t="shared" si="14"/>
        <v>7944433.3600000003</v>
      </c>
    </row>
    <row r="18" spans="1:43" ht="25">
      <c r="A18" s="215" t="s">
        <v>89</v>
      </c>
      <c r="B18" s="1462">
        <v>2583926.0998776439</v>
      </c>
      <c r="C18" s="1835">
        <v>2291406.1640424388</v>
      </c>
      <c r="D18" s="811">
        <f t="shared" si="2"/>
        <v>4875332.2639200827</v>
      </c>
      <c r="E18" s="823">
        <v>2151141.7135000001</v>
      </c>
      <c r="F18" s="1836">
        <v>1907616.2365000001</v>
      </c>
      <c r="G18" s="814">
        <f t="shared" si="3"/>
        <v>4058757.95</v>
      </c>
      <c r="H18" s="823">
        <f t="shared" si="4"/>
        <v>432784.38637764379</v>
      </c>
      <c r="I18" s="1836">
        <f t="shared" si="5"/>
        <v>383789.92754243873</v>
      </c>
      <c r="J18" s="814">
        <f t="shared" si="6"/>
        <v>816574.31392008252</v>
      </c>
      <c r="K18" s="823">
        <v>-100480.421587515</v>
      </c>
      <c r="L18" s="1836">
        <v>-40307.894715279101</v>
      </c>
      <c r="M18" s="814">
        <f t="shared" si="7"/>
        <v>-140788.31630279409</v>
      </c>
      <c r="N18" s="823">
        <v>0</v>
      </c>
      <c r="O18" s="1836">
        <v>0</v>
      </c>
      <c r="P18" s="814">
        <f t="shared" si="8"/>
        <v>0</v>
      </c>
      <c r="Q18" s="823">
        <v>0</v>
      </c>
      <c r="R18" s="1836">
        <v>0</v>
      </c>
      <c r="S18" s="814">
        <f t="shared" si="9"/>
        <v>0</v>
      </c>
      <c r="T18" s="823">
        <f t="shared" si="15"/>
        <v>-140788.31630279409</v>
      </c>
      <c r="U18" s="1837">
        <f t="shared" si="0"/>
        <v>-5.7839787894955162E-4</v>
      </c>
      <c r="V18" s="1841" t="s">
        <v>842</v>
      </c>
      <c r="W18" s="1841" t="s">
        <v>843</v>
      </c>
      <c r="X18" s="1841" t="s">
        <v>844</v>
      </c>
      <c r="Y18" s="1125" t="s">
        <v>845</v>
      </c>
      <c r="AC18" s="35"/>
      <c r="AE18" s="35"/>
      <c r="AF18" s="74"/>
      <c r="AG18" s="74"/>
      <c r="AH18" s="74"/>
      <c r="AI18" s="74"/>
      <c r="AJ18" s="74"/>
      <c r="AK18" s="74"/>
      <c r="AL18" s="74"/>
      <c r="AM18" s="74">
        <f t="shared" si="10"/>
        <v>2291406.1640424388</v>
      </c>
      <c r="AN18" s="74">
        <f t="shared" si="11"/>
        <v>4875332.2639200827</v>
      </c>
      <c r="AO18" s="74">
        <f t="shared" si="12"/>
        <v>2151141.7135000001</v>
      </c>
      <c r="AP18" s="74">
        <f t="shared" si="13"/>
        <v>1907616.2365000001</v>
      </c>
      <c r="AQ18" s="74">
        <f t="shared" si="14"/>
        <v>4058757.95</v>
      </c>
    </row>
    <row r="19" spans="1:43" ht="13">
      <c r="A19" s="215" t="s">
        <v>90</v>
      </c>
      <c r="B19" s="1462">
        <v>0</v>
      </c>
      <c r="C19" s="1835">
        <v>0</v>
      </c>
      <c r="D19" s="811">
        <f t="shared" si="2"/>
        <v>0</v>
      </c>
      <c r="E19" s="823">
        <v>0</v>
      </c>
      <c r="F19" s="1836">
        <v>0</v>
      </c>
      <c r="G19" s="814">
        <f t="shared" si="3"/>
        <v>0</v>
      </c>
      <c r="H19" s="823">
        <f t="shared" si="4"/>
        <v>0</v>
      </c>
      <c r="I19" s="1836">
        <f t="shared" si="5"/>
        <v>0</v>
      </c>
      <c r="J19" s="814">
        <f t="shared" si="6"/>
        <v>0</v>
      </c>
      <c r="K19" s="823">
        <v>0</v>
      </c>
      <c r="L19" s="1836">
        <v>0</v>
      </c>
      <c r="M19" s="814">
        <f t="shared" si="7"/>
        <v>0</v>
      </c>
      <c r="N19" s="823">
        <v>0</v>
      </c>
      <c r="O19" s="1836">
        <v>0</v>
      </c>
      <c r="P19" s="814">
        <f t="shared" si="8"/>
        <v>0</v>
      </c>
      <c r="Q19" s="823">
        <v>0</v>
      </c>
      <c r="R19" s="1836">
        <v>0</v>
      </c>
      <c r="S19" s="814">
        <f t="shared" si="9"/>
        <v>0</v>
      </c>
      <c r="T19" s="823">
        <f t="shared" si="15"/>
        <v>0</v>
      </c>
      <c r="U19" s="1837">
        <f t="shared" si="0"/>
        <v>0</v>
      </c>
      <c r="V19" s="1840" t="s">
        <v>67</v>
      </c>
      <c r="W19" s="1840" t="s">
        <v>67</v>
      </c>
      <c r="X19" s="1840" t="s">
        <v>67</v>
      </c>
      <c r="Y19" s="833" t="s">
        <v>67</v>
      </c>
      <c r="AF19" s="74"/>
      <c r="AG19" s="74"/>
      <c r="AH19" s="74"/>
      <c r="AI19" s="74"/>
      <c r="AJ19" s="74"/>
      <c r="AK19" s="74"/>
      <c r="AL19" s="74"/>
      <c r="AM19" s="74">
        <f t="shared" si="10"/>
        <v>0</v>
      </c>
      <c r="AN19" s="74">
        <f t="shared" si="11"/>
        <v>0</v>
      </c>
      <c r="AO19" s="74">
        <f t="shared" si="12"/>
        <v>0</v>
      </c>
      <c r="AP19" s="74">
        <f t="shared" si="13"/>
        <v>0</v>
      </c>
      <c r="AQ19" s="74">
        <f t="shared" si="14"/>
        <v>0</v>
      </c>
    </row>
    <row r="20" spans="1:43" ht="25">
      <c r="A20" s="215" t="s">
        <v>91</v>
      </c>
      <c r="B20" s="1463">
        <v>2357070.037197249</v>
      </c>
      <c r="C20" s="1835">
        <v>2090231.9197786923</v>
      </c>
      <c r="D20" s="811">
        <f t="shared" si="2"/>
        <v>4447301.9569759415</v>
      </c>
      <c r="E20" s="813">
        <v>3133011.1063000001</v>
      </c>
      <c r="F20" s="1836">
        <v>2778330.6036999999</v>
      </c>
      <c r="G20" s="814">
        <f t="shared" si="3"/>
        <v>5911341.71</v>
      </c>
      <c r="H20" s="823">
        <f t="shared" si="4"/>
        <v>-775941.06910275109</v>
      </c>
      <c r="I20" s="1836">
        <f t="shared" si="5"/>
        <v>-688098.68392130756</v>
      </c>
      <c r="J20" s="814">
        <f t="shared" si="6"/>
        <v>-1464039.7530240586</v>
      </c>
      <c r="K20" s="823">
        <v>775941.06910275097</v>
      </c>
      <c r="L20" s="1836">
        <v>688098.68392130802</v>
      </c>
      <c r="M20" s="814">
        <f t="shared" si="7"/>
        <v>1464039.7530240589</v>
      </c>
      <c r="N20" s="813">
        <v>0</v>
      </c>
      <c r="O20" s="1836">
        <v>0</v>
      </c>
      <c r="P20" s="814">
        <f t="shared" si="8"/>
        <v>0</v>
      </c>
      <c r="Q20" s="813">
        <v>0</v>
      </c>
      <c r="R20" s="1836">
        <v>0</v>
      </c>
      <c r="S20" s="814">
        <f t="shared" si="9"/>
        <v>0</v>
      </c>
      <c r="T20" s="823">
        <f t="shared" si="15"/>
        <v>1464039.7530240589</v>
      </c>
      <c r="U20" s="1837">
        <f t="shared" si="0"/>
        <v>6.0146858069225701E-3</v>
      </c>
      <c r="V20" s="1841" t="s">
        <v>842</v>
      </c>
      <c r="W20" s="1841" t="s">
        <v>843</v>
      </c>
      <c r="X20" s="1841" t="s">
        <v>844</v>
      </c>
      <c r="Y20" s="1125" t="s">
        <v>845</v>
      </c>
      <c r="AF20" s="74"/>
      <c r="AG20" s="74"/>
      <c r="AH20" s="74"/>
      <c r="AI20" s="74"/>
      <c r="AJ20" s="74"/>
      <c r="AK20" s="74"/>
      <c r="AL20" s="74"/>
      <c r="AM20" s="74">
        <f t="shared" si="10"/>
        <v>2090231.9197786923</v>
      </c>
      <c r="AN20" s="74">
        <f t="shared" si="11"/>
        <v>4447301.9569759415</v>
      </c>
      <c r="AO20" s="74">
        <f t="shared" si="12"/>
        <v>3133011.1063000001</v>
      </c>
      <c r="AP20" s="74">
        <f t="shared" si="13"/>
        <v>2778330.6036999999</v>
      </c>
      <c r="AQ20" s="74">
        <f t="shared" si="14"/>
        <v>5911341.71</v>
      </c>
    </row>
    <row r="21" spans="1:43" ht="13">
      <c r="A21" s="215" t="s">
        <v>92</v>
      </c>
      <c r="B21" s="1463">
        <v>0</v>
      </c>
      <c r="C21" s="1835">
        <v>0</v>
      </c>
      <c r="D21" s="811">
        <f t="shared" si="2"/>
        <v>0</v>
      </c>
      <c r="E21" s="813">
        <v>0</v>
      </c>
      <c r="F21" s="1836">
        <v>0</v>
      </c>
      <c r="G21" s="814">
        <f t="shared" si="3"/>
        <v>0</v>
      </c>
      <c r="H21" s="823">
        <f t="shared" si="4"/>
        <v>0</v>
      </c>
      <c r="I21" s="1836">
        <f t="shared" si="5"/>
        <v>0</v>
      </c>
      <c r="J21" s="814">
        <f t="shared" si="6"/>
        <v>0</v>
      </c>
      <c r="K21" s="823">
        <v>0</v>
      </c>
      <c r="L21" s="1836">
        <v>0</v>
      </c>
      <c r="M21" s="814">
        <f t="shared" si="7"/>
        <v>0</v>
      </c>
      <c r="N21" s="813">
        <v>0</v>
      </c>
      <c r="O21" s="1836">
        <v>0</v>
      </c>
      <c r="P21" s="814">
        <f t="shared" si="8"/>
        <v>0</v>
      </c>
      <c r="Q21" s="813">
        <v>0</v>
      </c>
      <c r="R21" s="1836">
        <v>0</v>
      </c>
      <c r="S21" s="814">
        <f t="shared" si="9"/>
        <v>0</v>
      </c>
      <c r="T21" s="823">
        <f t="shared" si="15"/>
        <v>0</v>
      </c>
      <c r="U21" s="1837">
        <f t="shared" si="0"/>
        <v>0</v>
      </c>
      <c r="V21" s="1840" t="s">
        <v>67</v>
      </c>
      <c r="W21" s="1840" t="s">
        <v>67</v>
      </c>
      <c r="X21" s="1840" t="s">
        <v>67</v>
      </c>
      <c r="Y21" s="833" t="s">
        <v>67</v>
      </c>
      <c r="AF21" s="74"/>
      <c r="AG21" s="74"/>
      <c r="AH21" s="74"/>
      <c r="AI21" s="74"/>
      <c r="AJ21" s="74"/>
      <c r="AK21" s="74"/>
      <c r="AL21" s="74"/>
      <c r="AM21" s="74">
        <f t="shared" si="10"/>
        <v>0</v>
      </c>
      <c r="AN21" s="74"/>
      <c r="AO21" s="74"/>
      <c r="AP21" s="74"/>
      <c r="AQ21" s="74"/>
    </row>
    <row r="22" spans="1:43" ht="23.15" customHeight="1" thickBot="1">
      <c r="A22" s="2367" t="s">
        <v>668</v>
      </c>
      <c r="B22" s="2368">
        <f>SUM(B10:B21)</f>
        <v>53105356.382593952</v>
      </c>
      <c r="C22" s="2368">
        <f t="shared" ref="C22:T22" si="16">SUM(C10:C21)</f>
        <v>48956432.478129014</v>
      </c>
      <c r="D22" s="2369">
        <f t="shared" si="16"/>
        <v>102061788.86072299</v>
      </c>
      <c r="E22" s="2368">
        <f t="shared" si="16"/>
        <v>54222257.560699999</v>
      </c>
      <c r="F22" s="2368">
        <f t="shared" si="16"/>
        <v>50578041.599300005</v>
      </c>
      <c r="G22" s="2369">
        <f t="shared" si="16"/>
        <v>104800299.16</v>
      </c>
      <c r="H22" s="2368">
        <f t="shared" si="16"/>
        <v>-1116901.1781060398</v>
      </c>
      <c r="I22" s="2368">
        <f t="shared" si="16"/>
        <v>-1621609.1211709857</v>
      </c>
      <c r="J22" s="2369">
        <f t="shared" si="16"/>
        <v>-2738510.2992770262</v>
      </c>
      <c r="K22" s="2368">
        <f t="shared" si="16"/>
        <v>2215953.8545085448</v>
      </c>
      <c r="L22" s="2368">
        <f>SUM(L10:L21)</f>
        <v>1965091.1539981412</v>
      </c>
      <c r="M22" s="2369">
        <f t="shared" si="16"/>
        <v>4181045.0085066841</v>
      </c>
      <c r="N22" s="2368">
        <f t="shared" si="16"/>
        <v>0</v>
      </c>
      <c r="O22" s="2368">
        <f t="shared" si="16"/>
        <v>0</v>
      </c>
      <c r="P22" s="2369">
        <f t="shared" si="16"/>
        <v>0</v>
      </c>
      <c r="Q22" s="2368">
        <f t="shared" si="16"/>
        <v>0</v>
      </c>
      <c r="R22" s="2368">
        <f t="shared" si="16"/>
        <v>0</v>
      </c>
      <c r="S22" s="2369">
        <f t="shared" si="16"/>
        <v>0</v>
      </c>
      <c r="T22" s="2368">
        <f t="shared" si="16"/>
        <v>4181045.0085066841</v>
      </c>
      <c r="U22" s="2370">
        <f t="shared" si="0"/>
        <v>1.7176905216423007E-2</v>
      </c>
      <c r="V22" s="2371" t="s">
        <v>126</v>
      </c>
      <c r="W22" s="2371" t="s">
        <v>126</v>
      </c>
      <c r="X22" s="2371" t="s">
        <v>126</v>
      </c>
      <c r="Y22" s="2372" t="s">
        <v>126</v>
      </c>
      <c r="AF22" s="74"/>
      <c r="AG22" s="74"/>
      <c r="AH22" s="74"/>
      <c r="AI22" s="74"/>
      <c r="AJ22" s="74"/>
      <c r="AK22" s="74"/>
      <c r="AL22" s="74"/>
      <c r="AM22" s="74">
        <f t="shared" ref="AM22" si="17">+C22-AG22</f>
        <v>48956432.478129014</v>
      </c>
      <c r="AN22" s="74">
        <f t="shared" ref="AN22" si="18">+D22-AH22</f>
        <v>102061788.86072299</v>
      </c>
      <c r="AO22" s="74">
        <f t="shared" ref="AO22" si="19">+E22-AI22</f>
        <v>54222257.560699999</v>
      </c>
      <c r="AP22" s="74">
        <f t="shared" ref="AP22" si="20">+F22-AJ22</f>
        <v>50578041.599300005</v>
      </c>
      <c r="AQ22" s="74">
        <f t="shared" ref="AQ22" si="21">+G22-AK22</f>
        <v>104800299.16</v>
      </c>
    </row>
    <row r="23" spans="1:43" ht="13">
      <c r="A23" s="215" t="s">
        <v>49</v>
      </c>
      <c r="B23" s="813">
        <v>49391754.529298306</v>
      </c>
      <c r="C23" s="1836">
        <v>43040649.768623032</v>
      </c>
      <c r="D23" s="814">
        <f>SUM(B23:C23)</f>
        <v>92432404.29792133</v>
      </c>
      <c r="E23" s="813">
        <v>14025635.675499998</v>
      </c>
      <c r="F23" s="1836">
        <v>13579784.1545</v>
      </c>
      <c r="G23" s="814">
        <f>SUM(E23:F23)</f>
        <v>27605419.829999998</v>
      </c>
      <c r="H23" s="823">
        <f>B23-E23</f>
        <v>35366118.853798307</v>
      </c>
      <c r="I23" s="1836">
        <f>C23-F23</f>
        <v>29460865.614123031</v>
      </c>
      <c r="J23" s="814">
        <f>SUM(H23:I23)</f>
        <v>64826984.467921339</v>
      </c>
      <c r="K23" s="823">
        <v>0</v>
      </c>
      <c r="L23" s="1836">
        <v>0</v>
      </c>
      <c r="M23" s="814">
        <f>SUM(K23:L23)</f>
        <v>0</v>
      </c>
      <c r="N23" s="813">
        <f>H23+K23</f>
        <v>35366118.853798307</v>
      </c>
      <c r="O23" s="813">
        <f>I23+L23</f>
        <v>29460865.614123031</v>
      </c>
      <c r="P23" s="814">
        <f>SUM(N23:O23)</f>
        <v>64826984.467921339</v>
      </c>
      <c r="Q23" s="813">
        <v>0</v>
      </c>
      <c r="R23" s="1836">
        <v>0</v>
      </c>
      <c r="S23" s="814">
        <f>SUM(Q23:R23)</f>
        <v>0</v>
      </c>
      <c r="T23" s="823">
        <f>M23+P23+S23</f>
        <v>64826984.467921339</v>
      </c>
      <c r="U23" s="1837">
        <f t="shared" si="0"/>
        <v>0.26632742900553524</v>
      </c>
      <c r="V23" s="1838" t="s">
        <v>846</v>
      </c>
      <c r="W23" s="1839" t="s">
        <v>837</v>
      </c>
      <c r="X23" s="1839" t="s">
        <v>847</v>
      </c>
      <c r="Y23" s="834" t="s">
        <v>839</v>
      </c>
      <c r="AF23" s="74"/>
      <c r="AG23" s="74"/>
      <c r="AH23" s="74"/>
      <c r="AI23" s="74"/>
      <c r="AJ23" s="74"/>
      <c r="AK23" s="74"/>
      <c r="AL23" s="74"/>
      <c r="AM23" s="74">
        <f t="shared" ref="AM23:AQ25" si="22">+C23-AG23</f>
        <v>43040649.768623032</v>
      </c>
      <c r="AN23" s="74">
        <f t="shared" si="22"/>
        <v>92432404.29792133</v>
      </c>
      <c r="AO23" s="74">
        <f t="shared" si="22"/>
        <v>14025635.675499998</v>
      </c>
      <c r="AP23" s="74">
        <f t="shared" si="22"/>
        <v>13579784.1545</v>
      </c>
      <c r="AQ23" s="74">
        <f t="shared" si="22"/>
        <v>27605419.829999998</v>
      </c>
    </row>
    <row r="24" spans="1:43" ht="13">
      <c r="A24" s="215" t="s">
        <v>53</v>
      </c>
      <c r="B24" s="813">
        <v>1818756.0840001754</v>
      </c>
      <c r="C24" s="1836">
        <v>1612768.4029812873</v>
      </c>
      <c r="D24" s="814">
        <f t="shared" ref="D24:D26" si="23">SUM(B24:C24)</f>
        <v>3431524.4869814627</v>
      </c>
      <c r="E24" s="813">
        <v>256.68430000000001</v>
      </c>
      <c r="F24" s="1836">
        <v>227.62569999999999</v>
      </c>
      <c r="G24" s="814">
        <f>SUM(E24:F24)</f>
        <v>484.31</v>
      </c>
      <c r="H24" s="823">
        <f>B24-E24</f>
        <v>1818499.3997001753</v>
      </c>
      <c r="I24" s="1836">
        <f>C24-F24</f>
        <v>1612540.7772812874</v>
      </c>
      <c r="J24" s="814">
        <f>SUM(H24:I24)</f>
        <v>3431040.1769814626</v>
      </c>
      <c r="K24" s="823">
        <v>0</v>
      </c>
      <c r="L24" s="1836">
        <v>0</v>
      </c>
      <c r="M24" s="814">
        <f>SUM(K24:L24)</f>
        <v>0</v>
      </c>
      <c r="N24" s="813">
        <f t="shared" ref="N24:N26" si="24">H24+K24</f>
        <v>1818499.3997001753</v>
      </c>
      <c r="O24" s="813">
        <f t="shared" ref="O24:O26" si="25">I24+L24</f>
        <v>1612540.7772812874</v>
      </c>
      <c r="P24" s="814">
        <f>SUM(N24:O24)</f>
        <v>3431040.1769814626</v>
      </c>
      <c r="Q24" s="813">
        <v>0</v>
      </c>
      <c r="R24" s="1836">
        <v>0</v>
      </c>
      <c r="S24" s="814">
        <f>SUM(Q24:R24)</f>
        <v>0</v>
      </c>
      <c r="T24" s="823">
        <f>M24+P24+S24</f>
        <v>3431040.1769814626</v>
      </c>
      <c r="U24" s="1837">
        <f t="shared" si="0"/>
        <v>1.4095675074973446E-2</v>
      </c>
      <c r="V24" s="1838" t="s">
        <v>846</v>
      </c>
      <c r="W24" s="1839" t="s">
        <v>837</v>
      </c>
      <c r="X24" s="1839" t="s">
        <v>847</v>
      </c>
      <c r="Y24" s="834" t="s">
        <v>839</v>
      </c>
      <c r="AF24" s="74"/>
      <c r="AG24" s="74"/>
      <c r="AH24" s="74"/>
      <c r="AI24" s="74"/>
      <c r="AJ24" s="74"/>
      <c r="AK24" s="74"/>
      <c r="AL24" s="74"/>
      <c r="AM24" s="74">
        <f t="shared" si="22"/>
        <v>1612768.4029812873</v>
      </c>
      <c r="AN24" s="74">
        <f t="shared" si="22"/>
        <v>3431524.4869814627</v>
      </c>
      <c r="AO24" s="74">
        <f t="shared" si="22"/>
        <v>256.68430000000001</v>
      </c>
      <c r="AP24" s="74">
        <f t="shared" si="22"/>
        <v>227.62569999999999</v>
      </c>
      <c r="AQ24" s="74">
        <f t="shared" si="22"/>
        <v>484.31</v>
      </c>
    </row>
    <row r="25" spans="1:43" ht="13">
      <c r="A25" s="215" t="s">
        <v>54</v>
      </c>
      <c r="B25" s="813"/>
      <c r="C25" s="1836"/>
      <c r="D25" s="814">
        <f t="shared" si="23"/>
        <v>0</v>
      </c>
      <c r="E25" s="813">
        <v>0</v>
      </c>
      <c r="F25" s="1836">
        <v>0</v>
      </c>
      <c r="G25" s="814">
        <f t="shared" si="3"/>
        <v>0</v>
      </c>
      <c r="H25" s="813">
        <f t="shared" si="4"/>
        <v>0</v>
      </c>
      <c r="I25" s="1836">
        <f t="shared" si="5"/>
        <v>0</v>
      </c>
      <c r="J25" s="814">
        <f t="shared" si="6"/>
        <v>0</v>
      </c>
      <c r="K25" s="813">
        <v>0</v>
      </c>
      <c r="L25" s="1836">
        <v>0</v>
      </c>
      <c r="M25" s="814">
        <f t="shared" si="7"/>
        <v>0</v>
      </c>
      <c r="N25" s="813">
        <f t="shared" si="24"/>
        <v>0</v>
      </c>
      <c r="O25" s="813">
        <f t="shared" si="25"/>
        <v>0</v>
      </c>
      <c r="P25" s="814">
        <f t="shared" ref="P25:P26" si="26">SUM(N25:O25)</f>
        <v>0</v>
      </c>
      <c r="Q25" s="813">
        <v>0</v>
      </c>
      <c r="R25" s="1836">
        <v>0</v>
      </c>
      <c r="S25" s="814">
        <f>SUM(Q25:R25)</f>
        <v>0</v>
      </c>
      <c r="T25" s="823">
        <f>M25+P25+S25</f>
        <v>0</v>
      </c>
      <c r="U25" s="1837">
        <f t="shared" si="0"/>
        <v>0</v>
      </c>
      <c r="V25" s="1840" t="s">
        <v>67</v>
      </c>
      <c r="W25" s="1840" t="s">
        <v>67</v>
      </c>
      <c r="X25" s="1840" t="s">
        <v>67</v>
      </c>
      <c r="Y25" s="833" t="s">
        <v>67</v>
      </c>
      <c r="AF25" s="74"/>
      <c r="AG25" s="74"/>
      <c r="AH25" s="74"/>
      <c r="AI25" s="74"/>
      <c r="AJ25" s="74"/>
      <c r="AK25" s="74"/>
      <c r="AL25" s="74"/>
      <c r="AM25" s="74"/>
      <c r="AN25" s="74"/>
      <c r="AO25" s="74">
        <f t="shared" si="22"/>
        <v>0</v>
      </c>
      <c r="AP25" s="74">
        <f t="shared" si="22"/>
        <v>0</v>
      </c>
      <c r="AQ25" s="74"/>
    </row>
    <row r="26" spans="1:43" ht="13">
      <c r="A26" s="215" t="s">
        <v>55</v>
      </c>
      <c r="B26" s="813">
        <v>193388.18553445613</v>
      </c>
      <c r="C26" s="1836">
        <v>171495.18339847997</v>
      </c>
      <c r="D26" s="814">
        <f t="shared" si="23"/>
        <v>364883.36893293611</v>
      </c>
      <c r="E26" s="813">
        <v>169709.4768</v>
      </c>
      <c r="F26" s="1836">
        <v>150497.08319999999</v>
      </c>
      <c r="G26" s="814">
        <f t="shared" si="3"/>
        <v>320206.56</v>
      </c>
      <c r="H26" s="823">
        <f t="shared" si="4"/>
        <v>23678.70873445613</v>
      </c>
      <c r="I26" s="1836">
        <f t="shared" si="5"/>
        <v>20998.10019847998</v>
      </c>
      <c r="J26" s="814">
        <f t="shared" si="6"/>
        <v>44676.80893293611</v>
      </c>
      <c r="K26" s="823">
        <v>0</v>
      </c>
      <c r="L26" s="1836">
        <v>0</v>
      </c>
      <c r="M26" s="814">
        <f t="shared" si="7"/>
        <v>0</v>
      </c>
      <c r="N26" s="813">
        <f t="shared" si="24"/>
        <v>23678.70873445613</v>
      </c>
      <c r="O26" s="813">
        <f t="shared" si="25"/>
        <v>20998.10019847998</v>
      </c>
      <c r="P26" s="814">
        <f t="shared" si="26"/>
        <v>44676.80893293611</v>
      </c>
      <c r="Q26" s="813">
        <v>0</v>
      </c>
      <c r="R26" s="1836">
        <v>0</v>
      </c>
      <c r="S26" s="814">
        <v>0</v>
      </c>
      <c r="T26" s="823">
        <f>M26+P26+S26</f>
        <v>44676.80893293611</v>
      </c>
      <c r="U26" s="1837">
        <f t="shared" si="0"/>
        <v>1.8354485800844674E-4</v>
      </c>
      <c r="V26" s="1838" t="s">
        <v>846</v>
      </c>
      <c r="W26" s="1839" t="s">
        <v>837</v>
      </c>
      <c r="X26" s="1839" t="s">
        <v>847</v>
      </c>
      <c r="Y26" s="834" t="s">
        <v>839</v>
      </c>
      <c r="AF26" s="74"/>
      <c r="AG26" s="74"/>
      <c r="AH26" s="74"/>
      <c r="AI26" s="74"/>
      <c r="AJ26" s="74"/>
      <c r="AK26" s="74"/>
      <c r="AL26" s="74"/>
      <c r="AM26" s="74"/>
      <c r="AN26" s="74"/>
      <c r="AO26" s="74"/>
      <c r="AP26" s="74"/>
      <c r="AQ26" s="74"/>
    </row>
    <row r="27" spans="1:43" ht="23.15" customHeight="1" thickBot="1">
      <c r="A27" s="2367" t="s">
        <v>848</v>
      </c>
      <c r="B27" s="2368">
        <f t="shared" ref="B27:T27" si="27">SUM(B23:B26)</f>
        <v>51403898.798832938</v>
      </c>
      <c r="C27" s="2368">
        <f t="shared" si="27"/>
        <v>44824913.355002798</v>
      </c>
      <c r="D27" s="2369">
        <f t="shared" si="27"/>
        <v>96228812.153835729</v>
      </c>
      <c r="E27" s="2368">
        <f t="shared" si="27"/>
        <v>14195601.836599998</v>
      </c>
      <c r="F27" s="2368">
        <f t="shared" si="27"/>
        <v>13730508.863400001</v>
      </c>
      <c r="G27" s="2369">
        <f t="shared" si="27"/>
        <v>27926110.699999996</v>
      </c>
      <c r="H27" s="2368">
        <f t="shared" si="27"/>
        <v>37208296.962232932</v>
      </c>
      <c r="I27" s="2368">
        <f t="shared" si="27"/>
        <v>31094404.491602801</v>
      </c>
      <c r="J27" s="2369">
        <f t="shared" si="27"/>
        <v>68302701.453835726</v>
      </c>
      <c r="K27" s="2368">
        <f t="shared" si="27"/>
        <v>0</v>
      </c>
      <c r="L27" s="2368">
        <f t="shared" si="27"/>
        <v>0</v>
      </c>
      <c r="M27" s="2369">
        <f t="shared" si="27"/>
        <v>0</v>
      </c>
      <c r="N27" s="2368">
        <f t="shared" si="27"/>
        <v>37208296.962232932</v>
      </c>
      <c r="O27" s="2368">
        <f t="shared" si="27"/>
        <v>31094404.491602801</v>
      </c>
      <c r="P27" s="2369">
        <f t="shared" si="27"/>
        <v>68302701.453835726</v>
      </c>
      <c r="Q27" s="2368">
        <f t="shared" si="27"/>
        <v>0</v>
      </c>
      <c r="R27" s="2368">
        <f t="shared" si="27"/>
        <v>0</v>
      </c>
      <c r="S27" s="2369">
        <f t="shared" si="27"/>
        <v>0</v>
      </c>
      <c r="T27" s="2368">
        <f t="shared" si="27"/>
        <v>68302701.453835726</v>
      </c>
      <c r="U27" s="2373">
        <f t="shared" si="0"/>
        <v>0.28060664893851706</v>
      </c>
      <c r="V27" s="2374" t="s">
        <v>126</v>
      </c>
      <c r="W27" s="2374" t="s">
        <v>126</v>
      </c>
      <c r="X27" s="2374" t="s">
        <v>126</v>
      </c>
      <c r="Y27" s="2375" t="s">
        <v>126</v>
      </c>
      <c r="AF27" s="74"/>
      <c r="AG27" s="74"/>
      <c r="AH27" s="74"/>
      <c r="AI27" s="74"/>
      <c r="AJ27" s="74"/>
      <c r="AK27" s="74"/>
      <c r="AL27" s="74"/>
      <c r="AM27" s="74">
        <f t="shared" si="10"/>
        <v>44824913.355002798</v>
      </c>
      <c r="AN27" s="74">
        <f t="shared" si="11"/>
        <v>96228812.153835729</v>
      </c>
      <c r="AO27" s="74">
        <f t="shared" si="12"/>
        <v>14195601.836599998</v>
      </c>
      <c r="AP27" s="74">
        <f t="shared" si="13"/>
        <v>13730508.863400001</v>
      </c>
      <c r="AQ27" s="74">
        <f t="shared" si="14"/>
        <v>27926110.699999996</v>
      </c>
    </row>
    <row r="28" spans="1:43" ht="29.25" customHeight="1">
      <c r="A28" s="218"/>
      <c r="B28" s="412"/>
      <c r="C28" s="413"/>
      <c r="D28" s="414"/>
      <c r="E28" s="412"/>
      <c r="F28" s="413"/>
      <c r="G28" s="414"/>
      <c r="H28" s="824"/>
      <c r="I28" s="825"/>
      <c r="J28" s="826"/>
      <c r="K28" s="824"/>
      <c r="L28" s="825"/>
      <c r="M28" s="826"/>
      <c r="N28" s="824"/>
      <c r="O28" s="825"/>
      <c r="P28" s="826"/>
      <c r="Q28" s="824"/>
      <c r="R28" s="825"/>
      <c r="S28" s="826"/>
      <c r="T28" s="415"/>
      <c r="U28" s="416"/>
      <c r="V28" s="413"/>
      <c r="W28" s="413"/>
      <c r="X28" s="413"/>
      <c r="Y28" s="417"/>
    </row>
    <row r="29" spans="1:43" ht="25">
      <c r="A29" s="217" t="s">
        <v>96</v>
      </c>
      <c r="B29" s="813">
        <v>226149.70089422615</v>
      </c>
      <c r="C29" s="1836">
        <v>200547.84796280431</v>
      </c>
      <c r="D29" s="814">
        <f>SUM(B29:C29)</f>
        <v>426697.54885703046</v>
      </c>
      <c r="E29" s="813">
        <v>283771.2697</v>
      </c>
      <c r="F29" s="1836">
        <v>251646.22029999999</v>
      </c>
      <c r="G29" s="814">
        <f>SUM(E29:F29)</f>
        <v>535417.49</v>
      </c>
      <c r="H29" s="813">
        <f t="shared" ref="H29:I36" si="28">B29-E29</f>
        <v>-57621.568805773859</v>
      </c>
      <c r="I29" s="1836">
        <f t="shared" si="28"/>
        <v>-51098.372337195673</v>
      </c>
      <c r="J29" s="814">
        <f t="shared" ref="J29:J36" si="29">SUM(H29:I29)</f>
        <v>-108719.94114296953</v>
      </c>
      <c r="K29" s="813">
        <v>57621.568805773903</v>
      </c>
      <c r="L29" s="1836">
        <v>51098.372337195702</v>
      </c>
      <c r="M29" s="814">
        <f>SUM(K29:L29)</f>
        <v>108719.9411429696</v>
      </c>
      <c r="N29" s="813">
        <v>0</v>
      </c>
      <c r="O29" s="1836">
        <v>0</v>
      </c>
      <c r="P29" s="814">
        <f t="shared" ref="P29:P36" si="30">SUM(N29:O29)</f>
        <v>0</v>
      </c>
      <c r="Q29" s="813">
        <v>0</v>
      </c>
      <c r="R29" s="1836">
        <v>0</v>
      </c>
      <c r="S29" s="814">
        <f>SUM(Q29:R29)</f>
        <v>0</v>
      </c>
      <c r="T29" s="823">
        <f>M29+P29+S29</f>
        <v>108719.9411429696</v>
      </c>
      <c r="U29" s="1837">
        <f t="shared" ref="U29:U41" si="31">T29/$D$43</f>
        <v>4.4665200215456886E-4</v>
      </c>
      <c r="V29" s="1840" t="s">
        <v>842</v>
      </c>
      <c r="W29" s="1841" t="s">
        <v>843</v>
      </c>
      <c r="X29" s="1840" t="s">
        <v>849</v>
      </c>
      <c r="Y29" s="833" t="s">
        <v>845</v>
      </c>
      <c r="AF29" s="74"/>
      <c r="AG29" s="74"/>
      <c r="AH29" s="74"/>
      <c r="AI29" s="74"/>
      <c r="AJ29" s="74"/>
      <c r="AK29" s="74"/>
      <c r="AL29" s="74"/>
      <c r="AM29" s="74">
        <f t="shared" ref="AM29:AM37" si="32">+C29-AG29</f>
        <v>200547.84796280431</v>
      </c>
      <c r="AN29" s="74">
        <f t="shared" ref="AN29:AN38" si="33">+D29-AH29</f>
        <v>426697.54885703046</v>
      </c>
      <c r="AO29" s="74">
        <f t="shared" ref="AO29:AO37" si="34">+E29-AI29</f>
        <v>283771.2697</v>
      </c>
      <c r="AP29" s="74">
        <f t="shared" ref="AP29:AP37" si="35">+F29-AJ29</f>
        <v>251646.22029999999</v>
      </c>
      <c r="AQ29" s="74">
        <f t="shared" ref="AQ29:AQ38" si="36">+G29-AK29</f>
        <v>535417.49</v>
      </c>
    </row>
    <row r="30" spans="1:43" ht="25">
      <c r="A30" s="217" t="s">
        <v>97</v>
      </c>
      <c r="B30" s="813">
        <v>2043978.5933577314</v>
      </c>
      <c r="C30" s="1836">
        <v>1812584.7903361011</v>
      </c>
      <c r="D30" s="814">
        <f t="shared" ref="D30:D36" si="37">SUM(B30:C30)</f>
        <v>3856563.3836938324</v>
      </c>
      <c r="E30" s="813">
        <v>833257.28149999992</v>
      </c>
      <c r="F30" s="1836">
        <v>738926.26850000001</v>
      </c>
      <c r="G30" s="814">
        <f t="shared" ref="G30:G36" si="38">SUM(E30:F30)</f>
        <v>1572183.5499999998</v>
      </c>
      <c r="H30" s="813">
        <f t="shared" si="28"/>
        <v>1210721.3118577315</v>
      </c>
      <c r="I30" s="1836">
        <f t="shared" si="28"/>
        <v>1073658.5218361011</v>
      </c>
      <c r="J30" s="814">
        <f t="shared" si="29"/>
        <v>2284379.8336938326</v>
      </c>
      <c r="K30" s="813">
        <v>-1210721.3118577299</v>
      </c>
      <c r="L30" s="1836">
        <v>-1073658.5218360999</v>
      </c>
      <c r="M30" s="814">
        <f t="shared" ref="M30:M36" si="39">SUM(K30:L30)</f>
        <v>-2284379.8336938298</v>
      </c>
      <c r="N30" s="813">
        <v>0</v>
      </c>
      <c r="O30" s="1836">
        <v>0</v>
      </c>
      <c r="P30" s="814">
        <f t="shared" si="30"/>
        <v>0</v>
      </c>
      <c r="Q30" s="813">
        <v>0</v>
      </c>
      <c r="R30" s="1836">
        <v>0</v>
      </c>
      <c r="S30" s="814">
        <f t="shared" ref="S30:S36" si="40">SUM(Q30:R30)</f>
        <v>0</v>
      </c>
      <c r="T30" s="823">
        <f t="shared" ref="T30:T36" si="41">M30+P30+S30</f>
        <v>-2284379.8336938298</v>
      </c>
      <c r="U30" s="1837">
        <f t="shared" si="31"/>
        <v>-9.3848728731293057E-3</v>
      </c>
      <c r="V30" s="1840" t="s">
        <v>842</v>
      </c>
      <c r="W30" s="1841" t="s">
        <v>843</v>
      </c>
      <c r="X30" s="1840" t="s">
        <v>849</v>
      </c>
      <c r="Y30" s="833" t="s">
        <v>845</v>
      </c>
      <c r="AF30" s="74"/>
      <c r="AG30" s="74"/>
      <c r="AH30" s="74"/>
      <c r="AI30" s="74"/>
      <c r="AJ30" s="74"/>
      <c r="AK30" s="74"/>
      <c r="AL30" s="74"/>
      <c r="AM30" s="74">
        <f t="shared" si="32"/>
        <v>1812584.7903361011</v>
      </c>
      <c r="AN30" s="74">
        <f t="shared" si="33"/>
        <v>3856563.3836938324</v>
      </c>
      <c r="AO30" s="74">
        <f t="shared" si="34"/>
        <v>833257.28149999992</v>
      </c>
      <c r="AP30" s="74">
        <f t="shared" si="35"/>
        <v>738926.26850000001</v>
      </c>
      <c r="AQ30" s="74">
        <f t="shared" si="36"/>
        <v>1572183.5499999998</v>
      </c>
    </row>
    <row r="31" spans="1:43" ht="13">
      <c r="A31" s="217" t="s">
        <v>98</v>
      </c>
      <c r="B31" s="813">
        <v>980234.20077068743</v>
      </c>
      <c r="C31" s="1836">
        <v>869264.29124947742</v>
      </c>
      <c r="D31" s="814">
        <f t="shared" si="37"/>
        <v>1849498.4920201648</v>
      </c>
      <c r="E31" s="813">
        <v>946777.72710000002</v>
      </c>
      <c r="F31" s="1836">
        <v>839595.34290000005</v>
      </c>
      <c r="G31" s="814">
        <f t="shared" si="38"/>
        <v>1786373.07</v>
      </c>
      <c r="H31" s="813">
        <f t="shared" si="28"/>
        <v>33456.47367068741</v>
      </c>
      <c r="I31" s="1836">
        <f t="shared" si="28"/>
        <v>29668.948349477374</v>
      </c>
      <c r="J31" s="814">
        <f t="shared" si="29"/>
        <v>63125.422020164784</v>
      </c>
      <c r="K31" s="813">
        <v>0</v>
      </c>
      <c r="L31" s="1836">
        <v>0</v>
      </c>
      <c r="M31" s="814">
        <f t="shared" si="39"/>
        <v>0</v>
      </c>
      <c r="N31" s="813">
        <v>0</v>
      </c>
      <c r="O31" s="1836">
        <v>0</v>
      </c>
      <c r="P31" s="814">
        <f t="shared" si="30"/>
        <v>0</v>
      </c>
      <c r="Q31" s="813">
        <v>0</v>
      </c>
      <c r="R31" s="1836">
        <v>0</v>
      </c>
      <c r="S31" s="814">
        <f t="shared" si="40"/>
        <v>0</v>
      </c>
      <c r="T31" s="823">
        <f t="shared" si="41"/>
        <v>0</v>
      </c>
      <c r="U31" s="1837">
        <f t="shared" si="31"/>
        <v>0</v>
      </c>
      <c r="V31" s="1840" t="s">
        <v>67</v>
      </c>
      <c r="W31" s="1840" t="s">
        <v>67</v>
      </c>
      <c r="X31" s="1840" t="s">
        <v>67</v>
      </c>
      <c r="Y31" s="833" t="s">
        <v>67</v>
      </c>
      <c r="AF31" s="74"/>
      <c r="AG31" s="74"/>
      <c r="AH31" s="74"/>
      <c r="AI31" s="74"/>
      <c r="AJ31" s="74"/>
      <c r="AK31" s="74"/>
      <c r="AL31" s="74"/>
      <c r="AM31" s="74">
        <f t="shared" si="32"/>
        <v>869264.29124947742</v>
      </c>
      <c r="AN31" s="74">
        <f t="shared" si="33"/>
        <v>1849498.4920201648</v>
      </c>
      <c r="AO31" s="74">
        <f t="shared" si="34"/>
        <v>946777.72710000002</v>
      </c>
      <c r="AP31" s="74">
        <f t="shared" si="35"/>
        <v>839595.34290000005</v>
      </c>
      <c r="AQ31" s="74">
        <f t="shared" si="36"/>
        <v>1786373.07</v>
      </c>
    </row>
    <row r="32" spans="1:43" ht="13">
      <c r="A32" s="215" t="s">
        <v>850</v>
      </c>
      <c r="B32" s="813">
        <v>0</v>
      </c>
      <c r="C32" s="1836">
        <v>0</v>
      </c>
      <c r="D32" s="814">
        <f t="shared" si="37"/>
        <v>0</v>
      </c>
      <c r="E32" s="813">
        <v>0</v>
      </c>
      <c r="F32" s="1836">
        <v>0</v>
      </c>
      <c r="G32" s="814">
        <f t="shared" si="38"/>
        <v>0</v>
      </c>
      <c r="H32" s="813">
        <f t="shared" si="28"/>
        <v>0</v>
      </c>
      <c r="I32" s="1836">
        <f t="shared" si="28"/>
        <v>0</v>
      </c>
      <c r="J32" s="814">
        <f t="shared" si="29"/>
        <v>0</v>
      </c>
      <c r="K32" s="813">
        <v>0</v>
      </c>
      <c r="L32" s="1836">
        <v>0</v>
      </c>
      <c r="M32" s="814">
        <f t="shared" si="39"/>
        <v>0</v>
      </c>
      <c r="N32" s="813">
        <v>0</v>
      </c>
      <c r="O32" s="1836">
        <v>0</v>
      </c>
      <c r="P32" s="814">
        <f t="shared" si="30"/>
        <v>0</v>
      </c>
      <c r="Q32" s="813">
        <v>0</v>
      </c>
      <c r="R32" s="1836">
        <v>0</v>
      </c>
      <c r="S32" s="814">
        <f t="shared" si="40"/>
        <v>0</v>
      </c>
      <c r="T32" s="823">
        <f t="shared" si="41"/>
        <v>0</v>
      </c>
      <c r="U32" s="1837">
        <f t="shared" si="31"/>
        <v>0</v>
      </c>
      <c r="V32" s="1840" t="s">
        <v>67</v>
      </c>
      <c r="W32" s="1840" t="s">
        <v>67</v>
      </c>
      <c r="X32" s="1840" t="s">
        <v>67</v>
      </c>
      <c r="Y32" s="833" t="s">
        <v>67</v>
      </c>
      <c r="AF32" s="74"/>
      <c r="AG32" s="74"/>
      <c r="AH32" s="74"/>
      <c r="AI32" s="74"/>
      <c r="AJ32" s="74"/>
      <c r="AK32" s="74"/>
      <c r="AL32" s="74"/>
      <c r="AM32" s="74">
        <f t="shared" si="32"/>
        <v>0</v>
      </c>
      <c r="AN32" s="74">
        <f t="shared" si="33"/>
        <v>0</v>
      </c>
      <c r="AO32" s="74">
        <f t="shared" si="34"/>
        <v>0</v>
      </c>
      <c r="AP32" s="74">
        <f t="shared" si="35"/>
        <v>0</v>
      </c>
      <c r="AQ32" s="74">
        <f t="shared" si="36"/>
        <v>0</v>
      </c>
    </row>
    <row r="33" spans="1:43" ht="13">
      <c r="A33" s="215" t="s">
        <v>851</v>
      </c>
      <c r="B33" s="813">
        <v>562771.60629999998</v>
      </c>
      <c r="C33" s="1836">
        <v>437581.10369999998</v>
      </c>
      <c r="D33" s="814">
        <f t="shared" si="37"/>
        <v>1000352.71</v>
      </c>
      <c r="E33" s="813">
        <v>63551.918400000002</v>
      </c>
      <c r="F33" s="1836">
        <v>56357.361599999997</v>
      </c>
      <c r="G33" s="814">
        <f t="shared" si="38"/>
        <v>119909.28</v>
      </c>
      <c r="H33" s="813">
        <f t="shared" si="28"/>
        <v>499219.68789999996</v>
      </c>
      <c r="I33" s="1836">
        <f t="shared" si="28"/>
        <v>381223.74209999997</v>
      </c>
      <c r="J33" s="814">
        <f t="shared" si="29"/>
        <v>880443.42999999993</v>
      </c>
      <c r="K33" s="813">
        <v>0</v>
      </c>
      <c r="L33" s="1836">
        <v>0</v>
      </c>
      <c r="M33" s="814">
        <f t="shared" si="39"/>
        <v>0</v>
      </c>
      <c r="N33" s="813">
        <f>H33</f>
        <v>499219.68789999996</v>
      </c>
      <c r="O33" s="1836">
        <f>I33</f>
        <v>381223.74209999997</v>
      </c>
      <c r="P33" s="814">
        <f t="shared" si="30"/>
        <v>880443.42999999993</v>
      </c>
      <c r="Q33" s="813">
        <v>0</v>
      </c>
      <c r="R33" s="1836">
        <v>0</v>
      </c>
      <c r="S33" s="814">
        <f t="shared" si="40"/>
        <v>0</v>
      </c>
      <c r="T33" s="832">
        <f>M33+P33+S33</f>
        <v>880443.42999999993</v>
      </c>
      <c r="U33" s="1837">
        <f t="shared" si="31"/>
        <v>3.6171084776085321E-3</v>
      </c>
      <c r="V33" s="1838" t="s">
        <v>846</v>
      </c>
      <c r="W33" s="1839" t="s">
        <v>837</v>
      </c>
      <c r="X33" s="1839" t="s">
        <v>847</v>
      </c>
      <c r="Y33" s="834" t="s">
        <v>839</v>
      </c>
      <c r="AF33" s="74"/>
      <c r="AG33" s="74"/>
      <c r="AH33" s="74"/>
      <c r="AI33" s="74"/>
      <c r="AJ33" s="74"/>
      <c r="AK33" s="74"/>
      <c r="AL33" s="74"/>
      <c r="AM33" s="74">
        <f t="shared" si="32"/>
        <v>437581.10369999998</v>
      </c>
      <c r="AN33" s="74">
        <f t="shared" si="33"/>
        <v>1000352.71</v>
      </c>
      <c r="AO33" s="74">
        <f t="shared" si="34"/>
        <v>63551.918400000002</v>
      </c>
      <c r="AP33" s="74">
        <f t="shared" si="35"/>
        <v>56357.361599999997</v>
      </c>
      <c r="AQ33" s="74">
        <f t="shared" si="36"/>
        <v>119909.28</v>
      </c>
    </row>
    <row r="34" spans="1:43" ht="25">
      <c r="A34" s="215" t="s">
        <v>101</v>
      </c>
      <c r="B34" s="813">
        <v>430534.34442883875</v>
      </c>
      <c r="C34" s="1836">
        <v>381794.60732368712</v>
      </c>
      <c r="D34" s="814">
        <f t="shared" si="37"/>
        <v>812328.95175252587</v>
      </c>
      <c r="E34" s="813">
        <v>530146.01500000001</v>
      </c>
      <c r="F34" s="1836">
        <v>470129.48499999999</v>
      </c>
      <c r="G34" s="814">
        <f t="shared" si="38"/>
        <v>1000275.5</v>
      </c>
      <c r="H34" s="813">
        <f t="shared" si="28"/>
        <v>-99611.670571161259</v>
      </c>
      <c r="I34" s="1836">
        <f t="shared" si="28"/>
        <v>-88334.87767631287</v>
      </c>
      <c r="J34" s="814">
        <f t="shared" si="29"/>
        <v>-187946.54824747413</v>
      </c>
      <c r="K34" s="813">
        <v>99611.670571161303</v>
      </c>
      <c r="L34" s="1836">
        <v>88334.877676312899</v>
      </c>
      <c r="M34" s="814">
        <f t="shared" si="39"/>
        <v>187946.54824747419</v>
      </c>
      <c r="N34" s="813">
        <v>0</v>
      </c>
      <c r="O34" s="1836">
        <v>0</v>
      </c>
      <c r="P34" s="814">
        <f t="shared" si="30"/>
        <v>0</v>
      </c>
      <c r="Q34" s="813">
        <v>0</v>
      </c>
      <c r="R34" s="1836">
        <v>0</v>
      </c>
      <c r="S34" s="814">
        <f t="shared" si="40"/>
        <v>0</v>
      </c>
      <c r="T34" s="823">
        <f t="shared" si="41"/>
        <v>187946.54824747419</v>
      </c>
      <c r="U34" s="1837">
        <f t="shared" si="31"/>
        <v>7.7213711845541279E-4</v>
      </c>
      <c r="V34" s="1840" t="s">
        <v>842</v>
      </c>
      <c r="W34" s="1841" t="s">
        <v>843</v>
      </c>
      <c r="X34" s="1840" t="s">
        <v>849</v>
      </c>
      <c r="Y34" s="833" t="s">
        <v>845</v>
      </c>
      <c r="AF34" s="74"/>
      <c r="AG34" s="74"/>
      <c r="AH34" s="74"/>
      <c r="AI34" s="74"/>
      <c r="AJ34" s="74"/>
      <c r="AK34" s="74"/>
      <c r="AL34" s="74"/>
      <c r="AM34" s="74">
        <f t="shared" si="32"/>
        <v>381794.60732368712</v>
      </c>
      <c r="AN34" s="74">
        <f t="shared" si="33"/>
        <v>812328.95175252587</v>
      </c>
      <c r="AO34" s="74">
        <f t="shared" si="34"/>
        <v>530146.01500000001</v>
      </c>
      <c r="AP34" s="74">
        <f t="shared" si="35"/>
        <v>470129.48499999999</v>
      </c>
      <c r="AQ34" s="74">
        <f t="shared" si="36"/>
        <v>1000275.5</v>
      </c>
    </row>
    <row r="35" spans="1:43" ht="25">
      <c r="A35" s="215" t="s">
        <v>102</v>
      </c>
      <c r="B35" s="813">
        <v>3868360.7003277536</v>
      </c>
      <c r="C35" s="1836">
        <v>3430433.0738755544</v>
      </c>
      <c r="D35" s="814">
        <f t="shared" si="37"/>
        <v>7298793.7742033079</v>
      </c>
      <c r="E35" s="813">
        <v>2705894.9183000005</v>
      </c>
      <c r="F35" s="1836">
        <v>2399567.1916999999</v>
      </c>
      <c r="G35" s="814">
        <f t="shared" si="38"/>
        <v>5105462.1100000003</v>
      </c>
      <c r="H35" s="813">
        <f t="shared" si="28"/>
        <v>1162465.7820277531</v>
      </c>
      <c r="I35" s="1836">
        <f t="shared" si="28"/>
        <v>1030865.8821755545</v>
      </c>
      <c r="J35" s="814">
        <f t="shared" si="29"/>
        <v>2193331.6642033076</v>
      </c>
      <c r="K35" s="813">
        <v>-1162465.78202775</v>
      </c>
      <c r="L35" s="1836">
        <v>-1030865.88217555</v>
      </c>
      <c r="M35" s="814">
        <f t="shared" si="39"/>
        <v>-2193331.6642033001</v>
      </c>
      <c r="N35" s="813">
        <v>0</v>
      </c>
      <c r="O35" s="1836">
        <v>0</v>
      </c>
      <c r="P35" s="814">
        <f t="shared" si="30"/>
        <v>0</v>
      </c>
      <c r="Q35" s="813">
        <v>0</v>
      </c>
      <c r="R35" s="1836">
        <v>0</v>
      </c>
      <c r="S35" s="814">
        <f t="shared" si="40"/>
        <v>0</v>
      </c>
      <c r="T35" s="823">
        <f t="shared" si="41"/>
        <v>-2193331.6642033001</v>
      </c>
      <c r="U35" s="1837">
        <f t="shared" si="31"/>
        <v>-9.010821463903692E-3</v>
      </c>
      <c r="V35" s="1840" t="s">
        <v>842</v>
      </c>
      <c r="W35" s="1841" t="s">
        <v>843</v>
      </c>
      <c r="X35" s="1840" t="s">
        <v>849</v>
      </c>
      <c r="Y35" s="833" t="s">
        <v>845</v>
      </c>
      <c r="AF35" s="74"/>
      <c r="AG35" s="74"/>
      <c r="AH35" s="74"/>
      <c r="AI35" s="74"/>
      <c r="AJ35" s="74"/>
      <c r="AK35" s="74"/>
      <c r="AL35" s="74"/>
      <c r="AM35" s="74">
        <f t="shared" si="32"/>
        <v>3430433.0738755544</v>
      </c>
      <c r="AN35" s="74">
        <f t="shared" si="33"/>
        <v>7298793.7742033079</v>
      </c>
      <c r="AO35" s="74">
        <f t="shared" si="34"/>
        <v>2705894.9183000005</v>
      </c>
      <c r="AP35" s="74">
        <f t="shared" si="35"/>
        <v>2399567.1916999999</v>
      </c>
      <c r="AQ35" s="74">
        <f t="shared" si="36"/>
        <v>5105462.1100000003</v>
      </c>
    </row>
    <row r="36" spans="1:43" ht="13">
      <c r="A36" s="215" t="s">
        <v>103</v>
      </c>
      <c r="B36" s="813">
        <v>35837.672945263694</v>
      </c>
      <c r="C36" s="1836">
        <v>31780.57789485648</v>
      </c>
      <c r="D36" s="814">
        <f t="shared" si="37"/>
        <v>67618.250840120178</v>
      </c>
      <c r="E36" s="813">
        <v>5384.0527000000002</v>
      </c>
      <c r="F36" s="1836">
        <v>4774.5373</v>
      </c>
      <c r="G36" s="814">
        <f t="shared" si="38"/>
        <v>10158.59</v>
      </c>
      <c r="H36" s="813">
        <f>B36-E36</f>
        <v>30453.620245263694</v>
      </c>
      <c r="I36" s="1836">
        <f t="shared" si="28"/>
        <v>27006.04059485648</v>
      </c>
      <c r="J36" s="814">
        <f t="shared" si="29"/>
        <v>57459.660840120174</v>
      </c>
      <c r="K36" s="813">
        <v>0</v>
      </c>
      <c r="L36" s="1836">
        <v>0</v>
      </c>
      <c r="M36" s="814">
        <f t="shared" si="39"/>
        <v>0</v>
      </c>
      <c r="N36" s="813">
        <v>0</v>
      </c>
      <c r="O36" s="1836">
        <v>0</v>
      </c>
      <c r="P36" s="814">
        <f t="shared" si="30"/>
        <v>0</v>
      </c>
      <c r="Q36" s="813">
        <v>0</v>
      </c>
      <c r="R36" s="1836">
        <v>0</v>
      </c>
      <c r="S36" s="814">
        <f t="shared" si="40"/>
        <v>0</v>
      </c>
      <c r="T36" s="823">
        <f t="shared" si="41"/>
        <v>0</v>
      </c>
      <c r="U36" s="1837">
        <f t="shared" si="31"/>
        <v>0</v>
      </c>
      <c r="V36" s="1840" t="s">
        <v>67</v>
      </c>
      <c r="W36" s="1840" t="s">
        <v>67</v>
      </c>
      <c r="X36" s="1840" t="s">
        <v>67</v>
      </c>
      <c r="Y36" s="833" t="s">
        <v>67</v>
      </c>
      <c r="AF36" s="74"/>
      <c r="AG36" s="74"/>
      <c r="AH36" s="74"/>
      <c r="AI36" s="74"/>
      <c r="AJ36" s="74"/>
      <c r="AK36" s="74"/>
      <c r="AL36" s="74"/>
      <c r="AM36" s="74">
        <f t="shared" si="32"/>
        <v>31780.57789485648</v>
      </c>
      <c r="AN36" s="74">
        <f t="shared" si="33"/>
        <v>67618.250840120178</v>
      </c>
      <c r="AO36" s="74">
        <f t="shared" si="34"/>
        <v>5384.0527000000002</v>
      </c>
      <c r="AP36" s="74">
        <f t="shared" si="35"/>
        <v>4774.5373</v>
      </c>
      <c r="AQ36" s="74">
        <f t="shared" si="36"/>
        <v>10158.59</v>
      </c>
    </row>
    <row r="37" spans="1:43" ht="23.15" customHeight="1" thickBot="1">
      <c r="A37" s="2367" t="s">
        <v>671</v>
      </c>
      <c r="B37" s="2368">
        <f>SUM(B29:B36)</f>
        <v>8147866.8190245004</v>
      </c>
      <c r="C37" s="2368">
        <f t="shared" ref="C37:S37" si="42">SUM(C29:C36)</f>
        <v>7163986.2923424803</v>
      </c>
      <c r="D37" s="2369">
        <f t="shared" si="42"/>
        <v>15311853.11136698</v>
      </c>
      <c r="E37" s="2368">
        <f t="shared" si="42"/>
        <v>5368783.1827000007</v>
      </c>
      <c r="F37" s="2368">
        <f t="shared" si="42"/>
        <v>4760996.4072999991</v>
      </c>
      <c r="G37" s="2369">
        <f t="shared" si="42"/>
        <v>10129779.59</v>
      </c>
      <c r="H37" s="2368">
        <f t="shared" si="42"/>
        <v>2779083.6363245011</v>
      </c>
      <c r="I37" s="2368">
        <f t="shared" si="42"/>
        <v>2402989.8850424807</v>
      </c>
      <c r="J37" s="2369">
        <f t="shared" si="42"/>
        <v>5182073.5213669818</v>
      </c>
      <c r="K37" s="2368">
        <f t="shared" si="42"/>
        <v>-2215953.8545085448</v>
      </c>
      <c r="L37" s="2368">
        <f t="shared" si="42"/>
        <v>-1965091.1539981412</v>
      </c>
      <c r="M37" s="2369">
        <f t="shared" si="42"/>
        <v>-4181045.008506686</v>
      </c>
      <c r="N37" s="2368">
        <f t="shared" si="42"/>
        <v>499219.68789999996</v>
      </c>
      <c r="O37" s="2368">
        <f t="shared" si="42"/>
        <v>381223.74209999997</v>
      </c>
      <c r="P37" s="2369">
        <f t="shared" si="42"/>
        <v>880443.42999999993</v>
      </c>
      <c r="Q37" s="2368">
        <f t="shared" si="42"/>
        <v>0</v>
      </c>
      <c r="R37" s="2368">
        <f t="shared" si="42"/>
        <v>0</v>
      </c>
      <c r="S37" s="2369">
        <f t="shared" si="42"/>
        <v>0</v>
      </c>
      <c r="T37" s="2368">
        <f>SUM(T29:T36)</f>
        <v>-3300601.5785066858</v>
      </c>
      <c r="U37" s="2373">
        <f t="shared" si="31"/>
        <v>-1.3559796738814483E-2</v>
      </c>
      <c r="V37" s="2371" t="s">
        <v>126</v>
      </c>
      <c r="W37" s="2371" t="s">
        <v>126</v>
      </c>
      <c r="X37" s="2371" t="s">
        <v>126</v>
      </c>
      <c r="Y37" s="2372" t="s">
        <v>126</v>
      </c>
      <c r="AF37" s="74"/>
      <c r="AG37" s="74"/>
      <c r="AH37" s="74"/>
      <c r="AI37" s="74"/>
      <c r="AJ37" s="74"/>
      <c r="AK37" s="74"/>
      <c r="AL37" s="74"/>
      <c r="AM37" s="74">
        <f t="shared" si="32"/>
        <v>7163986.2923424803</v>
      </c>
      <c r="AN37" s="74">
        <f t="shared" si="33"/>
        <v>15311853.11136698</v>
      </c>
      <c r="AO37" s="74">
        <f t="shared" si="34"/>
        <v>5368783.1827000007</v>
      </c>
      <c r="AP37" s="74">
        <f t="shared" si="35"/>
        <v>4760996.4072999991</v>
      </c>
      <c r="AQ37" s="74">
        <f t="shared" si="36"/>
        <v>10129779.59</v>
      </c>
    </row>
    <row r="38" spans="1:43" ht="13">
      <c r="A38" s="119" t="s">
        <v>50</v>
      </c>
      <c r="B38" s="815">
        <v>10728246.777999997</v>
      </c>
      <c r="C38" s="1716">
        <v>9513727.8219999969</v>
      </c>
      <c r="D38" s="816">
        <f>SUM(B38:C38)</f>
        <v>20241974.599999994</v>
      </c>
      <c r="E38" s="815">
        <v>4747929.4643999999</v>
      </c>
      <c r="F38" s="1716">
        <v>4210428.0155999996</v>
      </c>
      <c r="G38" s="816">
        <f>SUM(E38:F38)</f>
        <v>8958357.4800000004</v>
      </c>
      <c r="H38" s="186">
        <f>B38-E38</f>
        <v>5980317.3135999972</v>
      </c>
      <c r="I38" s="1716">
        <f>C38-F38</f>
        <v>5303299.8063999973</v>
      </c>
      <c r="J38" s="816">
        <f>SUM(H38:I38)</f>
        <v>11283617.119999994</v>
      </c>
      <c r="K38" s="186">
        <v>0</v>
      </c>
      <c r="L38" s="1716">
        <v>0</v>
      </c>
      <c r="M38" s="816">
        <f>SUM(K38:L38)</f>
        <v>0</v>
      </c>
      <c r="N38" s="815">
        <f>H38</f>
        <v>5980317.3135999972</v>
      </c>
      <c r="O38" s="1716">
        <f>I38</f>
        <v>5303299.8063999973</v>
      </c>
      <c r="P38" s="816">
        <f>SUM(N38:O38)</f>
        <v>11283617.119999994</v>
      </c>
      <c r="Q38" s="815">
        <v>0</v>
      </c>
      <c r="R38" s="1716">
        <v>0</v>
      </c>
      <c r="S38" s="816">
        <f>SUM(Q38:R38)</f>
        <v>0</v>
      </c>
      <c r="T38" s="186">
        <f>+M38+P38+S38</f>
        <v>11283617.119999994</v>
      </c>
      <c r="U38" s="1842">
        <f t="shared" si="31"/>
        <v>4.6356262937688963E-2</v>
      </c>
      <c r="V38" s="1838" t="s">
        <v>846</v>
      </c>
      <c r="W38" s="1839" t="s">
        <v>837</v>
      </c>
      <c r="X38" s="1839" t="s">
        <v>847</v>
      </c>
      <c r="Y38" s="834" t="s">
        <v>839</v>
      </c>
      <c r="AF38" s="74"/>
      <c r="AG38" s="74"/>
      <c r="AH38" s="74"/>
      <c r="AI38" s="74"/>
      <c r="AJ38" s="74"/>
      <c r="AK38" s="74"/>
      <c r="AL38" s="74"/>
      <c r="AM38" s="74"/>
      <c r="AN38" s="74">
        <f t="shared" si="33"/>
        <v>20241974.599999994</v>
      </c>
      <c r="AO38" s="74"/>
      <c r="AP38" s="74"/>
      <c r="AQ38" s="74">
        <f t="shared" si="36"/>
        <v>8958357.4800000004</v>
      </c>
    </row>
    <row r="39" spans="1:43" ht="13">
      <c r="A39" s="119" t="s">
        <v>534</v>
      </c>
      <c r="B39" s="815">
        <v>0</v>
      </c>
      <c r="C39" s="1716">
        <v>0</v>
      </c>
      <c r="D39" s="816">
        <f>SUM(B39:C39)</f>
        <v>0</v>
      </c>
      <c r="E39" s="815">
        <v>0</v>
      </c>
      <c r="F39" s="1716">
        <v>0</v>
      </c>
      <c r="G39" s="816">
        <f>SUM(E39:F39)</f>
        <v>0</v>
      </c>
      <c r="H39" s="186">
        <f t="shared" ref="H39:I41" si="43">B39-E39</f>
        <v>0</v>
      </c>
      <c r="I39" s="1716">
        <f t="shared" si="43"/>
        <v>0</v>
      </c>
      <c r="J39" s="816">
        <f>SUM(H39:I39)</f>
        <v>0</v>
      </c>
      <c r="K39" s="186">
        <v>0</v>
      </c>
      <c r="L39" s="1716">
        <v>0</v>
      </c>
      <c r="M39" s="816">
        <f>SUM(K39:L39)</f>
        <v>0</v>
      </c>
      <c r="N39" s="815">
        <v>0</v>
      </c>
      <c r="O39" s="1716">
        <v>0</v>
      </c>
      <c r="P39" s="816">
        <f>SUM(N39:O39)</f>
        <v>0</v>
      </c>
      <c r="Q39" s="815">
        <v>0</v>
      </c>
      <c r="R39" s="1716">
        <v>0</v>
      </c>
      <c r="S39" s="816">
        <v>0</v>
      </c>
      <c r="T39" s="186">
        <f t="shared" ref="T39:T41" si="44">+M39+P39+S39</f>
        <v>0</v>
      </c>
      <c r="U39" s="1842">
        <f t="shared" si="31"/>
        <v>0</v>
      </c>
      <c r="V39" s="1840" t="s">
        <v>67</v>
      </c>
      <c r="W39" s="1840" t="s">
        <v>67</v>
      </c>
      <c r="X39" s="1840" t="s">
        <v>67</v>
      </c>
      <c r="Y39" s="833" t="s">
        <v>67</v>
      </c>
      <c r="AF39" s="74"/>
      <c r="AG39" s="74"/>
      <c r="AH39" s="74"/>
      <c r="AI39" s="74"/>
      <c r="AJ39" s="74"/>
      <c r="AK39" s="74"/>
      <c r="AL39" s="74"/>
      <c r="AM39" s="74"/>
      <c r="AN39" s="74"/>
      <c r="AO39" s="74"/>
      <c r="AP39" s="74"/>
      <c r="AQ39" s="74"/>
    </row>
    <row r="40" spans="1:43" ht="13">
      <c r="A40" s="119" t="s">
        <v>535</v>
      </c>
      <c r="B40" s="815">
        <v>0</v>
      </c>
      <c r="C40" s="1716">
        <v>0</v>
      </c>
      <c r="D40" s="816">
        <f>SUM(B40:C40)</f>
        <v>0</v>
      </c>
      <c r="E40" s="815">
        <v>0</v>
      </c>
      <c r="F40" s="1716">
        <v>0</v>
      </c>
      <c r="G40" s="816">
        <f>SUM(E40:F40)</f>
        <v>0</v>
      </c>
      <c r="H40" s="186">
        <f t="shared" si="43"/>
        <v>0</v>
      </c>
      <c r="I40" s="1716">
        <f t="shared" si="43"/>
        <v>0</v>
      </c>
      <c r="J40" s="816">
        <f>SUM(H40:I40)</f>
        <v>0</v>
      </c>
      <c r="K40" s="186">
        <v>0</v>
      </c>
      <c r="L40" s="1716">
        <v>0</v>
      </c>
      <c r="M40" s="816">
        <f>SUM(K40:L40)</f>
        <v>0</v>
      </c>
      <c r="N40" s="815">
        <v>0</v>
      </c>
      <c r="O40" s="1716">
        <v>0</v>
      </c>
      <c r="P40" s="816">
        <f>SUM(N40:O40)</f>
        <v>0</v>
      </c>
      <c r="Q40" s="815">
        <v>0</v>
      </c>
      <c r="R40" s="1716">
        <v>0</v>
      </c>
      <c r="S40" s="816">
        <v>0</v>
      </c>
      <c r="T40" s="186">
        <f t="shared" si="44"/>
        <v>0</v>
      </c>
      <c r="U40" s="1842">
        <f t="shared" si="31"/>
        <v>0</v>
      </c>
      <c r="V40" s="1840" t="s">
        <v>67</v>
      </c>
      <c r="W40" s="1840" t="s">
        <v>67</v>
      </c>
      <c r="X40" s="1840" t="s">
        <v>67</v>
      </c>
      <c r="Y40" s="833" t="s">
        <v>67</v>
      </c>
      <c r="AF40" s="74"/>
      <c r="AG40" s="74"/>
      <c r="AH40" s="74"/>
      <c r="AI40" s="74"/>
      <c r="AJ40" s="74"/>
      <c r="AK40" s="74"/>
      <c r="AL40" s="74"/>
      <c r="AM40" s="74"/>
      <c r="AN40" s="74"/>
      <c r="AO40" s="74"/>
      <c r="AP40" s="74"/>
      <c r="AQ40" s="74"/>
    </row>
    <row r="41" spans="1:43" ht="13.5" thickBot="1">
      <c r="A41" s="404" t="s">
        <v>852</v>
      </c>
      <c r="B41" s="817">
        <v>9566416</v>
      </c>
      <c r="C41" s="818">
        <v>0</v>
      </c>
      <c r="D41" s="819">
        <f>SUM(B41:C41)</f>
        <v>9566416</v>
      </c>
      <c r="E41" s="817">
        <v>0</v>
      </c>
      <c r="F41" s="818">
        <v>0</v>
      </c>
      <c r="G41" s="819">
        <f>SUM(E41:F41)</f>
        <v>0</v>
      </c>
      <c r="H41" s="817">
        <f t="shared" si="43"/>
        <v>9566416</v>
      </c>
      <c r="I41" s="818">
        <f t="shared" si="43"/>
        <v>0</v>
      </c>
      <c r="J41" s="819">
        <f>SUM(H41:I41)</f>
        <v>9566416</v>
      </c>
      <c r="K41" s="817">
        <v>0</v>
      </c>
      <c r="L41" s="818">
        <v>0</v>
      </c>
      <c r="M41" s="819">
        <f>SUM(K41:L41)</f>
        <v>0</v>
      </c>
      <c r="N41" s="817">
        <f>H41</f>
        <v>9566416</v>
      </c>
      <c r="O41" s="818">
        <v>0</v>
      </c>
      <c r="P41" s="819">
        <f>SUM(N41:O41)</f>
        <v>9566416</v>
      </c>
      <c r="Q41" s="817">
        <v>0</v>
      </c>
      <c r="R41" s="818">
        <v>0</v>
      </c>
      <c r="S41" s="819">
        <v>0</v>
      </c>
      <c r="T41" s="186">
        <f t="shared" si="44"/>
        <v>9566416</v>
      </c>
      <c r="U41" s="835">
        <f t="shared" si="31"/>
        <v>3.9301519251418462E-2</v>
      </c>
      <c r="V41" s="1838" t="s">
        <v>846</v>
      </c>
      <c r="W41" s="1839" t="s">
        <v>837</v>
      </c>
      <c r="X41" s="1839" t="s">
        <v>847</v>
      </c>
      <c r="Y41" s="834" t="s">
        <v>839</v>
      </c>
      <c r="AF41" s="74"/>
      <c r="AG41" s="74"/>
      <c r="AH41" s="74"/>
      <c r="AI41" s="74"/>
      <c r="AJ41" s="74"/>
      <c r="AK41" s="74"/>
      <c r="AL41" s="74"/>
      <c r="AM41" s="74"/>
      <c r="AN41" s="74"/>
      <c r="AO41" s="74"/>
      <c r="AP41" s="74"/>
      <c r="AQ41" s="74"/>
    </row>
    <row r="42" spans="1:43" ht="33" customHeight="1" thickTop="1" thickBot="1">
      <c r="A42" s="405"/>
      <c r="B42" s="820"/>
      <c r="C42" s="821"/>
      <c r="D42" s="822"/>
      <c r="E42" s="820"/>
      <c r="F42" s="821"/>
      <c r="G42" s="822"/>
      <c r="H42" s="820"/>
      <c r="I42" s="821"/>
      <c r="J42" s="822"/>
      <c r="K42" s="820"/>
      <c r="L42" s="821"/>
      <c r="M42" s="822"/>
      <c r="N42" s="820"/>
      <c r="O42" s="821"/>
      <c r="P42" s="822"/>
      <c r="Q42" s="820"/>
      <c r="R42" s="821"/>
      <c r="S42" s="822"/>
      <c r="T42" s="836"/>
      <c r="U42" s="821"/>
      <c r="V42" s="821"/>
      <c r="W42" s="821"/>
      <c r="X42" s="821"/>
      <c r="Y42" s="1222"/>
    </row>
    <row r="43" spans="1:43" ht="30" customHeight="1" thickTop="1" thickBot="1">
      <c r="A43" s="2376" t="s">
        <v>105</v>
      </c>
      <c r="B43" s="2368">
        <f t="shared" ref="B43:T43" si="45">SUM(B22,B27,B37,B38:B41)</f>
        <v>132951784.77845138</v>
      </c>
      <c r="C43" s="2368">
        <f t="shared" si="45"/>
        <v>110459059.9474743</v>
      </c>
      <c r="D43" s="2377">
        <f t="shared" si="45"/>
        <v>243410844.72592571</v>
      </c>
      <c r="E43" s="2368">
        <f t="shared" si="45"/>
        <v>78534572.044400007</v>
      </c>
      <c r="F43" s="2368">
        <f t="shared" si="45"/>
        <v>73279974.885600001</v>
      </c>
      <c r="G43" s="2377">
        <f t="shared" si="45"/>
        <v>151814546.92999998</v>
      </c>
      <c r="H43" s="2368">
        <f t="shared" si="45"/>
        <v>54417212.734051391</v>
      </c>
      <c r="I43" s="2368">
        <f t="shared" si="45"/>
        <v>37179085.061874293</v>
      </c>
      <c r="J43" s="2377">
        <f t="shared" si="45"/>
        <v>91596297.795925677</v>
      </c>
      <c r="K43" s="2368">
        <f>SUM(K22,K27,K37,K38:K41)</f>
        <v>0</v>
      </c>
      <c r="L43" s="2368">
        <f t="shared" si="45"/>
        <v>0</v>
      </c>
      <c r="M43" s="2377">
        <f t="shared" si="45"/>
        <v>-1.862645149230957E-9</v>
      </c>
      <c r="N43" s="2368">
        <f t="shared" si="45"/>
        <v>53254249.963732928</v>
      </c>
      <c r="O43" s="2368">
        <f t="shared" si="45"/>
        <v>36778928.040102795</v>
      </c>
      <c r="P43" s="2377">
        <f t="shared" si="45"/>
        <v>90033178.003835723</v>
      </c>
      <c r="Q43" s="2368">
        <f t="shared" si="45"/>
        <v>0</v>
      </c>
      <c r="R43" s="2368">
        <f t="shared" si="45"/>
        <v>0</v>
      </c>
      <c r="S43" s="2377">
        <f t="shared" si="45"/>
        <v>0</v>
      </c>
      <c r="T43" s="2368">
        <f t="shared" si="45"/>
        <v>90033178.003835723</v>
      </c>
      <c r="U43" s="2378">
        <f>T43/$D$43</f>
        <v>0.36988153960523307</v>
      </c>
      <c r="V43" s="2374" t="s">
        <v>126</v>
      </c>
      <c r="W43" s="2374" t="s">
        <v>126</v>
      </c>
      <c r="X43" s="2379" t="s">
        <v>126</v>
      </c>
      <c r="Y43" s="2380" t="s">
        <v>126</v>
      </c>
      <c r="AF43" s="38"/>
      <c r="AG43" s="38"/>
      <c r="AH43" s="38"/>
      <c r="AI43" s="38"/>
      <c r="AJ43" s="38"/>
      <c r="AK43" s="38"/>
      <c r="AL43" s="74"/>
      <c r="AM43" s="74">
        <f t="shared" ref="AM43:AM46" si="46">+C43-AG43</f>
        <v>110459059.9474743</v>
      </c>
      <c r="AN43" s="74">
        <f t="shared" ref="AN43:AN46" si="47">+D43-AH43</f>
        <v>243410844.72592571</v>
      </c>
      <c r="AO43" s="74">
        <f t="shared" ref="AO43:AO46" si="48">+E43-AI43</f>
        <v>78534572.044400007</v>
      </c>
      <c r="AP43" s="74">
        <f t="shared" ref="AP43:AP46" si="49">+F43-AJ43</f>
        <v>73279974.885600001</v>
      </c>
      <c r="AQ43" s="74">
        <f t="shared" ref="AQ43:AQ46" si="50">+G43-AK43</f>
        <v>151814546.92999998</v>
      </c>
    </row>
    <row r="44" spans="1:43" ht="30" customHeight="1">
      <c r="A44" s="120" t="s">
        <v>853</v>
      </c>
      <c r="B44" s="827">
        <v>0</v>
      </c>
      <c r="C44" s="1843">
        <v>0</v>
      </c>
      <c r="D44" s="625">
        <f>SUM(B44:C44)</f>
        <v>0</v>
      </c>
      <c r="E44" s="827">
        <v>0</v>
      </c>
      <c r="F44" s="1843">
        <v>0</v>
      </c>
      <c r="G44" s="625">
        <f>E44+F44</f>
        <v>0</v>
      </c>
      <c r="H44" s="827">
        <f>B44</f>
        <v>0</v>
      </c>
      <c r="I44" s="1843">
        <f>C44</f>
        <v>0</v>
      </c>
      <c r="J44" s="625">
        <f>D44</f>
        <v>0</v>
      </c>
      <c r="K44" s="827">
        <v>0</v>
      </c>
      <c r="L44" s="1843">
        <v>0</v>
      </c>
      <c r="M44" s="625">
        <v>0</v>
      </c>
      <c r="N44" s="827">
        <f>N43</f>
        <v>53254249.963732928</v>
      </c>
      <c r="O44" s="1843">
        <f>O43</f>
        <v>36778928.040102795</v>
      </c>
      <c r="P44" s="625">
        <f>SUM(N44:O44)</f>
        <v>90033178.003835723</v>
      </c>
      <c r="Q44" s="827">
        <v>0</v>
      </c>
      <c r="R44" s="1843">
        <v>0</v>
      </c>
      <c r="S44" s="625">
        <v>0</v>
      </c>
      <c r="T44" s="827">
        <v>0</v>
      </c>
      <c r="U44" s="1844"/>
      <c r="V44" s="1844"/>
      <c r="W44" s="1844"/>
      <c r="X44" s="1844"/>
      <c r="Y44" s="837"/>
      <c r="AL44" s="74"/>
      <c r="AM44" s="74">
        <f t="shared" si="46"/>
        <v>0</v>
      </c>
      <c r="AN44" s="74">
        <f t="shared" si="47"/>
        <v>0</v>
      </c>
      <c r="AO44" s="74">
        <f t="shared" si="48"/>
        <v>0</v>
      </c>
      <c r="AP44" s="74">
        <f t="shared" si="49"/>
        <v>0</v>
      </c>
      <c r="AQ44" s="74">
        <f t="shared" si="50"/>
        <v>0</v>
      </c>
    </row>
    <row r="45" spans="1:43" ht="30" customHeight="1" thickBot="1">
      <c r="A45" s="406" t="s">
        <v>854</v>
      </c>
      <c r="B45" s="828">
        <v>0</v>
      </c>
      <c r="C45" s="829">
        <v>0</v>
      </c>
      <c r="D45" s="830">
        <f>SUM(B45:C45)</f>
        <v>0</v>
      </c>
      <c r="E45" s="828">
        <v>0</v>
      </c>
      <c r="F45" s="829">
        <v>0</v>
      </c>
      <c r="G45" s="830">
        <f>SUM(E45:F45)</f>
        <v>0</v>
      </c>
      <c r="H45" s="828">
        <f>B45-E45</f>
        <v>0</v>
      </c>
      <c r="I45" s="829">
        <f>C45-F45</f>
        <v>0</v>
      </c>
      <c r="J45" s="830">
        <f>SUM(H45:I45)</f>
        <v>0</v>
      </c>
      <c r="K45" s="828">
        <v>0</v>
      </c>
      <c r="L45" s="829">
        <v>0</v>
      </c>
      <c r="M45" s="830">
        <v>0</v>
      </c>
      <c r="N45" s="828">
        <f>H45-K45</f>
        <v>0</v>
      </c>
      <c r="O45" s="829">
        <f>I45-L45</f>
        <v>0</v>
      </c>
      <c r="P45" s="830">
        <f>SUM(N45:O45)</f>
        <v>0</v>
      </c>
      <c r="Q45" s="838">
        <v>0</v>
      </c>
      <c r="R45" s="829">
        <v>0</v>
      </c>
      <c r="S45" s="829">
        <v>0</v>
      </c>
      <c r="T45" s="828">
        <v>0</v>
      </c>
      <c r="U45" s="839"/>
      <c r="V45" s="839"/>
      <c r="W45" s="839"/>
      <c r="X45" s="839"/>
      <c r="Y45" s="840"/>
      <c r="AL45" s="74"/>
      <c r="AM45" s="74">
        <f t="shared" si="46"/>
        <v>0</v>
      </c>
      <c r="AN45" s="74">
        <f t="shared" si="47"/>
        <v>0</v>
      </c>
      <c r="AO45" s="74">
        <f t="shared" si="48"/>
        <v>0</v>
      </c>
      <c r="AP45" s="74">
        <f t="shared" si="49"/>
        <v>0</v>
      </c>
      <c r="AQ45" s="74">
        <f t="shared" si="50"/>
        <v>0</v>
      </c>
    </row>
    <row r="46" spans="1:43" ht="32.15" customHeight="1" thickTop="1" thickBot="1">
      <c r="A46" s="2381" t="s">
        <v>855</v>
      </c>
      <c r="B46" s="2382">
        <v>0</v>
      </c>
      <c r="C46" s="2383">
        <v>0</v>
      </c>
      <c r="D46" s="2384">
        <v>0</v>
      </c>
      <c r="E46" s="2382">
        <v>0</v>
      </c>
      <c r="F46" s="2383">
        <v>0</v>
      </c>
      <c r="G46" s="2384">
        <v>0</v>
      </c>
      <c r="H46" s="2382">
        <f>+B46-E46</f>
        <v>0</v>
      </c>
      <c r="I46" s="2383">
        <f>+C46-F46</f>
        <v>0</v>
      </c>
      <c r="J46" s="2384">
        <f>+D46-G46</f>
        <v>0</v>
      </c>
      <c r="K46" s="2385">
        <f>K43</f>
        <v>0</v>
      </c>
      <c r="L46" s="2385">
        <f t="shared" ref="L46:T46" si="51">L43</f>
        <v>0</v>
      </c>
      <c r="M46" s="2386">
        <f t="shared" si="51"/>
        <v>-1.862645149230957E-9</v>
      </c>
      <c r="N46" s="2385">
        <f t="shared" si="51"/>
        <v>53254249.963732928</v>
      </c>
      <c r="O46" s="2385">
        <f t="shared" si="51"/>
        <v>36778928.040102795</v>
      </c>
      <c r="P46" s="2386">
        <f t="shared" si="51"/>
        <v>90033178.003835723</v>
      </c>
      <c r="Q46" s="2385">
        <f t="shared" si="51"/>
        <v>0</v>
      </c>
      <c r="R46" s="2385">
        <f t="shared" si="51"/>
        <v>0</v>
      </c>
      <c r="S46" s="2386">
        <f t="shared" si="51"/>
        <v>0</v>
      </c>
      <c r="T46" s="2385">
        <f t="shared" si="51"/>
        <v>90033178.003835723</v>
      </c>
      <c r="U46" s="841"/>
      <c r="V46" s="841"/>
      <c r="W46" s="841"/>
      <c r="X46" s="841"/>
      <c r="Y46" s="842"/>
      <c r="AL46" s="74"/>
      <c r="AM46" s="74">
        <f t="shared" si="46"/>
        <v>0</v>
      </c>
      <c r="AN46" s="74">
        <f t="shared" si="47"/>
        <v>0</v>
      </c>
      <c r="AO46" s="74">
        <f t="shared" si="48"/>
        <v>0</v>
      </c>
      <c r="AP46" s="74">
        <f t="shared" si="49"/>
        <v>0</v>
      </c>
      <c r="AQ46" s="74">
        <f t="shared" si="50"/>
        <v>0</v>
      </c>
    </row>
    <row r="47" spans="1:43" s="234" customFormat="1" ht="11.5">
      <c r="A47" s="2819" t="s">
        <v>1789</v>
      </c>
      <c r="B47" s="2820"/>
      <c r="C47" s="2820"/>
      <c r="D47" s="2820"/>
      <c r="E47" s="2820"/>
      <c r="F47" s="2820"/>
      <c r="G47" s="2820"/>
      <c r="H47" s="2820"/>
      <c r="I47" s="2820"/>
      <c r="J47" s="2820"/>
      <c r="K47" s="2820"/>
      <c r="L47" s="2820"/>
      <c r="M47" s="2820"/>
      <c r="N47" s="2820"/>
      <c r="O47" s="2820"/>
      <c r="P47" s="2820"/>
      <c r="Q47" s="2820"/>
      <c r="R47" s="2820"/>
      <c r="S47" s="2820"/>
      <c r="T47" s="2820"/>
      <c r="U47" s="2820"/>
      <c r="V47" s="2820"/>
      <c r="W47" s="2820"/>
      <c r="X47" s="2820"/>
      <c r="Y47" s="2821"/>
      <c r="Z47" s="2517"/>
    </row>
    <row r="48" spans="1:43" s="234" customFormat="1" ht="11.5">
      <c r="A48" s="2801" t="s">
        <v>1786</v>
      </c>
      <c r="B48" s="2660"/>
      <c r="C48" s="2660"/>
      <c r="D48" s="2660"/>
      <c r="E48" s="2660"/>
      <c r="F48" s="2660"/>
      <c r="G48" s="2660"/>
      <c r="H48" s="2660"/>
      <c r="I48" s="2660"/>
      <c r="J48" s="2660"/>
      <c r="K48" s="2660"/>
      <c r="L48" s="2660"/>
      <c r="M48" s="2660"/>
      <c r="N48" s="2660"/>
      <c r="O48" s="2660"/>
      <c r="P48" s="2660"/>
      <c r="Q48" s="2660"/>
      <c r="R48" s="2660"/>
      <c r="S48" s="2660"/>
      <c r="T48" s="2660"/>
      <c r="U48" s="2660"/>
      <c r="V48" s="2660"/>
      <c r="W48" s="2660"/>
      <c r="X48" s="2660"/>
      <c r="Y48" s="2797"/>
      <c r="Z48" s="2517"/>
    </row>
    <row r="49" spans="1:26" s="234" customFormat="1" ht="11.5">
      <c r="A49" s="2801" t="s">
        <v>1787</v>
      </c>
      <c r="B49" s="2660"/>
      <c r="C49" s="2660"/>
      <c r="D49" s="2660"/>
      <c r="E49" s="2660"/>
      <c r="F49" s="2660"/>
      <c r="G49" s="2660"/>
      <c r="H49" s="2660"/>
      <c r="I49" s="2660"/>
      <c r="J49" s="2660"/>
      <c r="K49" s="2660"/>
      <c r="L49" s="2660"/>
      <c r="M49" s="2660"/>
      <c r="N49" s="2660"/>
      <c r="O49" s="2660"/>
      <c r="P49" s="2660"/>
      <c r="Q49" s="2660"/>
      <c r="R49" s="2660"/>
      <c r="S49" s="2660"/>
      <c r="T49" s="2660"/>
      <c r="U49" s="2660"/>
      <c r="V49" s="2660"/>
      <c r="W49" s="2660"/>
      <c r="X49" s="2660"/>
      <c r="Y49" s="2797"/>
      <c r="Z49" s="2517"/>
    </row>
    <row r="50" spans="1:26" s="234" customFormat="1" ht="12" thickBot="1">
      <c r="A50" s="2822" t="s">
        <v>1788</v>
      </c>
      <c r="B50" s="2799"/>
      <c r="C50" s="2799"/>
      <c r="D50" s="2799"/>
      <c r="E50" s="2799"/>
      <c r="F50" s="2799"/>
      <c r="G50" s="2799"/>
      <c r="H50" s="2799"/>
      <c r="I50" s="2799"/>
      <c r="J50" s="2799"/>
      <c r="K50" s="2799"/>
      <c r="L50" s="2799"/>
      <c r="M50" s="2799"/>
      <c r="N50" s="2799"/>
      <c r="O50" s="2799"/>
      <c r="P50" s="2799"/>
      <c r="Q50" s="2799"/>
      <c r="R50" s="2799"/>
      <c r="S50" s="2799"/>
      <c r="T50" s="2799"/>
      <c r="U50" s="2799"/>
      <c r="V50" s="2799"/>
      <c r="W50" s="2799"/>
      <c r="X50" s="2799"/>
      <c r="Y50" s="2800"/>
      <c r="Z50" s="2517"/>
    </row>
  </sheetData>
  <mergeCells count="18">
    <mergeCell ref="A1:Y1"/>
    <mergeCell ref="A2:Y2"/>
    <mergeCell ref="A3:Y3"/>
    <mergeCell ref="Q7:S7"/>
    <mergeCell ref="K5:S5"/>
    <mergeCell ref="B6:D6"/>
    <mergeCell ref="E6:G6"/>
    <mergeCell ref="H6:J6"/>
    <mergeCell ref="K6:M6"/>
    <mergeCell ref="N6:P6"/>
    <mergeCell ref="H7:J7"/>
    <mergeCell ref="K7:M7"/>
    <mergeCell ref="N7:P7"/>
    <mergeCell ref="Q6:S6"/>
    <mergeCell ref="A47:Y47"/>
    <mergeCell ref="A49:Y49"/>
    <mergeCell ref="A50:Y50"/>
    <mergeCell ref="A48:Y48"/>
  </mergeCells>
  <printOptions horizontalCentered="1" verticalCentered="1" headings="1"/>
  <pageMargins left="0.25" right="0.25" top="0.5" bottom="0.5" header="0.3" footer="0.3"/>
  <pageSetup scale="22" orientation="portrait" r:id="rId1"/>
  <customProperties>
    <customPr name="_pios_id" r:id="rId2"/>
  </customProperties>
  <ignoredErrors>
    <ignoredError sqref="G44 J4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44"/>
  <sheetViews>
    <sheetView showFormulas="1" tabSelected="1" view="pageBreakPreview" zoomScale="80" zoomScaleNormal="90" zoomScaleSheetLayoutView="80" zoomScalePageLayoutView="75" workbookViewId="0">
      <selection activeCell="B6" sqref="B6"/>
    </sheetView>
  </sheetViews>
  <sheetFormatPr defaultColWidth="39" defaultRowHeight="14"/>
  <cols>
    <col min="1" max="1" width="34.54296875" style="7" bestFit="1" customWidth="1"/>
    <col min="2" max="2" width="17.1796875" style="7" bestFit="1" customWidth="1"/>
    <col min="3" max="3" width="3.54296875" style="7" customWidth="1"/>
    <col min="4" max="4" width="31.54296875" style="7" bestFit="1" customWidth="1"/>
    <col min="5" max="5" width="14.54296875" style="7" customWidth="1"/>
    <col min="6" max="6" width="8.453125" style="7" customWidth="1"/>
    <col min="7" max="7" width="18.54296875" style="7" customWidth="1"/>
    <col min="8" max="8" width="21.453125" style="7" customWidth="1"/>
    <col min="9" max="9" width="18.54296875" style="7" customWidth="1"/>
    <col min="10" max="16384" width="39" style="7"/>
  </cols>
  <sheetData>
    <row r="1" spans="1:9" ht="15.5">
      <c r="A1" s="2557" t="s">
        <v>856</v>
      </c>
      <c r="B1" s="2557"/>
      <c r="C1" s="2557"/>
      <c r="D1" s="2557"/>
      <c r="E1" s="2557"/>
      <c r="F1" s="50"/>
      <c r="G1" s="50"/>
      <c r="H1" s="50"/>
      <c r="I1" s="50"/>
    </row>
    <row r="2" spans="1:9" ht="15.5">
      <c r="A2" s="2557" t="s">
        <v>39</v>
      </c>
      <c r="B2" s="2557"/>
      <c r="C2" s="2557"/>
      <c r="D2" s="2557"/>
      <c r="E2" s="2557"/>
      <c r="F2" s="50"/>
      <c r="G2" s="50"/>
      <c r="H2" s="50"/>
      <c r="I2" s="50"/>
    </row>
    <row r="3" spans="1:9" ht="15.5">
      <c r="A3" s="2557" t="s">
        <v>40</v>
      </c>
      <c r="B3" s="2557"/>
      <c r="C3" s="2557"/>
      <c r="D3" s="2557"/>
      <c r="E3" s="2557"/>
      <c r="F3" s="50"/>
      <c r="G3" s="50"/>
      <c r="H3" s="50"/>
      <c r="I3" s="50"/>
    </row>
    <row r="4" spans="1:9" s="5" customFormat="1" ht="15.5" thickBot="1">
      <c r="A4" s="33"/>
      <c r="B4" s="31"/>
    </row>
    <row r="5" spans="1:9" ht="30" customHeight="1" thickBot="1">
      <c r="A5" s="2812" t="s">
        <v>857</v>
      </c>
      <c r="B5" s="2814"/>
      <c r="C5"/>
      <c r="D5" s="2812" t="s">
        <v>858</v>
      </c>
      <c r="E5" s="2814"/>
      <c r="G5" s="53"/>
      <c r="H5" s="116"/>
      <c r="I5" s="53"/>
    </row>
    <row r="6" spans="1:9" ht="26.15" customHeight="1" thickBot="1">
      <c r="A6" s="2081" t="s">
        <v>859</v>
      </c>
      <c r="B6" s="2101" t="s">
        <v>860</v>
      </c>
      <c r="C6"/>
      <c r="D6" s="2081" t="s">
        <v>859</v>
      </c>
      <c r="E6" s="2101" t="s">
        <v>860</v>
      </c>
      <c r="G6" s="34"/>
      <c r="H6" s="165"/>
      <c r="I6" s="112"/>
    </row>
    <row r="7" spans="1:9" ht="15.5">
      <c r="A7" s="121" t="s">
        <v>861</v>
      </c>
      <c r="B7" s="1628">
        <v>3139</v>
      </c>
      <c r="C7"/>
      <c r="D7" s="121" t="s">
        <v>861</v>
      </c>
      <c r="E7" s="708">
        <v>2</v>
      </c>
      <c r="G7" s="34"/>
      <c r="H7" s="165"/>
      <c r="I7" s="113"/>
    </row>
    <row r="8" spans="1:9" ht="15.5">
      <c r="A8" s="63" t="s">
        <v>862</v>
      </c>
      <c r="B8" s="1629">
        <v>1468</v>
      </c>
      <c r="C8"/>
      <c r="D8" s="63" t="s">
        <v>862</v>
      </c>
      <c r="E8" s="709">
        <v>12</v>
      </c>
      <c r="G8" s="34"/>
      <c r="H8" s="165"/>
      <c r="I8" s="113"/>
    </row>
    <row r="9" spans="1:9" ht="15.5">
      <c r="A9" s="63" t="s">
        <v>863</v>
      </c>
      <c r="B9" s="1602">
        <v>3250</v>
      </c>
      <c r="C9"/>
      <c r="D9" s="63" t="s">
        <v>863</v>
      </c>
      <c r="E9" s="709">
        <v>45</v>
      </c>
      <c r="G9" s="2557"/>
      <c r="H9" s="2557"/>
      <c r="I9" s="2557"/>
    </row>
    <row r="10" spans="1:9">
      <c r="A10" s="63" t="s">
        <v>864</v>
      </c>
      <c r="B10" s="1602">
        <v>75</v>
      </c>
      <c r="C10"/>
      <c r="D10" s="63" t="s">
        <v>865</v>
      </c>
      <c r="E10" s="1261">
        <v>1</v>
      </c>
    </row>
    <row r="11" spans="1:9">
      <c r="A11" s="63" t="s">
        <v>866</v>
      </c>
      <c r="B11" s="1602" t="s">
        <v>867</v>
      </c>
      <c r="C11"/>
      <c r="D11" s="63" t="s">
        <v>866</v>
      </c>
      <c r="E11" s="1261">
        <v>1</v>
      </c>
    </row>
    <row r="12" spans="1:9">
      <c r="A12" s="63" t="s">
        <v>868</v>
      </c>
      <c r="B12" s="1602">
        <v>15417</v>
      </c>
      <c r="C12"/>
      <c r="D12" s="63" t="s">
        <v>868</v>
      </c>
      <c r="E12" s="709">
        <v>152</v>
      </c>
    </row>
    <row r="13" spans="1:9">
      <c r="A13" s="63" t="s">
        <v>869</v>
      </c>
      <c r="B13" s="1602" t="s">
        <v>870</v>
      </c>
      <c r="C13"/>
      <c r="D13" s="63" t="s">
        <v>869</v>
      </c>
      <c r="E13" s="1261">
        <v>0</v>
      </c>
    </row>
    <row r="14" spans="1:9">
      <c r="A14" s="63" t="s">
        <v>871</v>
      </c>
      <c r="B14" s="1602">
        <v>38</v>
      </c>
      <c r="C14"/>
      <c r="D14" s="63" t="s">
        <v>871</v>
      </c>
      <c r="E14" s="709">
        <v>0</v>
      </c>
    </row>
    <row r="15" spans="1:9">
      <c r="A15" s="63" t="s">
        <v>872</v>
      </c>
      <c r="B15" s="1602">
        <v>141</v>
      </c>
      <c r="C15"/>
      <c r="D15" s="63" t="s">
        <v>872</v>
      </c>
      <c r="E15" s="709">
        <v>1</v>
      </c>
    </row>
    <row r="16" spans="1:9">
      <c r="A16" s="63" t="s">
        <v>873</v>
      </c>
      <c r="B16" s="1602">
        <v>0</v>
      </c>
      <c r="C16"/>
      <c r="D16" s="63" t="s">
        <v>873</v>
      </c>
      <c r="E16" s="1261">
        <v>0</v>
      </c>
    </row>
    <row r="17" spans="1:5">
      <c r="A17" s="63" t="s">
        <v>874</v>
      </c>
      <c r="B17" s="1602">
        <v>1</v>
      </c>
      <c r="C17"/>
      <c r="D17" s="63" t="s">
        <v>874</v>
      </c>
      <c r="E17" s="1261">
        <v>0</v>
      </c>
    </row>
    <row r="18" spans="1:5">
      <c r="A18" s="63" t="s">
        <v>875</v>
      </c>
      <c r="B18" s="1993">
        <v>4740</v>
      </c>
      <c r="C18"/>
      <c r="D18" s="63" t="s">
        <v>875</v>
      </c>
      <c r="E18" s="709">
        <v>0</v>
      </c>
    </row>
    <row r="19" spans="1:5" s="17" customFormat="1" ht="15">
      <c r="A19" s="63" t="s">
        <v>876</v>
      </c>
      <c r="B19" s="1602">
        <v>5</v>
      </c>
      <c r="C19" s="65"/>
      <c r="D19" s="63" t="s">
        <v>877</v>
      </c>
      <c r="E19" s="1261">
        <v>0</v>
      </c>
    </row>
    <row r="20" spans="1:5">
      <c r="A20" s="63" t="s">
        <v>878</v>
      </c>
      <c r="B20" s="1602">
        <v>1844</v>
      </c>
      <c r="C20"/>
      <c r="D20" s="63" t="s">
        <v>878</v>
      </c>
      <c r="E20" s="1261">
        <v>0</v>
      </c>
    </row>
    <row r="21" spans="1:5">
      <c r="A21" s="707" t="s">
        <v>879</v>
      </c>
      <c r="B21" s="1603">
        <v>2923</v>
      </c>
      <c r="C21"/>
      <c r="D21" s="707" t="s">
        <v>880</v>
      </c>
      <c r="E21" s="1223">
        <v>6</v>
      </c>
    </row>
    <row r="22" spans="1:5" ht="13.5" customHeight="1" thickBot="1">
      <c r="A22" s="707" t="s">
        <v>881</v>
      </c>
      <c r="B22" s="1603">
        <v>17583</v>
      </c>
      <c r="C22"/>
      <c r="D22" s="707" t="s">
        <v>881</v>
      </c>
      <c r="E22" s="1223">
        <v>140</v>
      </c>
    </row>
    <row r="23" spans="1:5" ht="22" customHeight="1" thickTop="1" thickBot="1">
      <c r="A23" s="2387" t="s">
        <v>47</v>
      </c>
      <c r="B23" s="2388">
        <v>50624</v>
      </c>
      <c r="C23"/>
      <c r="D23" s="2387" t="s">
        <v>47</v>
      </c>
      <c r="E23" s="2389">
        <v>360</v>
      </c>
    </row>
    <row r="24" spans="1:5" s="234" customFormat="1" ht="27" customHeight="1" thickBot="1">
      <c r="A24" s="2822" t="s">
        <v>1790</v>
      </c>
      <c r="B24" s="2834"/>
      <c r="D24" s="2518"/>
    </row>
    <row r="25" spans="1:5" s="234" customFormat="1" ht="32.5" customHeight="1" thickBot="1">
      <c r="A25" s="2822" t="s">
        <v>1791</v>
      </c>
      <c r="B25" s="2834"/>
      <c r="D25" s="2518"/>
    </row>
    <row r="26" spans="1:5" ht="14.5" thickBot="1">
      <c r="A26" s="48"/>
      <c r="B26" s="122"/>
      <c r="C26"/>
      <c r="D26" s="593"/>
      <c r="E26"/>
    </row>
    <row r="27" spans="1:5" ht="28.5" customHeight="1" thickBot="1">
      <c r="A27" s="2812" t="s">
        <v>882</v>
      </c>
      <c r="B27" s="2814"/>
      <c r="C27"/>
      <c r="D27" s="2833"/>
      <c r="E27" s="2833"/>
    </row>
    <row r="28" spans="1:5" ht="26.5" thickBot="1">
      <c r="A28" s="2081" t="s">
        <v>859</v>
      </c>
      <c r="B28" s="2101" t="s">
        <v>860</v>
      </c>
      <c r="C28"/>
      <c r="D28" s="197"/>
      <c r="E28" s="196"/>
    </row>
    <row r="29" spans="1:5" ht="14.15" customHeight="1">
      <c r="A29" s="121" t="s">
        <v>861</v>
      </c>
      <c r="B29" s="418"/>
      <c r="C29"/>
      <c r="D29"/>
      <c r="E29" s="407"/>
    </row>
    <row r="30" spans="1:5" ht="14.15" customHeight="1">
      <c r="A30" s="63" t="s">
        <v>862</v>
      </c>
      <c r="B30" s="419"/>
      <c r="C30"/>
      <c r="D30"/>
      <c r="E30" s="407"/>
    </row>
    <row r="31" spans="1:5" ht="14.15" customHeight="1">
      <c r="A31" s="63" t="s">
        <v>863</v>
      </c>
      <c r="B31" s="419"/>
      <c r="C31"/>
      <c r="D31"/>
      <c r="E31" s="407"/>
    </row>
    <row r="32" spans="1:5" ht="14.15" customHeight="1">
      <c r="A32" s="63" t="s">
        <v>865</v>
      </c>
      <c r="B32" s="419"/>
      <c r="C32"/>
      <c r="D32"/>
      <c r="E32" s="407"/>
    </row>
    <row r="33" spans="1:5" ht="14.15" customHeight="1">
      <c r="A33" s="63" t="s">
        <v>866</v>
      </c>
      <c r="B33" s="419"/>
      <c r="C33"/>
      <c r="D33"/>
      <c r="E33" s="407"/>
    </row>
    <row r="34" spans="1:5" ht="14.15" customHeight="1">
      <c r="A34" s="63" t="s">
        <v>868</v>
      </c>
      <c r="B34" s="419"/>
      <c r="C34"/>
      <c r="D34"/>
      <c r="E34" s="407"/>
    </row>
    <row r="35" spans="1:5" ht="14.15" customHeight="1">
      <c r="A35" s="63" t="s">
        <v>869</v>
      </c>
      <c r="B35" s="419"/>
      <c r="C35"/>
      <c r="D35"/>
      <c r="E35" s="407"/>
    </row>
    <row r="36" spans="1:5" ht="14.15" customHeight="1">
      <c r="A36" s="63" t="s">
        <v>871</v>
      </c>
      <c r="B36" s="419"/>
      <c r="C36"/>
      <c r="D36"/>
      <c r="E36" s="407"/>
    </row>
    <row r="37" spans="1:5" ht="14.15" customHeight="1">
      <c r="A37" s="63" t="s">
        <v>872</v>
      </c>
      <c r="B37" s="419"/>
      <c r="C37"/>
      <c r="D37"/>
      <c r="E37" s="407"/>
    </row>
    <row r="38" spans="1:5" ht="14.15" customHeight="1">
      <c r="A38" s="63" t="s">
        <v>873</v>
      </c>
      <c r="B38" s="419"/>
      <c r="C38"/>
      <c r="D38"/>
      <c r="E38" s="407"/>
    </row>
    <row r="39" spans="1:5" ht="14.15" customHeight="1">
      <c r="A39" s="63" t="s">
        <v>874</v>
      </c>
      <c r="B39" s="419"/>
      <c r="C39"/>
      <c r="D39"/>
      <c r="E39" s="407"/>
    </row>
    <row r="40" spans="1:5" ht="14.15" customHeight="1">
      <c r="A40" s="63" t="s">
        <v>875</v>
      </c>
      <c r="B40" s="419"/>
      <c r="C40"/>
      <c r="D40"/>
      <c r="E40" s="407"/>
    </row>
    <row r="41" spans="1:5" ht="14.15" customHeight="1">
      <c r="A41" s="63" t="s">
        <v>883</v>
      </c>
      <c r="B41" s="419"/>
      <c r="C41"/>
      <c r="D41"/>
      <c r="E41" s="407"/>
    </row>
    <row r="42" spans="1:5">
      <c r="A42" s="63" t="s">
        <v>878</v>
      </c>
      <c r="B42" s="419"/>
      <c r="C42"/>
      <c r="D42"/>
      <c r="E42" s="407"/>
    </row>
    <row r="43" spans="1:5" ht="14.5" thickBot="1">
      <c r="A43" s="707" t="s">
        <v>881</v>
      </c>
      <c r="B43" s="1224"/>
      <c r="C43"/>
      <c r="D43"/>
      <c r="E43" s="407"/>
    </row>
    <row r="44" spans="1:5" ht="15" thickTop="1" thickBot="1">
      <c r="A44" s="2387" t="s">
        <v>47</v>
      </c>
      <c r="B44" s="420">
        <v>0</v>
      </c>
      <c r="C44"/>
      <c r="D44" s="48"/>
      <c r="E44" s="122"/>
    </row>
  </sheetData>
  <customSheetViews>
    <customSheetView guid="{F8F6599B-2A1F-4529-A350-AEBC686D896D}" showPageBreaks="1" fitToPage="1" printArea="1">
      <pageMargins left="0" right="0" top="0" bottom="0" header="0" footer="0"/>
      <printOptions horizontalCentered="1" verticalCentered="1" headings="1" gridLines="1"/>
      <pageSetup orientation="landscape" r:id="rId1"/>
    </customSheetView>
  </customSheetViews>
  <mergeCells count="10">
    <mergeCell ref="A1:E1"/>
    <mergeCell ref="G9:I9"/>
    <mergeCell ref="A2:E2"/>
    <mergeCell ref="A3:E3"/>
    <mergeCell ref="A27:B27"/>
    <mergeCell ref="D27:E27"/>
    <mergeCell ref="D5:E5"/>
    <mergeCell ref="A5:B5"/>
    <mergeCell ref="A24:B24"/>
    <mergeCell ref="A25:B25"/>
  </mergeCells>
  <printOptions horizontalCentered="1" verticalCentered="1" headings="1"/>
  <pageMargins left="0.25" right="0.25" top="0.5" bottom="0.5" header="0.3" footer="0.3"/>
  <pageSetup scale="50" orientation="portrait" r:id="rId2"/>
  <customProperties>
    <customPr name="_pios_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92"/>
  <sheetViews>
    <sheetView tabSelected="1" view="pageBreakPreview" zoomScale="80" zoomScaleNormal="96" zoomScaleSheetLayoutView="80" zoomScalePageLayoutView="68" workbookViewId="0">
      <selection activeCell="B6" sqref="B6"/>
    </sheetView>
  </sheetViews>
  <sheetFormatPr defaultColWidth="17.54296875" defaultRowHeight="63" customHeight="1"/>
  <cols>
    <col min="1" max="1" width="17.54296875" style="11"/>
    <col min="2" max="2" width="54.453125" style="11" customWidth="1"/>
    <col min="3" max="3" width="15.453125" style="11" customWidth="1"/>
    <col min="4" max="4" width="12.453125" style="11" customWidth="1"/>
    <col min="5" max="5" width="18.1796875" style="11" customWidth="1"/>
    <col min="6" max="6" width="16.54296875" style="11" customWidth="1"/>
    <col min="7" max="7" width="15.453125" style="11" customWidth="1"/>
    <col min="8" max="8" width="25.54296875" style="11" customWidth="1"/>
    <col min="9" max="9" width="22.54296875" style="11" customWidth="1"/>
    <col min="10" max="10" width="12.453125" style="11" customWidth="1"/>
    <col min="11" max="11" width="30.453125" style="11" customWidth="1"/>
    <col min="12" max="12" width="7.453125" style="11" customWidth="1"/>
    <col min="13" max="14" width="17.54296875" style="11"/>
    <col min="15" max="15" width="27.453125" style="11" customWidth="1"/>
    <col min="16" max="16384" width="17.54296875" style="11"/>
  </cols>
  <sheetData>
    <row r="1" spans="1:11" ht="15.5">
      <c r="A1" s="2557" t="s">
        <v>884</v>
      </c>
      <c r="B1" s="2557"/>
      <c r="C1" s="2557"/>
      <c r="D1" s="2557"/>
      <c r="E1" s="2557"/>
      <c r="F1" s="2557"/>
      <c r="G1" s="2557"/>
      <c r="H1" s="2557"/>
      <c r="I1" s="2557"/>
      <c r="J1" s="2557"/>
      <c r="K1" s="2557"/>
    </row>
    <row r="2" spans="1:11" ht="15.5">
      <c r="A2" s="2557" t="s">
        <v>39</v>
      </c>
      <c r="B2" s="2557"/>
      <c r="C2" s="2557"/>
      <c r="D2" s="2557"/>
      <c r="E2" s="2557"/>
      <c r="F2" s="2557"/>
      <c r="G2" s="2557"/>
      <c r="H2" s="2557"/>
      <c r="I2" s="2557"/>
      <c r="J2" s="2557"/>
      <c r="K2" s="2557"/>
    </row>
    <row r="3" spans="1:11" ht="15.5">
      <c r="A3" s="2557" t="s">
        <v>40</v>
      </c>
      <c r="B3" s="2557"/>
      <c r="C3" s="2557"/>
      <c r="D3" s="2557"/>
      <c r="E3" s="2557"/>
      <c r="F3" s="2557"/>
      <c r="G3" s="2557"/>
      <c r="H3" s="2557"/>
      <c r="I3" s="2557"/>
      <c r="J3" s="2557"/>
      <c r="K3" s="2557"/>
    </row>
    <row r="4" spans="1:11" ht="16" thickBot="1">
      <c r="A4" s="53"/>
      <c r="B4" s="53"/>
      <c r="C4" s="53"/>
      <c r="D4" s="53"/>
      <c r="E4" s="53"/>
      <c r="F4" s="53"/>
      <c r="G4" s="53"/>
      <c r="H4" s="53"/>
      <c r="I4" s="53"/>
      <c r="J4" s="53"/>
      <c r="K4" s="53"/>
    </row>
    <row r="5" spans="1:11" ht="29.25" customHeight="1" thickBot="1">
      <c r="A5" s="2835" t="s">
        <v>885</v>
      </c>
      <c r="B5" s="2836"/>
      <c r="C5" s="1105"/>
      <c r="D5" s="130"/>
      <c r="E5" s="130"/>
      <c r="F5" s="130"/>
      <c r="G5" s="130"/>
      <c r="H5" s="130"/>
      <c r="I5" s="130"/>
      <c r="J5" s="130"/>
      <c r="K5" s="130"/>
    </row>
    <row r="6" spans="1:11" ht="41.5" thickBot="1">
      <c r="A6" s="2102" t="s">
        <v>886</v>
      </c>
      <c r="B6" s="2044" t="s">
        <v>887</v>
      </c>
      <c r="C6" s="2044" t="s">
        <v>888</v>
      </c>
      <c r="D6" s="2044" t="s">
        <v>889</v>
      </c>
      <c r="E6" s="2044" t="s">
        <v>890</v>
      </c>
      <c r="F6" s="2044" t="s">
        <v>891</v>
      </c>
      <c r="G6" s="2044" t="s">
        <v>892</v>
      </c>
      <c r="H6" s="2044" t="s">
        <v>893</v>
      </c>
      <c r="I6" s="2044" t="s">
        <v>894</v>
      </c>
      <c r="J6" s="2044" t="s">
        <v>895</v>
      </c>
      <c r="K6" s="2101" t="s">
        <v>896</v>
      </c>
    </row>
    <row r="7" spans="1:11" ht="100">
      <c r="A7" s="847" t="s">
        <v>897</v>
      </c>
      <c r="B7" s="848" t="s">
        <v>898</v>
      </c>
      <c r="C7" s="848" t="s">
        <v>899</v>
      </c>
      <c r="D7" s="848" t="s">
        <v>899</v>
      </c>
      <c r="E7" s="848" t="s">
        <v>900</v>
      </c>
      <c r="F7" s="849" t="s">
        <v>901</v>
      </c>
      <c r="G7" s="850" t="s">
        <v>902</v>
      </c>
      <c r="H7" s="850">
        <v>45</v>
      </c>
      <c r="I7" s="849" t="s">
        <v>67</v>
      </c>
      <c r="J7" s="850" t="s">
        <v>899</v>
      </c>
      <c r="K7" s="851"/>
    </row>
    <row r="8" spans="1:11" ht="72" customHeight="1" thickBot="1">
      <c r="A8" s="852" t="s">
        <v>903</v>
      </c>
      <c r="B8" s="1645" t="s">
        <v>904</v>
      </c>
      <c r="C8" s="853" t="s">
        <v>905</v>
      </c>
      <c r="D8" s="853" t="s">
        <v>906</v>
      </c>
      <c r="E8" s="853" t="s">
        <v>901</v>
      </c>
      <c r="F8" s="853" t="s">
        <v>907</v>
      </c>
      <c r="G8" s="853" t="s">
        <v>908</v>
      </c>
      <c r="H8" s="853" t="s">
        <v>909</v>
      </c>
      <c r="I8" s="853" t="s">
        <v>910</v>
      </c>
      <c r="J8" s="853" t="s">
        <v>906</v>
      </c>
      <c r="K8" s="854" t="s">
        <v>911</v>
      </c>
    </row>
    <row r="9" spans="1:11" ht="15.65" customHeight="1">
      <c r="A9" s="228"/>
      <c r="B9" s="1225"/>
      <c r="C9" s="126"/>
      <c r="D9" s="126"/>
      <c r="E9" s="126"/>
      <c r="F9" s="126"/>
      <c r="G9" s="126"/>
      <c r="H9" s="126"/>
      <c r="I9" s="126"/>
      <c r="J9" s="126"/>
      <c r="K9" s="126"/>
    </row>
    <row r="10" spans="1:11" ht="16" thickBot="1">
      <c r="A10" s="1106"/>
      <c r="B10" s="227"/>
      <c r="C10" s="126"/>
      <c r="D10" s="126"/>
      <c r="E10" s="127"/>
      <c r="F10" s="1186"/>
      <c r="G10" s="128"/>
      <c r="H10" s="128"/>
      <c r="I10" s="127"/>
      <c r="J10" s="128"/>
      <c r="K10" s="124"/>
    </row>
    <row r="11" spans="1:11" ht="28.5" customHeight="1" thickBot="1">
      <c r="A11" s="2835" t="s">
        <v>912</v>
      </c>
      <c r="B11" s="2836"/>
      <c r="C11" s="1105"/>
      <c r="D11" s="130"/>
      <c r="E11" s="130"/>
      <c r="F11" s="130"/>
      <c r="G11" s="130"/>
      <c r="H11" s="130"/>
      <c r="I11" s="130"/>
      <c r="J11" s="130"/>
      <c r="K11" s="130"/>
    </row>
    <row r="12" spans="1:11" ht="41.5" thickBot="1">
      <c r="A12" s="2107" t="s">
        <v>886</v>
      </c>
      <c r="B12" s="2048" t="s">
        <v>887</v>
      </c>
      <c r="C12" s="2044" t="s">
        <v>888</v>
      </c>
      <c r="D12" s="2066" t="s">
        <v>889</v>
      </c>
      <c r="E12" s="2066" t="s">
        <v>890</v>
      </c>
      <c r="F12" s="2066" t="s">
        <v>913</v>
      </c>
      <c r="G12" s="2066" t="s">
        <v>892</v>
      </c>
      <c r="H12" s="2066" t="s">
        <v>893</v>
      </c>
      <c r="I12" s="2066" t="s">
        <v>894</v>
      </c>
      <c r="J12" s="2066" t="s">
        <v>895</v>
      </c>
      <c r="K12" s="2101" t="s">
        <v>896</v>
      </c>
    </row>
    <row r="13" spans="1:11" ht="50">
      <c r="A13" s="614" t="s">
        <v>914</v>
      </c>
      <c r="B13" s="1845" t="s">
        <v>915</v>
      </c>
      <c r="C13" s="615" t="s">
        <v>899</v>
      </c>
      <c r="D13" s="615" t="s">
        <v>67</v>
      </c>
      <c r="E13" s="615" t="s">
        <v>67</v>
      </c>
      <c r="F13" s="615" t="s">
        <v>67</v>
      </c>
      <c r="G13" s="615" t="s">
        <v>67</v>
      </c>
      <c r="H13" s="615">
        <v>0</v>
      </c>
      <c r="I13" s="615" t="s">
        <v>67</v>
      </c>
      <c r="J13" s="615" t="s">
        <v>67</v>
      </c>
      <c r="K13" s="615"/>
    </row>
    <row r="14" spans="1:11" ht="38.25" customHeight="1">
      <c r="A14" s="614" t="s">
        <v>916</v>
      </c>
      <c r="B14" s="1845" t="s">
        <v>915</v>
      </c>
      <c r="C14" s="615" t="s">
        <v>899</v>
      </c>
      <c r="D14" s="615" t="s">
        <v>67</v>
      </c>
      <c r="E14" s="615" t="s">
        <v>67</v>
      </c>
      <c r="F14" s="615" t="s">
        <v>67</v>
      </c>
      <c r="G14" s="615" t="s">
        <v>67</v>
      </c>
      <c r="H14" s="615">
        <v>0</v>
      </c>
      <c r="I14" s="615" t="s">
        <v>67</v>
      </c>
      <c r="J14" s="615" t="s">
        <v>67</v>
      </c>
      <c r="K14" s="615"/>
    </row>
    <row r="15" spans="1:11" s="164" customFormat="1" ht="37.5">
      <c r="A15" s="614" t="s">
        <v>917</v>
      </c>
      <c r="B15" s="1845" t="s">
        <v>915</v>
      </c>
      <c r="C15" s="615" t="s">
        <v>899</v>
      </c>
      <c r="D15" s="615" t="s">
        <v>67</v>
      </c>
      <c r="E15" s="615" t="s">
        <v>67</v>
      </c>
      <c r="F15" s="615" t="s">
        <v>67</v>
      </c>
      <c r="G15" s="615" t="s">
        <v>67</v>
      </c>
      <c r="H15" s="615">
        <v>0</v>
      </c>
      <c r="I15" s="615" t="s">
        <v>67</v>
      </c>
      <c r="J15" s="615" t="s">
        <v>67</v>
      </c>
      <c r="K15" s="615"/>
    </row>
    <row r="16" spans="1:11" s="164" customFormat="1" ht="100">
      <c r="A16" s="614" t="s">
        <v>918</v>
      </c>
      <c r="B16" s="1845" t="s">
        <v>915</v>
      </c>
      <c r="C16" s="615" t="s">
        <v>899</v>
      </c>
      <c r="D16" s="615" t="s">
        <v>67</v>
      </c>
      <c r="E16" s="615" t="s">
        <v>67</v>
      </c>
      <c r="F16" s="615" t="s">
        <v>67</v>
      </c>
      <c r="G16" s="615" t="s">
        <v>67</v>
      </c>
      <c r="H16" s="615">
        <v>0</v>
      </c>
      <c r="I16" s="615" t="s">
        <v>67</v>
      </c>
      <c r="J16" s="615" t="s">
        <v>67</v>
      </c>
      <c r="K16" s="615" t="s">
        <v>919</v>
      </c>
    </row>
    <row r="17" spans="1:11" s="164" customFormat="1" ht="62.5">
      <c r="A17" s="614" t="s">
        <v>920</v>
      </c>
      <c r="B17" s="1845" t="s">
        <v>915</v>
      </c>
      <c r="C17" s="615" t="s">
        <v>899</v>
      </c>
      <c r="D17" s="615" t="s">
        <v>67</v>
      </c>
      <c r="E17" s="615" t="s">
        <v>67</v>
      </c>
      <c r="F17" s="615" t="s">
        <v>67</v>
      </c>
      <c r="G17" s="615" t="s">
        <v>67</v>
      </c>
      <c r="H17" s="615">
        <v>0</v>
      </c>
      <c r="I17" s="615" t="s">
        <v>67</v>
      </c>
      <c r="J17" s="615" t="s">
        <v>67</v>
      </c>
      <c r="K17" s="615" t="s">
        <v>921</v>
      </c>
    </row>
    <row r="18" spans="1:11" s="164" customFormat="1" ht="33" customHeight="1">
      <c r="A18" s="614" t="s">
        <v>922</v>
      </c>
      <c r="B18" s="1845" t="s">
        <v>915</v>
      </c>
      <c r="C18" s="615" t="s">
        <v>899</v>
      </c>
      <c r="D18" s="615" t="s">
        <v>899</v>
      </c>
      <c r="E18" s="615" t="s">
        <v>67</v>
      </c>
      <c r="F18" s="615" t="s">
        <v>67</v>
      </c>
      <c r="G18" s="615" t="s">
        <v>67</v>
      </c>
      <c r="H18" s="615">
        <v>16</v>
      </c>
      <c r="I18" s="615" t="s">
        <v>67</v>
      </c>
      <c r="J18" s="615" t="s">
        <v>67</v>
      </c>
      <c r="K18" s="615"/>
    </row>
    <row r="19" spans="1:11" s="164" customFormat="1" ht="50">
      <c r="A19" s="614" t="s">
        <v>923</v>
      </c>
      <c r="B19" s="1845" t="s">
        <v>915</v>
      </c>
      <c r="C19" s="1846" t="s">
        <v>899</v>
      </c>
      <c r="D19" s="1846" t="s">
        <v>67</v>
      </c>
      <c r="E19" s="1847" t="s">
        <v>67</v>
      </c>
      <c r="F19" s="1847" t="s">
        <v>67</v>
      </c>
      <c r="G19" s="1848" t="s">
        <v>67</v>
      </c>
      <c r="H19" s="1848">
        <v>0</v>
      </c>
      <c r="I19" s="1847" t="s">
        <v>67</v>
      </c>
      <c r="J19" s="1848" t="s">
        <v>67</v>
      </c>
      <c r="K19" s="1663" t="s">
        <v>924</v>
      </c>
    </row>
    <row r="20" spans="1:11" s="164" customFormat="1" ht="37.5" customHeight="1">
      <c r="A20" s="614" t="s">
        <v>925</v>
      </c>
      <c r="B20" s="1845" t="s">
        <v>915</v>
      </c>
      <c r="C20" s="615" t="s">
        <v>899</v>
      </c>
      <c r="D20" s="615" t="s">
        <v>67</v>
      </c>
      <c r="E20" s="615" t="s">
        <v>67</v>
      </c>
      <c r="F20" s="615" t="s">
        <v>67</v>
      </c>
      <c r="G20" s="615" t="s">
        <v>67</v>
      </c>
      <c r="H20" s="615">
        <v>1</v>
      </c>
      <c r="I20" s="615" t="s">
        <v>67</v>
      </c>
      <c r="J20" s="615" t="s">
        <v>67</v>
      </c>
      <c r="K20" s="615"/>
    </row>
    <row r="21" spans="1:11" s="164" customFormat="1" ht="37.5" customHeight="1">
      <c r="A21" s="614" t="s">
        <v>926</v>
      </c>
      <c r="B21" s="1845" t="s">
        <v>915</v>
      </c>
      <c r="C21" s="615" t="s">
        <v>899</v>
      </c>
      <c r="D21" s="615" t="s">
        <v>67</v>
      </c>
      <c r="E21" s="615" t="s">
        <v>67</v>
      </c>
      <c r="F21" s="615" t="s">
        <v>67</v>
      </c>
      <c r="G21" s="615" t="s">
        <v>67</v>
      </c>
      <c r="H21" s="615">
        <v>0</v>
      </c>
      <c r="I21" s="615" t="s">
        <v>67</v>
      </c>
      <c r="J21" s="615" t="s">
        <v>67</v>
      </c>
      <c r="K21" s="615"/>
    </row>
    <row r="22" spans="1:11" s="164" customFormat="1" ht="39" customHeight="1">
      <c r="A22" s="614" t="s">
        <v>927</v>
      </c>
      <c r="B22" s="1845" t="s">
        <v>915</v>
      </c>
      <c r="C22" s="615" t="s">
        <v>899</v>
      </c>
      <c r="D22" s="615" t="s">
        <v>67</v>
      </c>
      <c r="E22" s="615" t="s">
        <v>67</v>
      </c>
      <c r="F22" s="615" t="s">
        <v>67</v>
      </c>
      <c r="G22" s="615" t="s">
        <v>67</v>
      </c>
      <c r="H22" s="615">
        <v>1</v>
      </c>
      <c r="I22" s="615" t="s">
        <v>67</v>
      </c>
      <c r="J22" s="615" t="s">
        <v>67</v>
      </c>
      <c r="K22" s="615"/>
    </row>
    <row r="23" spans="1:11" s="164" customFormat="1" ht="62.5">
      <c r="A23" s="614" t="s">
        <v>928</v>
      </c>
      <c r="B23" s="1845" t="s">
        <v>915</v>
      </c>
      <c r="C23" s="615" t="s">
        <v>899</v>
      </c>
      <c r="D23" s="615" t="s">
        <v>67</v>
      </c>
      <c r="E23" s="615" t="s">
        <v>67</v>
      </c>
      <c r="F23" s="615" t="s">
        <v>67</v>
      </c>
      <c r="G23" s="615" t="s">
        <v>67</v>
      </c>
      <c r="H23" s="615">
        <v>0</v>
      </c>
      <c r="I23" s="615" t="s">
        <v>67</v>
      </c>
      <c r="J23" s="615" t="s">
        <v>67</v>
      </c>
      <c r="K23" s="1921" t="s">
        <v>929</v>
      </c>
    </row>
    <row r="24" spans="1:11" s="164" customFormat="1" ht="50">
      <c r="A24" s="614" t="s">
        <v>930</v>
      </c>
      <c r="B24" s="1845" t="s">
        <v>915</v>
      </c>
      <c r="C24" s="615" t="s">
        <v>899</v>
      </c>
      <c r="D24" s="615" t="s">
        <v>67</v>
      </c>
      <c r="E24" s="615" t="s">
        <v>67</v>
      </c>
      <c r="F24" s="615" t="s">
        <v>67</v>
      </c>
      <c r="G24" s="615" t="s">
        <v>67</v>
      </c>
      <c r="H24" s="615">
        <v>0</v>
      </c>
      <c r="I24" s="615" t="s">
        <v>67</v>
      </c>
      <c r="J24" s="615" t="s">
        <v>67</v>
      </c>
      <c r="K24" s="1921" t="s">
        <v>931</v>
      </c>
    </row>
    <row r="25" spans="1:11" s="164" customFormat="1" ht="37.5">
      <c r="A25" s="614" t="s">
        <v>932</v>
      </c>
      <c r="B25" s="1845" t="s">
        <v>915</v>
      </c>
      <c r="C25" s="615" t="s">
        <v>899</v>
      </c>
      <c r="D25" s="615" t="s">
        <v>67</v>
      </c>
      <c r="E25" s="615" t="s">
        <v>67</v>
      </c>
      <c r="F25" s="615" t="s">
        <v>67</v>
      </c>
      <c r="G25" s="615" t="s">
        <v>67</v>
      </c>
      <c r="H25" s="615">
        <v>0</v>
      </c>
      <c r="I25" s="615" t="s">
        <v>67</v>
      </c>
      <c r="J25" s="615" t="s">
        <v>67</v>
      </c>
      <c r="K25" s="615"/>
    </row>
    <row r="26" spans="1:11" s="164" customFormat="1" ht="50">
      <c r="A26" s="617" t="s">
        <v>933</v>
      </c>
      <c r="B26" s="1845" t="s">
        <v>915</v>
      </c>
      <c r="C26" s="1845" t="s">
        <v>906</v>
      </c>
      <c r="D26" s="1845" t="s">
        <v>67</v>
      </c>
      <c r="E26" s="1849" t="s">
        <v>67</v>
      </c>
      <c r="F26" s="1849" t="s">
        <v>67</v>
      </c>
      <c r="G26" s="1850" t="s">
        <v>67</v>
      </c>
      <c r="H26" s="1850">
        <v>0</v>
      </c>
      <c r="I26" s="1849" t="s">
        <v>67</v>
      </c>
      <c r="J26" s="1850" t="s">
        <v>67</v>
      </c>
      <c r="K26" s="615" t="s">
        <v>934</v>
      </c>
    </row>
    <row r="27" spans="1:11" s="164" customFormat="1" ht="36" customHeight="1">
      <c r="A27" s="614" t="s">
        <v>935</v>
      </c>
      <c r="B27" s="1845" t="s">
        <v>915</v>
      </c>
      <c r="C27" s="1845" t="s">
        <v>899</v>
      </c>
      <c r="D27" s="1845" t="s">
        <v>67</v>
      </c>
      <c r="E27" s="1849" t="s">
        <v>67</v>
      </c>
      <c r="F27" s="1849" t="s">
        <v>67</v>
      </c>
      <c r="G27" s="1850" t="s">
        <v>67</v>
      </c>
      <c r="H27" s="1850">
        <v>1</v>
      </c>
      <c r="I27" s="1849" t="s">
        <v>67</v>
      </c>
      <c r="J27" s="1850" t="s">
        <v>67</v>
      </c>
      <c r="K27" s="616"/>
    </row>
    <row r="28" spans="1:11" s="164" customFormat="1" ht="33" customHeight="1">
      <c r="A28" s="614" t="s">
        <v>936</v>
      </c>
      <c r="B28" s="1845" t="s">
        <v>915</v>
      </c>
      <c r="C28" s="1845" t="s">
        <v>899</v>
      </c>
      <c r="D28" s="1845" t="s">
        <v>67</v>
      </c>
      <c r="E28" s="1849" t="s">
        <v>67</v>
      </c>
      <c r="F28" s="1849" t="s">
        <v>67</v>
      </c>
      <c r="G28" s="1850" t="s">
        <v>67</v>
      </c>
      <c r="H28" s="1226">
        <v>0</v>
      </c>
      <c r="I28" s="1849" t="s">
        <v>67</v>
      </c>
      <c r="J28" s="1850" t="s">
        <v>67</v>
      </c>
      <c r="K28" s="616"/>
    </row>
    <row r="29" spans="1:11" s="164" customFormat="1" ht="38.25" customHeight="1">
      <c r="A29" s="614" t="s">
        <v>937</v>
      </c>
      <c r="B29" s="1845" t="s">
        <v>915</v>
      </c>
      <c r="C29" s="1845" t="s">
        <v>899</v>
      </c>
      <c r="D29" s="1845" t="s">
        <v>67</v>
      </c>
      <c r="E29" s="1849" t="s">
        <v>67</v>
      </c>
      <c r="F29" s="1849" t="s">
        <v>67</v>
      </c>
      <c r="G29" s="1850" t="s">
        <v>67</v>
      </c>
      <c r="H29" s="1850">
        <v>21</v>
      </c>
      <c r="I29" s="1849" t="s">
        <v>67</v>
      </c>
      <c r="J29" s="1850" t="s">
        <v>67</v>
      </c>
      <c r="K29" s="616"/>
    </row>
    <row r="30" spans="1:11" s="164" customFormat="1" ht="36.75" customHeight="1">
      <c r="A30" s="614" t="s">
        <v>938</v>
      </c>
      <c r="B30" s="1845" t="s">
        <v>915</v>
      </c>
      <c r="C30" s="1845" t="s">
        <v>899</v>
      </c>
      <c r="D30" s="1845" t="s">
        <v>67</v>
      </c>
      <c r="E30" s="1849" t="s">
        <v>67</v>
      </c>
      <c r="F30" s="1849" t="s">
        <v>67</v>
      </c>
      <c r="G30" s="1850" t="s">
        <v>67</v>
      </c>
      <c r="H30" s="1850">
        <v>0</v>
      </c>
      <c r="I30" s="1849" t="s">
        <v>67</v>
      </c>
      <c r="J30" s="1850" t="s">
        <v>67</v>
      </c>
      <c r="K30" s="616"/>
    </row>
    <row r="31" spans="1:11" s="164" customFormat="1" ht="98.5" customHeight="1">
      <c r="A31" s="614" t="s">
        <v>939</v>
      </c>
      <c r="B31" s="1845" t="s">
        <v>915</v>
      </c>
      <c r="C31" s="1845" t="s">
        <v>899</v>
      </c>
      <c r="D31" s="1845" t="s">
        <v>67</v>
      </c>
      <c r="E31" s="1849" t="s">
        <v>67</v>
      </c>
      <c r="F31" s="1849" t="s">
        <v>67</v>
      </c>
      <c r="G31" s="1850" t="s">
        <v>67</v>
      </c>
      <c r="H31" s="1850">
        <v>0</v>
      </c>
      <c r="I31" s="1849" t="s">
        <v>67</v>
      </c>
      <c r="J31" s="1850" t="s">
        <v>67</v>
      </c>
      <c r="K31" s="615" t="s">
        <v>940</v>
      </c>
    </row>
    <row r="32" spans="1:11" s="164" customFormat="1" ht="87.5">
      <c r="A32" s="614" t="s">
        <v>580</v>
      </c>
      <c r="B32" s="1845" t="s">
        <v>915</v>
      </c>
      <c r="C32" s="1845" t="s">
        <v>899</v>
      </c>
      <c r="D32" s="1845" t="s">
        <v>67</v>
      </c>
      <c r="E32" s="1849" t="s">
        <v>67</v>
      </c>
      <c r="F32" s="1849" t="s">
        <v>67</v>
      </c>
      <c r="G32" s="1850" t="s">
        <v>67</v>
      </c>
      <c r="H32" s="1850">
        <v>0</v>
      </c>
      <c r="I32" s="1849" t="s">
        <v>67</v>
      </c>
      <c r="J32" s="1850" t="s">
        <v>67</v>
      </c>
      <c r="K32" s="1921" t="s">
        <v>941</v>
      </c>
    </row>
    <row r="33" spans="1:11" s="164" customFormat="1" ht="35.25" customHeight="1">
      <c r="A33" s="614" t="s">
        <v>942</v>
      </c>
      <c r="B33" s="1845" t="s">
        <v>915</v>
      </c>
      <c r="C33" s="1845" t="s">
        <v>899</v>
      </c>
      <c r="D33" s="1845" t="s">
        <v>67</v>
      </c>
      <c r="E33" s="1849" t="s">
        <v>67</v>
      </c>
      <c r="F33" s="1849" t="s">
        <v>67</v>
      </c>
      <c r="G33" s="1850" t="s">
        <v>67</v>
      </c>
      <c r="H33" s="1850">
        <v>17</v>
      </c>
      <c r="I33" s="1849" t="s">
        <v>67</v>
      </c>
      <c r="J33" s="1850" t="s">
        <v>67</v>
      </c>
      <c r="K33" s="616"/>
    </row>
    <row r="34" spans="1:11" s="164" customFormat="1" ht="43.5" customHeight="1">
      <c r="A34" s="614" t="s">
        <v>943</v>
      </c>
      <c r="B34" s="1845" t="s">
        <v>915</v>
      </c>
      <c r="C34" s="1845" t="s">
        <v>899</v>
      </c>
      <c r="D34" s="1845" t="s">
        <v>67</v>
      </c>
      <c r="E34" s="1849" t="s">
        <v>67</v>
      </c>
      <c r="F34" s="1849" t="s">
        <v>67</v>
      </c>
      <c r="G34" s="1850" t="s">
        <v>67</v>
      </c>
      <c r="H34" s="1850">
        <v>4</v>
      </c>
      <c r="I34" s="1849" t="s">
        <v>67</v>
      </c>
      <c r="J34" s="1850" t="s">
        <v>67</v>
      </c>
      <c r="K34" s="616"/>
    </row>
    <row r="35" spans="1:11" s="164" customFormat="1" ht="38.25" customHeight="1">
      <c r="A35" s="614" t="s">
        <v>944</v>
      </c>
      <c r="B35" s="1845" t="s">
        <v>915</v>
      </c>
      <c r="C35" s="1845" t="s">
        <v>899</v>
      </c>
      <c r="D35" s="1845" t="s">
        <v>67</v>
      </c>
      <c r="E35" s="1849" t="s">
        <v>67</v>
      </c>
      <c r="F35" s="1849" t="s">
        <v>67</v>
      </c>
      <c r="G35" s="1850" t="s">
        <v>67</v>
      </c>
      <c r="H35" s="1850">
        <v>0</v>
      </c>
      <c r="I35" s="1849" t="s">
        <v>67</v>
      </c>
      <c r="J35" s="1850" t="s">
        <v>67</v>
      </c>
      <c r="K35" s="616"/>
    </row>
    <row r="36" spans="1:11" s="164" customFormat="1" ht="87.5">
      <c r="A36" s="614" t="s">
        <v>945</v>
      </c>
      <c r="B36" s="1845" t="s">
        <v>915</v>
      </c>
      <c r="C36" s="1845" t="s">
        <v>899</v>
      </c>
      <c r="D36" s="1845" t="s">
        <v>67</v>
      </c>
      <c r="E36" s="1849" t="s">
        <v>67</v>
      </c>
      <c r="F36" s="1849" t="s">
        <v>67</v>
      </c>
      <c r="G36" s="1850" t="s">
        <v>67</v>
      </c>
      <c r="H36" s="1850">
        <v>0</v>
      </c>
      <c r="I36" s="1849" t="s">
        <v>67</v>
      </c>
      <c r="J36" s="1850" t="s">
        <v>67</v>
      </c>
      <c r="K36" s="615" t="s">
        <v>946</v>
      </c>
    </row>
    <row r="37" spans="1:11" s="164" customFormat="1" ht="39" customHeight="1">
      <c r="A37" s="614" t="s">
        <v>947</v>
      </c>
      <c r="B37" s="1845" t="s">
        <v>915</v>
      </c>
      <c r="C37" s="1845" t="s">
        <v>899</v>
      </c>
      <c r="D37" s="1845" t="s">
        <v>67</v>
      </c>
      <c r="E37" s="1849" t="s">
        <v>67</v>
      </c>
      <c r="F37" s="1849" t="s">
        <v>67</v>
      </c>
      <c r="G37" s="1850" t="s">
        <v>67</v>
      </c>
      <c r="H37" s="1850">
        <v>2</v>
      </c>
      <c r="I37" s="1849" t="s">
        <v>67</v>
      </c>
      <c r="J37" s="1850" t="s">
        <v>67</v>
      </c>
      <c r="K37" s="1643"/>
    </row>
    <row r="38" spans="1:11" s="164" customFormat="1" ht="36" customHeight="1">
      <c r="A38" s="614" t="s">
        <v>948</v>
      </c>
      <c r="B38" s="1845" t="s">
        <v>915</v>
      </c>
      <c r="C38" s="1845" t="s">
        <v>899</v>
      </c>
      <c r="D38" s="1845" t="s">
        <v>67</v>
      </c>
      <c r="E38" s="1849" t="s">
        <v>67</v>
      </c>
      <c r="F38" s="1849" t="s">
        <v>67</v>
      </c>
      <c r="G38" s="1850" t="s">
        <v>67</v>
      </c>
      <c r="H38" s="1850">
        <v>0</v>
      </c>
      <c r="I38" s="1849" t="s">
        <v>67</v>
      </c>
      <c r="J38" s="1850" t="s">
        <v>67</v>
      </c>
      <c r="K38" s="1643"/>
    </row>
    <row r="39" spans="1:11" s="164" customFormat="1" ht="38.25" customHeight="1">
      <c r="A39" s="614" t="s">
        <v>949</v>
      </c>
      <c r="B39" s="1845" t="s">
        <v>915</v>
      </c>
      <c r="C39" s="1845" t="s">
        <v>899</v>
      </c>
      <c r="D39" s="1845" t="s">
        <v>67</v>
      </c>
      <c r="E39" s="1849" t="s">
        <v>67</v>
      </c>
      <c r="F39" s="1849" t="s">
        <v>67</v>
      </c>
      <c r="G39" s="1850" t="s">
        <v>67</v>
      </c>
      <c r="H39" s="1850">
        <v>0</v>
      </c>
      <c r="I39" s="1849" t="s">
        <v>67</v>
      </c>
      <c r="J39" s="1850" t="s">
        <v>67</v>
      </c>
      <c r="K39" s="1643"/>
    </row>
    <row r="40" spans="1:11" s="164" customFormat="1" ht="50">
      <c r="A40" s="614" t="s">
        <v>950</v>
      </c>
      <c r="B40" s="1845" t="s">
        <v>915</v>
      </c>
      <c r="C40" s="1845" t="s">
        <v>899</v>
      </c>
      <c r="D40" s="1845" t="s">
        <v>67</v>
      </c>
      <c r="E40" s="1849" t="s">
        <v>67</v>
      </c>
      <c r="F40" s="1849" t="s">
        <v>67</v>
      </c>
      <c r="G40" s="1850" t="s">
        <v>67</v>
      </c>
      <c r="H40" s="1850">
        <v>0</v>
      </c>
      <c r="I40" s="1849" t="s">
        <v>67</v>
      </c>
      <c r="J40" s="1850" t="s">
        <v>67</v>
      </c>
      <c r="K40" s="1921" t="s">
        <v>951</v>
      </c>
    </row>
    <row r="41" spans="1:11" s="164" customFormat="1" ht="62.5">
      <c r="A41" s="614" t="s">
        <v>952</v>
      </c>
      <c r="B41" s="1845" t="s">
        <v>915</v>
      </c>
      <c r="C41" s="1845" t="s">
        <v>899</v>
      </c>
      <c r="D41" s="1845" t="s">
        <v>67</v>
      </c>
      <c r="E41" s="1849" t="s">
        <v>67</v>
      </c>
      <c r="F41" s="1849" t="s">
        <v>67</v>
      </c>
      <c r="G41" s="1850" t="s">
        <v>67</v>
      </c>
      <c r="H41" s="1850">
        <v>0</v>
      </c>
      <c r="I41" s="1849" t="s">
        <v>67</v>
      </c>
      <c r="J41" s="1850" t="s">
        <v>67</v>
      </c>
      <c r="K41" s="1921" t="s">
        <v>953</v>
      </c>
    </row>
    <row r="42" spans="1:11" s="164" customFormat="1" ht="50">
      <c r="A42" s="614" t="s">
        <v>954</v>
      </c>
      <c r="B42" s="1845" t="s">
        <v>915</v>
      </c>
      <c r="C42" s="1845" t="s">
        <v>899</v>
      </c>
      <c r="D42" s="1845" t="s">
        <v>67</v>
      </c>
      <c r="E42" s="1849" t="s">
        <v>67</v>
      </c>
      <c r="F42" s="1849" t="s">
        <v>67</v>
      </c>
      <c r="G42" s="1850" t="s">
        <v>67</v>
      </c>
      <c r="H42" s="1850">
        <v>0</v>
      </c>
      <c r="I42" s="1849" t="s">
        <v>67</v>
      </c>
      <c r="J42" s="1850" t="s">
        <v>67</v>
      </c>
      <c r="K42" s="1921" t="s">
        <v>955</v>
      </c>
    </row>
    <row r="43" spans="1:11" s="164" customFormat="1" ht="87.5">
      <c r="A43" s="614" t="s">
        <v>956</v>
      </c>
      <c r="B43" s="1845" t="s">
        <v>915</v>
      </c>
      <c r="C43" s="1845" t="s">
        <v>899</v>
      </c>
      <c r="D43" s="1845" t="s">
        <v>67</v>
      </c>
      <c r="E43" s="1849" t="s">
        <v>67</v>
      </c>
      <c r="F43" s="1849" t="s">
        <v>67</v>
      </c>
      <c r="G43" s="1850" t="s">
        <v>67</v>
      </c>
      <c r="H43" s="1850">
        <v>0</v>
      </c>
      <c r="I43" s="1849" t="s">
        <v>67</v>
      </c>
      <c r="J43" s="1850" t="s">
        <v>67</v>
      </c>
      <c r="K43" s="1643" t="s">
        <v>957</v>
      </c>
    </row>
    <row r="44" spans="1:11" s="164" customFormat="1" ht="25">
      <c r="A44" s="614" t="s">
        <v>958</v>
      </c>
      <c r="B44" s="1845" t="s">
        <v>915</v>
      </c>
      <c r="C44" s="1845" t="s">
        <v>906</v>
      </c>
      <c r="D44" s="1845" t="s">
        <v>67</v>
      </c>
      <c r="E44" s="1849" t="s">
        <v>67</v>
      </c>
      <c r="F44" s="1849" t="s">
        <v>67</v>
      </c>
      <c r="G44" s="1850" t="s">
        <v>67</v>
      </c>
      <c r="H44" s="1850">
        <v>0</v>
      </c>
      <c r="I44" s="1849" t="s">
        <v>67</v>
      </c>
      <c r="J44" s="1850" t="s">
        <v>67</v>
      </c>
      <c r="K44" s="1643"/>
    </row>
    <row r="45" spans="1:11" s="164" customFormat="1" ht="50">
      <c r="A45" s="614" t="s">
        <v>959</v>
      </c>
      <c r="B45" s="1845" t="s">
        <v>915</v>
      </c>
      <c r="C45" s="1846" t="s">
        <v>906</v>
      </c>
      <c r="D45" s="1846" t="s">
        <v>67</v>
      </c>
      <c r="E45" s="1847" t="s">
        <v>67</v>
      </c>
      <c r="F45" s="1847" t="s">
        <v>67</v>
      </c>
      <c r="G45" s="1848" t="s">
        <v>67</v>
      </c>
      <c r="H45" s="1848">
        <v>0</v>
      </c>
      <c r="I45" s="1847" t="s">
        <v>67</v>
      </c>
      <c r="J45" s="1848" t="s">
        <v>67</v>
      </c>
      <c r="K45" s="1663" t="s">
        <v>960</v>
      </c>
    </row>
    <row r="46" spans="1:11" s="164" customFormat="1" ht="50">
      <c r="A46" s="617" t="s">
        <v>961</v>
      </c>
      <c r="B46" s="1845" t="s">
        <v>915</v>
      </c>
      <c r="C46" s="1845" t="s">
        <v>899</v>
      </c>
      <c r="D46" s="1845" t="s">
        <v>67</v>
      </c>
      <c r="E46" s="1849" t="s">
        <v>67</v>
      </c>
      <c r="F46" s="1849" t="s">
        <v>67</v>
      </c>
      <c r="G46" s="1850" t="s">
        <v>67</v>
      </c>
      <c r="H46" s="1850">
        <v>0</v>
      </c>
      <c r="I46" s="1849" t="s">
        <v>67</v>
      </c>
      <c r="J46" s="1850" t="s">
        <v>67</v>
      </c>
      <c r="K46" s="1643" t="s">
        <v>962</v>
      </c>
    </row>
    <row r="47" spans="1:11" s="164" customFormat="1" ht="50">
      <c r="A47" s="617" t="s">
        <v>963</v>
      </c>
      <c r="B47" s="1845" t="s">
        <v>915</v>
      </c>
      <c r="C47" s="1845" t="s">
        <v>899</v>
      </c>
      <c r="D47" s="1845" t="s">
        <v>67</v>
      </c>
      <c r="E47" s="1849" t="s">
        <v>67</v>
      </c>
      <c r="F47" s="1849" t="s">
        <v>67</v>
      </c>
      <c r="G47" s="1850" t="s">
        <v>67</v>
      </c>
      <c r="H47" s="1850">
        <v>0</v>
      </c>
      <c r="I47" s="1849" t="s">
        <v>67</v>
      </c>
      <c r="J47" s="1850" t="s">
        <v>67</v>
      </c>
      <c r="K47" s="1643" t="s">
        <v>964</v>
      </c>
    </row>
    <row r="48" spans="1:11" s="164" customFormat="1" ht="50">
      <c r="A48" s="617" t="s">
        <v>965</v>
      </c>
      <c r="B48" s="1845" t="s">
        <v>915</v>
      </c>
      <c r="C48" s="1845" t="s">
        <v>899</v>
      </c>
      <c r="D48" s="1845" t="s">
        <v>67</v>
      </c>
      <c r="E48" s="1849" t="s">
        <v>67</v>
      </c>
      <c r="F48" s="1849" t="s">
        <v>67</v>
      </c>
      <c r="G48" s="1850" t="s">
        <v>67</v>
      </c>
      <c r="H48" s="1850">
        <v>0</v>
      </c>
      <c r="I48" s="1849" t="s">
        <v>67</v>
      </c>
      <c r="J48" s="1850" t="s">
        <v>67</v>
      </c>
      <c r="K48" s="1643" t="s">
        <v>966</v>
      </c>
    </row>
    <row r="49" spans="1:11" s="164" customFormat="1" ht="50">
      <c r="A49" s="617" t="s">
        <v>967</v>
      </c>
      <c r="B49" s="1845" t="s">
        <v>915</v>
      </c>
      <c r="C49" s="1845" t="s">
        <v>899</v>
      </c>
      <c r="D49" s="1845" t="s">
        <v>67</v>
      </c>
      <c r="E49" s="1849" t="s">
        <v>67</v>
      </c>
      <c r="F49" s="1849" t="s">
        <v>67</v>
      </c>
      <c r="G49" s="1850" t="s">
        <v>67</v>
      </c>
      <c r="H49" s="1850">
        <v>0</v>
      </c>
      <c r="I49" s="1849" t="s">
        <v>67</v>
      </c>
      <c r="J49" s="1850" t="s">
        <v>67</v>
      </c>
      <c r="K49" s="1921" t="s">
        <v>968</v>
      </c>
    </row>
    <row r="50" spans="1:11" s="164" customFormat="1" ht="50">
      <c r="A50" s="617" t="s">
        <v>969</v>
      </c>
      <c r="B50" s="1845" t="s">
        <v>915</v>
      </c>
      <c r="C50" s="1845" t="s">
        <v>899</v>
      </c>
      <c r="D50" s="1845" t="s">
        <v>67</v>
      </c>
      <c r="E50" s="1849" t="s">
        <v>67</v>
      </c>
      <c r="F50" s="1849" t="s">
        <v>67</v>
      </c>
      <c r="G50" s="1850" t="s">
        <v>67</v>
      </c>
      <c r="H50" s="1226">
        <v>0</v>
      </c>
      <c r="I50" s="1849" t="s">
        <v>67</v>
      </c>
      <c r="J50" s="1850" t="s">
        <v>67</v>
      </c>
      <c r="K50" s="1643" t="s">
        <v>970</v>
      </c>
    </row>
    <row r="51" spans="1:11" s="164" customFormat="1" ht="100">
      <c r="A51" s="614" t="s">
        <v>971</v>
      </c>
      <c r="B51" s="1845" t="s">
        <v>915</v>
      </c>
      <c r="C51" s="1845" t="s">
        <v>899</v>
      </c>
      <c r="D51" s="1845" t="s">
        <v>67</v>
      </c>
      <c r="E51" s="1849" t="s">
        <v>67</v>
      </c>
      <c r="F51" s="1849" t="s">
        <v>67</v>
      </c>
      <c r="G51" s="1850" t="s">
        <v>67</v>
      </c>
      <c r="H51" s="1226">
        <v>0</v>
      </c>
      <c r="I51" s="1849" t="s">
        <v>67</v>
      </c>
      <c r="J51" s="1850" t="s">
        <v>67</v>
      </c>
      <c r="K51" s="1643" t="str">
        <f>"SPOC referrals in 2025 to "&amp;A51&amp;" were limited in volume and this program does not primarily serve multifamily customers in PG&amp;E territory, so SPOC did not request enrollment outcomes from the program implementers."</f>
        <v>SPOC referrals in 2025 to Silicon Valley Clean Energy FutureFit Homes were limited in volume and this program does not primarily serve multifamily customers in PG&amp;E territory, so SPOC did not request enrollment outcomes from the program implementers.</v>
      </c>
    </row>
    <row r="52" spans="1:11" s="164" customFormat="1" ht="100">
      <c r="A52" s="618" t="s">
        <v>972</v>
      </c>
      <c r="B52" s="1845" t="s">
        <v>915</v>
      </c>
      <c r="C52" s="1846" t="s">
        <v>906</v>
      </c>
      <c r="D52" s="1846" t="s">
        <v>67</v>
      </c>
      <c r="E52" s="1847" t="s">
        <v>67</v>
      </c>
      <c r="F52" s="1847" t="s">
        <v>67</v>
      </c>
      <c r="G52" s="1848" t="s">
        <v>67</v>
      </c>
      <c r="H52" s="1898">
        <v>0</v>
      </c>
      <c r="I52" s="1847" t="s">
        <v>67</v>
      </c>
      <c r="J52" s="1848" t="s">
        <v>67</v>
      </c>
      <c r="K52" s="1921" t="s">
        <v>973</v>
      </c>
    </row>
    <row r="53" spans="1:11" s="164" customFormat="1" ht="100">
      <c r="A53" s="618" t="s">
        <v>974</v>
      </c>
      <c r="B53" s="1845" t="s">
        <v>915</v>
      </c>
      <c r="C53" s="1845" t="s">
        <v>899</v>
      </c>
      <c r="D53" s="1845" t="s">
        <v>67</v>
      </c>
      <c r="E53" s="1849" t="s">
        <v>67</v>
      </c>
      <c r="F53" s="1849" t="s">
        <v>67</v>
      </c>
      <c r="G53" s="1850" t="s">
        <v>67</v>
      </c>
      <c r="H53" s="1226">
        <v>0</v>
      </c>
      <c r="I53" s="1849" t="s">
        <v>67</v>
      </c>
      <c r="J53" s="1850" t="s">
        <v>67</v>
      </c>
      <c r="K53" s="1643" t="str">
        <f>"SPOC referrals in 2025 to "&amp;A53&amp;" were limited in volume and this program does not primarily serve multifamily customers in PG&amp;E territory, so SPOC did not request enrollment outcomes from the program implementers."</f>
        <v>SPOC referrals in 2025 to SMUD Home Performance Program were limited in volume and this program does not primarily serve multifamily customers in PG&amp;E territory, so SPOC did not request enrollment outcomes from the program implementers.</v>
      </c>
    </row>
    <row r="54" spans="1:11" s="164" customFormat="1" ht="33.75" customHeight="1">
      <c r="A54" s="618" t="s">
        <v>975</v>
      </c>
      <c r="B54" s="1845" t="s">
        <v>915</v>
      </c>
      <c r="C54" s="1845" t="s">
        <v>899</v>
      </c>
      <c r="D54" s="1845" t="s">
        <v>67</v>
      </c>
      <c r="E54" s="1849" t="s">
        <v>67</v>
      </c>
      <c r="F54" s="1849" t="s">
        <v>67</v>
      </c>
      <c r="G54" s="1850" t="s">
        <v>67</v>
      </c>
      <c r="H54" s="1226">
        <v>4</v>
      </c>
      <c r="I54" s="1849" t="s">
        <v>67</v>
      </c>
      <c r="J54" s="1850" t="s">
        <v>67</v>
      </c>
      <c r="K54" s="616"/>
    </row>
    <row r="55" spans="1:11" s="164" customFormat="1" ht="62.5">
      <c r="A55" s="618" t="s">
        <v>976</v>
      </c>
      <c r="B55" s="1845" t="s">
        <v>915</v>
      </c>
      <c r="C55" s="1845" t="s">
        <v>899</v>
      </c>
      <c r="D55" s="1845" t="s">
        <v>67</v>
      </c>
      <c r="E55" s="1849" t="s">
        <v>67</v>
      </c>
      <c r="F55" s="1849" t="s">
        <v>67</v>
      </c>
      <c r="G55" s="1850" t="s">
        <v>67</v>
      </c>
      <c r="H55" s="1226">
        <v>0</v>
      </c>
      <c r="I55" s="1849" t="s">
        <v>67</v>
      </c>
      <c r="J55" s="1850" t="s">
        <v>67</v>
      </c>
      <c r="K55" s="1921" t="s">
        <v>977</v>
      </c>
    </row>
    <row r="56" spans="1:11" s="164" customFormat="1" ht="34.5" customHeight="1">
      <c r="A56" s="618" t="s">
        <v>978</v>
      </c>
      <c r="B56" s="1845" t="s">
        <v>915</v>
      </c>
      <c r="C56" s="1845" t="s">
        <v>899</v>
      </c>
      <c r="D56" s="1845" t="s">
        <v>67</v>
      </c>
      <c r="E56" s="1849" t="s">
        <v>67</v>
      </c>
      <c r="F56" s="1849" t="s">
        <v>67</v>
      </c>
      <c r="G56" s="1850" t="s">
        <v>67</v>
      </c>
      <c r="H56" s="1226">
        <v>0</v>
      </c>
      <c r="I56" s="1849" t="s">
        <v>67</v>
      </c>
      <c r="J56" s="1850" t="s">
        <v>67</v>
      </c>
      <c r="K56" s="616"/>
    </row>
    <row r="57" spans="1:11" s="164" customFormat="1" ht="50">
      <c r="A57" s="618" t="s">
        <v>979</v>
      </c>
      <c r="B57" s="1845" t="s">
        <v>915</v>
      </c>
      <c r="C57" s="1845" t="s">
        <v>899</v>
      </c>
      <c r="D57" s="1845" t="s">
        <v>67</v>
      </c>
      <c r="E57" s="1849" t="s">
        <v>67</v>
      </c>
      <c r="F57" s="1849" t="s">
        <v>67</v>
      </c>
      <c r="G57" s="1850" t="s">
        <v>67</v>
      </c>
      <c r="H57" s="1850">
        <v>0</v>
      </c>
      <c r="I57" s="1849" t="s">
        <v>67</v>
      </c>
      <c r="J57" s="1850" t="s">
        <v>67</v>
      </c>
      <c r="K57" s="1921" t="s">
        <v>980</v>
      </c>
    </row>
    <row r="58" spans="1:11" s="164" customFormat="1" ht="33" customHeight="1">
      <c r="A58" s="614" t="s">
        <v>981</v>
      </c>
      <c r="B58" s="1845" t="s">
        <v>915</v>
      </c>
      <c r="C58" s="1845" t="s">
        <v>899</v>
      </c>
      <c r="D58" s="1845" t="s">
        <v>67</v>
      </c>
      <c r="E58" s="1849" t="s">
        <v>67</v>
      </c>
      <c r="F58" s="1849" t="s">
        <v>67</v>
      </c>
      <c r="G58" s="1850" t="s">
        <v>67</v>
      </c>
      <c r="H58" s="1850">
        <v>1</v>
      </c>
      <c r="I58" s="1849" t="s">
        <v>67</v>
      </c>
      <c r="J58" s="1850" t="s">
        <v>67</v>
      </c>
      <c r="K58" s="616"/>
    </row>
    <row r="59" spans="1:11" s="164" customFormat="1" ht="37.5" customHeight="1">
      <c r="A59" s="619" t="s">
        <v>982</v>
      </c>
      <c r="B59" s="1845" t="s">
        <v>915</v>
      </c>
      <c r="C59" s="1845" t="s">
        <v>899</v>
      </c>
      <c r="D59" s="1845" t="s">
        <v>67</v>
      </c>
      <c r="E59" s="1849" t="s">
        <v>67</v>
      </c>
      <c r="F59" s="1849" t="s">
        <v>67</v>
      </c>
      <c r="G59" s="1850" t="s">
        <v>67</v>
      </c>
      <c r="H59" s="1850">
        <v>1</v>
      </c>
      <c r="I59" s="1849" t="s">
        <v>67</v>
      </c>
      <c r="J59" s="1850" t="s">
        <v>67</v>
      </c>
      <c r="K59" s="616"/>
    </row>
    <row r="60" spans="1:11" s="164" customFormat="1" ht="75">
      <c r="A60" s="617" t="s">
        <v>983</v>
      </c>
      <c r="B60" s="1845" t="s">
        <v>915</v>
      </c>
      <c r="C60" s="1845" t="s">
        <v>899</v>
      </c>
      <c r="D60" s="1845" t="s">
        <v>67</v>
      </c>
      <c r="E60" s="1849" t="s">
        <v>67</v>
      </c>
      <c r="F60" s="1849" t="s">
        <v>67</v>
      </c>
      <c r="G60" s="1850" t="s">
        <v>67</v>
      </c>
      <c r="H60" s="1850">
        <v>0</v>
      </c>
      <c r="I60" s="1849" t="s">
        <v>67</v>
      </c>
      <c r="J60" s="1850" t="s">
        <v>67</v>
      </c>
      <c r="K60" s="1643" t="s">
        <v>984</v>
      </c>
    </row>
    <row r="61" spans="1:11" s="164" customFormat="1" ht="100">
      <c r="A61" s="617" t="s">
        <v>985</v>
      </c>
      <c r="B61" s="1845" t="s">
        <v>915</v>
      </c>
      <c r="C61" s="1845" t="s">
        <v>899</v>
      </c>
      <c r="D61" s="1845" t="s">
        <v>67</v>
      </c>
      <c r="E61" s="1849" t="s">
        <v>67</v>
      </c>
      <c r="F61" s="1849" t="s">
        <v>67</v>
      </c>
      <c r="G61" s="1850" t="s">
        <v>67</v>
      </c>
      <c r="H61" s="1850">
        <v>0</v>
      </c>
      <c r="I61" s="1849" t="s">
        <v>67</v>
      </c>
      <c r="J61" s="1850" t="s">
        <v>67</v>
      </c>
      <c r="K61" s="1643" t="s">
        <v>986</v>
      </c>
    </row>
    <row r="62" spans="1:11" s="164" customFormat="1" ht="35.25" customHeight="1" thickBot="1">
      <c r="A62" s="614" t="s">
        <v>987</v>
      </c>
      <c r="B62" s="1845" t="s">
        <v>915</v>
      </c>
      <c r="C62" s="1845" t="s">
        <v>899</v>
      </c>
      <c r="D62" s="1845" t="s">
        <v>67</v>
      </c>
      <c r="E62" s="1849" t="s">
        <v>67</v>
      </c>
      <c r="F62" s="1849" t="s">
        <v>67</v>
      </c>
      <c r="G62" s="1850" t="s">
        <v>67</v>
      </c>
      <c r="H62" s="1850">
        <v>1</v>
      </c>
      <c r="I62" s="1849" t="s">
        <v>67</v>
      </c>
      <c r="J62" s="1849" t="s">
        <v>67</v>
      </c>
      <c r="K62" s="1921"/>
    </row>
    <row r="63" spans="1:11" ht="14.15" customHeight="1">
      <c r="A63" s="1225"/>
      <c r="B63" s="1225"/>
      <c r="C63" s="1225"/>
      <c r="D63" s="1225"/>
      <c r="E63" s="1227"/>
      <c r="F63" s="1227"/>
      <c r="G63" s="1228"/>
      <c r="H63" s="1228"/>
      <c r="I63" s="1227"/>
      <c r="J63" s="1228"/>
      <c r="K63" s="1229"/>
    </row>
    <row r="64" spans="1:11" ht="14.15" customHeight="1" thickBot="1">
      <c r="A64" s="126"/>
      <c r="B64" s="227"/>
      <c r="C64" s="126"/>
      <c r="D64" s="126"/>
      <c r="E64" s="127"/>
      <c r="F64" s="127"/>
      <c r="G64" s="128"/>
      <c r="H64" s="128"/>
      <c r="I64" s="127"/>
      <c r="J64" s="128"/>
      <c r="K64" s="124"/>
    </row>
    <row r="65" spans="1:15" ht="28.5" customHeight="1" thickBot="1">
      <c r="A65" s="2837" t="s">
        <v>988</v>
      </c>
      <c r="B65" s="2838"/>
      <c r="C65" s="1105"/>
      <c r="D65" s="130"/>
      <c r="E65" s="130"/>
      <c r="F65" s="130"/>
      <c r="G65" s="130"/>
      <c r="H65" s="130"/>
      <c r="I65" s="130"/>
      <c r="J65" s="130"/>
      <c r="K65" s="130"/>
    </row>
    <row r="66" spans="1:15" ht="41.5" thickBot="1">
      <c r="A66" s="2053" t="s">
        <v>886</v>
      </c>
      <c r="B66" s="2049" t="s">
        <v>887</v>
      </c>
      <c r="C66" s="2049" t="s">
        <v>888</v>
      </c>
      <c r="D66" s="2049" t="s">
        <v>889</v>
      </c>
      <c r="E66" s="2049" t="s">
        <v>989</v>
      </c>
      <c r="F66" s="2049" t="s">
        <v>990</v>
      </c>
      <c r="G66" s="2049" t="s">
        <v>991</v>
      </c>
      <c r="H66" s="2049" t="s">
        <v>992</v>
      </c>
      <c r="I66" s="2049" t="s">
        <v>993</v>
      </c>
      <c r="J66" s="2049" t="s">
        <v>895</v>
      </c>
      <c r="K66" s="2108" t="s">
        <v>994</v>
      </c>
      <c r="M66" s="50"/>
      <c r="N66" s="116"/>
      <c r="O66" s="50"/>
    </row>
    <row r="67" spans="1:15" ht="38" thickBot="1">
      <c r="A67" s="1922" t="s">
        <v>995</v>
      </c>
      <c r="B67" s="1923" t="s">
        <v>996</v>
      </c>
      <c r="C67" s="1924" t="s">
        <v>899</v>
      </c>
      <c r="D67" s="1924" t="s">
        <v>67</v>
      </c>
      <c r="E67" s="1924" t="s">
        <v>67</v>
      </c>
      <c r="F67" s="1924" t="s">
        <v>67</v>
      </c>
      <c r="G67" s="1924" t="s">
        <v>67</v>
      </c>
      <c r="H67" s="1924">
        <v>3</v>
      </c>
      <c r="I67" s="1924" t="s">
        <v>67</v>
      </c>
      <c r="J67" s="1924" t="s">
        <v>67</v>
      </c>
      <c r="K67" s="710"/>
      <c r="M67" s="32"/>
      <c r="N67" s="48"/>
      <c r="O67" s="52"/>
    </row>
    <row r="68" spans="1:15" ht="15.5">
      <c r="A68" s="229"/>
      <c r="B68" s="230"/>
      <c r="C68" s="231"/>
      <c r="D68" s="231"/>
      <c r="E68" s="231"/>
      <c r="F68" s="231"/>
      <c r="G68" s="231"/>
      <c r="H68" s="231"/>
      <c r="I68" s="231"/>
      <c r="J68" s="231"/>
      <c r="K68" s="232"/>
      <c r="M68" s="32"/>
      <c r="N68" s="48"/>
      <c r="O68" s="52"/>
    </row>
    <row r="69" spans="1:15" ht="16" thickBot="1">
      <c r="A69" s="126"/>
      <c r="B69" s="126"/>
      <c r="C69" s="126"/>
      <c r="D69" s="126"/>
      <c r="E69" s="127"/>
      <c r="F69" s="127"/>
      <c r="G69" s="128"/>
      <c r="H69" s="128"/>
      <c r="I69" s="127"/>
      <c r="J69" s="128"/>
      <c r="K69" s="124"/>
    </row>
    <row r="70" spans="1:15" ht="28.5" customHeight="1" thickBot="1">
      <c r="A70" s="2835" t="s">
        <v>997</v>
      </c>
      <c r="B70" s="2838"/>
      <c r="C70" s="1079"/>
      <c r="D70" s="103"/>
      <c r="E70" s="103"/>
      <c r="F70" s="103"/>
      <c r="G70" s="103"/>
      <c r="H70" s="103"/>
      <c r="I70" s="103"/>
      <c r="J70" s="103"/>
      <c r="K70" s="103"/>
    </row>
    <row r="71" spans="1:15" ht="41.5" thickBot="1">
      <c r="A71" s="2047" t="s">
        <v>886</v>
      </c>
      <c r="B71" s="2047" t="s">
        <v>887</v>
      </c>
      <c r="C71" s="2044" t="s">
        <v>888</v>
      </c>
      <c r="D71" s="2047" t="s">
        <v>889</v>
      </c>
      <c r="E71" s="2047" t="s">
        <v>989</v>
      </c>
      <c r="F71" s="2047" t="s">
        <v>998</v>
      </c>
      <c r="G71" s="2047" t="s">
        <v>991</v>
      </c>
      <c r="H71" s="2047" t="s">
        <v>992</v>
      </c>
      <c r="I71" s="2047" t="s">
        <v>993</v>
      </c>
      <c r="J71" s="2047" t="s">
        <v>895</v>
      </c>
      <c r="K71" s="2088" t="s">
        <v>896</v>
      </c>
      <c r="M71" s="2526"/>
      <c r="N71" s="2526"/>
      <c r="O71" s="2526"/>
    </row>
    <row r="72" spans="1:15" ht="15.5">
      <c r="A72" s="1851" t="s">
        <v>126</v>
      </c>
      <c r="B72" s="1852" t="s">
        <v>126</v>
      </c>
      <c r="C72" s="1853" t="s">
        <v>126</v>
      </c>
      <c r="D72" s="1853" t="s">
        <v>126</v>
      </c>
      <c r="E72" s="1853" t="s">
        <v>126</v>
      </c>
      <c r="F72" s="1853" t="s">
        <v>126</v>
      </c>
      <c r="G72" s="1853" t="s">
        <v>126</v>
      </c>
      <c r="H72" s="1853" t="s">
        <v>126</v>
      </c>
      <c r="I72" s="1853" t="s">
        <v>126</v>
      </c>
      <c r="J72" s="1853" t="s">
        <v>126</v>
      </c>
      <c r="K72" s="167" t="s">
        <v>126</v>
      </c>
    </row>
    <row r="73" spans="1:15" ht="15.5">
      <c r="A73" s="1851" t="s">
        <v>126</v>
      </c>
      <c r="B73" s="1852" t="s">
        <v>126</v>
      </c>
      <c r="C73" s="1853" t="s">
        <v>126</v>
      </c>
      <c r="D73" s="1853" t="s">
        <v>126</v>
      </c>
      <c r="E73" s="1853" t="s">
        <v>126</v>
      </c>
      <c r="F73" s="1853" t="s">
        <v>126</v>
      </c>
      <c r="G73" s="1853" t="s">
        <v>126</v>
      </c>
      <c r="H73" s="1853" t="s">
        <v>126</v>
      </c>
      <c r="I73" s="1853" t="s">
        <v>126</v>
      </c>
      <c r="J73" s="1853" t="s">
        <v>126</v>
      </c>
      <c r="K73" s="167" t="s">
        <v>126</v>
      </c>
    </row>
    <row r="74" spans="1:15" ht="15.5">
      <c r="A74" s="1851" t="s">
        <v>126</v>
      </c>
      <c r="B74" s="1852" t="s">
        <v>126</v>
      </c>
      <c r="C74" s="1853" t="s">
        <v>126</v>
      </c>
      <c r="D74" s="1853" t="s">
        <v>126</v>
      </c>
      <c r="E74" s="1853" t="s">
        <v>126</v>
      </c>
      <c r="F74" s="1853" t="s">
        <v>126</v>
      </c>
      <c r="G74" s="1853" t="s">
        <v>126</v>
      </c>
      <c r="H74" s="1853" t="s">
        <v>126</v>
      </c>
      <c r="I74" s="1853" t="s">
        <v>126</v>
      </c>
      <c r="J74" s="1853" t="s">
        <v>126</v>
      </c>
      <c r="K74" s="167" t="s">
        <v>126</v>
      </c>
    </row>
    <row r="75" spans="1:15" ht="16" thickBot="1">
      <c r="A75" s="155" t="s">
        <v>126</v>
      </c>
      <c r="B75" s="156" t="s">
        <v>126</v>
      </c>
      <c r="C75" s="154" t="s">
        <v>126</v>
      </c>
      <c r="D75" s="154" t="s">
        <v>126</v>
      </c>
      <c r="E75" s="154" t="s">
        <v>126</v>
      </c>
      <c r="F75" s="154" t="s">
        <v>126</v>
      </c>
      <c r="G75" s="154" t="s">
        <v>126</v>
      </c>
      <c r="H75" s="154" t="s">
        <v>126</v>
      </c>
      <c r="I75" s="154" t="s">
        <v>126</v>
      </c>
      <c r="J75" s="154" t="s">
        <v>126</v>
      </c>
      <c r="K75" s="157" t="s">
        <v>126</v>
      </c>
    </row>
    <row r="76" spans="1:15" ht="15.5">
      <c r="A76" s="126"/>
      <c r="B76" s="126"/>
      <c r="C76" s="126"/>
      <c r="D76" s="126"/>
      <c r="E76" s="127"/>
      <c r="F76" s="127"/>
      <c r="G76" s="128"/>
      <c r="H76" s="128"/>
      <c r="I76" s="127"/>
      <c r="J76" s="128"/>
      <c r="K76" s="124"/>
    </row>
    <row r="77" spans="1:15" ht="16" thickBot="1">
      <c r="A77" s="126"/>
      <c r="B77" s="126"/>
      <c r="C77" s="126"/>
      <c r="D77" s="126"/>
      <c r="E77" s="127"/>
      <c r="F77" s="127"/>
      <c r="G77" s="128"/>
      <c r="H77" s="128"/>
      <c r="I77" s="127"/>
      <c r="J77" s="128"/>
      <c r="K77" s="124"/>
    </row>
    <row r="78" spans="1:15" ht="28.5" customHeight="1" thickBot="1">
      <c r="A78" s="2835" t="s">
        <v>999</v>
      </c>
      <c r="B78" s="2838"/>
      <c r="C78" s="1079"/>
      <c r="D78" s="103"/>
      <c r="E78" s="103"/>
      <c r="F78" s="103"/>
      <c r="G78" s="103"/>
      <c r="H78" s="103"/>
      <c r="I78" s="103"/>
      <c r="J78" s="103"/>
      <c r="K78" s="103"/>
    </row>
    <row r="79" spans="1:15" ht="41.5" thickBot="1">
      <c r="A79" s="2047" t="s">
        <v>886</v>
      </c>
      <c r="B79" s="2047" t="s">
        <v>887</v>
      </c>
      <c r="C79" s="2044" t="s">
        <v>888</v>
      </c>
      <c r="D79" s="2047" t="s">
        <v>889</v>
      </c>
      <c r="E79" s="2047" t="s">
        <v>989</v>
      </c>
      <c r="F79" s="2047" t="s">
        <v>998</v>
      </c>
      <c r="G79" s="2047" t="s">
        <v>1000</v>
      </c>
      <c r="H79" s="2047" t="s">
        <v>992</v>
      </c>
      <c r="I79" s="2047" t="s">
        <v>1001</v>
      </c>
      <c r="J79" s="2047" t="s">
        <v>895</v>
      </c>
      <c r="K79" s="2088" t="s">
        <v>896</v>
      </c>
      <c r="M79" s="2526"/>
      <c r="N79" s="2526"/>
      <c r="O79" s="2526"/>
    </row>
    <row r="80" spans="1:15" ht="15.5">
      <c r="A80" s="1851" t="s">
        <v>126</v>
      </c>
      <c r="B80" s="1852" t="s">
        <v>126</v>
      </c>
      <c r="C80" s="1853" t="s">
        <v>126</v>
      </c>
      <c r="D80" s="1853" t="s">
        <v>126</v>
      </c>
      <c r="E80" s="1853" t="s">
        <v>126</v>
      </c>
      <c r="F80" s="1853" t="s">
        <v>126</v>
      </c>
      <c r="G80" s="1853" t="s">
        <v>126</v>
      </c>
      <c r="H80" s="1853" t="s">
        <v>126</v>
      </c>
      <c r="I80" s="1853" t="s">
        <v>126</v>
      </c>
      <c r="J80" s="1853" t="s">
        <v>126</v>
      </c>
      <c r="K80" s="167" t="s">
        <v>126</v>
      </c>
    </row>
    <row r="81" spans="1:12" ht="15.5">
      <c r="A81" s="1851" t="s">
        <v>126</v>
      </c>
      <c r="B81" s="1852" t="s">
        <v>126</v>
      </c>
      <c r="C81" s="1853" t="s">
        <v>126</v>
      </c>
      <c r="D81" s="1853" t="s">
        <v>126</v>
      </c>
      <c r="E81" s="1853" t="s">
        <v>126</v>
      </c>
      <c r="F81" s="1853" t="s">
        <v>126</v>
      </c>
      <c r="G81" s="1853" t="s">
        <v>126</v>
      </c>
      <c r="H81" s="1853" t="s">
        <v>126</v>
      </c>
      <c r="I81" s="1853" t="s">
        <v>126</v>
      </c>
      <c r="J81" s="1853" t="s">
        <v>126</v>
      </c>
      <c r="K81" s="167" t="s">
        <v>126</v>
      </c>
    </row>
    <row r="82" spans="1:12" ht="15.5">
      <c r="A82" s="1851" t="s">
        <v>126</v>
      </c>
      <c r="B82" s="1852" t="s">
        <v>126</v>
      </c>
      <c r="C82" s="1853" t="s">
        <v>126</v>
      </c>
      <c r="D82" s="1853" t="s">
        <v>126</v>
      </c>
      <c r="E82" s="1853" t="s">
        <v>126</v>
      </c>
      <c r="F82" s="1853" t="s">
        <v>126</v>
      </c>
      <c r="G82" s="1853" t="s">
        <v>126</v>
      </c>
      <c r="H82" s="1853" t="s">
        <v>126</v>
      </c>
      <c r="I82" s="1853" t="s">
        <v>126</v>
      </c>
      <c r="J82" s="1853" t="s">
        <v>126</v>
      </c>
      <c r="K82" s="167" t="s">
        <v>126</v>
      </c>
    </row>
    <row r="83" spans="1:12" ht="16" thickBot="1">
      <c r="A83" s="155" t="s">
        <v>126</v>
      </c>
      <c r="B83" s="156" t="s">
        <v>126</v>
      </c>
      <c r="C83" s="154" t="s">
        <v>126</v>
      </c>
      <c r="D83" s="154" t="s">
        <v>126</v>
      </c>
      <c r="E83" s="154" t="s">
        <v>126</v>
      </c>
      <c r="F83" s="154" t="s">
        <v>126</v>
      </c>
      <c r="G83" s="154" t="s">
        <v>126</v>
      </c>
      <c r="H83" s="154" t="s">
        <v>126</v>
      </c>
      <c r="I83" s="154" t="s">
        <v>126</v>
      </c>
      <c r="J83" s="154" t="s">
        <v>126</v>
      </c>
      <c r="K83" s="157" t="s">
        <v>126</v>
      </c>
    </row>
    <row r="84" spans="1:12" ht="14">
      <c r="A84" s="129"/>
      <c r="B84" s="129"/>
      <c r="C84" s="129"/>
      <c r="D84" s="129"/>
      <c r="E84" s="129"/>
      <c r="F84" s="129"/>
      <c r="G84" s="129"/>
      <c r="H84" s="129"/>
      <c r="I84" s="129"/>
      <c r="J84" s="129"/>
    </row>
    <row r="85" spans="1:12" s="234" customFormat="1" ht="15" customHeight="1">
      <c r="A85" s="2786" t="s">
        <v>1792</v>
      </c>
      <c r="B85" s="2786"/>
      <c r="C85" s="2786"/>
      <c r="D85" s="2786"/>
      <c r="E85" s="2786"/>
      <c r="F85" s="2786"/>
      <c r="G85" s="2786"/>
      <c r="H85" s="2786"/>
      <c r="I85" s="2786"/>
      <c r="J85" s="2786"/>
    </row>
    <row r="86" spans="1:12" s="234" customFormat="1" ht="26.15" customHeight="1">
      <c r="A86" s="2660" t="s">
        <v>1793</v>
      </c>
      <c r="B86" s="2660"/>
      <c r="C86" s="2660"/>
      <c r="D86" s="2660"/>
      <c r="E86" s="2660"/>
      <c r="F86" s="2660"/>
      <c r="G86" s="2660"/>
      <c r="H86" s="2660"/>
      <c r="I86" s="2660"/>
      <c r="J86" s="2660"/>
      <c r="K86" s="2660"/>
      <c r="L86" s="2510"/>
    </row>
    <row r="87" spans="1:12" s="234" customFormat="1" ht="11.5">
      <c r="A87" s="2660" t="s">
        <v>1795</v>
      </c>
      <c r="B87" s="2660"/>
      <c r="C87" s="2660"/>
      <c r="D87" s="2660"/>
      <c r="E87" s="2660"/>
      <c r="F87" s="2660"/>
      <c r="G87" s="2660"/>
      <c r="H87" s="2660"/>
      <c r="I87" s="2660"/>
      <c r="J87" s="2660"/>
    </row>
    <row r="88" spans="1:12" s="234" customFormat="1" ht="13.5">
      <c r="A88" s="2786" t="s">
        <v>1794</v>
      </c>
      <c r="B88" s="2786"/>
      <c r="C88" s="2786"/>
      <c r="D88" s="2786"/>
      <c r="E88" s="2786"/>
      <c r="F88" s="2786"/>
      <c r="G88" s="2786"/>
      <c r="H88" s="2786"/>
      <c r="I88" s="2786"/>
      <c r="J88" s="2786"/>
    </row>
    <row r="89" spans="1:12" s="234" customFormat="1" ht="13.5">
      <c r="A89" s="2786" t="s">
        <v>1796</v>
      </c>
      <c r="B89" s="2786"/>
      <c r="C89" s="2786"/>
      <c r="D89" s="2786"/>
      <c r="E89" s="2786"/>
      <c r="F89" s="2786"/>
      <c r="G89" s="2786"/>
      <c r="H89" s="2786"/>
      <c r="I89" s="2786"/>
      <c r="J89" s="2786"/>
    </row>
    <row r="90" spans="1:12" s="234" customFormat="1" ht="18" customHeight="1">
      <c r="A90" s="2660" t="s">
        <v>315</v>
      </c>
      <c r="B90" s="2660"/>
      <c r="C90" s="2660"/>
      <c r="D90" s="2660"/>
      <c r="E90" s="2660"/>
      <c r="F90" s="2660"/>
      <c r="G90" s="2660"/>
      <c r="H90" s="2660"/>
      <c r="I90" s="2660"/>
      <c r="J90" s="2660"/>
    </row>
    <row r="91" spans="1:12" s="234" customFormat="1" ht="11.5">
      <c r="A91" s="2660" t="s">
        <v>1002</v>
      </c>
      <c r="B91" s="2660"/>
      <c r="C91" s="2660"/>
      <c r="D91" s="2660"/>
      <c r="E91" s="2660"/>
      <c r="F91" s="2660"/>
      <c r="G91" s="2660"/>
      <c r="H91" s="2660"/>
      <c r="I91" s="2660"/>
      <c r="J91" s="2660"/>
      <c r="K91" s="2660"/>
    </row>
    <row r="92" spans="1:12" s="234" customFormat="1" ht="15.65" customHeight="1">
      <c r="A92" s="2786" t="s">
        <v>1003</v>
      </c>
      <c r="B92" s="2786"/>
      <c r="C92" s="2786"/>
      <c r="D92" s="2786"/>
      <c r="E92" s="2786"/>
      <c r="F92" s="2786"/>
      <c r="G92" s="2786"/>
      <c r="H92" s="2786"/>
      <c r="I92" s="2786"/>
      <c r="J92" s="2786"/>
    </row>
  </sheetData>
  <customSheetViews>
    <customSheetView guid="{F8F6599B-2A1F-4529-A350-AEBC686D896D}" scale="80" showPageBreaks="1" fitToPage="1" printArea="1">
      <pageMargins left="0" right="0" top="0" bottom="0" header="0" footer="0"/>
      <printOptions horizontalCentered="1" verticalCentered="1" headings="1" gridLines="1"/>
      <pageSetup scale="57" orientation="landscape" r:id="rId1"/>
    </customSheetView>
  </customSheetViews>
  <mergeCells count="18">
    <mergeCell ref="M71:O71"/>
    <mergeCell ref="M79:O79"/>
    <mergeCell ref="A1:K1"/>
    <mergeCell ref="A2:K2"/>
    <mergeCell ref="A3:K3"/>
    <mergeCell ref="A5:B5"/>
    <mergeCell ref="A11:B11"/>
    <mergeCell ref="A65:B65"/>
    <mergeCell ref="A70:B70"/>
    <mergeCell ref="A78:B78"/>
    <mergeCell ref="A92:J92"/>
    <mergeCell ref="A87:J87"/>
    <mergeCell ref="A85:J85"/>
    <mergeCell ref="A88:J88"/>
    <mergeCell ref="A89:J89"/>
    <mergeCell ref="A90:J90"/>
    <mergeCell ref="A86:K86"/>
    <mergeCell ref="A91:K91"/>
  </mergeCells>
  <conditionalFormatting sqref="H62">
    <cfRule type="containsBlanks" dxfId="0" priority="1">
      <formula>LEN(TRIM(H62))=0</formula>
    </cfRule>
  </conditionalFormatting>
  <printOptions horizontalCentered="1" verticalCentered="1" headings="1"/>
  <pageMargins left="0.25" right="0.25" top="0.5" bottom="0.5" header="0.3" footer="0.3"/>
  <pageSetup scale="19" orientation="portrait" r:id="rId2"/>
  <customProperties>
    <customPr name="_pios_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0D72-3E03-48CB-831A-84702EAD3138}">
  <sheetPr>
    <pageSetUpPr fitToPage="1"/>
  </sheetPr>
  <dimension ref="A1:G21"/>
  <sheetViews>
    <sheetView tabSelected="1" view="pageBreakPreview" zoomScale="80" zoomScaleNormal="80" zoomScaleSheetLayoutView="80" workbookViewId="0">
      <selection activeCell="B6" sqref="B6"/>
    </sheetView>
  </sheetViews>
  <sheetFormatPr defaultColWidth="17.54296875" defaultRowHeight="14"/>
  <cols>
    <col min="1" max="1" width="20.453125" style="11" customWidth="1"/>
    <col min="2" max="2" width="79.453125" style="11" customWidth="1"/>
    <col min="3" max="3" width="11.54296875" style="11" customWidth="1"/>
    <col min="4" max="4" width="12.453125" style="11" customWidth="1"/>
    <col min="5" max="5" width="13.453125" style="11" customWidth="1"/>
    <col min="6" max="6" width="12.54296875" style="11" customWidth="1"/>
    <col min="7" max="7" width="14.54296875" style="11" customWidth="1"/>
    <col min="8" max="8" width="6.54296875" style="11" customWidth="1"/>
    <col min="9" max="16384" width="17.54296875" style="11"/>
  </cols>
  <sheetData>
    <row r="1" spans="1:7" ht="15.5">
      <c r="A1" s="2557" t="s">
        <v>1004</v>
      </c>
      <c r="B1" s="2557"/>
      <c r="C1" s="2557"/>
      <c r="D1" s="2557"/>
      <c r="E1" s="2557"/>
      <c r="F1" s="2557"/>
      <c r="G1" s="2557"/>
    </row>
    <row r="2" spans="1:7" ht="15.5">
      <c r="A2" s="2557" t="s">
        <v>39</v>
      </c>
      <c r="B2" s="2557"/>
      <c r="C2" s="2557"/>
      <c r="D2" s="2557"/>
      <c r="E2" s="2557"/>
      <c r="F2" s="2557"/>
      <c r="G2" s="2557"/>
    </row>
    <row r="3" spans="1:7" ht="15.5">
      <c r="A3" s="2557" t="s">
        <v>40</v>
      </c>
      <c r="B3" s="2557"/>
      <c r="C3" s="2557"/>
      <c r="D3" s="2557"/>
      <c r="E3" s="2557"/>
      <c r="F3" s="2557"/>
      <c r="G3" s="2557"/>
    </row>
    <row r="4" spans="1:7" ht="18.5" thickBot="1">
      <c r="A4" s="51"/>
      <c r="B4" s="51"/>
      <c r="C4" s="51"/>
      <c r="D4" s="123"/>
    </row>
    <row r="5" spans="1:7" s="71" customFormat="1" ht="67.5" thickBot="1">
      <c r="A5" s="2102" t="s">
        <v>886</v>
      </c>
      <c r="B5" s="2044" t="s">
        <v>887</v>
      </c>
      <c r="C5" s="2044" t="s">
        <v>1732</v>
      </c>
      <c r="D5" s="2044" t="s">
        <v>1733</v>
      </c>
      <c r="E5" s="2044" t="s">
        <v>1734</v>
      </c>
      <c r="F5" s="2044" t="s">
        <v>1735</v>
      </c>
      <c r="G5" s="2101" t="s">
        <v>1736</v>
      </c>
    </row>
    <row r="6" spans="1:7" ht="38.5" customHeight="1">
      <c r="A6" s="776" t="s">
        <v>580</v>
      </c>
      <c r="B6" s="777" t="s">
        <v>1005</v>
      </c>
      <c r="C6" s="773">
        <v>2220</v>
      </c>
      <c r="D6" s="773">
        <v>73</v>
      </c>
      <c r="E6" s="773">
        <v>245</v>
      </c>
      <c r="F6" s="773">
        <v>13</v>
      </c>
      <c r="G6" s="774">
        <v>165</v>
      </c>
    </row>
    <row r="7" spans="1:7" ht="39.65" customHeight="1">
      <c r="A7" s="776" t="s">
        <v>1006</v>
      </c>
      <c r="B7" s="777" t="s">
        <v>1007</v>
      </c>
      <c r="C7" s="773">
        <v>43</v>
      </c>
      <c r="D7" s="773">
        <v>0</v>
      </c>
      <c r="E7" s="773">
        <v>0</v>
      </c>
      <c r="F7" s="773">
        <v>0</v>
      </c>
      <c r="G7" s="1918">
        <v>0</v>
      </c>
    </row>
    <row r="8" spans="1:7" ht="35.15" customHeight="1">
      <c r="A8" s="778" t="s">
        <v>1008</v>
      </c>
      <c r="B8" s="1854" t="s">
        <v>1009</v>
      </c>
      <c r="C8" s="1855" t="s">
        <v>67</v>
      </c>
      <c r="D8" s="1856" t="s">
        <v>67</v>
      </c>
      <c r="E8" s="1856" t="s">
        <v>67</v>
      </c>
      <c r="F8" s="1857">
        <v>277</v>
      </c>
      <c r="G8" s="774">
        <v>1</v>
      </c>
    </row>
    <row r="9" spans="1:7" ht="61.5" customHeight="1">
      <c r="A9" s="778" t="s">
        <v>903</v>
      </c>
      <c r="B9" s="1854" t="s">
        <v>1010</v>
      </c>
      <c r="C9" s="1856" t="s">
        <v>67</v>
      </c>
      <c r="D9" s="1856">
        <v>558</v>
      </c>
      <c r="E9" s="1855" t="s">
        <v>67</v>
      </c>
      <c r="F9" s="1856" t="s">
        <v>67</v>
      </c>
      <c r="G9" s="1157" t="s">
        <v>67</v>
      </c>
    </row>
    <row r="10" spans="1:7" ht="48" customHeight="1">
      <c r="A10" s="778" t="s">
        <v>1011</v>
      </c>
      <c r="B10" s="1854" t="s">
        <v>1012</v>
      </c>
      <c r="C10" s="2470">
        <v>189</v>
      </c>
      <c r="D10" s="2471">
        <v>0</v>
      </c>
      <c r="E10" s="2470">
        <v>166</v>
      </c>
      <c r="F10" s="2470">
        <v>0</v>
      </c>
      <c r="G10" s="2472">
        <v>0</v>
      </c>
    </row>
    <row r="11" spans="1:7" ht="32.5" customHeight="1">
      <c r="A11" s="778" t="s">
        <v>1013</v>
      </c>
      <c r="B11" s="1854" t="s">
        <v>1014</v>
      </c>
      <c r="C11" s="1856">
        <v>1578</v>
      </c>
      <c r="D11" s="1856">
        <v>2149</v>
      </c>
      <c r="E11" s="1856">
        <v>1369</v>
      </c>
      <c r="F11" s="1856">
        <v>1759</v>
      </c>
      <c r="G11" s="775">
        <v>1759</v>
      </c>
    </row>
    <row r="12" spans="1:7" ht="37" customHeight="1" thickBot="1">
      <c r="A12" s="1914" t="s">
        <v>1015</v>
      </c>
      <c r="B12" s="1915" t="s">
        <v>1016</v>
      </c>
      <c r="C12" s="1916">
        <v>2</v>
      </c>
      <c r="D12" s="1916">
        <v>0</v>
      </c>
      <c r="E12" s="1916">
        <v>0</v>
      </c>
      <c r="F12" s="1916">
        <v>160</v>
      </c>
      <c r="G12" s="1917">
        <v>20</v>
      </c>
    </row>
    <row r="13" spans="1:7" s="234" customFormat="1" ht="13.5">
      <c r="A13" s="1911" t="s">
        <v>1800</v>
      </c>
      <c r="B13" s="1912"/>
      <c r="G13" s="1913"/>
    </row>
    <row r="14" spans="1:7" s="234" customFormat="1" ht="11.5">
      <c r="A14" s="2801" t="s">
        <v>1802</v>
      </c>
      <c r="B14" s="2660"/>
      <c r="C14" s="2660"/>
      <c r="D14" s="2660"/>
      <c r="E14" s="2660"/>
      <c r="F14" s="2660"/>
      <c r="G14" s="2797"/>
    </row>
    <row r="15" spans="1:7" s="234" customFormat="1" ht="11.5">
      <c r="A15" s="2801" t="s">
        <v>1801</v>
      </c>
      <c r="B15" s="2660"/>
      <c r="C15" s="2660"/>
      <c r="D15" s="2660"/>
      <c r="E15" s="2660"/>
      <c r="F15" s="2660"/>
      <c r="G15" s="2797"/>
    </row>
    <row r="16" spans="1:7" s="234" customFormat="1" ht="11.5">
      <c r="A16" s="2801" t="s">
        <v>1797</v>
      </c>
      <c r="B16" s="2660"/>
      <c r="C16" s="2660"/>
      <c r="D16" s="2660"/>
      <c r="E16" s="2660"/>
      <c r="F16" s="2660"/>
      <c r="G16" s="2797"/>
    </row>
    <row r="17" spans="1:7" s="234" customFormat="1" ht="12" thickBot="1">
      <c r="A17" s="2839" t="s">
        <v>1798</v>
      </c>
      <c r="B17" s="2799"/>
      <c r="C17" s="2799"/>
      <c r="D17" s="2799"/>
      <c r="E17" s="2799"/>
      <c r="F17" s="2799"/>
      <c r="G17" s="2800"/>
    </row>
    <row r="18" spans="1:7" s="234" customFormat="1" ht="11.5">
      <c r="A18" s="2003" t="s">
        <v>1017</v>
      </c>
      <c r="B18" s="2002"/>
      <c r="C18" s="2002"/>
      <c r="D18" s="2002"/>
      <c r="E18" s="2002"/>
      <c r="F18" s="2002"/>
      <c r="G18" s="2002"/>
    </row>
    <row r="19" spans="1:7" s="234" customFormat="1" ht="37.5" customHeight="1">
      <c r="A19" s="2667" t="s">
        <v>1799</v>
      </c>
      <c r="B19" s="2667"/>
      <c r="C19" s="2667"/>
      <c r="D19" s="2667"/>
      <c r="E19" s="2667"/>
      <c r="F19" s="2667"/>
      <c r="G19" s="2667"/>
    </row>
    <row r="21" spans="1:7">
      <c r="A21" s="1625"/>
      <c r="B21" s="1624"/>
      <c r="C21" s="1624"/>
      <c r="D21" s="1624"/>
      <c r="E21" s="1624"/>
      <c r="F21" s="1624"/>
      <c r="G21" s="1624"/>
    </row>
  </sheetData>
  <mergeCells count="8">
    <mergeCell ref="A16:G16"/>
    <mergeCell ref="A17:G17"/>
    <mergeCell ref="A19:G19"/>
    <mergeCell ref="A1:G1"/>
    <mergeCell ref="A2:G2"/>
    <mergeCell ref="A3:G3"/>
    <mergeCell ref="A14:G14"/>
    <mergeCell ref="A15:G15"/>
  </mergeCells>
  <printOptions horizontalCentered="1" verticalCentered="1" headings="1"/>
  <pageMargins left="0.25" right="0.25" top="0.5" bottom="0.5" header="0.3" footer="0.3"/>
  <pageSetup scale="61" orientation="portrait" r:id="rId1"/>
  <rowBreaks count="1" manualBreakCount="1">
    <brk id="21" max="7" man="1"/>
  </rowBreaks>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33"/>
  <sheetViews>
    <sheetView tabSelected="1" showWhiteSpace="0" view="pageBreakPreview" zoomScale="80" zoomScaleNormal="110" zoomScaleSheetLayoutView="80" zoomScalePageLayoutView="69" workbookViewId="0">
      <selection activeCell="B6" sqref="B6"/>
    </sheetView>
  </sheetViews>
  <sheetFormatPr defaultColWidth="9.453125" defaultRowHeight="12.5"/>
  <cols>
    <col min="1" max="1" width="57.54296875" customWidth="1"/>
    <col min="2" max="2" width="14.453125" customWidth="1"/>
    <col min="3" max="3" width="13.54296875" customWidth="1"/>
    <col min="4" max="4" width="14.453125" customWidth="1"/>
    <col min="5" max="5" width="14" customWidth="1"/>
    <col min="6" max="7" width="13.54296875" customWidth="1"/>
    <col min="8" max="8" width="15.453125" customWidth="1"/>
    <col min="9" max="9" width="14.54296875" customWidth="1"/>
    <col min="10" max="10" width="14.453125" customWidth="1"/>
    <col min="11" max="11" width="16.453125" customWidth="1"/>
    <col min="12" max="12" width="17.453125" customWidth="1"/>
    <col min="13" max="13" width="16" customWidth="1"/>
    <col min="14" max="14" width="24.54296875" customWidth="1"/>
  </cols>
  <sheetData>
    <row r="1" spans="1:13" ht="15.5">
      <c r="A1" s="2557" t="s">
        <v>1018</v>
      </c>
      <c r="B1" s="2557"/>
      <c r="C1" s="2557"/>
      <c r="D1" s="2557"/>
      <c r="E1" s="2557"/>
      <c r="F1" s="2557"/>
      <c r="G1" s="2557"/>
      <c r="H1" s="2557"/>
      <c r="I1" s="2557"/>
      <c r="J1" s="2557"/>
      <c r="K1" s="2557"/>
      <c r="L1" s="2557"/>
      <c r="M1" s="2557"/>
    </row>
    <row r="2" spans="1:13" ht="15.5">
      <c r="A2" s="2557" t="s">
        <v>39</v>
      </c>
      <c r="B2" s="2557"/>
      <c r="C2" s="2557"/>
      <c r="D2" s="2557"/>
      <c r="E2" s="2557"/>
      <c r="F2" s="2557"/>
      <c r="G2" s="2557"/>
      <c r="H2" s="2557"/>
      <c r="I2" s="2557"/>
      <c r="J2" s="2557"/>
      <c r="K2" s="2557"/>
      <c r="L2" s="2557"/>
      <c r="M2" s="2557"/>
    </row>
    <row r="3" spans="1:13" ht="15.5">
      <c r="A3" s="2557" t="s">
        <v>40</v>
      </c>
      <c r="B3" s="2557"/>
      <c r="C3" s="2557"/>
      <c r="D3" s="2557"/>
      <c r="E3" s="2557"/>
      <c r="F3" s="2557"/>
      <c r="G3" s="2557"/>
      <c r="H3" s="2557"/>
      <c r="I3" s="2557"/>
      <c r="J3" s="2557"/>
      <c r="K3" s="2557"/>
      <c r="L3" s="2557"/>
      <c r="M3" s="2557"/>
    </row>
    <row r="4" spans="1:13" ht="16" thickBot="1">
      <c r="A4" s="2841"/>
      <c r="B4" s="2841"/>
      <c r="C4" s="2841"/>
      <c r="D4" s="2841"/>
      <c r="E4" s="2841"/>
      <c r="F4" s="2841"/>
      <c r="G4" s="2841"/>
      <c r="H4" s="2841"/>
    </row>
    <row r="5" spans="1:13" ht="15.65" customHeight="1">
      <c r="A5" s="2039"/>
      <c r="B5" s="2842" t="s">
        <v>1019</v>
      </c>
      <c r="C5" s="2843"/>
      <c r="D5" s="2844"/>
      <c r="E5" s="2573" t="s">
        <v>1020</v>
      </c>
      <c r="F5" s="2574"/>
      <c r="G5" s="2575"/>
      <c r="H5" s="2573" t="s">
        <v>1021</v>
      </c>
      <c r="I5" s="2574"/>
      <c r="J5" s="2575"/>
      <c r="K5" s="2573" t="s">
        <v>1022</v>
      </c>
      <c r="L5" s="2574"/>
      <c r="M5" s="2575"/>
    </row>
    <row r="6" spans="1:13" ht="13.5" thickBot="1">
      <c r="A6" s="2040"/>
      <c r="B6" s="2109" t="s">
        <v>45</v>
      </c>
      <c r="C6" s="2110" t="s">
        <v>46</v>
      </c>
      <c r="D6" s="2111" t="s">
        <v>47</v>
      </c>
      <c r="E6" s="2041" t="s">
        <v>45</v>
      </c>
      <c r="F6" s="2042" t="s">
        <v>46</v>
      </c>
      <c r="G6" s="2043" t="s">
        <v>47</v>
      </c>
      <c r="H6" s="2041" t="s">
        <v>45</v>
      </c>
      <c r="I6" s="2042" t="s">
        <v>46</v>
      </c>
      <c r="J6" s="2043" t="s">
        <v>47</v>
      </c>
      <c r="K6" s="2041" t="s">
        <v>45</v>
      </c>
      <c r="L6" s="2042" t="s">
        <v>46</v>
      </c>
      <c r="M6" s="2043" t="s">
        <v>47</v>
      </c>
    </row>
    <row r="7" spans="1:13" ht="13.5" thickBot="1">
      <c r="A7" s="1107" t="s">
        <v>229</v>
      </c>
      <c r="B7" s="1108"/>
      <c r="C7" s="266"/>
      <c r="D7" s="1109"/>
      <c r="E7" s="1108"/>
      <c r="F7" s="266"/>
      <c r="G7" s="1109"/>
      <c r="H7" s="1108"/>
      <c r="I7" s="266"/>
      <c r="J7" s="1109"/>
      <c r="K7" s="1108"/>
      <c r="L7" s="266"/>
      <c r="M7" s="1109"/>
    </row>
    <row r="8" spans="1:13" ht="14.5">
      <c r="A8" s="160" t="s">
        <v>1023</v>
      </c>
      <c r="B8" s="792">
        <v>689000</v>
      </c>
      <c r="C8" s="793">
        <v>611000</v>
      </c>
      <c r="D8" s="794">
        <f t="shared" ref="D8" si="0">+B8+C8</f>
        <v>1300000</v>
      </c>
      <c r="E8" s="792">
        <v>0</v>
      </c>
      <c r="F8" s="793">
        <v>0</v>
      </c>
      <c r="G8" s="794">
        <f>SUM(E8:F8)</f>
        <v>0</v>
      </c>
      <c r="H8" s="792">
        <v>-298.25</v>
      </c>
      <c r="I8" s="793">
        <v>-264.75</v>
      </c>
      <c r="J8" s="794">
        <f>SUM(H8:I8)</f>
        <v>-563</v>
      </c>
      <c r="K8" s="795">
        <f t="shared" ref="K8:M10" si="1">H8/B8</f>
        <v>-4.3287373004354137E-4</v>
      </c>
      <c r="L8" s="796">
        <f t="shared" si="1"/>
        <v>-4.3330605564648119E-4</v>
      </c>
      <c r="M8" s="797">
        <f t="shared" si="1"/>
        <v>-4.3307692307692307E-4</v>
      </c>
    </row>
    <row r="9" spans="1:13" ht="13" thickBot="1">
      <c r="A9" s="364" t="s">
        <v>50</v>
      </c>
      <c r="B9" s="798">
        <v>23273909.079999998</v>
      </c>
      <c r="C9" s="799">
        <v>20639126.919999998</v>
      </c>
      <c r="D9" s="800">
        <f>+B9+C9</f>
        <v>43913036</v>
      </c>
      <c r="E9" s="798">
        <v>4747929.4643999999</v>
      </c>
      <c r="F9" s="799">
        <v>4210428.0155999996</v>
      </c>
      <c r="G9" s="800">
        <f>SUM(E9:F9)</f>
        <v>8958357.4800000004</v>
      </c>
      <c r="H9" s="798">
        <v>12638809.950400002</v>
      </c>
      <c r="I9" s="799">
        <v>11208001.729599999</v>
      </c>
      <c r="J9" s="800">
        <f>SUM(H9:I9)</f>
        <v>23846811.68</v>
      </c>
      <c r="K9" s="801">
        <f>H9/B9</f>
        <v>0.54304628874145289</v>
      </c>
      <c r="L9" s="802">
        <f>I9/C9</f>
        <v>0.54304631068182807</v>
      </c>
      <c r="M9" s="1231">
        <f>J9/D9</f>
        <v>0.54304629905342916</v>
      </c>
    </row>
    <row r="10" spans="1:13" ht="14" thickTop="1" thickBot="1">
      <c r="A10" s="2301" t="s">
        <v>1024</v>
      </c>
      <c r="B10" s="2390">
        <f t="shared" ref="B10:J10" si="2">SUM(B8:B9)</f>
        <v>23962909.079999998</v>
      </c>
      <c r="C10" s="2391">
        <f t="shared" si="2"/>
        <v>21250126.919999998</v>
      </c>
      <c r="D10" s="2392">
        <f t="shared" si="2"/>
        <v>45213036</v>
      </c>
      <c r="E10" s="2390">
        <f t="shared" si="2"/>
        <v>4747929.4643999999</v>
      </c>
      <c r="F10" s="2391">
        <f t="shared" si="2"/>
        <v>4210428.0155999996</v>
      </c>
      <c r="G10" s="2392">
        <f t="shared" si="2"/>
        <v>8958357.4800000004</v>
      </c>
      <c r="H10" s="2390">
        <f t="shared" si="2"/>
        <v>12638511.700400002</v>
      </c>
      <c r="I10" s="2391">
        <f t="shared" si="2"/>
        <v>11207736.979599999</v>
      </c>
      <c r="J10" s="2392">
        <f t="shared" si="2"/>
        <v>23846248.68</v>
      </c>
      <c r="K10" s="2393">
        <f>H10/B10</f>
        <v>0.52741975768494642</v>
      </c>
      <c r="L10" s="2393">
        <f t="shared" si="1"/>
        <v>0.52741976656391665</v>
      </c>
      <c r="M10" s="2394">
        <f t="shared" si="1"/>
        <v>0.52741976185806239</v>
      </c>
    </row>
    <row r="11" spans="1:13" ht="13.5" thickBot="1">
      <c r="A11" s="237"/>
      <c r="B11" s="421"/>
      <c r="C11" s="421"/>
      <c r="D11" s="421"/>
      <c r="E11" s="421"/>
      <c r="F11" s="421"/>
      <c r="G11" s="421"/>
      <c r="H11" s="421"/>
      <c r="I11" s="421"/>
      <c r="J11" s="421"/>
      <c r="K11" s="422"/>
      <c r="L11" s="422"/>
      <c r="M11" s="423"/>
    </row>
    <row r="12" spans="1:13" ht="15.5" thickBot="1">
      <c r="A12" s="268" t="s">
        <v>1025</v>
      </c>
      <c r="B12" s="424"/>
      <c r="C12" s="425"/>
      <c r="D12" s="426"/>
      <c r="E12" s="424"/>
      <c r="F12" s="425"/>
      <c r="G12" s="426"/>
      <c r="H12" s="424"/>
      <c r="I12" s="425"/>
      <c r="J12" s="426"/>
      <c r="K12" s="427"/>
      <c r="L12" s="428"/>
      <c r="M12" s="429"/>
    </row>
    <row r="13" spans="1:13" ht="15">
      <c r="A13" s="236" t="s">
        <v>1026</v>
      </c>
      <c r="B13" s="1066">
        <v>52125</v>
      </c>
      <c r="C13" s="793">
        <v>22875</v>
      </c>
      <c r="D13" s="1067">
        <f t="shared" ref="D13:D18" si="3">+B13+C13</f>
        <v>75000</v>
      </c>
      <c r="E13" s="1068">
        <v>0</v>
      </c>
      <c r="F13" s="793">
        <v>0</v>
      </c>
      <c r="G13" s="794">
        <f t="shared" ref="G13:G18" si="4">SUM(E13:F13)</f>
        <v>0</v>
      </c>
      <c r="H13" s="1068">
        <v>42169.493600000002</v>
      </c>
      <c r="I13" s="793">
        <v>32720.416399999998</v>
      </c>
      <c r="J13" s="794">
        <f t="shared" ref="J13:J18" si="5">SUM(H13:I13)</f>
        <v>74889.91</v>
      </c>
      <c r="K13" s="795">
        <f t="shared" ref="K13:K21" si="6">H13/B13</f>
        <v>0.8090070714628298</v>
      </c>
      <c r="L13" s="796">
        <f t="shared" ref="L13:L21" si="7">I13/C13</f>
        <v>1.4304007169398907</v>
      </c>
      <c r="M13" s="797">
        <f t="shared" ref="M13:M21" si="8">J13/D13</f>
        <v>0.99853213333333335</v>
      </c>
    </row>
    <row r="14" spans="1:13" ht="15">
      <c r="A14" s="236" t="s">
        <v>1027</v>
      </c>
      <c r="B14" s="1066">
        <v>39750</v>
      </c>
      <c r="C14" s="793">
        <v>35250</v>
      </c>
      <c r="D14" s="1067">
        <f t="shared" si="3"/>
        <v>75000</v>
      </c>
      <c r="E14" s="1069">
        <v>20670</v>
      </c>
      <c r="F14" s="793">
        <v>18330</v>
      </c>
      <c r="G14" s="794">
        <f t="shared" si="4"/>
        <v>39000</v>
      </c>
      <c r="H14" s="1069">
        <v>39742.924500000001</v>
      </c>
      <c r="I14" s="793">
        <v>35243.7255</v>
      </c>
      <c r="J14" s="794">
        <f t="shared" si="5"/>
        <v>74986.649999999994</v>
      </c>
      <c r="K14" s="805">
        <f t="shared" si="6"/>
        <v>0.99982199999999999</v>
      </c>
      <c r="L14" s="1858">
        <f t="shared" si="7"/>
        <v>0.99982199999999999</v>
      </c>
      <c r="M14" s="806">
        <f t="shared" si="8"/>
        <v>0.99982199999999988</v>
      </c>
    </row>
    <row r="15" spans="1:13" ht="14.5">
      <c r="A15" s="236" t="s">
        <v>1028</v>
      </c>
      <c r="B15" s="1066">
        <v>39750</v>
      </c>
      <c r="C15" s="793">
        <v>35250</v>
      </c>
      <c r="D15" s="1067">
        <f t="shared" si="3"/>
        <v>75000</v>
      </c>
      <c r="E15" s="1069">
        <v>0</v>
      </c>
      <c r="F15" s="793">
        <v>0</v>
      </c>
      <c r="G15" s="794">
        <f t="shared" si="4"/>
        <v>0</v>
      </c>
      <c r="H15" s="1069">
        <v>0</v>
      </c>
      <c r="I15" s="793">
        <v>0</v>
      </c>
      <c r="J15" s="794">
        <f t="shared" si="5"/>
        <v>0</v>
      </c>
      <c r="K15" s="805">
        <f t="shared" si="6"/>
        <v>0</v>
      </c>
      <c r="L15" s="1858">
        <f t="shared" si="7"/>
        <v>0</v>
      </c>
      <c r="M15" s="806">
        <f t="shared" si="8"/>
        <v>0</v>
      </c>
    </row>
    <row r="16" spans="1:13" ht="14.5">
      <c r="A16" s="236" t="s">
        <v>1029</v>
      </c>
      <c r="B16" s="1066">
        <v>11925</v>
      </c>
      <c r="C16" s="793">
        <v>10575</v>
      </c>
      <c r="D16" s="1067">
        <f t="shared" si="3"/>
        <v>22500</v>
      </c>
      <c r="E16" s="1068">
        <v>0</v>
      </c>
      <c r="F16" s="793">
        <v>0</v>
      </c>
      <c r="G16" s="794">
        <f t="shared" si="4"/>
        <v>0</v>
      </c>
      <c r="H16" s="1068">
        <v>11921.82</v>
      </c>
      <c r="I16" s="793">
        <v>10572.18</v>
      </c>
      <c r="J16" s="794">
        <f t="shared" si="5"/>
        <v>22494</v>
      </c>
      <c r="K16" s="805">
        <f t="shared" si="6"/>
        <v>0.99973333333333336</v>
      </c>
      <c r="L16" s="1858">
        <f t="shared" si="7"/>
        <v>0.99973333333333336</v>
      </c>
      <c r="M16" s="806">
        <f>J16/D16</f>
        <v>0.99973333333333336</v>
      </c>
    </row>
    <row r="17" spans="1:13" ht="14.5">
      <c r="A17" s="236" t="s">
        <v>1030</v>
      </c>
      <c r="B17" s="1066">
        <v>238500</v>
      </c>
      <c r="C17" s="793">
        <v>211500</v>
      </c>
      <c r="D17" s="1067">
        <f t="shared" si="3"/>
        <v>450000</v>
      </c>
      <c r="E17" s="1068">
        <v>0</v>
      </c>
      <c r="F17" s="793">
        <v>0</v>
      </c>
      <c r="G17" s="794">
        <f t="shared" si="4"/>
        <v>0</v>
      </c>
      <c r="H17" s="1068">
        <v>0</v>
      </c>
      <c r="I17" s="793">
        <v>0</v>
      </c>
      <c r="J17" s="794">
        <f t="shared" si="5"/>
        <v>0</v>
      </c>
      <c r="K17" s="805">
        <f t="shared" si="6"/>
        <v>0</v>
      </c>
      <c r="L17" s="1858">
        <f t="shared" si="7"/>
        <v>0</v>
      </c>
      <c r="M17" s="806">
        <f t="shared" si="8"/>
        <v>0</v>
      </c>
    </row>
    <row r="18" spans="1:13" ht="15">
      <c r="A18" s="236" t="s">
        <v>1031</v>
      </c>
      <c r="B18" s="1066">
        <v>79500</v>
      </c>
      <c r="C18" s="793">
        <v>70500</v>
      </c>
      <c r="D18" s="1067">
        <f t="shared" si="3"/>
        <v>150000</v>
      </c>
      <c r="E18" s="1068">
        <v>42881.918400000002</v>
      </c>
      <c r="F18" s="793">
        <v>38027.361599999997</v>
      </c>
      <c r="G18" s="794">
        <f t="shared" si="4"/>
        <v>80909.279999999999</v>
      </c>
      <c r="H18" s="1068">
        <v>71469.864000000001</v>
      </c>
      <c r="I18" s="793">
        <v>63378.936000000002</v>
      </c>
      <c r="J18" s="794">
        <f t="shared" si="5"/>
        <v>134848.79999999999</v>
      </c>
      <c r="K18" s="805">
        <f t="shared" si="6"/>
        <v>0.89899200000000001</v>
      </c>
      <c r="L18" s="1858">
        <f t="shared" si="7"/>
        <v>0.89899200000000001</v>
      </c>
      <c r="M18" s="806">
        <f t="shared" si="8"/>
        <v>0.8989919999999999</v>
      </c>
    </row>
    <row r="19" spans="1:13" ht="15">
      <c r="A19" s="803" t="s">
        <v>1032</v>
      </c>
      <c r="B19" s="1070">
        <v>79500</v>
      </c>
      <c r="C19" s="1859">
        <v>70500</v>
      </c>
      <c r="D19" s="1071">
        <f>+B19+C19</f>
        <v>150000</v>
      </c>
      <c r="E19" s="1072">
        <v>0</v>
      </c>
      <c r="F19" s="1859">
        <v>0</v>
      </c>
      <c r="G19" s="1073">
        <f>SUM(E19:F19)</f>
        <v>0</v>
      </c>
      <c r="H19" s="1072">
        <v>0</v>
      </c>
      <c r="I19" s="1859">
        <v>0</v>
      </c>
      <c r="J19" s="1073">
        <f>SUM(H19:I19)</f>
        <v>0</v>
      </c>
      <c r="K19" s="805">
        <f t="shared" ref="K19:M20" si="9">H19/B19</f>
        <v>0</v>
      </c>
      <c r="L19" s="1858">
        <f t="shared" si="9"/>
        <v>0</v>
      </c>
      <c r="M19" s="806">
        <f t="shared" si="9"/>
        <v>0</v>
      </c>
    </row>
    <row r="20" spans="1:13" ht="15.5" thickBot="1">
      <c r="A20" s="804" t="s">
        <v>1033</v>
      </c>
      <c r="B20" s="1074">
        <v>159000</v>
      </c>
      <c r="C20" s="1075">
        <v>141000</v>
      </c>
      <c r="D20" s="1076">
        <f>+B20+C20</f>
        <v>300000</v>
      </c>
      <c r="E20" s="1077">
        <v>0</v>
      </c>
      <c r="F20" s="1075">
        <v>0</v>
      </c>
      <c r="G20" s="1078">
        <f>SUM(E20:F20)</f>
        <v>0</v>
      </c>
      <c r="H20" s="1077">
        <v>0</v>
      </c>
      <c r="I20" s="1075">
        <v>0</v>
      </c>
      <c r="J20" s="1078">
        <f>SUM(H20:I20)</f>
        <v>0</v>
      </c>
      <c r="K20" s="807">
        <f t="shared" si="9"/>
        <v>0</v>
      </c>
      <c r="L20" s="808">
        <f t="shared" si="9"/>
        <v>0</v>
      </c>
      <c r="M20" s="809">
        <f t="shared" si="9"/>
        <v>0</v>
      </c>
    </row>
    <row r="21" spans="1:13" ht="14" thickTop="1" thickBot="1">
      <c r="A21" s="2395" t="s">
        <v>1034</v>
      </c>
      <c r="B21" s="2396">
        <f t="shared" ref="B21:J21" si="10">SUM(B13:B20)</f>
        <v>700050</v>
      </c>
      <c r="C21" s="2397">
        <f t="shared" si="10"/>
        <v>597450</v>
      </c>
      <c r="D21" s="2398">
        <f t="shared" si="10"/>
        <v>1297500</v>
      </c>
      <c r="E21" s="2396">
        <f t="shared" si="10"/>
        <v>63551.918400000002</v>
      </c>
      <c r="F21" s="2397">
        <f t="shared" si="10"/>
        <v>56357.361599999997</v>
      </c>
      <c r="G21" s="2398">
        <f t="shared" si="10"/>
        <v>119909.28</v>
      </c>
      <c r="H21" s="2396">
        <f t="shared" si="10"/>
        <v>165304.10210000002</v>
      </c>
      <c r="I21" s="2397">
        <f t="shared" si="10"/>
        <v>141915.25790000003</v>
      </c>
      <c r="J21" s="2398">
        <f t="shared" si="10"/>
        <v>307219.36</v>
      </c>
      <c r="K21" s="2399">
        <f t="shared" si="6"/>
        <v>0.23613185072494824</v>
      </c>
      <c r="L21" s="2400">
        <f t="shared" si="7"/>
        <v>0.23753495338522057</v>
      </c>
      <c r="M21" s="2401">
        <f t="shared" si="8"/>
        <v>0.23677792678227358</v>
      </c>
    </row>
    <row r="22" spans="1:13" s="234" customFormat="1" ht="36.5" customHeight="1">
      <c r="A22" s="2846" t="s">
        <v>1803</v>
      </c>
      <c r="B22" s="2846"/>
      <c r="C22" s="2846"/>
      <c r="D22" s="2846"/>
      <c r="E22" s="2846"/>
      <c r="F22" s="2846"/>
      <c r="G22" s="2846"/>
      <c r="H22" s="2846"/>
      <c r="I22" s="2846"/>
      <c r="J22" s="2846"/>
      <c r="K22" s="2846"/>
      <c r="L22" s="2846"/>
      <c r="M22" s="2846"/>
    </row>
    <row r="23" spans="1:13" s="234" customFormat="1" ht="15" customHeight="1">
      <c r="A23" s="2840" t="s">
        <v>1804</v>
      </c>
      <c r="B23" s="2840"/>
      <c r="C23" s="2840"/>
      <c r="D23" s="2840"/>
      <c r="E23" s="2840"/>
      <c r="F23" s="2840"/>
      <c r="G23" s="2840"/>
      <c r="H23" s="2840"/>
      <c r="I23" s="2840"/>
      <c r="J23" s="2840"/>
      <c r="K23" s="2840"/>
      <c r="L23" s="2840"/>
      <c r="M23" s="2840"/>
    </row>
    <row r="24" spans="1:13" s="234" customFormat="1" ht="15" customHeight="1">
      <c r="A24" s="2840" t="s">
        <v>1805</v>
      </c>
      <c r="B24" s="2840"/>
      <c r="C24" s="2840"/>
      <c r="D24" s="2840"/>
      <c r="E24" s="2840"/>
      <c r="F24" s="2840"/>
      <c r="G24" s="2840"/>
      <c r="H24" s="2840"/>
      <c r="I24" s="2840"/>
      <c r="J24" s="2840"/>
      <c r="K24" s="2840"/>
      <c r="L24" s="2840"/>
      <c r="M24" s="2840"/>
    </row>
    <row r="25" spans="1:13" s="234" customFormat="1" ht="15" customHeight="1">
      <c r="A25" s="2840" t="s">
        <v>1806</v>
      </c>
      <c r="B25" s="2840"/>
      <c r="C25" s="2840"/>
      <c r="D25" s="2840"/>
      <c r="E25" s="2840"/>
      <c r="F25" s="2840"/>
      <c r="G25" s="2840"/>
      <c r="H25" s="2840"/>
      <c r="I25" s="2840"/>
      <c r="J25" s="2840"/>
      <c r="K25" s="2840"/>
      <c r="L25" s="2840"/>
      <c r="M25" s="2840"/>
    </row>
    <row r="26" spans="1:13" s="234" customFormat="1" ht="15" customHeight="1">
      <c r="A26" s="2840" t="s">
        <v>1807</v>
      </c>
      <c r="B26" s="2840"/>
      <c r="C26" s="2840"/>
      <c r="D26" s="2840"/>
      <c r="E26" s="2840"/>
      <c r="F26" s="2840"/>
      <c r="G26" s="2840"/>
      <c r="H26" s="2840"/>
      <c r="I26" s="2840"/>
      <c r="J26" s="2840"/>
      <c r="K26" s="2840"/>
      <c r="L26" s="2840"/>
      <c r="M26" s="2840"/>
    </row>
    <row r="27" spans="1:13" s="234" customFormat="1" ht="15" customHeight="1">
      <c r="A27" s="2840" t="s">
        <v>1808</v>
      </c>
      <c r="B27" s="2840"/>
      <c r="C27" s="2840"/>
      <c r="D27" s="2840"/>
      <c r="E27" s="2840"/>
      <c r="F27" s="2840"/>
      <c r="G27" s="2840"/>
      <c r="H27" s="2840"/>
      <c r="I27" s="2840"/>
      <c r="J27" s="2840"/>
      <c r="K27" s="2840"/>
      <c r="L27" s="2840"/>
      <c r="M27" s="2840"/>
    </row>
    <row r="28" spans="1:13" s="234" customFormat="1" ht="15" customHeight="1">
      <c r="A28" s="2840" t="s">
        <v>1809</v>
      </c>
      <c r="B28" s="2840"/>
      <c r="C28" s="2840"/>
      <c r="D28" s="2840"/>
      <c r="E28" s="2840"/>
      <c r="F28" s="2840"/>
      <c r="G28" s="2840"/>
      <c r="H28" s="2840"/>
      <c r="I28" s="2840"/>
      <c r="J28" s="2840"/>
      <c r="K28" s="2840"/>
      <c r="L28" s="2840"/>
      <c r="M28" s="2840"/>
    </row>
    <row r="29" spans="1:13" s="234" customFormat="1" ht="15" customHeight="1">
      <c r="A29" s="2845" t="s">
        <v>1810</v>
      </c>
      <c r="B29" s="2845"/>
      <c r="C29" s="2845"/>
      <c r="D29" s="2845"/>
      <c r="E29" s="2845"/>
      <c r="F29" s="2845"/>
      <c r="G29" s="2845"/>
      <c r="H29" s="2845"/>
      <c r="I29" s="2845"/>
      <c r="J29" s="2845"/>
      <c r="K29" s="2845"/>
      <c r="L29" s="2845"/>
      <c r="M29" s="2845"/>
    </row>
    <row r="30" spans="1:13" s="234" customFormat="1" ht="29.9" customHeight="1">
      <c r="A30" s="2660" t="s">
        <v>1811</v>
      </c>
      <c r="B30" s="2660"/>
      <c r="C30" s="2660"/>
      <c r="D30" s="2660"/>
      <c r="E30" s="2660"/>
      <c r="F30" s="2660"/>
      <c r="G30" s="2660"/>
      <c r="H30" s="2660"/>
      <c r="I30" s="2660"/>
      <c r="J30" s="2660"/>
      <c r="K30" s="2660"/>
      <c r="L30" s="2660"/>
      <c r="M30" s="2660"/>
    </row>
    <row r="32" spans="1:13">
      <c r="H32" s="1588"/>
      <c r="I32" s="1588"/>
      <c r="J32" s="1588"/>
    </row>
    <row r="33" spans="8:10">
      <c r="H33" s="1588"/>
      <c r="I33" s="1588"/>
      <c r="J33" s="1588"/>
    </row>
  </sheetData>
  <customSheetViews>
    <customSheetView guid="{F8F6599B-2A1F-4529-A350-AEBC686D896D}" showPageBreaks="1" fitToPage="1" printArea="1">
      <selection sqref="A1:J1"/>
      <pageMargins left="0" right="0" top="0" bottom="0" header="0" footer="0"/>
      <printOptions horizontalCentered="1" verticalCentered="1" headings="1" gridLines="1"/>
      <pageSetup scale="90" orientation="landscape" r:id="rId1"/>
    </customSheetView>
  </customSheetViews>
  <mergeCells count="17">
    <mergeCell ref="A30:M30"/>
    <mergeCell ref="A4:H4"/>
    <mergeCell ref="B5:D5"/>
    <mergeCell ref="E5:G5"/>
    <mergeCell ref="H5:J5"/>
    <mergeCell ref="A27:M27"/>
    <mergeCell ref="A29:M29"/>
    <mergeCell ref="A22:M22"/>
    <mergeCell ref="K5:M5"/>
    <mergeCell ref="A23:M23"/>
    <mergeCell ref="A24:M24"/>
    <mergeCell ref="A26:M26"/>
    <mergeCell ref="A25:M25"/>
    <mergeCell ref="A28:M28"/>
    <mergeCell ref="A1:M1"/>
    <mergeCell ref="A2:M2"/>
    <mergeCell ref="A3:M3"/>
  </mergeCells>
  <printOptions horizontalCentered="1" verticalCentered="1" headings="1"/>
  <pageMargins left="0.25" right="0.25" top="0.5" bottom="0.5" header="0.3" footer="0.3"/>
  <pageSetup scale="43" orientation="portrait" r:id="rId2"/>
  <customProperties>
    <customPr name="_pios_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4E74C-48DC-4EE0-A7B2-FB9153F5AB91}">
  <sheetPr>
    <pageSetUpPr fitToPage="1"/>
  </sheetPr>
  <dimension ref="A1:C16"/>
  <sheetViews>
    <sheetView tabSelected="1" view="pageBreakPreview" zoomScale="80" zoomScaleNormal="78" zoomScaleSheetLayoutView="80" workbookViewId="0">
      <selection activeCell="B6" sqref="B6"/>
    </sheetView>
  </sheetViews>
  <sheetFormatPr defaultColWidth="9.453125" defaultRowHeight="12.5"/>
  <cols>
    <col min="1" max="1" width="67.54296875" customWidth="1"/>
    <col min="2" max="2" width="25.453125" customWidth="1"/>
    <col min="3" max="3" width="98" customWidth="1"/>
    <col min="4" max="4" width="7.453125" customWidth="1"/>
    <col min="5" max="5" width="19.453125" customWidth="1"/>
    <col min="6" max="6" width="23.453125" customWidth="1"/>
    <col min="7" max="7" width="28.54296875" customWidth="1"/>
  </cols>
  <sheetData>
    <row r="1" spans="1:3" ht="15.5">
      <c r="A1" s="2557" t="s">
        <v>1035</v>
      </c>
      <c r="B1" s="2557"/>
      <c r="C1" s="2557"/>
    </row>
    <row r="2" spans="1:3" ht="15.5">
      <c r="A2" s="2557" t="s">
        <v>39</v>
      </c>
      <c r="B2" s="2557"/>
      <c r="C2" s="2557"/>
    </row>
    <row r="3" spans="1:3" ht="15.5">
      <c r="A3" s="2557" t="s">
        <v>40</v>
      </c>
      <c r="B3" s="2557"/>
      <c r="C3" s="2557"/>
    </row>
    <row r="4" spans="1:3" ht="15.5">
      <c r="A4" s="2847"/>
      <c r="B4" s="2847"/>
      <c r="C4" s="2847"/>
    </row>
    <row r="5" spans="1:3" ht="33" customHeight="1">
      <c r="A5" s="2112" t="s">
        <v>1036</v>
      </c>
      <c r="B5" s="2112" t="s">
        <v>1037</v>
      </c>
      <c r="C5" s="2112" t="s">
        <v>1038</v>
      </c>
    </row>
    <row r="6" spans="1:3" ht="37.5">
      <c r="A6" s="1980" t="s">
        <v>1039</v>
      </c>
      <c r="B6" s="1798">
        <v>7</v>
      </c>
      <c r="C6" s="1818" t="s">
        <v>1040</v>
      </c>
    </row>
    <row r="7" spans="1:3" ht="62.5">
      <c r="A7" s="1980" t="s">
        <v>1041</v>
      </c>
      <c r="B7" s="1798">
        <v>14</v>
      </c>
      <c r="C7" s="1818" t="s">
        <v>1042</v>
      </c>
    </row>
    <row r="8" spans="1:3" ht="14.5">
      <c r="A8" s="1980" t="s">
        <v>1043</v>
      </c>
      <c r="B8" s="1798">
        <v>1</v>
      </c>
      <c r="C8" s="1981" t="s">
        <v>1044</v>
      </c>
    </row>
    <row r="9" spans="1:3" ht="14.5">
      <c r="A9" s="1980" t="s">
        <v>1045</v>
      </c>
      <c r="B9" s="1798">
        <v>0</v>
      </c>
      <c r="C9" s="1981" t="s">
        <v>67</v>
      </c>
    </row>
    <row r="10" spans="1:3" ht="37.5">
      <c r="A10" s="1980" t="s">
        <v>1046</v>
      </c>
      <c r="B10" s="1798">
        <v>7</v>
      </c>
      <c r="C10" s="1981" t="s">
        <v>1047</v>
      </c>
    </row>
    <row r="11" spans="1:3" ht="409.5" customHeight="1">
      <c r="A11" s="1980" t="s">
        <v>1048</v>
      </c>
      <c r="B11" s="1798">
        <v>113</v>
      </c>
      <c r="C11" s="1981" t="s">
        <v>1049</v>
      </c>
    </row>
    <row r="12" spans="1:3" ht="149" customHeight="1">
      <c r="A12" s="1980" t="s">
        <v>1050</v>
      </c>
      <c r="B12" s="1798">
        <v>38</v>
      </c>
      <c r="C12" s="1981" t="s">
        <v>1051</v>
      </c>
    </row>
    <row r="13" spans="1:3" s="1618" customFormat="1" ht="14.5">
      <c r="A13" s="1980" t="s">
        <v>1052</v>
      </c>
      <c r="B13" s="1798">
        <v>1</v>
      </c>
      <c r="C13" s="1854" t="s">
        <v>1053</v>
      </c>
    </row>
    <row r="14" spans="1:3" s="234" customFormat="1" ht="18.649999999999999" customHeight="1">
      <c r="A14" s="2660" t="s">
        <v>1812</v>
      </c>
      <c r="B14" s="2660"/>
      <c r="C14" s="2660"/>
    </row>
    <row r="15" spans="1:3" s="234" customFormat="1" ht="17.149999999999999" customHeight="1">
      <c r="A15" s="2815" t="s">
        <v>1813</v>
      </c>
      <c r="B15" s="2660"/>
      <c r="C15" s="2660"/>
    </row>
    <row r="16" spans="1:3" s="234" customFormat="1" ht="18.649999999999999" customHeight="1">
      <c r="A16" s="2815" t="s">
        <v>1814</v>
      </c>
      <c r="B16" s="2660"/>
      <c r="C16" s="2660"/>
    </row>
  </sheetData>
  <mergeCells count="7">
    <mergeCell ref="A15:C15"/>
    <mergeCell ref="A16:C16"/>
    <mergeCell ref="A3:C3"/>
    <mergeCell ref="A4:C4"/>
    <mergeCell ref="A1:C1"/>
    <mergeCell ref="A2:C2"/>
    <mergeCell ref="A14:C14"/>
  </mergeCells>
  <printOptions horizontalCentered="1" verticalCentered="1" headings="1"/>
  <pageMargins left="0.25" right="0.25" top="0.5" bottom="0.5" header="0.3" footer="0.3"/>
  <pageSetup scale="53" orientation="portrait" r:id="rId1"/>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47FA3-8D7A-4D4C-A7AD-865167258718}">
  <sheetPr>
    <pageSetUpPr fitToPage="1"/>
  </sheetPr>
  <dimension ref="A1:R315"/>
  <sheetViews>
    <sheetView tabSelected="1" view="pageBreakPreview" zoomScale="80" zoomScaleNormal="70" zoomScaleSheetLayoutView="80" zoomScalePageLayoutView="10" workbookViewId="0">
      <selection activeCell="B6" sqref="B6"/>
    </sheetView>
  </sheetViews>
  <sheetFormatPr defaultColWidth="8.54296875" defaultRowHeight="12.5"/>
  <cols>
    <col min="1" max="1" width="26.54296875" customWidth="1"/>
    <col min="2" max="2" width="15.453125" customWidth="1"/>
    <col min="3" max="3" width="18.453125" customWidth="1"/>
    <col min="4" max="4" width="14.54296875" customWidth="1"/>
    <col min="5" max="5" width="16.453125" bestFit="1" customWidth="1"/>
    <col min="6" max="6" width="12.54296875" customWidth="1"/>
    <col min="7" max="7" width="29.26953125" bestFit="1" customWidth="1"/>
    <col min="8" max="8" width="27.81640625" bestFit="1" customWidth="1"/>
    <col min="9" max="9" width="23" bestFit="1" customWidth="1"/>
    <col min="10" max="11" width="26.54296875" bestFit="1" customWidth="1"/>
    <col min="12" max="12" width="27.453125" bestFit="1" customWidth="1"/>
    <col min="13" max="13" width="25.1796875" bestFit="1" customWidth="1"/>
    <col min="14" max="14" width="26.453125" customWidth="1"/>
    <col min="15" max="15" width="6.54296875" customWidth="1"/>
    <col min="16" max="16" width="19.453125" customWidth="1"/>
    <col min="17" max="17" width="22.453125" customWidth="1"/>
    <col min="18" max="18" width="38.54296875" customWidth="1"/>
    <col min="19" max="20" width="14.54296875" customWidth="1"/>
    <col min="21" max="21" width="15.453125" customWidth="1"/>
    <col min="22" max="22" width="14.54296875" customWidth="1"/>
    <col min="23" max="23" width="16.453125" customWidth="1"/>
    <col min="24" max="25" width="14.453125" customWidth="1"/>
    <col min="27" max="27" width="13.54296875" customWidth="1"/>
    <col min="28" max="28" width="14.453125" customWidth="1"/>
    <col min="29" max="29" width="12.453125" customWidth="1"/>
    <col min="30" max="30" width="11.54296875" customWidth="1"/>
    <col min="31" max="31" width="13.54296875" customWidth="1"/>
    <col min="32" max="32" width="12.54296875" customWidth="1"/>
    <col min="33" max="33" width="11.54296875" customWidth="1"/>
    <col min="35" max="35" width="12.453125" customWidth="1"/>
    <col min="36" max="36" width="13" customWidth="1"/>
    <col min="37" max="37" width="12.453125" customWidth="1"/>
    <col min="38" max="38" width="16.453125" customWidth="1"/>
    <col min="39" max="40" width="12.453125" customWidth="1"/>
    <col min="41" max="41" width="13" customWidth="1"/>
    <col min="42" max="42" width="11.54296875" customWidth="1"/>
    <col min="43" max="43" width="13.54296875" customWidth="1"/>
    <col min="44" max="45" width="12.453125" customWidth="1"/>
    <col min="46" max="46" width="14.54296875" customWidth="1"/>
    <col min="47" max="47" width="12.453125" customWidth="1"/>
    <col min="48" max="48" width="15.453125" customWidth="1"/>
    <col min="49" max="49" width="12.54296875" customWidth="1"/>
    <col min="50" max="50" width="9.54296875" customWidth="1"/>
    <col min="51" max="51" width="12.453125" customWidth="1"/>
    <col min="52" max="53" width="12.54296875" customWidth="1"/>
    <col min="54" max="54" width="13.54296875" customWidth="1"/>
    <col min="55" max="55" width="13" customWidth="1"/>
    <col min="56" max="56" width="15.453125" customWidth="1"/>
    <col min="57" max="57" width="12.54296875" customWidth="1"/>
    <col min="58" max="58" width="10" customWidth="1"/>
  </cols>
  <sheetData>
    <row r="1" spans="1:14" ht="15.5">
      <c r="A1" s="2557" t="s">
        <v>1054</v>
      </c>
      <c r="B1" s="2557"/>
      <c r="C1" s="2557"/>
      <c r="D1" s="2557"/>
      <c r="E1" s="2557"/>
      <c r="F1" s="2557"/>
      <c r="G1" s="2557"/>
      <c r="H1" s="2557"/>
      <c r="I1" s="2557"/>
      <c r="J1" s="2557"/>
      <c r="K1" s="2557"/>
      <c r="L1" s="2557"/>
      <c r="M1" s="2557"/>
      <c r="N1" s="2557"/>
    </row>
    <row r="2" spans="1:14" ht="15.5">
      <c r="A2" s="2557" t="s">
        <v>39</v>
      </c>
      <c r="B2" s="2557"/>
      <c r="C2" s="2557"/>
      <c r="D2" s="2557"/>
      <c r="E2" s="2557"/>
      <c r="F2" s="2557"/>
      <c r="G2" s="2557"/>
      <c r="H2" s="2557"/>
      <c r="I2" s="2557"/>
      <c r="J2" s="2557"/>
      <c r="K2" s="2557"/>
      <c r="L2" s="2557"/>
      <c r="M2" s="2557"/>
      <c r="N2" s="2557"/>
    </row>
    <row r="3" spans="1:14" ht="15.5">
      <c r="A3" s="2557" t="s">
        <v>40</v>
      </c>
      <c r="B3" s="2557"/>
      <c r="C3" s="2557"/>
      <c r="D3" s="2557"/>
      <c r="E3" s="2557"/>
      <c r="F3" s="2557"/>
      <c r="G3" s="2557"/>
      <c r="H3" s="2557"/>
      <c r="I3" s="2557"/>
      <c r="J3" s="2557"/>
      <c r="K3" s="2557"/>
      <c r="L3" s="2557"/>
      <c r="M3" s="2557"/>
      <c r="N3" s="2557"/>
    </row>
    <row r="4" spans="1:14" ht="15.5">
      <c r="A4" s="53"/>
      <c r="B4" s="53"/>
      <c r="C4" s="53"/>
      <c r="D4" s="53"/>
      <c r="E4" s="53"/>
      <c r="F4" s="53"/>
      <c r="G4" s="53"/>
      <c r="H4" s="53"/>
      <c r="I4" s="53"/>
      <c r="J4" s="53"/>
      <c r="K4" s="53"/>
      <c r="L4" s="53"/>
      <c r="M4" s="53"/>
      <c r="N4" s="53"/>
    </row>
    <row r="5" spans="1:14" ht="16" thickBot="1">
      <c r="A5" s="53"/>
      <c r="B5" s="53"/>
      <c r="C5" s="53"/>
      <c r="D5" s="53"/>
      <c r="E5" s="53"/>
      <c r="F5" s="53"/>
      <c r="G5" s="53"/>
      <c r="H5" s="53"/>
      <c r="I5" s="53"/>
      <c r="J5" s="53"/>
      <c r="K5" s="53"/>
      <c r="L5" s="53"/>
      <c r="M5" s="53"/>
      <c r="N5" s="53"/>
    </row>
    <row r="6" spans="1:14" ht="30.75" customHeight="1" thickBot="1">
      <c r="A6" s="2812" t="s">
        <v>1055</v>
      </c>
      <c r="B6" s="2814"/>
    </row>
    <row r="7" spans="1:14" s="114" customFormat="1" ht="75" customHeight="1" thickBot="1">
      <c r="A7" s="2113" t="s">
        <v>1056</v>
      </c>
      <c r="B7" s="2113" t="s">
        <v>1699</v>
      </c>
      <c r="C7" s="2113" t="s">
        <v>1700</v>
      </c>
      <c r="D7" s="2113" t="s">
        <v>1057</v>
      </c>
      <c r="E7" s="2113" t="s">
        <v>1701</v>
      </c>
      <c r="F7" s="2113" t="s">
        <v>1702</v>
      </c>
      <c r="G7" s="2113" t="s">
        <v>1703</v>
      </c>
      <c r="H7" s="2113" t="s">
        <v>1058</v>
      </c>
      <c r="I7" s="2113" t="s">
        <v>1059</v>
      </c>
      <c r="J7" s="2113" t="s">
        <v>1707</v>
      </c>
      <c r="K7" s="2113" t="s">
        <v>1704</v>
      </c>
      <c r="L7" s="2113" t="s">
        <v>1060</v>
      </c>
      <c r="M7" s="2113" t="s">
        <v>1705</v>
      </c>
      <c r="N7" s="2113" t="s">
        <v>1706</v>
      </c>
    </row>
    <row r="8" spans="1:14" ht="13">
      <c r="A8" s="2869" t="s">
        <v>1061</v>
      </c>
      <c r="B8" s="2870"/>
      <c r="C8" s="2870"/>
      <c r="D8" s="2870"/>
      <c r="E8" s="2870"/>
      <c r="F8" s="2870"/>
      <c r="G8" s="2870"/>
      <c r="H8" s="2870"/>
      <c r="I8" s="2870"/>
      <c r="J8" s="2870"/>
      <c r="K8" s="2870"/>
      <c r="L8" s="2870"/>
      <c r="M8" s="2870"/>
      <c r="N8" s="2871"/>
    </row>
    <row r="9" spans="1:14" ht="13">
      <c r="A9" s="239" t="s">
        <v>544</v>
      </c>
      <c r="B9" s="240"/>
      <c r="C9" s="240"/>
      <c r="D9" s="241"/>
      <c r="E9" s="240"/>
      <c r="F9" s="241"/>
      <c r="G9" s="242"/>
      <c r="H9" s="242"/>
      <c r="I9" s="242"/>
      <c r="J9" s="242"/>
      <c r="K9" s="242"/>
      <c r="L9" s="242"/>
      <c r="M9" s="242"/>
      <c r="N9" s="243"/>
    </row>
    <row r="10" spans="1:14">
      <c r="A10" s="1464" t="s">
        <v>1062</v>
      </c>
      <c r="B10" s="1465">
        <v>1283150</v>
      </c>
      <c r="C10" s="1465">
        <v>44324</v>
      </c>
      <c r="D10" s="1466">
        <f t="shared" ref="D10:D58" si="0">IFERROR(C10/B10,0)</f>
        <v>3.4543116549117403E-2</v>
      </c>
      <c r="E10" s="1465">
        <v>97982</v>
      </c>
      <c r="F10" s="1466">
        <f t="shared" ref="F10:F22" si="1">IFERROR(C10/E10,0)</f>
        <v>0.45236880243309996</v>
      </c>
      <c r="G10" s="1467">
        <v>599.66062426133453</v>
      </c>
      <c r="H10" s="1467">
        <v>600.09466707272134</v>
      </c>
      <c r="I10" s="1467">
        <v>0.23484184725026552</v>
      </c>
      <c r="J10" s="1467">
        <v>25.921778504896569</v>
      </c>
      <c r="K10" s="1467">
        <v>26.725717091263647</v>
      </c>
      <c r="L10" s="1468">
        <v>1705.9142618397309</v>
      </c>
      <c r="M10" s="1469">
        <v>0.10141085241128031</v>
      </c>
      <c r="N10" s="1469">
        <v>7.9700462750266168E-2</v>
      </c>
    </row>
    <row r="11" spans="1:14">
      <c r="A11" s="1464" t="s">
        <v>1063</v>
      </c>
      <c r="B11" s="1465">
        <v>98856</v>
      </c>
      <c r="C11" s="1465">
        <v>6300</v>
      </c>
      <c r="D11" s="1466">
        <f t="shared" si="0"/>
        <v>6.3729060451565914E-2</v>
      </c>
      <c r="E11" s="1465">
        <v>10768</v>
      </c>
      <c r="F11" s="1466">
        <f t="shared" si="1"/>
        <v>0.58506686478454684</v>
      </c>
      <c r="G11" s="1467">
        <v>454.52025365077589</v>
      </c>
      <c r="H11" s="1467">
        <v>454.52025365077589</v>
      </c>
      <c r="I11" s="1467">
        <v>0.16434701206350283</v>
      </c>
      <c r="J11" s="1467">
        <v>19.298651047617351</v>
      </c>
      <c r="K11" s="1467">
        <v>19.664365333331595</v>
      </c>
      <c r="L11" s="1468">
        <v>1357.6217575199189</v>
      </c>
      <c r="M11" s="1469">
        <v>1.1072742696049482E-2</v>
      </c>
      <c r="N11" s="1469">
        <v>1.6446499162803899E-2</v>
      </c>
    </row>
    <row r="12" spans="1:14">
      <c r="A12" s="1464"/>
      <c r="B12" s="1465"/>
      <c r="C12" s="1465"/>
      <c r="D12" s="1466"/>
      <c r="E12" s="1465"/>
      <c r="F12" s="1466"/>
      <c r="G12" s="1467"/>
      <c r="H12" s="1467"/>
      <c r="I12" s="1467"/>
      <c r="J12" s="1467"/>
      <c r="K12" s="1467"/>
      <c r="L12" s="1468"/>
      <c r="M12" s="1469"/>
      <c r="N12" s="1469"/>
    </row>
    <row r="13" spans="1:14" ht="13">
      <c r="A13" s="898" t="s">
        <v>1064</v>
      </c>
      <c r="B13" s="899" t="s">
        <v>1065</v>
      </c>
      <c r="C13" s="899"/>
      <c r="D13" s="900"/>
      <c r="E13" s="899"/>
      <c r="F13" s="901"/>
      <c r="G13" s="902" t="s">
        <v>1065</v>
      </c>
      <c r="H13" s="902"/>
      <c r="I13" s="902"/>
      <c r="J13" s="902"/>
      <c r="K13" s="902"/>
      <c r="L13" s="903" t="s">
        <v>1065</v>
      </c>
      <c r="M13" s="904"/>
      <c r="N13" s="904"/>
    </row>
    <row r="14" spans="1:14">
      <c r="A14" s="1464" t="s">
        <v>1066</v>
      </c>
      <c r="B14" s="1465">
        <v>861063</v>
      </c>
      <c r="C14" s="1465">
        <v>35965</v>
      </c>
      <c r="D14" s="1466">
        <f t="shared" si="0"/>
        <v>4.1768140078019843E-2</v>
      </c>
      <c r="E14" s="1465">
        <v>72278</v>
      </c>
      <c r="F14" s="1470">
        <f t="shared" si="1"/>
        <v>0.49759262846232599</v>
      </c>
      <c r="G14" s="1467">
        <v>614.80581306970237</v>
      </c>
      <c r="H14" s="1467">
        <v>615.32141545356512</v>
      </c>
      <c r="I14" s="1467">
        <v>0.24944242384416279</v>
      </c>
      <c r="J14" s="1467">
        <v>26.530169982115158</v>
      </c>
      <c r="K14" s="1467">
        <v>27.474094857532222</v>
      </c>
      <c r="L14" s="1468">
        <v>1804.5610461094805</v>
      </c>
      <c r="M14" s="1469">
        <v>6.3237964335863886E-2</v>
      </c>
      <c r="N14" s="1469">
        <v>6.2456259668805407E-2</v>
      </c>
    </row>
    <row r="15" spans="1:14">
      <c r="A15" s="1464" t="s">
        <v>1067</v>
      </c>
      <c r="B15" s="1465">
        <v>971511</v>
      </c>
      <c r="C15" s="1465">
        <v>14659</v>
      </c>
      <c r="D15" s="1466">
        <f t="shared" si="0"/>
        <v>1.508886672410297E-2</v>
      </c>
      <c r="E15" s="1465">
        <v>65039</v>
      </c>
      <c r="F15" s="1470">
        <f t="shared" si="1"/>
        <v>0.22538784421654701</v>
      </c>
      <c r="G15" s="1467">
        <v>498.98580462523176</v>
      </c>
      <c r="H15" s="1467">
        <v>499.03255358491521</v>
      </c>
      <c r="I15" s="1467">
        <v>0.16821466955452316</v>
      </c>
      <c r="J15" s="1467">
        <v>21.532600472343066</v>
      </c>
      <c r="K15" s="1467">
        <v>21.801897654142717</v>
      </c>
      <c r="L15" s="1468">
        <v>1310.637262028403</v>
      </c>
      <c r="M15" s="1469">
        <v>7.1876047688050768E-2</v>
      </c>
      <c r="N15" s="1469">
        <v>6.6740850114196032E-2</v>
      </c>
    </row>
    <row r="16" spans="1:14" ht="13">
      <c r="A16" s="2893" t="s">
        <v>1068</v>
      </c>
      <c r="B16" s="2894"/>
      <c r="C16" s="2894"/>
      <c r="D16" s="2894"/>
      <c r="E16" s="2894"/>
      <c r="F16" s="2894"/>
      <c r="G16" s="2894"/>
      <c r="H16" s="2894"/>
      <c r="I16" s="2894"/>
      <c r="J16" s="2894"/>
      <c r="K16" s="2894"/>
      <c r="L16" s="2894"/>
      <c r="M16" s="2894"/>
      <c r="N16" s="2895"/>
    </row>
    <row r="17" spans="1:14">
      <c r="A17" s="1464" t="s">
        <v>1069</v>
      </c>
      <c r="B17" s="1465">
        <v>976404</v>
      </c>
      <c r="C17" s="1465">
        <v>16254</v>
      </c>
      <c r="D17" s="1466">
        <f t="shared" si="0"/>
        <v>1.6646797841876927E-2</v>
      </c>
      <c r="E17" s="1465">
        <v>17832</v>
      </c>
      <c r="F17" s="1466">
        <f t="shared" si="1"/>
        <v>0.91150740242261108</v>
      </c>
      <c r="G17" s="1467">
        <v>546.00690205500985</v>
      </c>
      <c r="H17" s="1467">
        <v>546.27184852972391</v>
      </c>
      <c r="I17" s="1467">
        <v>0.21457617404938722</v>
      </c>
      <c r="J17" s="1467">
        <v>25.551353043075022</v>
      </c>
      <c r="K17" s="1467">
        <v>25.962643527140727</v>
      </c>
      <c r="L17" s="1468">
        <v>1496.1028770004214</v>
      </c>
      <c r="M17" s="1469">
        <v>4.8485978055045086E-2</v>
      </c>
      <c r="N17" s="1469">
        <v>5.69072450847996E-2</v>
      </c>
    </row>
    <row r="18" spans="1:14">
      <c r="A18" s="1464" t="s">
        <v>1070</v>
      </c>
      <c r="B18" s="1465">
        <v>856172</v>
      </c>
      <c r="C18" s="1465">
        <v>34371</v>
      </c>
      <c r="D18" s="1466">
        <f t="shared" si="0"/>
        <v>4.0144970870339136E-2</v>
      </c>
      <c r="E18" s="1465">
        <v>38129</v>
      </c>
      <c r="F18" s="1466">
        <f t="shared" si="1"/>
        <v>0.90143984893388229</v>
      </c>
      <c r="G18" s="1467">
        <v>598.58705094425181</v>
      </c>
      <c r="H18" s="1467">
        <v>599.02161537356767</v>
      </c>
      <c r="I18" s="1467">
        <v>0.23156566579392937</v>
      </c>
      <c r="J18" s="1467">
        <v>24.889759898583794</v>
      </c>
      <c r="K18" s="1467">
        <v>25.799267848890867</v>
      </c>
      <c r="L18" s="1468">
        <v>1741.7405310870242</v>
      </c>
      <c r="M18" s="1469">
        <v>7.4923966793451688E-2</v>
      </c>
      <c r="N18" s="1469">
        <v>6.5938378940270201E-2</v>
      </c>
    </row>
    <row r="19" spans="1:14" ht="15">
      <c r="A19" s="1464" t="s">
        <v>1071</v>
      </c>
      <c r="B19" s="1465">
        <v>823812</v>
      </c>
      <c r="C19" s="1465">
        <v>23847</v>
      </c>
      <c r="D19" s="1466">
        <f t="shared" si="0"/>
        <v>2.8947138424786238E-2</v>
      </c>
      <c r="E19" s="1465">
        <v>25813</v>
      </c>
      <c r="F19" s="1466">
        <f t="shared" si="1"/>
        <v>0.92383682640529963</v>
      </c>
      <c r="G19" s="1467">
        <v>591.58327705811053</v>
      </c>
      <c r="H19" s="1467">
        <v>591.90256514466239</v>
      </c>
      <c r="I19" s="1467">
        <v>0.21940742357528933</v>
      </c>
      <c r="J19" s="1467">
        <v>24.716375792939289</v>
      </c>
      <c r="K19" s="1467">
        <v>25.51633988821343</v>
      </c>
      <c r="L19" s="1468">
        <v>1716.6592364420944</v>
      </c>
      <c r="M19" s="1469">
        <v>6.0101500554005052E-2</v>
      </c>
      <c r="N19" s="1469">
        <v>5.7216481765218964E-2</v>
      </c>
    </row>
    <row r="20" spans="1:14">
      <c r="A20" s="1464" t="s">
        <v>1072</v>
      </c>
      <c r="B20" s="1465">
        <v>151385</v>
      </c>
      <c r="C20" s="1465">
        <v>1198</v>
      </c>
      <c r="D20" s="1466">
        <f t="shared" si="0"/>
        <v>7.9135977804934438E-3</v>
      </c>
      <c r="E20" s="1465">
        <v>1294</v>
      </c>
      <c r="F20" s="1466">
        <f t="shared" si="1"/>
        <v>0.92581143740340033</v>
      </c>
      <c r="G20" s="1471">
        <v>631.70355926544016</v>
      </c>
      <c r="H20" s="1471">
        <v>632.04619031719312</v>
      </c>
      <c r="I20" s="1471">
        <v>0.2514915751252107</v>
      </c>
      <c r="J20" s="1471">
        <v>25.51247322370569</v>
      </c>
      <c r="K20" s="1471">
        <v>26.266160736226535</v>
      </c>
      <c r="L20" s="1468">
        <v>1823.4939649880639</v>
      </c>
      <c r="M20" s="1472">
        <v>7.3497145909737605E-2</v>
      </c>
      <c r="N20" s="1472">
        <v>5.6290345351600046E-2</v>
      </c>
    </row>
    <row r="21" spans="1:14" ht="15">
      <c r="A21" s="1464" t="s">
        <v>1073</v>
      </c>
      <c r="B21" s="1465">
        <v>728654</v>
      </c>
      <c r="C21" s="1465">
        <v>11064</v>
      </c>
      <c r="D21" s="1466">
        <f t="shared" si="0"/>
        <v>1.5184161481306628E-2</v>
      </c>
      <c r="E21" s="1465">
        <v>34911</v>
      </c>
      <c r="F21" s="1466">
        <f t="shared" si="1"/>
        <v>0.31692016842828907</v>
      </c>
      <c r="G21" s="1467">
        <v>581.58959173906408</v>
      </c>
      <c r="H21" s="1467">
        <v>581.71045146429913</v>
      </c>
      <c r="I21" s="1467">
        <v>0.20294931625090787</v>
      </c>
      <c r="J21" s="1467">
        <v>21.69809535629366</v>
      </c>
      <c r="K21" s="1467">
        <v>22.460229930769618</v>
      </c>
      <c r="L21" s="1468">
        <v>1609.3243980130439</v>
      </c>
      <c r="M21" s="1469">
        <v>6.608251733209379E-2</v>
      </c>
      <c r="N21" s="1469">
        <v>6.0750049993822712E-2</v>
      </c>
    </row>
    <row r="22" spans="1:14" ht="14.5">
      <c r="A22" s="1464" t="s">
        <v>1074</v>
      </c>
      <c r="B22" s="1465">
        <v>658010</v>
      </c>
      <c r="C22" s="1465">
        <v>25908</v>
      </c>
      <c r="D22" s="1466">
        <f t="shared" si="0"/>
        <v>3.9373261804531844E-2</v>
      </c>
      <c r="E22" s="1465">
        <v>29543</v>
      </c>
      <c r="F22" s="1470">
        <f t="shared" si="1"/>
        <v>0.87695900890227807</v>
      </c>
      <c r="G22" s="1467">
        <v>569.20702130635937</v>
      </c>
      <c r="H22" s="1467">
        <v>569.20702130635937</v>
      </c>
      <c r="I22" s="1467">
        <v>0.23277696109312329</v>
      </c>
      <c r="J22" s="1467">
        <v>24.274524735533742</v>
      </c>
      <c r="K22" s="1467">
        <v>24.876662562922917</v>
      </c>
      <c r="L22" s="1468">
        <v>1579.8151739347813</v>
      </c>
      <c r="M22" s="1469">
        <v>7.3705987865124278E-2</v>
      </c>
      <c r="N22" s="1469">
        <v>7.0795977413479177E-2</v>
      </c>
    </row>
    <row r="23" spans="1:14" ht="13">
      <c r="A23" s="2890" t="s">
        <v>1075</v>
      </c>
      <c r="B23" s="2891"/>
      <c r="C23" s="2891"/>
      <c r="D23" s="2891"/>
      <c r="E23" s="2891"/>
      <c r="F23" s="2891"/>
      <c r="G23" s="2891"/>
      <c r="H23" s="2891"/>
      <c r="I23" s="2891"/>
      <c r="J23" s="2891"/>
      <c r="K23" s="2891"/>
      <c r="L23" s="2891"/>
      <c r="M23" s="2891"/>
      <c r="N23" s="2892"/>
    </row>
    <row r="24" spans="1:14">
      <c r="A24" s="1473" t="s">
        <v>1076</v>
      </c>
      <c r="B24" s="1465">
        <v>538758</v>
      </c>
      <c r="C24" s="1465">
        <v>16998</v>
      </c>
      <c r="D24" s="1466">
        <f t="shared" si="0"/>
        <v>3.155034356798414E-2</v>
      </c>
      <c r="E24" s="1465">
        <v>19756</v>
      </c>
      <c r="F24" s="1470">
        <f t="shared" ref="F24:F50" si="2">IFERROR(C24/E24,0)</f>
        <v>0.8603968414658838</v>
      </c>
      <c r="G24" s="1474">
        <v>604.98675002957918</v>
      </c>
      <c r="H24" s="1474">
        <v>605.28509336408933</v>
      </c>
      <c r="I24" s="1474">
        <v>0.25182729991755198</v>
      </c>
      <c r="J24" s="1474">
        <v>26.172365403115244</v>
      </c>
      <c r="K24" s="1474">
        <v>27.09771773468411</v>
      </c>
      <c r="L24" s="1475">
        <v>1757.1271521265728</v>
      </c>
      <c r="M24" s="1476">
        <v>8.2048567038480832E-2</v>
      </c>
      <c r="N24" s="1476">
        <v>7.5550965311226959E-2</v>
      </c>
    </row>
    <row r="25" spans="1:14">
      <c r="A25" s="1477" t="s">
        <v>1077</v>
      </c>
      <c r="B25" s="1465">
        <v>368935</v>
      </c>
      <c r="C25" s="1465">
        <v>12357</v>
      </c>
      <c r="D25" s="1466">
        <f t="shared" si="0"/>
        <v>3.3493704853158418E-2</v>
      </c>
      <c r="E25" s="1957">
        <v>15430</v>
      </c>
      <c r="F25" s="1470">
        <f t="shared" si="2"/>
        <v>0.80084251458198319</v>
      </c>
      <c r="G25" s="1478">
        <v>622.06873988825521</v>
      </c>
      <c r="H25" s="1478">
        <v>622.31334813985609</v>
      </c>
      <c r="I25" s="1478">
        <v>0.25129866717995941</v>
      </c>
      <c r="J25" s="1478">
        <v>21.407400397182478</v>
      </c>
      <c r="K25" s="1478">
        <v>22.071915615793664</v>
      </c>
      <c r="L25" s="1284">
        <v>1613.7390110388515</v>
      </c>
      <c r="M25" s="1479">
        <v>7.9103248837203308E-2</v>
      </c>
      <c r="N25" s="1479">
        <v>6.9497777480058698E-2</v>
      </c>
    </row>
    <row r="26" spans="1:14" ht="14.5">
      <c r="A26" s="1477" t="s">
        <v>1078</v>
      </c>
      <c r="B26" s="1465">
        <v>1911</v>
      </c>
      <c r="C26" s="1465">
        <v>162</v>
      </c>
      <c r="D26" s="1466">
        <f t="shared" si="0"/>
        <v>8.4772370486656201E-2</v>
      </c>
      <c r="E26" s="1465">
        <v>189</v>
      </c>
      <c r="F26" s="1470">
        <f t="shared" si="2"/>
        <v>0.8571428571428571</v>
      </c>
      <c r="G26" s="1478">
        <v>544.6036296296304</v>
      </c>
      <c r="H26" s="1478">
        <v>544.6036296296304</v>
      </c>
      <c r="I26" s="1478">
        <v>0.20354188888888927</v>
      </c>
      <c r="J26" s="1478">
        <v>21.908981617284049</v>
      </c>
      <c r="K26" s="1478">
        <v>22.210732037037136</v>
      </c>
      <c r="L26" s="1284">
        <v>1422.9390383958098</v>
      </c>
      <c r="M26" s="1479">
        <v>4.9804717573616514E-2</v>
      </c>
      <c r="N26" s="1479">
        <v>6.9918562684806271E-2</v>
      </c>
    </row>
    <row r="27" spans="1:14" ht="14.5">
      <c r="A27" s="1477" t="s">
        <v>1079</v>
      </c>
      <c r="B27" s="1957">
        <v>166453</v>
      </c>
      <c r="C27" s="1465">
        <v>4566</v>
      </c>
      <c r="D27" s="1466">
        <f t="shared" si="0"/>
        <v>2.743116675578091E-2</v>
      </c>
      <c r="E27" s="1465">
        <v>4999</v>
      </c>
      <c r="F27" s="1470">
        <f t="shared" si="2"/>
        <v>0.91338267653530703</v>
      </c>
      <c r="G27" s="1478">
        <v>493.45872382828168</v>
      </c>
      <c r="H27" s="1478">
        <v>493.45872382828168</v>
      </c>
      <c r="I27" s="1478">
        <v>0.16038892115637937</v>
      </c>
      <c r="J27" s="1478">
        <v>16.014713117388538</v>
      </c>
      <c r="K27" s="1478">
        <v>16.201680989486622</v>
      </c>
      <c r="L27" s="1284">
        <v>1220.8773586904515</v>
      </c>
      <c r="M27" s="1479">
        <v>4.3065989756530837E-2</v>
      </c>
      <c r="N27" s="1479">
        <v>4.0223823573086195E-2</v>
      </c>
    </row>
    <row r="28" spans="1:14" ht="14.5">
      <c r="A28" s="1477" t="s">
        <v>1080</v>
      </c>
      <c r="B28" s="1465">
        <v>22641</v>
      </c>
      <c r="C28" s="1465">
        <v>292</v>
      </c>
      <c r="D28" s="1466">
        <f t="shared" si="0"/>
        <v>1.2896956848195751E-2</v>
      </c>
      <c r="E28" s="1465">
        <v>318</v>
      </c>
      <c r="F28" s="1470">
        <f t="shared" si="2"/>
        <v>0.91823899371069184</v>
      </c>
      <c r="G28" s="1478">
        <v>311.72121917808289</v>
      </c>
      <c r="H28" s="1478">
        <v>311.72121917808289</v>
      </c>
      <c r="I28" s="1478">
        <v>7.7723534246575507E-2</v>
      </c>
      <c r="J28" s="1478">
        <v>4.7670757465753493</v>
      </c>
      <c r="K28" s="1478">
        <v>4.7670757465753493</v>
      </c>
      <c r="L28" s="1284">
        <v>585.27480794760231</v>
      </c>
      <c r="M28" s="1479">
        <v>2.8412371453761524E-2</v>
      </c>
      <c r="N28" s="1479">
        <v>4.2223877294732939E-2</v>
      </c>
    </row>
    <row r="29" spans="1:14">
      <c r="A29" s="1477" t="s">
        <v>1081</v>
      </c>
      <c r="B29" s="1465">
        <v>31210</v>
      </c>
      <c r="C29" s="1465">
        <v>290</v>
      </c>
      <c r="D29" s="1466">
        <f t="shared" si="0"/>
        <v>9.2918936238385128E-3</v>
      </c>
      <c r="E29" s="1465">
        <v>1218</v>
      </c>
      <c r="F29" s="1470">
        <f t="shared" si="2"/>
        <v>0.23809523809523808</v>
      </c>
      <c r="G29" s="1478">
        <v>555.307348275864</v>
      </c>
      <c r="H29" s="1478">
        <v>555.307348275864</v>
      </c>
      <c r="I29" s="1478">
        <v>9.7582441379310908E-2</v>
      </c>
      <c r="J29" s="1478">
        <v>12.447622468965612</v>
      </c>
      <c r="K29" s="1478">
        <v>12.447622468965612</v>
      </c>
      <c r="L29" s="1284">
        <v>1306.6079045178956</v>
      </c>
      <c r="M29" s="1479">
        <v>5.6235250040088634E-2</v>
      </c>
      <c r="N29" s="1479">
        <v>1.4781293009269001E-2</v>
      </c>
    </row>
    <row r="30" spans="1:14">
      <c r="A30" s="1477" t="s">
        <v>1082</v>
      </c>
      <c r="B30" s="1465">
        <v>113795</v>
      </c>
      <c r="C30" s="1465">
        <v>1945</v>
      </c>
      <c r="D30" s="1466">
        <f t="shared" si="0"/>
        <v>1.7092139373434685E-2</v>
      </c>
      <c r="E30" s="1465">
        <v>6922</v>
      </c>
      <c r="F30" s="1470">
        <f t="shared" si="2"/>
        <v>0.28098815371279978</v>
      </c>
      <c r="G30" s="1478">
        <v>407.71958251928163</v>
      </c>
      <c r="H30" s="1478">
        <v>407.71958251928163</v>
      </c>
      <c r="I30" s="1478">
        <v>0.12111977840617011</v>
      </c>
      <c r="J30" s="1478">
        <v>19.098655413881168</v>
      </c>
      <c r="K30" s="1478">
        <v>19.098655413881168</v>
      </c>
      <c r="L30" s="1284">
        <v>1314.6557506866127</v>
      </c>
      <c r="M30" s="1479">
        <v>1.9530354303909793E-2</v>
      </c>
      <c r="N30" s="1479">
        <v>1.9292545496117145E-2</v>
      </c>
    </row>
    <row r="31" spans="1:14">
      <c r="A31" s="1477" t="s">
        <v>1083</v>
      </c>
      <c r="B31" s="1465">
        <v>435258</v>
      </c>
      <c r="C31" s="1465">
        <v>7924</v>
      </c>
      <c r="D31" s="1466">
        <f t="shared" si="0"/>
        <v>1.820529433117829E-2</v>
      </c>
      <c r="E31" s="1465">
        <v>30281</v>
      </c>
      <c r="F31" s="1470">
        <f t="shared" si="2"/>
        <v>0.26168224299065418</v>
      </c>
      <c r="G31" s="1478">
        <v>454.19588591620669</v>
      </c>
      <c r="H31" s="1478">
        <v>454.77227688036612</v>
      </c>
      <c r="I31" s="1478">
        <v>9.4470210625952025E-2</v>
      </c>
      <c r="J31" s="1478">
        <v>19.549069493942778</v>
      </c>
      <c r="K31" s="1478">
        <v>19.549069493942778</v>
      </c>
      <c r="L31" s="1284">
        <v>1351.620125294982</v>
      </c>
      <c r="M31" s="1479">
        <v>6.1955684767412637E-2</v>
      </c>
      <c r="N31" s="1479">
        <v>4.4792112303965674E-2</v>
      </c>
    </row>
    <row r="32" spans="1:14">
      <c r="A32" s="1477" t="s">
        <v>1084</v>
      </c>
      <c r="B32" s="1465">
        <v>160201</v>
      </c>
      <c r="C32" s="1465">
        <v>4992</v>
      </c>
      <c r="D32" s="1466">
        <f t="shared" si="0"/>
        <v>3.1160854176940218E-2</v>
      </c>
      <c r="E32" s="1465">
        <v>17324</v>
      </c>
      <c r="F32" s="1470">
        <f t="shared" si="2"/>
        <v>0.28815516047102285</v>
      </c>
      <c r="G32" s="1478">
        <v>487.38106189902118</v>
      </c>
      <c r="H32" s="1478">
        <v>487.58487079325192</v>
      </c>
      <c r="I32" s="1478">
        <v>0.13065163261218588</v>
      </c>
      <c r="J32" s="1478">
        <v>26.956660846552321</v>
      </c>
      <c r="K32" s="1478">
        <v>26.956660846552321</v>
      </c>
      <c r="L32" s="1284">
        <v>1403.5746684242565</v>
      </c>
      <c r="M32" s="1479">
        <v>2.778208185025487E-2</v>
      </c>
      <c r="N32" s="1479">
        <v>4.9799853771572741E-2</v>
      </c>
    </row>
    <row r="33" spans="1:14">
      <c r="A33" s="1477" t="s">
        <v>1085</v>
      </c>
      <c r="B33" s="1465">
        <v>44761</v>
      </c>
      <c r="C33" s="1465">
        <v>196</v>
      </c>
      <c r="D33" s="1466">
        <f t="shared" si="0"/>
        <v>4.3788119121556711E-3</v>
      </c>
      <c r="E33" s="1465">
        <v>1218</v>
      </c>
      <c r="F33" s="1470">
        <f t="shared" si="2"/>
        <v>0.16091954022988506</v>
      </c>
      <c r="G33" s="1478">
        <v>529.38445918367381</v>
      </c>
      <c r="H33" s="1478">
        <v>529.48244897959216</v>
      </c>
      <c r="I33" s="1478">
        <v>5.3285663265306149E-2</v>
      </c>
      <c r="J33" s="1478">
        <v>-0.22318877551020411</v>
      </c>
      <c r="K33" s="1478">
        <v>-0.22318877551020411</v>
      </c>
      <c r="L33" s="1284">
        <v>915.41597987580508</v>
      </c>
      <c r="M33" s="1479">
        <v>1.2423890504707179E-2</v>
      </c>
      <c r="N33" s="1479">
        <v>0</v>
      </c>
    </row>
    <row r="34" spans="1:14">
      <c r="A34" s="1477" t="s">
        <v>1086</v>
      </c>
      <c r="B34" s="1465">
        <v>156984</v>
      </c>
      <c r="C34" s="1465">
        <v>3604</v>
      </c>
      <c r="D34" s="1466">
        <f t="shared" si="0"/>
        <v>2.2957753656423583E-2</v>
      </c>
      <c r="E34" s="1465">
        <v>10809</v>
      </c>
      <c r="F34" s="1470">
        <f t="shared" si="2"/>
        <v>0.33342584882967896</v>
      </c>
      <c r="G34" s="1478">
        <v>593.66533795780549</v>
      </c>
      <c r="H34" s="1478">
        <v>593.66533795780549</v>
      </c>
      <c r="I34" s="1478">
        <v>0.2306821079356331</v>
      </c>
      <c r="J34" s="1478">
        <v>16.732447951719561</v>
      </c>
      <c r="K34" s="1478">
        <v>16.732447951719561</v>
      </c>
      <c r="L34" s="1284">
        <v>1596.8388107209619</v>
      </c>
      <c r="M34" s="1479">
        <v>6.0676664332037909E-2</v>
      </c>
      <c r="N34" s="1479">
        <v>4.2158905368539293E-2</v>
      </c>
    </row>
    <row r="35" spans="1:14">
      <c r="A35" s="1480" t="s">
        <v>1087</v>
      </c>
      <c r="B35" s="1465">
        <v>562128</v>
      </c>
      <c r="C35" s="1465">
        <v>12925</v>
      </c>
      <c r="D35" s="1466">
        <f t="shared" si="0"/>
        <v>2.2992983804400423E-2</v>
      </c>
      <c r="E35" s="1465">
        <v>92951</v>
      </c>
      <c r="F35" s="1470">
        <f t="shared" si="2"/>
        <v>0.13905175845337867</v>
      </c>
      <c r="G35" s="1478">
        <v>548.50230558575095</v>
      </c>
      <c r="H35" s="1478">
        <v>548.89380976337736</v>
      </c>
      <c r="I35" s="1478">
        <v>0.2654976560419986</v>
      </c>
      <c r="J35" s="1478">
        <v>32.775141487400568</v>
      </c>
      <c r="K35" s="1478">
        <v>32.775141487400568</v>
      </c>
      <c r="L35" s="1284">
        <v>1857.3133332417251</v>
      </c>
      <c r="M35" s="1479">
        <v>7.5653820824057805E-2</v>
      </c>
      <c r="N35" s="1479">
        <v>7.4916321487121004E-2</v>
      </c>
    </row>
    <row r="36" spans="1:14">
      <c r="A36" s="1480" t="s">
        <v>1088</v>
      </c>
      <c r="B36" s="1465">
        <v>304264</v>
      </c>
      <c r="C36" s="1465">
        <v>18636</v>
      </c>
      <c r="D36" s="1466">
        <f t="shared" si="0"/>
        <v>6.1249441274682515E-2</v>
      </c>
      <c r="E36" s="1465">
        <v>77605</v>
      </c>
      <c r="F36" s="1470">
        <f t="shared" si="2"/>
        <v>0.24013916629083176</v>
      </c>
      <c r="G36" s="1478">
        <v>701.95772557036923</v>
      </c>
      <c r="H36" s="1478">
        <v>702.19377300798692</v>
      </c>
      <c r="I36" s="1478">
        <v>0.29493372438957721</v>
      </c>
      <c r="J36" s="1478">
        <v>24.478829251739946</v>
      </c>
      <c r="K36" s="1478">
        <v>24.478829251739946</v>
      </c>
      <c r="L36" s="1284">
        <v>1794.8069598317397</v>
      </c>
      <c r="M36" s="1479">
        <v>9.5160192659530921E-2</v>
      </c>
      <c r="N36" s="1479">
        <v>8.8871729784127024E-2</v>
      </c>
    </row>
    <row r="37" spans="1:14">
      <c r="A37" s="1480" t="s">
        <v>1089</v>
      </c>
      <c r="B37" s="1465">
        <v>5432</v>
      </c>
      <c r="C37" s="1465">
        <v>4</v>
      </c>
      <c r="D37" s="1466">
        <f t="shared" si="0"/>
        <v>7.3637702503681884E-4</v>
      </c>
      <c r="E37" s="1465">
        <v>244</v>
      </c>
      <c r="F37" s="1470">
        <f t="shared" si="2"/>
        <v>1.6393442622950821E-2</v>
      </c>
      <c r="G37" s="1478">
        <v>0</v>
      </c>
      <c r="H37" s="1478">
        <v>0</v>
      </c>
      <c r="I37" s="1478">
        <v>0</v>
      </c>
      <c r="J37" s="1478">
        <v>13.028625</v>
      </c>
      <c r="K37" s="1478">
        <v>13.028625</v>
      </c>
      <c r="L37" s="1284">
        <v>433.41437542686282</v>
      </c>
      <c r="M37" s="1479">
        <v>0</v>
      </c>
      <c r="N37" s="1479">
        <v>4.4542307692307694E-2</v>
      </c>
    </row>
    <row r="38" spans="1:14">
      <c r="A38" s="1480" t="s">
        <v>1090</v>
      </c>
      <c r="B38" s="1465">
        <v>18544</v>
      </c>
      <c r="C38" s="1465">
        <v>108</v>
      </c>
      <c r="D38" s="1466">
        <f t="shared" si="0"/>
        <v>5.823986194995686E-3</v>
      </c>
      <c r="E38" s="1465">
        <v>685</v>
      </c>
      <c r="F38" s="1470">
        <f t="shared" si="2"/>
        <v>0.15766423357664233</v>
      </c>
      <c r="G38" s="1478">
        <v>437.722842592593</v>
      </c>
      <c r="H38" s="1478">
        <v>437.722842592593</v>
      </c>
      <c r="I38" s="1478">
        <v>9.5347416666666587E-2</v>
      </c>
      <c r="J38" s="1478">
        <v>1.7101399814814837</v>
      </c>
      <c r="K38" s="1478">
        <v>1.7101399814814837</v>
      </c>
      <c r="L38" s="1284">
        <v>842.94185064711564</v>
      </c>
      <c r="M38" s="1479">
        <v>3.6681248672194099E-2</v>
      </c>
      <c r="N38" s="1479">
        <v>1.7884751950235134E-2</v>
      </c>
    </row>
    <row r="39" spans="1:14" ht="15">
      <c r="A39" s="1480" t="s">
        <v>1091</v>
      </c>
      <c r="B39" s="1465">
        <v>165403</v>
      </c>
      <c r="C39" s="1465">
        <v>5897</v>
      </c>
      <c r="D39" s="1466">
        <f t="shared" si="0"/>
        <v>3.5652315858841738E-2</v>
      </c>
      <c r="E39" s="1465">
        <v>6543</v>
      </c>
      <c r="F39" s="1470">
        <f t="shared" si="2"/>
        <v>0.90126853125477613</v>
      </c>
      <c r="G39" s="1478">
        <v>475.27667678480191</v>
      </c>
      <c r="H39" s="1478">
        <v>475.27667678480191</v>
      </c>
      <c r="I39" s="1478">
        <v>0.17864991266746519</v>
      </c>
      <c r="J39" s="1478">
        <v>21.0330661553315</v>
      </c>
      <c r="K39" s="1478">
        <v>21.637979689670917</v>
      </c>
      <c r="L39" s="1284">
        <v>1362.2266967800369</v>
      </c>
      <c r="M39" s="1479">
        <v>7.8173206111527199E-2</v>
      </c>
      <c r="N39" s="1479">
        <v>6.2075572279111951E-2</v>
      </c>
    </row>
    <row r="40" spans="1:14" ht="13">
      <c r="A40" s="2890" t="s">
        <v>1092</v>
      </c>
      <c r="B40" s="2891"/>
      <c r="C40" s="2891"/>
      <c r="D40" s="2891"/>
      <c r="E40" s="2891"/>
      <c r="F40" s="2891"/>
      <c r="G40" s="2891"/>
      <c r="H40" s="2891"/>
      <c r="I40" s="2891"/>
      <c r="J40" s="2891"/>
      <c r="K40" s="2891"/>
      <c r="L40" s="2891"/>
      <c r="M40" s="2891"/>
      <c r="N40" s="2892"/>
    </row>
    <row r="41" spans="1:14">
      <c r="A41" s="1477" t="s">
        <v>1093</v>
      </c>
      <c r="B41" s="1465">
        <v>1413103</v>
      </c>
      <c r="C41" s="1465">
        <v>47204</v>
      </c>
      <c r="D41" s="1466">
        <f t="shared" si="0"/>
        <v>3.3404500591959679E-2</v>
      </c>
      <c r="E41" s="1465">
        <v>52035</v>
      </c>
      <c r="F41" s="1470">
        <f t="shared" si="2"/>
        <v>0.907158643220909</v>
      </c>
      <c r="G41" s="1478">
        <v>589.19260333876559</v>
      </c>
      <c r="H41" s="1478">
        <v>589.50667949756621</v>
      </c>
      <c r="I41" s="1478">
        <v>0.22950111537140294</v>
      </c>
      <c r="J41" s="1478">
        <v>25.067819709222466</v>
      </c>
      <c r="K41" s="1478">
        <v>25.818345654311884</v>
      </c>
      <c r="L41" s="1284">
        <v>1669.5422560708205</v>
      </c>
      <c r="M41" s="1479">
        <v>6.9219787725524076E-2</v>
      </c>
      <c r="N41" s="1479">
        <v>6.6112349893774472E-2</v>
      </c>
    </row>
    <row r="42" spans="1:14">
      <c r="A42" s="1477" t="s">
        <v>1094</v>
      </c>
      <c r="B42" s="1465">
        <v>315626</v>
      </c>
      <c r="C42" s="1465">
        <v>800</v>
      </c>
      <c r="D42" s="1466">
        <f t="shared" si="0"/>
        <v>2.5346454347867412E-3</v>
      </c>
      <c r="E42" s="1465">
        <v>1252</v>
      </c>
      <c r="F42" s="1470">
        <f t="shared" si="2"/>
        <v>0.63897763578274758</v>
      </c>
      <c r="G42" s="1478">
        <v>629.67449249999731</v>
      </c>
      <c r="H42" s="1478">
        <v>629.67449249999731</v>
      </c>
      <c r="I42" s="1478">
        <v>0.25822642624999975</v>
      </c>
      <c r="J42" s="1478">
        <v>27.986239614999736</v>
      </c>
      <c r="K42" s="1478">
        <v>28.719493134999698</v>
      </c>
      <c r="L42" s="1284">
        <v>1756.0870063339621</v>
      </c>
      <c r="M42" s="1479">
        <v>9.8809978454565864E-2</v>
      </c>
      <c r="N42" s="1479">
        <v>8.650276516860797E-2</v>
      </c>
    </row>
    <row r="43" spans="1:14" ht="15">
      <c r="A43" s="1477" t="s">
        <v>1095</v>
      </c>
      <c r="B43" s="1465">
        <v>64259</v>
      </c>
      <c r="C43" s="1465">
        <v>2056</v>
      </c>
      <c r="D43" s="1466">
        <f t="shared" si="0"/>
        <v>3.1995518137537156E-2</v>
      </c>
      <c r="E43" s="1465">
        <v>1951</v>
      </c>
      <c r="F43" s="1470">
        <f t="shared" si="2"/>
        <v>1.053818554587391</v>
      </c>
      <c r="G43" s="1471">
        <v>516.21458949416547</v>
      </c>
      <c r="H43" s="1471">
        <v>516.21458949416547</v>
      </c>
      <c r="I43" s="1471">
        <v>0.20162142217899337</v>
      </c>
      <c r="J43" s="1471">
        <v>23.048026474707481</v>
      </c>
      <c r="K43" s="1471">
        <v>23.534790964979855</v>
      </c>
      <c r="L43" s="1284">
        <v>1355.5374246186652</v>
      </c>
      <c r="M43" s="1472">
        <v>6.9577919742906683E-2</v>
      </c>
      <c r="N43" s="1472">
        <v>6.77982834967127E-2</v>
      </c>
    </row>
    <row r="44" spans="1:14" ht="15">
      <c r="A44" s="1477" t="s">
        <v>1096</v>
      </c>
      <c r="B44" s="1465">
        <v>489248</v>
      </c>
      <c r="C44" s="1465">
        <v>13578</v>
      </c>
      <c r="D44" s="1466">
        <f t="shared" si="0"/>
        <v>2.7752796127935117E-2</v>
      </c>
      <c r="E44" s="1465">
        <v>15313</v>
      </c>
      <c r="F44" s="1470">
        <f t="shared" si="2"/>
        <v>0.88669757722196829</v>
      </c>
      <c r="G44" s="1478">
        <v>570.14904006492122</v>
      </c>
      <c r="H44" s="1478">
        <v>570.14904006492122</v>
      </c>
      <c r="I44" s="1478">
        <v>0.23122459235521692</v>
      </c>
      <c r="J44" s="1478">
        <v>25.377093983214873</v>
      </c>
      <c r="K44" s="1478">
        <v>25.877099341883554</v>
      </c>
      <c r="L44" s="1284">
        <v>1551.7985965362711</v>
      </c>
      <c r="M44" s="1479">
        <v>8.680802628300259E-2</v>
      </c>
      <c r="N44" s="1479">
        <v>7.4922777547798636E-2</v>
      </c>
    </row>
    <row r="45" spans="1:14" ht="15">
      <c r="A45" s="1477" t="s">
        <v>1097</v>
      </c>
      <c r="B45" s="1465">
        <v>34515</v>
      </c>
      <c r="C45" s="1465">
        <v>10889</v>
      </c>
      <c r="D45" s="1466">
        <f t="shared" si="0"/>
        <v>0.31548602057076636</v>
      </c>
      <c r="E45" s="1465">
        <v>10038</v>
      </c>
      <c r="F45" s="1470">
        <f t="shared" si="2"/>
        <v>1.0847778441920701</v>
      </c>
      <c r="G45" s="1478">
        <v>634.6020468363588</v>
      </c>
      <c r="H45" s="1478">
        <v>634.96240077152299</v>
      </c>
      <c r="I45" s="1478">
        <v>0.24510128046649132</v>
      </c>
      <c r="J45" s="1478">
        <v>25.425665785109032</v>
      </c>
      <c r="K45" s="1478">
        <v>26.323596760221871</v>
      </c>
      <c r="L45" s="1284">
        <v>1772.1734688867659</v>
      </c>
      <c r="M45" s="1479">
        <v>6.8719589766852149E-2</v>
      </c>
      <c r="N45" s="1479">
        <v>5.9806802119608198E-2</v>
      </c>
    </row>
    <row r="46" spans="1:14" ht="15">
      <c r="A46" s="1477" t="s">
        <v>1098</v>
      </c>
      <c r="B46" s="1465">
        <v>1070951</v>
      </c>
      <c r="C46" s="1465">
        <v>31067</v>
      </c>
      <c r="D46" s="1466">
        <f t="shared" si="0"/>
        <v>2.900879685438456E-2</v>
      </c>
      <c r="E46" s="1465">
        <v>35032</v>
      </c>
      <c r="F46" s="1470">
        <f t="shared" si="2"/>
        <v>0.88681776661338207</v>
      </c>
      <c r="G46" s="1478">
        <v>568.42907200587274</v>
      </c>
      <c r="H46" s="1478">
        <v>568.42907200587274</v>
      </c>
      <c r="I46" s="1478">
        <v>0.23009525107032591</v>
      </c>
      <c r="J46" s="1478">
        <v>25.06589806019959</v>
      </c>
      <c r="K46" s="1478">
        <v>25.589443128085332</v>
      </c>
      <c r="L46" s="1284">
        <v>1569.4957209188431</v>
      </c>
      <c r="M46" s="1479">
        <v>6.8442715510786373E-2</v>
      </c>
      <c r="N46" s="1479">
        <v>6.5624405854538673E-2</v>
      </c>
    </row>
    <row r="47" spans="1:14" ht="14.5">
      <c r="A47" s="1477" t="s">
        <v>1099</v>
      </c>
      <c r="B47" s="1465"/>
      <c r="C47" s="1465"/>
      <c r="D47" s="1466"/>
      <c r="E47" s="1465"/>
      <c r="F47" s="1466"/>
      <c r="G47" s="1478"/>
      <c r="H47" s="1478"/>
      <c r="I47" s="1478"/>
      <c r="J47" s="1478"/>
      <c r="K47" s="1478"/>
      <c r="L47" s="1284"/>
      <c r="M47" s="1479"/>
      <c r="N47" s="1479"/>
    </row>
    <row r="48" spans="1:14">
      <c r="A48" s="1481" t="s">
        <v>1100</v>
      </c>
      <c r="B48" s="1465">
        <v>568349</v>
      </c>
      <c r="C48" s="1465">
        <v>23091</v>
      </c>
      <c r="D48" s="1466">
        <f t="shared" si="0"/>
        <v>4.062820555679697E-2</v>
      </c>
      <c r="E48" s="1465">
        <v>26430</v>
      </c>
      <c r="F48" s="1470">
        <f t="shared" si="2"/>
        <v>0.87366628830874005</v>
      </c>
      <c r="G48" s="1478">
        <v>546.30150058481502</v>
      </c>
      <c r="H48" s="1478">
        <v>546.30150058481502</v>
      </c>
      <c r="I48" s="1478">
        <v>0.2137547151703911</v>
      </c>
      <c r="J48" s="1478">
        <v>23.79178625690551</v>
      </c>
      <c r="K48" s="1478">
        <v>24.394460651258303</v>
      </c>
      <c r="L48" s="1284">
        <v>1536.1550571304942</v>
      </c>
      <c r="M48" s="1479">
        <v>6.9040400539989111E-2</v>
      </c>
      <c r="N48" s="1479">
        <v>6.5468166139912243E-2</v>
      </c>
    </row>
    <row r="49" spans="1:14">
      <c r="A49" s="1481" t="s">
        <v>1101</v>
      </c>
      <c r="B49" s="1465">
        <v>840786</v>
      </c>
      <c r="C49" s="1465">
        <v>19900</v>
      </c>
      <c r="D49" s="1466">
        <f t="shared" si="0"/>
        <v>2.3668329396540858E-2</v>
      </c>
      <c r="E49" s="1465">
        <v>22368</v>
      </c>
      <c r="F49" s="1470">
        <f t="shared" si="2"/>
        <v>0.88966380543633761</v>
      </c>
      <c r="G49" s="1478">
        <v>539.62631080417907</v>
      </c>
      <c r="H49" s="1478">
        <v>539.62631080417907</v>
      </c>
      <c r="I49" s="1478">
        <v>0.20096927628130984</v>
      </c>
      <c r="J49" s="1478">
        <v>25.303213451869411</v>
      </c>
      <c r="K49" s="1478">
        <v>25.721551597397287</v>
      </c>
      <c r="L49" s="1284">
        <v>1512.5717480919288</v>
      </c>
      <c r="M49" s="1479">
        <v>5.665998639262522E-2</v>
      </c>
      <c r="N49" s="1479">
        <v>5.8928278375997137E-2</v>
      </c>
    </row>
    <row r="50" spans="1:14">
      <c r="A50" s="1481" t="s">
        <v>1102</v>
      </c>
      <c r="B50" s="1465">
        <v>422506</v>
      </c>
      <c r="C50" s="1465">
        <v>6661</v>
      </c>
      <c r="D50" s="1466">
        <f t="shared" si="0"/>
        <v>1.5765456585231926E-2</v>
      </c>
      <c r="E50" s="1465">
        <v>7353</v>
      </c>
      <c r="F50" s="1470">
        <f t="shared" si="2"/>
        <v>0.90588875288997683</v>
      </c>
      <c r="G50" s="1478">
        <v>567.84653520492998</v>
      </c>
      <c r="H50" s="1478">
        <v>567.84653520492998</v>
      </c>
      <c r="I50" s="1478">
        <v>0.22444081564332524</v>
      </c>
      <c r="J50" s="1478">
        <v>24.605102600810639</v>
      </c>
      <c r="K50" s="1478">
        <v>24.869165786518561</v>
      </c>
      <c r="L50" s="1284">
        <v>1447.6065623594536</v>
      </c>
      <c r="M50" s="1479">
        <v>4.89601380225562E-2</v>
      </c>
      <c r="N50" s="1479">
        <v>5.7120212185000095E-2</v>
      </c>
    </row>
    <row r="51" spans="1:14" ht="14.5">
      <c r="A51" s="1477" t="s">
        <v>1103</v>
      </c>
      <c r="B51" s="1465">
        <v>234535</v>
      </c>
      <c r="C51" s="1465">
        <v>49652</v>
      </c>
      <c r="D51" s="1466">
        <f t="shared" si="0"/>
        <v>0.21170401006246403</v>
      </c>
      <c r="E51" s="1465">
        <v>49507</v>
      </c>
      <c r="F51" s="1466">
        <f t="shared" ref="F51" si="3">IFERROR(C51/E51,0)</f>
        <v>1.0029288787444199</v>
      </c>
      <c r="G51" s="1478">
        <v>546.51650096680316</v>
      </c>
      <c r="H51" s="1478">
        <v>546.51650096680316</v>
      </c>
      <c r="I51" s="1478">
        <v>0.21006402559801438</v>
      </c>
      <c r="J51" s="1478">
        <v>24.50665980371658</v>
      </c>
      <c r="K51" s="1478">
        <v>24.990028216187412</v>
      </c>
      <c r="L51" s="1284">
        <v>1514.8240055417289</v>
      </c>
      <c r="M51" s="1479">
        <v>6.0520438011534873E-2</v>
      </c>
      <c r="N51" s="1479">
        <v>6.1500350842492918E-2</v>
      </c>
    </row>
    <row r="52" spans="1:14" ht="13">
      <c r="A52" s="2890" t="s">
        <v>1104</v>
      </c>
      <c r="B52" s="2891"/>
      <c r="C52" s="2891"/>
      <c r="D52" s="2891"/>
      <c r="E52" s="2891"/>
      <c r="F52" s="2891"/>
      <c r="G52" s="2891"/>
      <c r="H52" s="2891"/>
      <c r="I52" s="2891"/>
      <c r="J52" s="2891"/>
      <c r="K52" s="2891"/>
      <c r="L52" s="2891"/>
      <c r="M52" s="2891"/>
      <c r="N52" s="2892"/>
    </row>
    <row r="53" spans="1:14" ht="14.5">
      <c r="A53" s="1477" t="s">
        <v>1105</v>
      </c>
      <c r="B53" s="1465">
        <v>103876</v>
      </c>
      <c r="C53" s="1465">
        <v>6839</v>
      </c>
      <c r="D53" s="1466">
        <f t="shared" si="0"/>
        <v>6.5838114675189643E-2</v>
      </c>
      <c r="E53" s="1465">
        <v>6150</v>
      </c>
      <c r="F53" s="1466">
        <f>IFERROR(C53/E53,0)</f>
        <v>1.1120325203252033</v>
      </c>
      <c r="G53" s="1478">
        <v>612.67924886679884</v>
      </c>
      <c r="H53" s="1478">
        <v>613.09022824974943</v>
      </c>
      <c r="I53" s="1478">
        <v>0.23947156982019749</v>
      </c>
      <c r="J53" s="1478">
        <v>25.223379498464187</v>
      </c>
      <c r="K53" s="1478">
        <v>25.89453389823036</v>
      </c>
      <c r="L53" s="1284">
        <v>1728.5423890707154</v>
      </c>
      <c r="M53" s="1479">
        <v>1.8202116854798184E-2</v>
      </c>
      <c r="N53" s="1479">
        <v>2.6262316749056876E-2</v>
      </c>
    </row>
    <row r="54" spans="1:14" ht="15">
      <c r="A54" s="905" t="s">
        <v>1106</v>
      </c>
      <c r="B54" s="906" t="s">
        <v>1065</v>
      </c>
      <c r="C54" s="906" t="s">
        <v>1065</v>
      </c>
      <c r="D54" s="906"/>
      <c r="E54" s="906"/>
      <c r="F54" s="906"/>
      <c r="G54" s="906" t="s">
        <v>1065</v>
      </c>
      <c r="H54" s="906" t="s">
        <v>1065</v>
      </c>
      <c r="I54" s="906" t="s">
        <v>1065</v>
      </c>
      <c r="J54" s="906" t="s">
        <v>1065</v>
      </c>
      <c r="K54" s="906" t="s">
        <v>1065</v>
      </c>
      <c r="L54" s="906" t="s">
        <v>1065</v>
      </c>
      <c r="M54" s="906"/>
      <c r="N54" s="907"/>
    </row>
    <row r="55" spans="1:14">
      <c r="A55" s="1482" t="s">
        <v>1100</v>
      </c>
      <c r="B55" s="1465">
        <v>926121</v>
      </c>
      <c r="C55" s="1465">
        <v>31112</v>
      </c>
      <c r="D55" s="1466">
        <f t="shared" si="0"/>
        <v>3.3593882440847364E-2</v>
      </c>
      <c r="E55" s="1465">
        <v>35319</v>
      </c>
      <c r="F55" s="1466">
        <f>IFERROR(C55/E55,0)</f>
        <v>0.88088564228885302</v>
      </c>
      <c r="G55" s="1478">
        <v>555.79944934450896</v>
      </c>
      <c r="H55" s="1478">
        <v>555.79944934450896</v>
      </c>
      <c r="I55" s="1478">
        <v>0.22346236915022347</v>
      </c>
      <c r="J55" s="1478">
        <v>25.606669355431688</v>
      </c>
      <c r="K55" s="1478">
        <v>26.183593011898743</v>
      </c>
      <c r="L55" s="1284">
        <v>1577.0000845556378</v>
      </c>
      <c r="M55" s="1483">
        <v>7.5348435934719959E-2</v>
      </c>
      <c r="N55" s="1483">
        <v>6.9360933299289468E-2</v>
      </c>
    </row>
    <row r="56" spans="1:14">
      <c r="A56" s="1482" t="s">
        <v>1101</v>
      </c>
      <c r="B56" s="1465">
        <v>541444</v>
      </c>
      <c r="C56" s="1465">
        <v>13442</v>
      </c>
      <c r="D56" s="1466">
        <f t="shared" si="0"/>
        <v>2.482620548016046E-2</v>
      </c>
      <c r="E56" s="1465">
        <v>15231</v>
      </c>
      <c r="F56" s="1466">
        <f>IFERROR(C56/E56,0)</f>
        <v>0.88254218370428728</v>
      </c>
      <c r="G56" s="1478">
        <v>542.69089145970918</v>
      </c>
      <c r="H56" s="1478">
        <v>542.69089145970918</v>
      </c>
      <c r="I56" s="1478">
        <v>0.19528665436688214</v>
      </c>
      <c r="J56" s="1478">
        <v>23.394323977092423</v>
      </c>
      <c r="K56" s="1478">
        <v>23.757296699604154</v>
      </c>
      <c r="L56" s="1284">
        <v>1450.8421813005245</v>
      </c>
      <c r="M56" s="1483">
        <v>4.6063361863590849E-2</v>
      </c>
      <c r="N56" s="1483">
        <v>5.0553902621428871E-2</v>
      </c>
    </row>
    <row r="57" spans="1:14">
      <c r="A57" s="1482" t="s">
        <v>1102</v>
      </c>
      <c r="B57" s="1484">
        <v>365005</v>
      </c>
      <c r="C57" s="1484">
        <v>5098</v>
      </c>
      <c r="D57" s="1466">
        <f t="shared" si="0"/>
        <v>1.3966931959836167E-2</v>
      </c>
      <c r="E57" s="1484">
        <v>5601</v>
      </c>
      <c r="F57" s="1466">
        <f>IFERROR(C57/E57,0)</f>
        <v>0.91019460810569541</v>
      </c>
      <c r="G57" s="1478">
        <v>499.9517212632274</v>
      </c>
      <c r="H57" s="1478">
        <v>499.9517212632274</v>
      </c>
      <c r="I57" s="1478">
        <v>0.16726060455080946</v>
      </c>
      <c r="J57" s="1478">
        <v>20.726455999998308</v>
      </c>
      <c r="K57" s="1478">
        <v>20.956326592387441</v>
      </c>
      <c r="L57" s="1284">
        <v>1304.0789116113697</v>
      </c>
      <c r="M57" s="1483">
        <v>3.90139231712976E-2</v>
      </c>
      <c r="N57" s="1483">
        <v>4.9164921602576815E-2</v>
      </c>
    </row>
    <row r="58" spans="1:14" ht="13" thickBot="1">
      <c r="A58" s="1485" t="s">
        <v>1107</v>
      </c>
      <c r="B58" s="1486">
        <v>595976</v>
      </c>
      <c r="C58" s="1486">
        <v>14992</v>
      </c>
      <c r="D58" s="1466">
        <f t="shared" si="0"/>
        <v>2.5155375384243662E-2</v>
      </c>
      <c r="E58" s="1486">
        <v>16151</v>
      </c>
      <c r="F58" s="1487">
        <f>IFERROR(C58/E58,0)</f>
        <v>0.92823973747755562</v>
      </c>
      <c r="G58" s="1488">
        <v>618.09737693451757</v>
      </c>
      <c r="H58" s="1488">
        <v>618.53922572053671</v>
      </c>
      <c r="I58" s="1488">
        <v>0.22548839547750466</v>
      </c>
      <c r="J58" s="1488">
        <v>23.974383635412693</v>
      </c>
      <c r="K58" s="1488">
        <v>24.792734646352326</v>
      </c>
      <c r="L58" s="1489">
        <v>1778.5104751730921</v>
      </c>
      <c r="M58" s="1490">
        <v>4.692979989905742E-2</v>
      </c>
      <c r="N58" s="1490">
        <v>4.9581998294651201E-2</v>
      </c>
    </row>
    <row r="59" spans="1:14">
      <c r="A59" s="908"/>
      <c r="B59" s="1232"/>
      <c r="C59" s="1232"/>
      <c r="D59" s="1233"/>
      <c r="E59" s="1232"/>
      <c r="F59" s="1233"/>
      <c r="G59" s="1232"/>
      <c r="H59" s="1232"/>
      <c r="I59" s="1232"/>
      <c r="J59" s="1232"/>
      <c r="K59" s="1232"/>
      <c r="L59" s="1232"/>
      <c r="M59" s="1232"/>
      <c r="N59" s="885"/>
    </row>
    <row r="60" spans="1:14" s="234" customFormat="1" ht="11.5">
      <c r="A60" s="2850" t="s">
        <v>1108</v>
      </c>
      <c r="B60" s="2850"/>
      <c r="C60" s="2850"/>
      <c r="D60" s="2850"/>
      <c r="E60" s="2850"/>
      <c r="F60" s="2850"/>
      <c r="G60" s="2850"/>
      <c r="H60" s="2850"/>
      <c r="I60" s="2850"/>
      <c r="J60" s="2850"/>
      <c r="K60" s="2850"/>
      <c r="L60" s="2850"/>
      <c r="M60" s="2850"/>
      <c r="N60" s="2850"/>
    </row>
    <row r="61" spans="1:14" s="234" customFormat="1" ht="11.5">
      <c r="A61" s="2850" t="s">
        <v>1109</v>
      </c>
      <c r="B61" s="2850"/>
      <c r="C61" s="2850"/>
      <c r="D61" s="2850"/>
      <c r="E61" s="2850"/>
      <c r="F61" s="2850"/>
      <c r="G61" s="2850"/>
      <c r="H61" s="2850"/>
      <c r="I61" s="2850"/>
      <c r="J61" s="2850"/>
      <c r="K61" s="2850"/>
      <c r="L61" s="2850"/>
      <c r="M61" s="2850"/>
      <c r="N61" s="2850"/>
    </row>
    <row r="62" spans="1:14" s="234" customFormat="1" ht="11.5">
      <c r="A62" s="2850" t="s">
        <v>1110</v>
      </c>
      <c r="B62" s="2850"/>
      <c r="C62" s="2850"/>
      <c r="D62" s="2850"/>
      <c r="E62" s="2850"/>
      <c r="F62" s="2850"/>
      <c r="G62" s="2850"/>
      <c r="H62" s="2850"/>
      <c r="I62" s="2850"/>
      <c r="J62" s="2850"/>
      <c r="K62" s="2850"/>
      <c r="L62" s="2850"/>
      <c r="M62" s="2850"/>
      <c r="N62" s="2850"/>
    </row>
    <row r="63" spans="1:14" s="234" customFormat="1" ht="28.5" customHeight="1">
      <c r="A63" s="2867" t="s">
        <v>1111</v>
      </c>
      <c r="B63" s="2867"/>
      <c r="C63" s="2867"/>
      <c r="D63" s="2867"/>
      <c r="E63" s="2867"/>
      <c r="F63" s="2867"/>
      <c r="G63" s="2867"/>
      <c r="H63" s="2867"/>
      <c r="I63" s="2867"/>
      <c r="J63" s="2867"/>
      <c r="K63" s="2867"/>
      <c r="L63" s="2867"/>
      <c r="M63" s="2867"/>
      <c r="N63" s="2867"/>
    </row>
    <row r="64" spans="1:14" s="234" customFormat="1" ht="11.5">
      <c r="A64" s="2850" t="s">
        <v>1112</v>
      </c>
      <c r="B64" s="2850"/>
      <c r="C64" s="2850"/>
      <c r="D64" s="2850"/>
      <c r="E64" s="2850"/>
      <c r="F64" s="2850"/>
      <c r="G64" s="2850"/>
      <c r="H64" s="2850"/>
      <c r="I64" s="2850"/>
      <c r="J64" s="2850"/>
      <c r="K64" s="2850"/>
      <c r="L64" s="2850"/>
      <c r="M64" s="2850"/>
      <c r="N64" s="2850"/>
    </row>
    <row r="65" spans="1:14" s="234" customFormat="1" ht="11.5">
      <c r="A65" s="2850" t="s">
        <v>1113</v>
      </c>
      <c r="B65" s="2850"/>
      <c r="C65" s="2850"/>
      <c r="D65" s="2850"/>
      <c r="E65" s="2850"/>
      <c r="F65" s="2850"/>
      <c r="G65" s="2850"/>
      <c r="H65" s="2850"/>
      <c r="I65" s="2850"/>
      <c r="J65" s="2850"/>
      <c r="K65" s="2850"/>
      <c r="L65" s="2850"/>
      <c r="M65" s="2850"/>
      <c r="N65" s="2850"/>
    </row>
    <row r="66" spans="1:14" s="234" customFormat="1" ht="11.5">
      <c r="A66" s="2850" t="s">
        <v>1114</v>
      </c>
      <c r="B66" s="2850"/>
      <c r="C66" s="2850"/>
      <c r="D66" s="2850"/>
      <c r="E66" s="2850"/>
      <c r="F66" s="2850"/>
      <c r="G66" s="2850"/>
      <c r="H66" s="2850"/>
      <c r="I66" s="2850"/>
      <c r="J66" s="2850"/>
      <c r="K66" s="2850"/>
      <c r="L66" s="2850"/>
      <c r="M66" s="2850"/>
      <c r="N66" s="2850"/>
    </row>
    <row r="67" spans="1:14" s="234" customFormat="1" ht="30" customHeight="1">
      <c r="A67" s="2866" t="s">
        <v>1697</v>
      </c>
      <c r="B67" s="2866"/>
      <c r="C67" s="2866"/>
      <c r="D67" s="2866"/>
      <c r="E67" s="2866"/>
      <c r="F67" s="2866"/>
      <c r="G67" s="2866"/>
      <c r="H67" s="2866"/>
      <c r="I67" s="2866"/>
      <c r="J67" s="2866"/>
      <c r="K67" s="2866"/>
      <c r="L67" s="2866"/>
      <c r="M67" s="2866"/>
      <c r="N67" s="2866"/>
    </row>
    <row r="68" spans="1:14" s="234" customFormat="1" ht="11.5">
      <c r="A68" s="2850" t="s">
        <v>1115</v>
      </c>
      <c r="B68" s="2850"/>
      <c r="C68" s="2850"/>
      <c r="D68" s="2850"/>
      <c r="E68" s="2850"/>
      <c r="F68" s="2850"/>
      <c r="G68" s="2850"/>
      <c r="H68" s="2850"/>
      <c r="I68" s="2850"/>
      <c r="J68" s="2850"/>
      <c r="K68" s="2850"/>
      <c r="L68" s="2850"/>
      <c r="M68" s="2850"/>
      <c r="N68" s="2850"/>
    </row>
    <row r="69" spans="1:14" s="234" customFormat="1" ht="15.65" customHeight="1">
      <c r="A69" s="2850" t="s">
        <v>1116</v>
      </c>
      <c r="B69" s="2850"/>
      <c r="C69" s="2850"/>
      <c r="D69" s="2850"/>
      <c r="E69" s="2850"/>
      <c r="F69" s="2850"/>
      <c r="G69" s="2850"/>
      <c r="H69" s="2850"/>
      <c r="I69" s="2850"/>
      <c r="J69" s="2850"/>
      <c r="K69" s="2850"/>
      <c r="L69" s="2850"/>
      <c r="M69" s="2850"/>
      <c r="N69" s="2850"/>
    </row>
    <row r="70" spans="1:14" s="234" customFormat="1" ht="11.5">
      <c r="A70" s="2850" t="s">
        <v>1117</v>
      </c>
      <c r="B70" s="2850"/>
      <c r="C70" s="2850"/>
      <c r="D70" s="2850"/>
      <c r="E70" s="2850"/>
      <c r="F70" s="2850"/>
      <c r="G70" s="2850"/>
      <c r="H70" s="2850"/>
      <c r="I70" s="2850"/>
      <c r="J70" s="2850"/>
      <c r="K70" s="2850"/>
      <c r="L70" s="2850"/>
      <c r="M70" s="2850"/>
      <c r="N70" s="2850"/>
    </row>
    <row r="71" spans="1:14" s="234" customFormat="1" ht="11.5">
      <c r="A71" s="2850" t="s">
        <v>1118</v>
      </c>
      <c r="B71" s="2850"/>
      <c r="C71" s="2850"/>
      <c r="D71" s="2850"/>
      <c r="E71" s="2850"/>
      <c r="F71" s="2850"/>
      <c r="G71" s="2850"/>
      <c r="H71" s="2850"/>
      <c r="I71" s="2850"/>
      <c r="J71" s="2850"/>
      <c r="K71" s="2850"/>
      <c r="L71" s="2850"/>
      <c r="M71" s="2850"/>
      <c r="N71" s="2850"/>
    </row>
    <row r="72" spans="1:14" s="234" customFormat="1" ht="11.5">
      <c r="A72" s="2850" t="s">
        <v>1119</v>
      </c>
      <c r="B72" s="2850"/>
      <c r="C72" s="2850"/>
      <c r="D72" s="2850"/>
      <c r="E72" s="2850"/>
      <c r="F72" s="2850"/>
      <c r="G72" s="2850"/>
      <c r="H72" s="2850"/>
      <c r="I72" s="2850"/>
      <c r="J72" s="2850"/>
      <c r="K72" s="2850"/>
      <c r="L72" s="2850"/>
      <c r="M72" s="2850"/>
      <c r="N72" s="2850"/>
    </row>
    <row r="73" spans="1:14" s="234" customFormat="1" ht="23.15" customHeight="1">
      <c r="A73" s="2867" t="s">
        <v>1120</v>
      </c>
      <c r="B73" s="2867"/>
      <c r="C73" s="2867"/>
      <c r="D73" s="2867"/>
      <c r="E73" s="2867"/>
      <c r="F73" s="2867"/>
      <c r="G73" s="2867"/>
      <c r="H73" s="2867"/>
      <c r="I73" s="2867"/>
      <c r="J73" s="2867"/>
      <c r="K73" s="2867"/>
      <c r="L73" s="2867"/>
      <c r="M73" s="2867"/>
      <c r="N73" s="2867"/>
    </row>
    <row r="74" spans="1:14" s="234" customFormat="1" ht="25" customHeight="1">
      <c r="A74" s="2867" t="s">
        <v>1121</v>
      </c>
      <c r="B74" s="2867"/>
      <c r="C74" s="2867"/>
      <c r="D74" s="2867"/>
      <c r="E74" s="2867"/>
      <c r="F74" s="2867"/>
      <c r="G74" s="2867"/>
      <c r="H74" s="2867"/>
      <c r="I74" s="2867"/>
      <c r="J74" s="2867"/>
      <c r="K74" s="2867"/>
      <c r="L74" s="2867"/>
      <c r="M74" s="2867"/>
      <c r="N74" s="2867"/>
    </row>
    <row r="75" spans="1:14" s="234" customFormat="1" ht="30.65" customHeight="1">
      <c r="A75" s="2867" t="s">
        <v>1122</v>
      </c>
      <c r="B75" s="2867"/>
      <c r="C75" s="2867"/>
      <c r="D75" s="2867"/>
      <c r="E75" s="2867"/>
      <c r="F75" s="2867"/>
      <c r="G75" s="2867"/>
      <c r="H75" s="2867"/>
      <c r="I75" s="2867"/>
      <c r="J75" s="2867"/>
      <c r="K75" s="2867"/>
      <c r="L75" s="2867"/>
      <c r="M75" s="2867"/>
      <c r="N75" s="2867"/>
    </row>
    <row r="76" spans="1:14" s="234" customFormat="1" ht="15.65" customHeight="1">
      <c r="A76" s="2850" t="s">
        <v>1123</v>
      </c>
      <c r="B76" s="2850"/>
      <c r="C76" s="2850"/>
      <c r="D76" s="2850"/>
      <c r="E76" s="2850"/>
      <c r="F76" s="2850"/>
      <c r="G76" s="2850"/>
      <c r="H76" s="2850"/>
      <c r="I76" s="2850"/>
      <c r="J76" s="2850"/>
      <c r="K76" s="2850"/>
      <c r="L76" s="2850"/>
      <c r="M76" s="2850"/>
      <c r="N76" s="2850"/>
    </row>
    <row r="77" spans="1:14" s="234" customFormat="1" ht="11.5">
      <c r="A77" s="2850" t="s">
        <v>1124</v>
      </c>
      <c r="B77" s="2850"/>
      <c r="C77" s="2850"/>
      <c r="D77" s="2850"/>
      <c r="E77" s="2850"/>
      <c r="F77" s="2850"/>
      <c r="G77" s="2850"/>
      <c r="H77" s="2850"/>
      <c r="I77" s="2850"/>
      <c r="J77" s="2850"/>
      <c r="K77" s="2850"/>
      <c r="L77" s="2850"/>
      <c r="M77" s="2850"/>
      <c r="N77" s="2850"/>
    </row>
    <row r="78" spans="1:14" s="234" customFormat="1" ht="15.65" customHeight="1">
      <c r="A78" s="2850" t="s">
        <v>1125</v>
      </c>
      <c r="B78" s="2850"/>
      <c r="C78" s="2850"/>
      <c r="D78" s="2850"/>
      <c r="E78" s="2850"/>
      <c r="F78" s="2850"/>
      <c r="G78" s="2850"/>
      <c r="H78" s="2850"/>
      <c r="I78" s="2850"/>
      <c r="J78" s="2850"/>
      <c r="K78" s="2850"/>
      <c r="L78" s="2850"/>
      <c r="M78" s="2850"/>
      <c r="N78" s="2850"/>
    </row>
    <row r="79" spans="1:14" s="234" customFormat="1" ht="11.5">
      <c r="A79" s="2850" t="s">
        <v>1126</v>
      </c>
      <c r="B79" s="2850"/>
      <c r="C79" s="2850"/>
      <c r="D79" s="2850"/>
      <c r="E79" s="2850"/>
      <c r="F79" s="2850"/>
      <c r="G79" s="2850"/>
      <c r="H79" s="2850"/>
      <c r="I79" s="2850"/>
      <c r="J79" s="2850"/>
      <c r="K79" s="2850"/>
      <c r="L79" s="2850"/>
      <c r="M79" s="2850"/>
      <c r="N79" s="2850"/>
    </row>
    <row r="80" spans="1:14" s="234" customFormat="1" ht="15.65" customHeight="1">
      <c r="A80" s="2850" t="s">
        <v>1127</v>
      </c>
      <c r="B80" s="2850"/>
      <c r="C80" s="2850"/>
      <c r="D80" s="2850"/>
      <c r="E80" s="2850"/>
      <c r="F80" s="2850"/>
      <c r="G80" s="2850"/>
      <c r="H80" s="2850"/>
      <c r="I80" s="2850"/>
      <c r="J80" s="2850"/>
      <c r="K80" s="2850"/>
      <c r="L80" s="2850"/>
      <c r="M80" s="2850"/>
      <c r="N80" s="2850"/>
    </row>
    <row r="81" spans="1:14" s="234" customFormat="1" ht="11.5">
      <c r="A81" s="2850" t="s">
        <v>1128</v>
      </c>
      <c r="B81" s="2850"/>
      <c r="C81" s="2850"/>
      <c r="D81" s="2850"/>
      <c r="E81" s="2850"/>
      <c r="F81" s="2850"/>
      <c r="G81" s="2850"/>
      <c r="H81" s="2850"/>
      <c r="I81" s="2850"/>
      <c r="J81" s="2850"/>
      <c r="K81" s="2850"/>
      <c r="L81" s="2850"/>
      <c r="M81" s="2850"/>
      <c r="N81" s="2850"/>
    </row>
    <row r="82" spans="1:14">
      <c r="A82" s="2000"/>
      <c r="B82" s="885"/>
      <c r="C82" s="885"/>
      <c r="D82" s="909"/>
      <c r="E82" s="885"/>
      <c r="F82" s="909"/>
      <c r="G82" s="885"/>
      <c r="H82" s="885"/>
      <c r="I82" s="885"/>
      <c r="J82" s="885"/>
      <c r="K82" s="885"/>
      <c r="L82" s="885"/>
      <c r="M82" s="885"/>
      <c r="N82" s="885"/>
    </row>
    <row r="83" spans="1:14">
      <c r="A83" s="2000"/>
      <c r="B83" s="885"/>
      <c r="C83" s="885"/>
      <c r="D83" s="909"/>
      <c r="E83" s="885"/>
      <c r="F83" s="909"/>
      <c r="G83" s="885"/>
      <c r="H83" s="885"/>
      <c r="I83" s="885"/>
      <c r="J83" s="885"/>
      <c r="K83" s="885"/>
      <c r="L83" s="885"/>
      <c r="M83" s="885"/>
      <c r="N83" s="885"/>
    </row>
    <row r="84" spans="1:14" ht="15.65" customHeight="1">
      <c r="A84" s="1999"/>
      <c r="B84" s="1999"/>
      <c r="C84" s="1999"/>
      <c r="D84" s="1999"/>
      <c r="E84" s="1999"/>
      <c r="F84" s="1999"/>
      <c r="G84" s="1999"/>
      <c r="H84" s="1999"/>
      <c r="I84" s="1999"/>
      <c r="J84" s="1999"/>
      <c r="K84" s="1999"/>
      <c r="L84" s="1999"/>
      <c r="M84" s="1999"/>
      <c r="N84" s="1999"/>
    </row>
    <row r="85" spans="1:14">
      <c r="A85" s="1999"/>
      <c r="B85" s="1999"/>
      <c r="C85" s="1999"/>
      <c r="D85" s="1999"/>
      <c r="E85" s="1999"/>
      <c r="F85" s="1999"/>
      <c r="G85" s="1999"/>
      <c r="H85" s="1999"/>
      <c r="I85" s="1999"/>
      <c r="J85" s="1999"/>
      <c r="K85" s="1999"/>
      <c r="L85" s="1999"/>
      <c r="M85" s="1999"/>
      <c r="N85" s="1999"/>
    </row>
    <row r="86" spans="1:14">
      <c r="A86" s="2000"/>
      <c r="B86" s="885"/>
      <c r="C86" s="885"/>
      <c r="D86" s="909"/>
      <c r="E86" s="885"/>
      <c r="F86" s="909"/>
      <c r="G86" s="885"/>
      <c r="H86" s="885"/>
      <c r="I86" s="885"/>
      <c r="J86" s="885"/>
      <c r="K86" s="885"/>
      <c r="L86" s="885"/>
      <c r="M86" s="885"/>
      <c r="N86" s="885"/>
    </row>
    <row r="87" spans="1:14" ht="13" thickBot="1">
      <c r="A87" s="2000"/>
      <c r="B87" s="885"/>
      <c r="C87" s="885"/>
      <c r="D87" s="909"/>
      <c r="E87" s="885"/>
      <c r="F87" s="909"/>
      <c r="G87" s="885"/>
      <c r="H87" s="885"/>
      <c r="I87" s="885"/>
      <c r="J87" s="885"/>
      <c r="K87" s="885"/>
      <c r="L87" s="885"/>
      <c r="M87" s="885"/>
      <c r="N87" s="885"/>
    </row>
    <row r="88" spans="1:14" s="1618" customFormat="1" ht="29.25" customHeight="1" thickBot="1">
      <c r="A88" s="2812" t="s">
        <v>1129</v>
      </c>
      <c r="B88" s="2814"/>
    </row>
    <row r="89" spans="1:14" s="1618" customFormat="1" ht="74.5" customHeight="1" thickBot="1">
      <c r="A89" s="2113" t="s">
        <v>1056</v>
      </c>
      <c r="B89" s="2113" t="s">
        <v>1716</v>
      </c>
      <c r="C89" s="2113" t="s">
        <v>1717</v>
      </c>
      <c r="D89" s="2113" t="s">
        <v>1711</v>
      </c>
      <c r="E89" s="2113" t="s">
        <v>1718</v>
      </c>
      <c r="F89" s="2113" t="s">
        <v>1130</v>
      </c>
      <c r="G89" s="2113" t="s">
        <v>1719</v>
      </c>
      <c r="H89" s="2113" t="s">
        <v>1720</v>
      </c>
      <c r="I89" s="2113" t="s">
        <v>1131</v>
      </c>
      <c r="J89" s="2113" t="s">
        <v>1721</v>
      </c>
      <c r="K89" s="2113" t="s">
        <v>1722</v>
      </c>
      <c r="L89" s="2113" t="s">
        <v>1132</v>
      </c>
      <c r="M89" s="2113" t="s">
        <v>1723</v>
      </c>
      <c r="N89" s="2113" t="s">
        <v>1724</v>
      </c>
    </row>
    <row r="90" spans="1:14" ht="13">
      <c r="A90" s="2851" t="s">
        <v>1075</v>
      </c>
      <c r="B90" s="2852"/>
      <c r="C90" s="2852"/>
      <c r="D90" s="2852"/>
      <c r="E90" s="2852"/>
      <c r="F90" s="2852"/>
      <c r="G90" s="2852"/>
      <c r="H90" s="2852"/>
      <c r="I90" s="2852"/>
      <c r="J90" s="2852"/>
      <c r="K90" s="2852"/>
      <c r="L90" s="2852"/>
      <c r="M90" s="2852"/>
      <c r="N90" s="2853"/>
    </row>
    <row r="91" spans="1:14">
      <c r="A91" s="43" t="s">
        <v>1076</v>
      </c>
      <c r="B91" s="718">
        <v>1376</v>
      </c>
      <c r="C91" s="865">
        <v>13</v>
      </c>
      <c r="D91" s="866">
        <v>1.1627906976744186E-2</v>
      </c>
      <c r="E91" s="865">
        <v>14</v>
      </c>
      <c r="F91" s="720">
        <v>1.1428571428571428</v>
      </c>
      <c r="G91" s="1971">
        <v>15458.372496461541</v>
      </c>
      <c r="H91" s="1971">
        <v>15458.372496461541</v>
      </c>
      <c r="I91" s="1972">
        <v>3.7924877692307706</v>
      </c>
      <c r="J91" s="1972">
        <v>1174.2373459999999</v>
      </c>
      <c r="K91" s="1972">
        <v>1174.2373459999999</v>
      </c>
      <c r="L91" s="1973">
        <v>94566.49461538461</v>
      </c>
      <c r="M91" s="1970" t="s">
        <v>67</v>
      </c>
      <c r="N91" s="1970" t="s">
        <v>67</v>
      </c>
    </row>
    <row r="92" spans="1:14">
      <c r="A92" s="44" t="s">
        <v>1077</v>
      </c>
      <c r="B92" s="718">
        <v>642</v>
      </c>
      <c r="C92" s="865">
        <v>10</v>
      </c>
      <c r="D92" s="866">
        <v>1.8691588785046728E-2</v>
      </c>
      <c r="E92" s="865">
        <v>16</v>
      </c>
      <c r="F92" s="720">
        <v>0.625</v>
      </c>
      <c r="G92" s="1971">
        <v>11601.734306700002</v>
      </c>
      <c r="H92" s="1971">
        <v>11601.734306700002</v>
      </c>
      <c r="I92" s="1972">
        <v>1.0344891999999999</v>
      </c>
      <c r="J92" s="1972">
        <v>95.247129200000018</v>
      </c>
      <c r="K92" s="1972">
        <v>95.247129200000018</v>
      </c>
      <c r="L92" s="1973">
        <v>27343.791999999994</v>
      </c>
      <c r="M92" s="1970" t="s">
        <v>67</v>
      </c>
      <c r="N92" s="1970" t="s">
        <v>67</v>
      </c>
    </row>
    <row r="93" spans="1:14">
      <c r="A93" s="44" t="s">
        <v>1133</v>
      </c>
      <c r="B93" s="718">
        <v>0</v>
      </c>
      <c r="C93" s="865">
        <v>0</v>
      </c>
      <c r="D93" s="866">
        <v>0</v>
      </c>
      <c r="E93" s="865">
        <v>1</v>
      </c>
      <c r="F93" s="720">
        <v>0</v>
      </c>
      <c r="G93" s="1971" t="s">
        <v>126</v>
      </c>
      <c r="H93" s="1971" t="s">
        <v>126</v>
      </c>
      <c r="I93" s="1972" t="s">
        <v>126</v>
      </c>
      <c r="J93" s="1972" t="s">
        <v>126</v>
      </c>
      <c r="K93" s="1972" t="s">
        <v>126</v>
      </c>
      <c r="L93" s="1974" t="s">
        <v>126</v>
      </c>
      <c r="M93" s="1970" t="s">
        <v>67</v>
      </c>
      <c r="N93" s="1970" t="s">
        <v>67</v>
      </c>
    </row>
    <row r="94" spans="1:14">
      <c r="A94" s="44" t="s">
        <v>1134</v>
      </c>
      <c r="B94" s="718">
        <v>3277</v>
      </c>
      <c r="C94" s="865">
        <v>10</v>
      </c>
      <c r="D94" s="866">
        <v>1.8309429356118401E-3</v>
      </c>
      <c r="E94" s="865">
        <v>7</v>
      </c>
      <c r="F94" s="720">
        <v>0.8571428571428571</v>
      </c>
      <c r="G94" s="1971">
        <v>12379.936535899998</v>
      </c>
      <c r="H94" s="1971">
        <v>12379.936535899998</v>
      </c>
      <c r="I94" s="1972">
        <v>0.92492359999999962</v>
      </c>
      <c r="J94" s="1972">
        <v>207.08773719999985</v>
      </c>
      <c r="K94" s="1972">
        <v>207.08773719999985</v>
      </c>
      <c r="L94" s="1973">
        <v>38606.289000000012</v>
      </c>
      <c r="M94" s="1970" t="s">
        <v>67</v>
      </c>
      <c r="N94" s="1970" t="s">
        <v>67</v>
      </c>
    </row>
    <row r="95" spans="1:14">
      <c r="A95" s="44" t="s">
        <v>1135</v>
      </c>
      <c r="B95" s="718">
        <v>145</v>
      </c>
      <c r="C95" s="865">
        <v>1</v>
      </c>
      <c r="D95" s="866">
        <v>0</v>
      </c>
      <c r="E95" s="865">
        <v>4</v>
      </c>
      <c r="F95" s="720">
        <v>0</v>
      </c>
      <c r="G95" s="1971">
        <v>33853.713130999997</v>
      </c>
      <c r="H95" s="1971">
        <v>33853.713130999997</v>
      </c>
      <c r="I95" s="1972">
        <v>0.13538699999999998</v>
      </c>
      <c r="J95" s="1972">
        <v>-193.79785299999998</v>
      </c>
      <c r="K95" s="1972">
        <v>-193.79785299999998</v>
      </c>
      <c r="L95" s="1973">
        <v>13860.880000000001</v>
      </c>
      <c r="M95" s="1970" t="s">
        <v>67</v>
      </c>
      <c r="N95" s="1970" t="s">
        <v>67</v>
      </c>
    </row>
    <row r="96" spans="1:14">
      <c r="A96" s="509" t="s">
        <v>1081</v>
      </c>
      <c r="B96" s="718">
        <v>46</v>
      </c>
      <c r="C96" s="865">
        <v>0</v>
      </c>
      <c r="D96" s="866">
        <v>0</v>
      </c>
      <c r="E96" s="865">
        <v>0</v>
      </c>
      <c r="F96" s="720">
        <v>0</v>
      </c>
      <c r="G96" s="1971" t="s">
        <v>126</v>
      </c>
      <c r="H96" s="1971" t="s">
        <v>126</v>
      </c>
      <c r="I96" s="1972" t="s">
        <v>126</v>
      </c>
      <c r="J96" s="1972" t="s">
        <v>126</v>
      </c>
      <c r="K96" s="1972" t="s">
        <v>126</v>
      </c>
      <c r="L96" s="1974" t="s">
        <v>126</v>
      </c>
      <c r="M96" s="1970" t="s">
        <v>67</v>
      </c>
      <c r="N96" s="1970" t="s">
        <v>67</v>
      </c>
    </row>
    <row r="97" spans="1:14">
      <c r="A97" s="721" t="s">
        <v>1082</v>
      </c>
      <c r="B97" s="718">
        <v>197</v>
      </c>
      <c r="C97" s="865">
        <v>18</v>
      </c>
      <c r="D97" s="866">
        <v>9.1370558375634514E-2</v>
      </c>
      <c r="E97" s="865">
        <v>15</v>
      </c>
      <c r="F97" s="720">
        <v>1.2</v>
      </c>
      <c r="G97" s="1971">
        <v>8867.0545622777736</v>
      </c>
      <c r="H97" s="1971">
        <v>8867.0545622777736</v>
      </c>
      <c r="I97" s="1972">
        <v>0.47443905555555549</v>
      </c>
      <c r="J97" s="1972">
        <v>107.8775492222222</v>
      </c>
      <c r="K97" s="1972">
        <v>187.3110945</v>
      </c>
      <c r="L97" s="1973">
        <v>32017.631666666668</v>
      </c>
      <c r="M97" s="1970" t="s">
        <v>67</v>
      </c>
      <c r="N97" s="1970" t="s">
        <v>67</v>
      </c>
    </row>
    <row r="98" spans="1:14">
      <c r="A98" s="721" t="s">
        <v>1083</v>
      </c>
      <c r="B98" s="718">
        <v>1430</v>
      </c>
      <c r="C98" s="865">
        <v>11</v>
      </c>
      <c r="D98" s="866">
        <v>7.6923076923076927E-3</v>
      </c>
      <c r="E98" s="865">
        <v>13</v>
      </c>
      <c r="F98" s="720">
        <v>0.84615384615384615</v>
      </c>
      <c r="G98" s="1971">
        <v>20118.48894263637</v>
      </c>
      <c r="H98" s="1971">
        <v>20029.857293272733</v>
      </c>
      <c r="I98" s="1972">
        <v>0.13800854545454547</v>
      </c>
      <c r="J98" s="1972">
        <v>589.87016499999993</v>
      </c>
      <c r="K98" s="1972">
        <v>523.81995627272715</v>
      </c>
      <c r="L98" s="1973">
        <v>36167.375454545458</v>
      </c>
      <c r="M98" s="1970" t="s">
        <v>67</v>
      </c>
      <c r="N98" s="1970" t="s">
        <v>67</v>
      </c>
    </row>
    <row r="99" spans="1:14">
      <c r="A99" s="721" t="s">
        <v>1084</v>
      </c>
      <c r="B99" s="718">
        <v>364</v>
      </c>
      <c r="C99" s="865">
        <v>3</v>
      </c>
      <c r="D99" s="866">
        <v>8.241758241758242E-3</v>
      </c>
      <c r="E99" s="865">
        <v>4</v>
      </c>
      <c r="F99" s="720">
        <v>0.75</v>
      </c>
      <c r="G99" s="1971">
        <v>1619.0539133333334</v>
      </c>
      <c r="H99" s="1971">
        <v>1619.0539133333334</v>
      </c>
      <c r="I99" s="1972">
        <v>0.60381333333333342</v>
      </c>
      <c r="J99" s="1972">
        <v>124.43487166666667</v>
      </c>
      <c r="K99" s="1972">
        <v>120.48421166666667</v>
      </c>
      <c r="L99" s="1973">
        <v>16754.263333333332</v>
      </c>
      <c r="M99" s="1970" t="s">
        <v>67</v>
      </c>
      <c r="N99" s="1970" t="s">
        <v>67</v>
      </c>
    </row>
    <row r="100" spans="1:14">
      <c r="A100" s="721" t="s">
        <v>1085</v>
      </c>
      <c r="B100" s="718">
        <v>68</v>
      </c>
      <c r="C100" s="865">
        <v>0</v>
      </c>
      <c r="D100" s="866">
        <v>0</v>
      </c>
      <c r="E100" s="865">
        <v>0</v>
      </c>
      <c r="F100" s="720">
        <v>0</v>
      </c>
      <c r="G100" s="1971" t="s">
        <v>126</v>
      </c>
      <c r="H100" s="1971" t="s">
        <v>126</v>
      </c>
      <c r="I100" s="1972" t="s">
        <v>126</v>
      </c>
      <c r="J100" s="1972" t="s">
        <v>126</v>
      </c>
      <c r="K100" s="1972" t="s">
        <v>126</v>
      </c>
      <c r="L100" s="1974" t="s">
        <v>126</v>
      </c>
      <c r="M100" s="1970" t="s">
        <v>67</v>
      </c>
      <c r="N100" s="1970" t="s">
        <v>67</v>
      </c>
    </row>
    <row r="101" spans="1:14">
      <c r="A101" s="721" t="s">
        <v>1086</v>
      </c>
      <c r="B101" s="718">
        <v>283</v>
      </c>
      <c r="C101" s="865">
        <v>13</v>
      </c>
      <c r="D101" s="866">
        <v>4.5936395759717315E-2</v>
      </c>
      <c r="E101" s="865">
        <v>15</v>
      </c>
      <c r="F101" s="720">
        <v>0.8666666666666667</v>
      </c>
      <c r="G101" s="1971">
        <v>9935.0845434615403</v>
      </c>
      <c r="H101" s="1971">
        <v>9935.0845434615403</v>
      </c>
      <c r="I101" s="1972">
        <v>0.89336546153846141</v>
      </c>
      <c r="J101" s="1972">
        <v>87.010964692307667</v>
      </c>
      <c r="K101" s="1972">
        <v>110.65404007692304</v>
      </c>
      <c r="L101" s="1973">
        <v>26480.502307692328</v>
      </c>
      <c r="M101" s="1970" t="s">
        <v>67</v>
      </c>
      <c r="N101" s="1970" t="s">
        <v>67</v>
      </c>
    </row>
    <row r="102" spans="1:14">
      <c r="A102" s="721" t="s">
        <v>1087</v>
      </c>
      <c r="B102" s="718">
        <v>969</v>
      </c>
      <c r="C102" s="865">
        <v>10</v>
      </c>
      <c r="D102" s="866">
        <v>1.1351909184726523E-2</v>
      </c>
      <c r="E102" s="865">
        <v>12</v>
      </c>
      <c r="F102" s="720">
        <v>0.91666666666666663</v>
      </c>
      <c r="G102" s="1971">
        <v>2109.8734173000003</v>
      </c>
      <c r="H102" s="1971">
        <v>2109.8734173000003</v>
      </c>
      <c r="I102" s="1972">
        <v>5.2174300000000007E-2</v>
      </c>
      <c r="J102" s="1972">
        <v>1116.2820177000001</v>
      </c>
      <c r="K102" s="1972">
        <v>1093.4909356000003</v>
      </c>
      <c r="L102" s="1973">
        <v>59082.758999999984</v>
      </c>
      <c r="M102" s="1970" t="s">
        <v>67</v>
      </c>
      <c r="N102" s="1970" t="s">
        <v>67</v>
      </c>
    </row>
    <row r="103" spans="1:14">
      <c r="A103" s="721" t="s">
        <v>1088</v>
      </c>
      <c r="B103" s="718">
        <v>1043</v>
      </c>
      <c r="C103" s="865">
        <v>10</v>
      </c>
      <c r="D103" s="866">
        <v>1.0546500479386385E-2</v>
      </c>
      <c r="E103" s="865">
        <v>12</v>
      </c>
      <c r="F103" s="720">
        <v>0.91666666666666663</v>
      </c>
      <c r="G103" s="1971">
        <v>10315.221837100005</v>
      </c>
      <c r="H103" s="1971">
        <v>10315.221837100005</v>
      </c>
      <c r="I103" s="1972">
        <v>4.8434575000000013</v>
      </c>
      <c r="J103" s="1972">
        <v>1683.9424561999999</v>
      </c>
      <c r="K103" s="1972">
        <v>1546.0629073</v>
      </c>
      <c r="L103" s="1973">
        <v>115491.62500000004</v>
      </c>
      <c r="M103" s="1970" t="s">
        <v>67</v>
      </c>
      <c r="N103" s="1970" t="s">
        <v>67</v>
      </c>
    </row>
    <row r="104" spans="1:14">
      <c r="A104" s="721" t="s">
        <v>1089</v>
      </c>
      <c r="B104" s="718">
        <v>0</v>
      </c>
      <c r="C104" s="865">
        <v>0</v>
      </c>
      <c r="D104" s="866">
        <v>0</v>
      </c>
      <c r="E104" s="865">
        <v>0</v>
      </c>
      <c r="F104" s="720">
        <v>0</v>
      </c>
      <c r="G104" s="1971" t="s">
        <v>126</v>
      </c>
      <c r="H104" s="1971" t="s">
        <v>126</v>
      </c>
      <c r="I104" s="1972" t="s">
        <v>126</v>
      </c>
      <c r="J104" s="1972" t="s">
        <v>126</v>
      </c>
      <c r="K104" s="1972" t="s">
        <v>126</v>
      </c>
      <c r="L104" s="1974" t="s">
        <v>126</v>
      </c>
      <c r="M104" s="1970" t="s">
        <v>67</v>
      </c>
      <c r="N104" s="1970" t="s">
        <v>67</v>
      </c>
    </row>
    <row r="105" spans="1:14">
      <c r="A105" s="721" t="s">
        <v>1090</v>
      </c>
      <c r="B105" s="718">
        <v>9</v>
      </c>
      <c r="C105" s="865">
        <v>0</v>
      </c>
      <c r="D105" s="866">
        <v>0</v>
      </c>
      <c r="E105" s="865">
        <v>1</v>
      </c>
      <c r="F105" s="720">
        <v>0</v>
      </c>
      <c r="G105" s="1971" t="s">
        <v>126</v>
      </c>
      <c r="H105" s="1971" t="s">
        <v>126</v>
      </c>
      <c r="I105" s="1972" t="s">
        <v>126</v>
      </c>
      <c r="J105" s="1972" t="s">
        <v>126</v>
      </c>
      <c r="K105" s="1972" t="s">
        <v>126</v>
      </c>
      <c r="L105" s="1974" t="s">
        <v>126</v>
      </c>
      <c r="M105" s="1970" t="s">
        <v>67</v>
      </c>
      <c r="N105" s="1970" t="s">
        <v>67</v>
      </c>
    </row>
    <row r="106" spans="1:14">
      <c r="A106" s="721" t="s">
        <v>1136</v>
      </c>
      <c r="B106" s="718">
        <v>861</v>
      </c>
      <c r="C106" s="865">
        <v>5</v>
      </c>
      <c r="D106" s="866">
        <v>2.3228803716608595E-3</v>
      </c>
      <c r="E106" s="865">
        <v>5</v>
      </c>
      <c r="F106" s="720">
        <v>0.4</v>
      </c>
      <c r="G106" s="1971">
        <v>6723.9168858000021</v>
      </c>
      <c r="H106" s="1971">
        <v>6636.9392572000024</v>
      </c>
      <c r="I106" s="1972">
        <v>9.0392600000000004E-2</v>
      </c>
      <c r="J106" s="1972">
        <v>201.15220980000001</v>
      </c>
      <c r="K106" s="1972">
        <v>301.04839139999996</v>
      </c>
      <c r="L106" s="1973">
        <v>13002.238000000001</v>
      </c>
      <c r="M106" s="1970" t="s">
        <v>67</v>
      </c>
      <c r="N106" s="1970" t="s">
        <v>67</v>
      </c>
    </row>
    <row r="107" spans="1:14" ht="13">
      <c r="A107" s="2854" t="s">
        <v>1137</v>
      </c>
      <c r="B107" s="2855"/>
      <c r="C107" s="2856"/>
      <c r="D107" s="2856"/>
      <c r="E107" s="2856"/>
      <c r="F107" s="2856"/>
      <c r="G107" s="2855"/>
      <c r="H107" s="2855"/>
      <c r="I107" s="2855"/>
      <c r="J107" s="2855"/>
      <c r="K107" s="2855"/>
      <c r="L107" s="2855"/>
      <c r="M107" s="2855"/>
      <c r="N107" s="2857"/>
    </row>
    <row r="108" spans="1:14">
      <c r="A108" s="75" t="s">
        <v>1138</v>
      </c>
      <c r="B108" s="718">
        <v>2481</v>
      </c>
      <c r="C108" s="865">
        <v>28</v>
      </c>
      <c r="D108" s="866">
        <v>1.0479645304312777E-2</v>
      </c>
      <c r="E108" s="865">
        <v>26</v>
      </c>
      <c r="F108" s="720">
        <v>1.0769230769230769</v>
      </c>
      <c r="G108" s="1971">
        <v>15564.566260357138</v>
      </c>
      <c r="H108" s="1971">
        <v>15564.566260357138</v>
      </c>
      <c r="I108" s="1971">
        <v>2.1436970714285732</v>
      </c>
      <c r="J108" s="1971">
        <v>694.8496132857141</v>
      </c>
      <c r="K108" s="1971">
        <v>680.18543653571419</v>
      </c>
      <c r="L108" s="1975">
        <v>58113.375000000073</v>
      </c>
      <c r="M108" s="1970" t="s">
        <v>67</v>
      </c>
      <c r="N108" s="1970" t="s">
        <v>67</v>
      </c>
    </row>
    <row r="109" spans="1:14">
      <c r="A109" s="75" t="s">
        <v>1139</v>
      </c>
      <c r="B109" s="718">
        <v>0</v>
      </c>
      <c r="C109" s="865">
        <v>17</v>
      </c>
      <c r="D109" s="1619">
        <v>6.542361792607131E-3</v>
      </c>
      <c r="E109" s="865">
        <v>0</v>
      </c>
      <c r="F109" s="1620">
        <v>0</v>
      </c>
      <c r="G109" s="1971">
        <v>12164.962862764705</v>
      </c>
      <c r="H109" s="1971">
        <v>12164.962862764705</v>
      </c>
      <c r="I109" s="1971">
        <v>0.15682470588235298</v>
      </c>
      <c r="J109" s="1971">
        <v>1276.1744528235292</v>
      </c>
      <c r="K109" s="1971">
        <v>1406.2352005882349</v>
      </c>
      <c r="L109" s="1975">
        <v>57242.681176470593</v>
      </c>
      <c r="M109" s="1970" t="s">
        <v>67</v>
      </c>
      <c r="N109" s="1970" t="s">
        <v>67</v>
      </c>
    </row>
    <row r="110" spans="1:14">
      <c r="A110" s="75" t="s">
        <v>1140</v>
      </c>
      <c r="B110" s="718">
        <v>3057</v>
      </c>
      <c r="C110" s="865">
        <v>39</v>
      </c>
      <c r="D110" s="866">
        <v>1.144913313706248E-2</v>
      </c>
      <c r="E110" s="865">
        <v>46</v>
      </c>
      <c r="F110" s="720">
        <v>0.76086956521739135</v>
      </c>
      <c r="G110" s="1971">
        <v>11044.827048846157</v>
      </c>
      <c r="H110" s="1971">
        <v>11044.827048846157</v>
      </c>
      <c r="I110" s="1971">
        <v>1.6293907948717965</v>
      </c>
      <c r="J110" s="1971">
        <v>699.42604748717952</v>
      </c>
      <c r="K110" s="1971">
        <v>675.53748082051288</v>
      </c>
      <c r="L110" s="1975">
        <v>55744.562307692337</v>
      </c>
      <c r="M110" s="1970" t="s">
        <v>67</v>
      </c>
      <c r="N110" s="1970" t="s">
        <v>67</v>
      </c>
    </row>
    <row r="111" spans="1:14">
      <c r="A111" s="75" t="s">
        <v>1141</v>
      </c>
      <c r="B111" s="718"/>
      <c r="C111" s="865"/>
      <c r="D111" s="866"/>
      <c r="E111" s="865"/>
      <c r="F111" s="720"/>
      <c r="G111" s="1971"/>
      <c r="H111" s="1971"/>
      <c r="I111" s="1971"/>
      <c r="J111" s="1971"/>
      <c r="K111" s="1971"/>
      <c r="L111" s="1971"/>
      <c r="M111" s="1970"/>
      <c r="N111" s="1970"/>
    </row>
    <row r="112" spans="1:14">
      <c r="A112" s="673" t="s">
        <v>1100</v>
      </c>
      <c r="B112" s="718">
        <v>2402</v>
      </c>
      <c r="C112" s="865">
        <v>28</v>
      </c>
      <c r="D112" s="866">
        <v>9.5753538717735214E-3</v>
      </c>
      <c r="E112" s="865">
        <v>18</v>
      </c>
      <c r="F112" s="720">
        <v>1.2777777777777777</v>
      </c>
      <c r="G112" s="1971">
        <v>17218.076862857142</v>
      </c>
      <c r="H112" s="1971">
        <v>17202.545143464286</v>
      </c>
      <c r="I112" s="1971">
        <v>1.9832630000000024</v>
      </c>
      <c r="J112" s="1971">
        <v>708.18366646428581</v>
      </c>
      <c r="K112" s="1971">
        <v>696.92732950000004</v>
      </c>
      <c r="L112" s="1975">
        <v>56642.423928571501</v>
      </c>
      <c r="M112" s="1970" t="s">
        <v>67</v>
      </c>
      <c r="N112" s="1970" t="s">
        <v>67</v>
      </c>
    </row>
    <row r="113" spans="1:14" s="133" customFormat="1">
      <c r="A113" s="673" t="s">
        <v>1101</v>
      </c>
      <c r="B113" s="718">
        <v>1665</v>
      </c>
      <c r="C113" s="865">
        <v>43</v>
      </c>
      <c r="D113" s="866">
        <v>2.0420420420420419E-2</v>
      </c>
      <c r="E113" s="865">
        <v>39</v>
      </c>
      <c r="F113" s="720">
        <v>1.1025641025641026</v>
      </c>
      <c r="G113" s="1971">
        <v>8421.1196232790699</v>
      </c>
      <c r="H113" s="1971">
        <v>8408.5600883953502</v>
      </c>
      <c r="I113" s="1971">
        <v>0.3140525348837207</v>
      </c>
      <c r="J113" s="1971">
        <v>412.85948537209299</v>
      </c>
      <c r="K113" s="1971">
        <v>418.64259325581395</v>
      </c>
      <c r="L113" s="1975">
        <v>35980.990232558157</v>
      </c>
      <c r="M113" s="1970" t="s">
        <v>67</v>
      </c>
      <c r="N113" s="1970" t="s">
        <v>67</v>
      </c>
    </row>
    <row r="114" spans="1:14" s="133" customFormat="1">
      <c r="A114" s="673" t="s">
        <v>1102</v>
      </c>
      <c r="B114" s="718">
        <v>339</v>
      </c>
      <c r="C114" s="865">
        <v>9</v>
      </c>
      <c r="D114" s="866">
        <v>2.359882005899705E-2</v>
      </c>
      <c r="E114" s="865">
        <v>9</v>
      </c>
      <c r="F114" s="720">
        <v>0.88888888888888884</v>
      </c>
      <c r="G114" s="1971">
        <v>4155.4551366666674</v>
      </c>
      <c r="H114" s="1971">
        <v>4155.4551366666674</v>
      </c>
      <c r="I114" s="1971">
        <v>7.7654111111111118E-2</v>
      </c>
      <c r="J114" s="1971">
        <v>60.580687111111096</v>
      </c>
      <c r="K114" s="1971">
        <v>71.520282777777766</v>
      </c>
      <c r="L114" s="1975">
        <v>15717.287777777783</v>
      </c>
      <c r="M114" s="1970" t="s">
        <v>67</v>
      </c>
      <c r="N114" s="1970" t="s">
        <v>67</v>
      </c>
    </row>
    <row r="115" spans="1:14" s="133" customFormat="1">
      <c r="A115" s="75" t="s">
        <v>1142</v>
      </c>
      <c r="B115" s="718">
        <v>4408</v>
      </c>
      <c r="C115" s="865">
        <v>80</v>
      </c>
      <c r="D115" s="866">
        <v>1.4745916515426498E-2</v>
      </c>
      <c r="E115" s="865">
        <v>46</v>
      </c>
      <c r="F115" s="720">
        <v>1.4130434782608696</v>
      </c>
      <c r="G115" s="1971">
        <v>11018.256652387499</v>
      </c>
      <c r="H115" s="1971">
        <v>11006.069800599998</v>
      </c>
      <c r="I115" s="1971">
        <v>0.87153762500000087</v>
      </c>
      <c r="J115" s="1971">
        <v>476.59158394999986</v>
      </c>
      <c r="K115" s="1971">
        <v>476.99099101249976</v>
      </c>
      <c r="L115" s="1975">
        <v>40931.743750000016</v>
      </c>
      <c r="M115" s="1970" t="s">
        <v>67</v>
      </c>
      <c r="N115" s="1970" t="s">
        <v>67</v>
      </c>
    </row>
    <row r="116" spans="1:14" s="133" customFormat="1">
      <c r="A116" s="75" t="s">
        <v>1143</v>
      </c>
      <c r="B116" s="718"/>
      <c r="C116" s="865"/>
      <c r="D116" s="866"/>
      <c r="E116" s="865"/>
      <c r="F116" s="720"/>
      <c r="G116" s="1971"/>
      <c r="H116" s="1971"/>
      <c r="I116" s="1971"/>
      <c r="J116" s="1971"/>
      <c r="K116" s="1971"/>
      <c r="L116" s="1975"/>
      <c r="M116" s="1970"/>
      <c r="N116" s="1970"/>
    </row>
    <row r="117" spans="1:14" s="133" customFormat="1">
      <c r="A117" s="1734" t="s">
        <v>1100</v>
      </c>
      <c r="B117" s="718">
        <v>3034</v>
      </c>
      <c r="C117" s="865">
        <v>32</v>
      </c>
      <c r="D117" s="866">
        <v>8.8991430454845085E-3</v>
      </c>
      <c r="E117" s="865">
        <v>28</v>
      </c>
      <c r="F117" s="720">
        <v>1.1428571428571428</v>
      </c>
      <c r="G117" s="1971">
        <v>12009.600702343749</v>
      </c>
      <c r="H117" s="1971">
        <v>12009.600702343749</v>
      </c>
      <c r="I117" s="1971">
        <v>0.39469412499999967</v>
      </c>
      <c r="J117" s="1971">
        <v>818.09306618750009</v>
      </c>
      <c r="K117" s="1971">
        <v>834.82414493750025</v>
      </c>
      <c r="L117" s="1975">
        <v>42243.321875000009</v>
      </c>
      <c r="M117" s="1970" t="s">
        <v>67</v>
      </c>
      <c r="N117" s="1970" t="s">
        <v>67</v>
      </c>
    </row>
    <row r="118" spans="1:14" s="133" customFormat="1">
      <c r="A118" s="1734" t="s">
        <v>1101</v>
      </c>
      <c r="B118" s="718">
        <v>427</v>
      </c>
      <c r="C118" s="865">
        <v>39</v>
      </c>
      <c r="D118" s="866">
        <v>7.2599531615925056E-2</v>
      </c>
      <c r="E118" s="865">
        <v>36</v>
      </c>
      <c r="F118" s="720">
        <v>1.0833333333333333</v>
      </c>
      <c r="G118" s="1971">
        <v>10980.894651974362</v>
      </c>
      <c r="H118" s="1971">
        <v>10955.895981641028</v>
      </c>
      <c r="I118" s="1971">
        <v>1.4362758717948734</v>
      </c>
      <c r="J118" s="1971">
        <v>304.53760151282029</v>
      </c>
      <c r="K118" s="1971">
        <v>293.11484469230749</v>
      </c>
      <c r="L118" s="1975">
        <v>45366.090000000026</v>
      </c>
      <c r="M118" s="1970" t="s">
        <v>67</v>
      </c>
      <c r="N118" s="1970" t="s">
        <v>67</v>
      </c>
    </row>
    <row r="119" spans="1:14" s="133" customFormat="1">
      <c r="A119" s="1734" t="s">
        <v>1102</v>
      </c>
      <c r="B119" s="718">
        <v>948</v>
      </c>
      <c r="C119" s="865">
        <v>9</v>
      </c>
      <c r="D119" s="866">
        <v>7.3839662447257384E-3</v>
      </c>
      <c r="E119" s="865">
        <v>8</v>
      </c>
      <c r="F119" s="720">
        <v>0.875</v>
      </c>
      <c r="G119" s="1971">
        <v>7672.3642543333344</v>
      </c>
      <c r="H119" s="1971">
        <v>7672.3642543333344</v>
      </c>
      <c r="I119" s="1971">
        <v>0.12105988888888887</v>
      </c>
      <c r="J119" s="1971">
        <v>7.9313487777777709</v>
      </c>
      <c r="K119" s="1971">
        <v>1.4919666666666442</v>
      </c>
      <c r="L119" s="1975">
        <v>17062.470000000005</v>
      </c>
      <c r="M119" s="1970" t="s">
        <v>67</v>
      </c>
      <c r="N119" s="1970" t="s">
        <v>67</v>
      </c>
    </row>
    <row r="121" spans="1:14" s="2519" customFormat="1" ht="18.75" customHeight="1">
      <c r="A121" s="2849" t="s">
        <v>1144</v>
      </c>
      <c r="B121" s="2849"/>
      <c r="C121" s="2849"/>
      <c r="D121" s="2849"/>
      <c r="E121" s="2849"/>
      <c r="F121" s="2849"/>
      <c r="G121" s="2849"/>
      <c r="H121" s="2849"/>
      <c r="I121" s="2849"/>
      <c r="J121" s="2849"/>
      <c r="K121" s="2849"/>
      <c r="L121" s="2849"/>
      <c r="M121" s="2849"/>
      <c r="N121" s="2849"/>
    </row>
    <row r="122" spans="1:14" s="2519" customFormat="1" ht="11.5">
      <c r="A122" s="2848" t="s">
        <v>1145</v>
      </c>
      <c r="B122" s="2848"/>
      <c r="C122" s="2848"/>
      <c r="D122" s="2848"/>
      <c r="E122" s="2848"/>
      <c r="F122" s="2848"/>
      <c r="G122" s="2848"/>
      <c r="H122" s="2848"/>
      <c r="I122" s="2848"/>
      <c r="J122" s="2848"/>
      <c r="K122" s="2848"/>
      <c r="L122" s="2848"/>
      <c r="M122" s="2848"/>
      <c r="N122" s="2848"/>
    </row>
    <row r="123" spans="1:14" s="2519" customFormat="1" ht="11.5">
      <c r="A123" s="2849" t="s">
        <v>1146</v>
      </c>
      <c r="B123" s="2849"/>
      <c r="C123" s="2849"/>
      <c r="D123" s="2849"/>
      <c r="E123" s="2849"/>
      <c r="F123" s="2849"/>
      <c r="G123" s="2849"/>
      <c r="H123" s="2849"/>
      <c r="I123" s="2849"/>
      <c r="J123" s="2849"/>
      <c r="K123" s="2849"/>
      <c r="L123" s="2849"/>
      <c r="M123" s="2849"/>
      <c r="N123" s="2849"/>
    </row>
    <row r="124" spans="1:14" s="2519" customFormat="1" ht="27" customHeight="1">
      <c r="A124" s="2660" t="s">
        <v>1111</v>
      </c>
      <c r="B124" s="2660"/>
      <c r="C124" s="2660"/>
      <c r="D124" s="2660"/>
      <c r="E124" s="2660"/>
      <c r="F124" s="2660"/>
      <c r="G124" s="2660"/>
      <c r="H124" s="2660"/>
      <c r="I124" s="2660"/>
      <c r="J124" s="2660"/>
      <c r="K124" s="2660"/>
      <c r="L124" s="2660"/>
      <c r="M124" s="2660"/>
      <c r="N124" s="2660"/>
    </row>
    <row r="125" spans="1:14" s="2519" customFormat="1" ht="11.5" customHeight="1">
      <c r="A125" s="2660" t="s">
        <v>1112</v>
      </c>
      <c r="B125" s="2660"/>
      <c r="C125" s="2660"/>
      <c r="D125" s="2660"/>
      <c r="E125" s="2660"/>
      <c r="F125" s="2660"/>
      <c r="G125" s="2660"/>
      <c r="H125" s="2660"/>
      <c r="I125" s="2660"/>
      <c r="J125" s="2660"/>
      <c r="K125" s="2660"/>
      <c r="L125" s="2660"/>
      <c r="M125" s="2660"/>
      <c r="N125" s="2660"/>
    </row>
    <row r="126" spans="1:14" s="2519" customFormat="1" ht="11.5" customHeight="1">
      <c r="A126" s="2660" t="s">
        <v>1147</v>
      </c>
      <c r="B126" s="2660"/>
      <c r="C126" s="2660"/>
      <c r="D126" s="2660"/>
      <c r="E126" s="2660"/>
      <c r="F126" s="2660"/>
      <c r="G126" s="2660"/>
      <c r="H126" s="2660"/>
      <c r="I126" s="2660"/>
      <c r="J126" s="2660"/>
      <c r="K126" s="2660"/>
      <c r="L126" s="2660"/>
      <c r="M126" s="2660"/>
      <c r="N126" s="2660"/>
    </row>
    <row r="127" spans="1:14" s="2519" customFormat="1" ht="11.5">
      <c r="A127" s="2786" t="s">
        <v>1148</v>
      </c>
      <c r="B127" s="2786"/>
      <c r="C127" s="2786"/>
      <c r="D127" s="2786"/>
      <c r="E127" s="2786"/>
      <c r="F127" s="2786"/>
      <c r="G127" s="2786"/>
      <c r="H127" s="2786"/>
      <c r="I127" s="2786"/>
      <c r="J127" s="2786"/>
      <c r="K127" s="2786"/>
      <c r="L127" s="2786"/>
      <c r="M127" s="2786"/>
      <c r="N127" s="2786"/>
    </row>
    <row r="128" spans="1:14" s="2519" customFormat="1" ht="11.5">
      <c r="A128" s="2786" t="s">
        <v>1149</v>
      </c>
      <c r="B128" s="2786"/>
      <c r="C128" s="2786"/>
      <c r="D128" s="2786"/>
      <c r="E128" s="2786"/>
      <c r="F128" s="2786"/>
      <c r="G128" s="2786"/>
      <c r="H128" s="2786"/>
      <c r="I128" s="2786"/>
      <c r="J128" s="2786"/>
      <c r="K128" s="2786"/>
      <c r="L128" s="2786"/>
      <c r="M128" s="2786"/>
      <c r="N128" s="2786"/>
    </row>
    <row r="129" spans="1:14" s="2519" customFormat="1" ht="28.4" customHeight="1">
      <c r="A129" s="2660" t="s">
        <v>1150</v>
      </c>
      <c r="B129" s="2660"/>
      <c r="C129" s="2660"/>
      <c r="D129" s="2660"/>
      <c r="E129" s="2660"/>
      <c r="F129" s="2660"/>
      <c r="G129" s="2660"/>
      <c r="H129" s="2660"/>
      <c r="I129" s="2660"/>
      <c r="J129" s="2660"/>
      <c r="K129" s="2660"/>
      <c r="L129" s="2660"/>
      <c r="M129" s="2660"/>
      <c r="N129" s="2660"/>
    </row>
    <row r="130" spans="1:14" s="2519" customFormat="1" ht="11.5">
      <c r="A130" s="2660" t="s">
        <v>1151</v>
      </c>
      <c r="B130" s="2660"/>
      <c r="C130" s="2660"/>
      <c r="D130" s="2660"/>
      <c r="E130" s="2660"/>
      <c r="F130" s="2660"/>
      <c r="G130" s="2660"/>
      <c r="H130" s="2660"/>
      <c r="I130" s="2660"/>
      <c r="J130" s="2660"/>
      <c r="K130" s="2660"/>
      <c r="L130" s="2660"/>
      <c r="M130" s="2660"/>
      <c r="N130" s="2660"/>
    </row>
    <row r="131" spans="1:14" s="2519" customFormat="1" ht="33.65" customHeight="1">
      <c r="A131" s="2660" t="s">
        <v>1152</v>
      </c>
      <c r="B131" s="2660"/>
      <c r="C131" s="2660"/>
      <c r="D131" s="2660"/>
      <c r="E131" s="2660"/>
      <c r="F131" s="2660"/>
      <c r="G131" s="2660"/>
      <c r="H131" s="2660"/>
      <c r="I131" s="2660"/>
      <c r="J131" s="2660"/>
      <c r="K131" s="2660"/>
      <c r="L131" s="2660"/>
      <c r="M131" s="2660"/>
      <c r="N131" s="2660"/>
    </row>
    <row r="132" spans="1:14" s="2519" customFormat="1" ht="11.5">
      <c r="A132" s="2670" t="s">
        <v>1153</v>
      </c>
      <c r="B132" s="2670"/>
      <c r="C132" s="2670"/>
      <c r="D132" s="2670"/>
      <c r="E132" s="2670"/>
      <c r="F132" s="2670"/>
      <c r="G132" s="2670"/>
      <c r="H132" s="2670"/>
      <c r="I132" s="2670"/>
      <c r="J132" s="2670"/>
      <c r="K132" s="2670"/>
      <c r="L132" s="2670"/>
      <c r="M132" s="2670"/>
      <c r="N132" s="2670"/>
    </row>
    <row r="133" spans="1:14" s="2519" customFormat="1" ht="11.5">
      <c r="A133" s="2670" t="s">
        <v>1119</v>
      </c>
      <c r="B133" s="2670"/>
      <c r="C133" s="2670"/>
      <c r="D133" s="2670"/>
      <c r="E133" s="2670"/>
      <c r="F133" s="2670"/>
      <c r="G133" s="2670"/>
      <c r="H133" s="2670"/>
      <c r="I133" s="2670"/>
      <c r="J133" s="2670"/>
      <c r="K133" s="2670"/>
      <c r="L133" s="2670"/>
      <c r="M133" s="2670"/>
      <c r="N133" s="2670"/>
    </row>
    <row r="134" spans="1:14" s="2519" customFormat="1" ht="40" customHeight="1">
      <c r="A134" s="2660" t="s">
        <v>1154</v>
      </c>
      <c r="B134" s="2660"/>
      <c r="C134" s="2660"/>
      <c r="D134" s="2660"/>
      <c r="E134" s="2660"/>
      <c r="F134" s="2660"/>
      <c r="G134" s="2660"/>
      <c r="H134" s="2660"/>
      <c r="I134" s="2660"/>
      <c r="J134" s="2660"/>
      <c r="K134" s="2660"/>
      <c r="L134" s="2660"/>
      <c r="M134" s="2660"/>
      <c r="N134" s="2660"/>
    </row>
    <row r="135" spans="1:14" s="453" customFormat="1" ht="30.65" customHeight="1">
      <c r="A135" s="1618"/>
      <c r="B135" s="1618"/>
      <c r="C135" s="1618"/>
      <c r="D135" s="1618"/>
      <c r="E135" s="1618"/>
      <c r="F135" s="1618"/>
      <c r="G135" s="1618"/>
      <c r="H135" s="1618"/>
      <c r="I135" s="1618"/>
      <c r="J135" s="1618"/>
      <c r="K135" s="1618"/>
      <c r="L135" s="1618"/>
      <c r="M135" s="867"/>
      <c r="N135" s="867"/>
    </row>
    <row r="136" spans="1:14" s="453" customFormat="1" ht="38.9" customHeight="1">
      <c r="A136" s="1618"/>
      <c r="B136" s="1618"/>
      <c r="C136" s="1618"/>
      <c r="D136" s="1618"/>
      <c r="E136" s="1618"/>
      <c r="F136" s="1618"/>
      <c r="G136" s="1618"/>
      <c r="H136" s="1618"/>
      <c r="I136" s="1618"/>
      <c r="J136" s="1618"/>
      <c r="K136" s="1618"/>
      <c r="L136" s="1618"/>
      <c r="M136" s="867"/>
      <c r="N136" s="867"/>
    </row>
    <row r="137" spans="1:14" s="453" customFormat="1" ht="28.4" customHeight="1">
      <c r="A137" s="867"/>
      <c r="B137" s="233"/>
      <c r="C137" s="233"/>
      <c r="D137" s="233"/>
      <c r="E137" s="233"/>
      <c r="F137" s="233"/>
      <c r="G137" s="233"/>
      <c r="H137" s="233"/>
      <c r="I137" s="233"/>
      <c r="J137" s="233"/>
      <c r="K137" s="233"/>
      <c r="L137" s="233"/>
      <c r="M137" s="867"/>
      <c r="N137" s="867"/>
    </row>
    <row r="138" spans="1:14" ht="13" thickBot="1"/>
    <row r="139" spans="1:14" s="1618" customFormat="1" ht="29.25" customHeight="1" thickBot="1">
      <c r="A139" s="2812" t="s">
        <v>1155</v>
      </c>
      <c r="B139" s="2814"/>
    </row>
    <row r="140" spans="1:14" s="114" customFormat="1" ht="73" customHeight="1" thickBot="1">
      <c r="A140" s="2113" t="s">
        <v>1056</v>
      </c>
      <c r="B140" s="2113" t="s">
        <v>1710</v>
      </c>
      <c r="C140" s="2113" t="s">
        <v>1156</v>
      </c>
      <c r="D140" s="2113" t="s">
        <v>1711</v>
      </c>
      <c r="E140" s="2113" t="s">
        <v>1157</v>
      </c>
      <c r="F140" s="2113" t="s">
        <v>1158</v>
      </c>
      <c r="G140" s="2113" t="s">
        <v>1712</v>
      </c>
      <c r="H140" s="2113" t="s">
        <v>1713</v>
      </c>
      <c r="I140" s="2113" t="s">
        <v>1159</v>
      </c>
      <c r="J140" s="2113" t="s">
        <v>1714</v>
      </c>
      <c r="K140" s="2113" t="s">
        <v>1715</v>
      </c>
      <c r="L140" s="2113" t="s">
        <v>1160</v>
      </c>
      <c r="M140" s="2113" t="s">
        <v>1709</v>
      </c>
      <c r="N140" s="2113" t="s">
        <v>1708</v>
      </c>
    </row>
    <row r="141" spans="1:14" ht="13">
      <c r="A141" s="2875" t="s">
        <v>1064</v>
      </c>
      <c r="B141" s="2876"/>
      <c r="C141" s="2876"/>
      <c r="D141" s="2876"/>
      <c r="E141" s="2876"/>
      <c r="F141" s="2876"/>
      <c r="G141" s="2876"/>
      <c r="H141" s="2876"/>
      <c r="I141" s="2876"/>
      <c r="J141" s="2876"/>
      <c r="K141" s="2876"/>
      <c r="L141" s="2876"/>
      <c r="M141" s="2876"/>
      <c r="N141" s="2877"/>
    </row>
    <row r="142" spans="1:14">
      <c r="A142" s="917" t="s">
        <v>1066</v>
      </c>
      <c r="B142" s="918"/>
      <c r="C142" s="919">
        <v>609</v>
      </c>
      <c r="D142" s="918"/>
      <c r="E142" s="918"/>
      <c r="F142" s="918"/>
      <c r="G142" s="1972">
        <v>284.82111857143013</v>
      </c>
      <c r="H142" s="1972">
        <v>292.44919428571592</v>
      </c>
      <c r="I142" s="1972">
        <v>7.7361472857142358E-2</v>
      </c>
      <c r="J142" s="1972">
        <v>14.926527301428495</v>
      </c>
      <c r="K142" s="1972">
        <v>15.394074872857049</v>
      </c>
      <c r="L142" s="1973">
        <v>1136.5293428571131</v>
      </c>
      <c r="M142" s="1970">
        <v>7.1496448931129553E-2</v>
      </c>
      <c r="N142" s="1970">
        <v>9.1126540301761261E-2</v>
      </c>
    </row>
    <row r="143" spans="1:14">
      <c r="A143" s="917" t="s">
        <v>1067</v>
      </c>
      <c r="B143" s="918"/>
      <c r="C143" s="919">
        <v>15432</v>
      </c>
      <c r="D143" s="918"/>
      <c r="E143" s="918"/>
      <c r="F143" s="918"/>
      <c r="G143" s="1972">
        <v>278.86082834370615</v>
      </c>
      <c r="H143" s="1972">
        <v>278.86145062208874</v>
      </c>
      <c r="I143" s="1972">
        <v>7.7728373250391697E-2</v>
      </c>
      <c r="J143" s="1972">
        <v>10.981571317002798</v>
      </c>
      <c r="K143" s="1972">
        <v>11.116873111974341</v>
      </c>
      <c r="L143" s="1973">
        <v>1030.3378751949961</v>
      </c>
      <c r="M143" s="1970">
        <v>6.7060612730971039E-2</v>
      </c>
      <c r="N143" s="1970">
        <v>8.1393205729341819E-2</v>
      </c>
    </row>
    <row r="144" spans="1:14" ht="13">
      <c r="A144" s="2878" t="s">
        <v>1068</v>
      </c>
      <c r="B144" s="2879"/>
      <c r="C144" s="2880"/>
      <c r="D144" s="2879"/>
      <c r="E144" s="2879"/>
      <c r="F144" s="2879"/>
      <c r="G144" s="2879"/>
      <c r="H144" s="2879"/>
      <c r="I144" s="2879"/>
      <c r="J144" s="2879"/>
      <c r="K144" s="2879"/>
      <c r="L144" s="2879"/>
      <c r="M144" s="2879"/>
      <c r="N144" s="2881"/>
    </row>
    <row r="145" spans="1:14">
      <c r="A145" s="917" t="s">
        <v>1069</v>
      </c>
      <c r="B145" s="918"/>
      <c r="C145" s="919">
        <f>C143+C142</f>
        <v>16041</v>
      </c>
      <c r="D145" s="918"/>
      <c r="E145" s="918"/>
      <c r="F145" s="918"/>
      <c r="G145" s="1972">
        <f t="shared" ref="G145:N145" si="4">G143+G142</f>
        <v>563.68194691513622</v>
      </c>
      <c r="H145" s="1972">
        <f t="shared" si="4"/>
        <v>571.31064490780466</v>
      </c>
      <c r="I145" s="1972">
        <f t="shared" si="4"/>
        <v>0.15508984610753407</v>
      </c>
      <c r="J145" s="1972">
        <f t="shared" si="4"/>
        <v>25.908098618431293</v>
      </c>
      <c r="K145" s="1972">
        <f t="shared" si="4"/>
        <v>26.51094798483139</v>
      </c>
      <c r="L145" s="1973">
        <f t="shared" si="4"/>
        <v>2166.8672180521089</v>
      </c>
      <c r="M145" s="1970">
        <f t="shared" si="4"/>
        <v>0.13855706166210058</v>
      </c>
      <c r="N145" s="1970">
        <f t="shared" si="4"/>
        <v>0.17251974603110309</v>
      </c>
    </row>
    <row r="146" spans="1:14">
      <c r="A146" s="917" t="s">
        <v>1070</v>
      </c>
      <c r="B146" s="918"/>
      <c r="C146" s="919">
        <v>0</v>
      </c>
      <c r="D146" s="918"/>
      <c r="E146" s="918"/>
      <c r="F146" s="918"/>
      <c r="G146" s="1972">
        <v>0</v>
      </c>
      <c r="H146" s="1972">
        <v>0</v>
      </c>
      <c r="I146" s="1972">
        <v>0</v>
      </c>
      <c r="J146" s="1972">
        <v>0</v>
      </c>
      <c r="K146" s="1972">
        <v>0</v>
      </c>
      <c r="L146" s="1973">
        <v>0</v>
      </c>
      <c r="M146" s="1970">
        <v>0</v>
      </c>
      <c r="N146" s="1970">
        <v>0</v>
      </c>
    </row>
    <row r="147" spans="1:14">
      <c r="A147" s="920" t="s">
        <v>1161</v>
      </c>
      <c r="B147" s="918"/>
      <c r="C147" s="919">
        <v>8173</v>
      </c>
      <c r="D147" s="918"/>
      <c r="E147" s="918"/>
      <c r="F147" s="918"/>
      <c r="G147" s="1972">
        <v>243.49735764098659</v>
      </c>
      <c r="H147" s="1972">
        <v>243.61940829558097</v>
      </c>
      <c r="I147" s="1972">
        <v>5.6322462743184934E-2</v>
      </c>
      <c r="J147" s="1972">
        <v>10.065439158203434</v>
      </c>
      <c r="K147" s="1972">
        <v>10.130101583261522</v>
      </c>
      <c r="L147" s="1973">
        <v>695.34932460553068</v>
      </c>
      <c r="M147" s="1970">
        <v>6.5701954793592865E-2</v>
      </c>
      <c r="N147" s="1970">
        <v>9.2623899495752587E-2</v>
      </c>
    </row>
    <row r="148" spans="1:14">
      <c r="A148" s="920" t="s">
        <v>1162</v>
      </c>
      <c r="B148" s="918"/>
      <c r="C148" s="919">
        <v>247</v>
      </c>
      <c r="D148" s="918"/>
      <c r="E148" s="918"/>
      <c r="F148" s="918"/>
      <c r="G148" s="1972">
        <v>323.09919028340119</v>
      </c>
      <c r="H148" s="1972">
        <v>323.48797570850235</v>
      </c>
      <c r="I148" s="1972">
        <v>7.9135870445344453E-2</v>
      </c>
      <c r="J148" s="1972">
        <v>11.644454040485837</v>
      </c>
      <c r="K148" s="1972">
        <v>11.878352825910941</v>
      </c>
      <c r="L148" s="1973">
        <v>957.93704453441433</v>
      </c>
      <c r="M148" s="1970">
        <v>9.4554731343143281E-2</v>
      </c>
      <c r="N148" s="1970">
        <v>6.9648029430503244E-2</v>
      </c>
    </row>
    <row r="149" spans="1:14">
      <c r="A149" s="920" t="s">
        <v>1163</v>
      </c>
      <c r="B149" s="918"/>
      <c r="C149" s="919">
        <v>6218</v>
      </c>
      <c r="D149" s="918"/>
      <c r="E149" s="918"/>
      <c r="F149" s="918"/>
      <c r="G149" s="1972">
        <v>266.86875956897552</v>
      </c>
      <c r="H149" s="1972">
        <v>267.13845143131061</v>
      </c>
      <c r="I149" s="1972">
        <v>6.222944708910351E-2</v>
      </c>
      <c r="J149" s="1972">
        <v>11.479922604374492</v>
      </c>
      <c r="K149" s="1972">
        <v>11.733370722740453</v>
      </c>
      <c r="L149" s="1973">
        <v>966.79707462206898</v>
      </c>
      <c r="M149" s="1970">
        <v>6.8467914465116922E-2</v>
      </c>
      <c r="N149" s="1970">
        <v>8.750607976503158E-2</v>
      </c>
    </row>
    <row r="150" spans="1:14">
      <c r="A150" s="920" t="s">
        <v>1138</v>
      </c>
      <c r="B150" s="918"/>
      <c r="C150" s="919">
        <v>7779</v>
      </c>
      <c r="D150" s="918"/>
      <c r="E150" s="918"/>
      <c r="F150" s="918"/>
      <c r="G150" s="1972">
        <v>294.69879946006637</v>
      </c>
      <c r="H150" s="1972">
        <v>294.69879946006637</v>
      </c>
      <c r="I150" s="1972">
        <v>9.1284907314564581E-2</v>
      </c>
      <c r="J150" s="1972">
        <v>10.809606414062872</v>
      </c>
      <c r="K150" s="1972">
        <v>10.899078068517149</v>
      </c>
      <c r="L150" s="1973">
        <v>1079.308047306848</v>
      </c>
      <c r="M150" s="1970">
        <v>6.6001231668193272E-2</v>
      </c>
      <c r="N150" s="1970">
        <v>7.8002644061645768E-2</v>
      </c>
    </row>
    <row r="151" spans="1:14" ht="13">
      <c r="A151" s="2882" t="s">
        <v>1075</v>
      </c>
      <c r="B151" s="2883"/>
      <c r="C151" s="2884"/>
      <c r="D151" s="2883"/>
      <c r="E151" s="2883"/>
      <c r="F151" s="2883"/>
      <c r="G151" s="2883"/>
      <c r="H151" s="2883"/>
      <c r="I151" s="2883"/>
      <c r="J151" s="2883"/>
      <c r="K151" s="2883"/>
      <c r="L151" s="2883"/>
      <c r="M151" s="2883"/>
      <c r="N151" s="2885"/>
    </row>
    <row r="152" spans="1:14">
      <c r="A152" s="921" t="s">
        <v>1076</v>
      </c>
      <c r="B152" s="918"/>
      <c r="C152" s="919">
        <v>4292</v>
      </c>
      <c r="D152" s="918"/>
      <c r="E152" s="918"/>
      <c r="F152" s="918"/>
      <c r="G152" s="1972">
        <v>330.49981337370133</v>
      </c>
      <c r="H152" s="1972">
        <v>330.49981337370133</v>
      </c>
      <c r="I152" s="1972">
        <v>0.11010497856477867</v>
      </c>
      <c r="J152" s="1972">
        <v>12.680384770736412</v>
      </c>
      <c r="K152" s="1972">
        <v>12.774979365331014</v>
      </c>
      <c r="L152" s="1973">
        <v>1229.6321808014816</v>
      </c>
      <c r="M152" s="1970">
        <v>7.2355691007901402E-2</v>
      </c>
      <c r="N152" s="1970">
        <v>8.1097369984244119E-2</v>
      </c>
    </row>
    <row r="153" spans="1:14">
      <c r="A153" s="921" t="s">
        <v>1077</v>
      </c>
      <c r="B153" s="918"/>
      <c r="C153" s="919">
        <v>1938</v>
      </c>
      <c r="D153" s="918"/>
      <c r="E153" s="918"/>
      <c r="F153" s="918"/>
      <c r="G153" s="1972">
        <v>435.53585810113282</v>
      </c>
      <c r="H153" s="1972">
        <v>435.53585810113282</v>
      </c>
      <c r="I153" s="1972">
        <v>0.17717500928793017</v>
      </c>
      <c r="J153" s="1972">
        <v>8.6137667275539691</v>
      </c>
      <c r="K153" s="1972">
        <v>8.7334777698656296</v>
      </c>
      <c r="L153" s="1973">
        <v>1353.8365789473298</v>
      </c>
      <c r="M153" s="1970">
        <v>9.0118760353727428E-2</v>
      </c>
      <c r="N153" s="1970">
        <v>8.6771096278371804E-2</v>
      </c>
    </row>
    <row r="154" spans="1:14">
      <c r="A154" s="921" t="s">
        <v>1164</v>
      </c>
      <c r="B154" s="918"/>
      <c r="C154" s="919">
        <v>0</v>
      </c>
      <c r="D154" s="918"/>
      <c r="E154" s="918"/>
      <c r="F154" s="918"/>
      <c r="G154" s="1972" t="s">
        <v>126</v>
      </c>
      <c r="H154" s="1972" t="s">
        <v>126</v>
      </c>
      <c r="I154" s="1972" t="s">
        <v>126</v>
      </c>
      <c r="J154" s="1972" t="s">
        <v>126</v>
      </c>
      <c r="K154" s="1972" t="s">
        <v>126</v>
      </c>
      <c r="L154" s="1973" t="s">
        <v>126</v>
      </c>
      <c r="M154" s="1970" t="s">
        <v>126</v>
      </c>
      <c r="N154" s="1970" t="s">
        <v>126</v>
      </c>
    </row>
    <row r="155" spans="1:14">
      <c r="A155" s="921" t="s">
        <v>1165</v>
      </c>
      <c r="B155" s="918"/>
      <c r="C155" s="919">
        <v>976</v>
      </c>
      <c r="D155" s="918"/>
      <c r="E155" s="918"/>
      <c r="F155" s="918"/>
      <c r="G155" s="1972">
        <v>341.62272848360794</v>
      </c>
      <c r="H155" s="1972">
        <v>341.62272848360794</v>
      </c>
      <c r="I155" s="1972">
        <v>9.2603385245899977E-2</v>
      </c>
      <c r="J155" s="1972">
        <v>6.9210812499999861</v>
      </c>
      <c r="K155" s="1972">
        <v>6.9507943647540813</v>
      </c>
      <c r="L155" s="1973">
        <v>1068.2883094261949</v>
      </c>
      <c r="M155" s="1970">
        <v>8.4027008971206907E-2</v>
      </c>
      <c r="N155" s="1970">
        <v>1.6265760869565184E-3</v>
      </c>
    </row>
    <row r="156" spans="1:14">
      <c r="A156" s="921" t="s">
        <v>1166</v>
      </c>
      <c r="B156" s="918"/>
      <c r="C156" s="919">
        <v>52</v>
      </c>
      <c r="D156" s="918"/>
      <c r="E156" s="918"/>
      <c r="F156" s="918"/>
      <c r="G156" s="1972">
        <v>148.37909615384618</v>
      </c>
      <c r="H156" s="1972">
        <v>148.37909615384618</v>
      </c>
      <c r="I156" s="1972">
        <v>1.7429923076923069E-2</v>
      </c>
      <c r="J156" s="1972">
        <v>6.4729576923076939</v>
      </c>
      <c r="K156" s="1972">
        <v>6.4729576923076939</v>
      </c>
      <c r="L156" s="1973">
        <v>721.0928846153862</v>
      </c>
      <c r="M156" s="1970">
        <v>6.4067520511336962E-2</v>
      </c>
      <c r="N156" s="1970">
        <v>7.0866626804332103E-2</v>
      </c>
    </row>
    <row r="157" spans="1:14">
      <c r="A157" s="922" t="s">
        <v>1081</v>
      </c>
      <c r="B157" s="918"/>
      <c r="C157" s="919">
        <v>41</v>
      </c>
      <c r="D157" s="918"/>
      <c r="E157" s="918"/>
      <c r="F157" s="918"/>
      <c r="G157" s="1972">
        <v>441.77463414634082</v>
      </c>
      <c r="H157" s="1972">
        <v>441.77463414634082</v>
      </c>
      <c r="I157" s="1972">
        <v>0.12324478048780493</v>
      </c>
      <c r="J157" s="1972">
        <v>0.14654634146341453</v>
      </c>
      <c r="K157" s="1972">
        <v>0.14654634146341453</v>
      </c>
      <c r="L157" s="1973">
        <v>1138.7353658536574</v>
      </c>
      <c r="M157" s="1970">
        <v>8.8468166081852928E-2</v>
      </c>
      <c r="N157" s="1970">
        <v>1.2968702784372966E-2</v>
      </c>
    </row>
    <row r="158" spans="1:14">
      <c r="A158" s="923" t="s">
        <v>1082</v>
      </c>
      <c r="B158" s="918"/>
      <c r="C158" s="919">
        <v>899</v>
      </c>
      <c r="D158" s="918"/>
      <c r="E158" s="918"/>
      <c r="F158" s="918"/>
      <c r="G158" s="1972">
        <v>306.13339933259522</v>
      </c>
      <c r="H158" s="1972">
        <v>306.13339933259522</v>
      </c>
      <c r="I158" s="1972">
        <v>4.8661452725250277E-2</v>
      </c>
      <c r="J158" s="1972">
        <v>8.4122338153503833</v>
      </c>
      <c r="K158" s="1972">
        <v>8.4122338153503833</v>
      </c>
      <c r="L158" s="1973">
        <v>1034.8349944382578</v>
      </c>
      <c r="M158" s="1970">
        <v>0.11367408295802398</v>
      </c>
      <c r="N158" s="1970">
        <v>4.5312328657960588E-2</v>
      </c>
    </row>
    <row r="159" spans="1:14">
      <c r="A159" s="923" t="s">
        <v>1083</v>
      </c>
      <c r="B159" s="918"/>
      <c r="C159" s="919">
        <v>6028</v>
      </c>
      <c r="D159" s="918"/>
      <c r="E159" s="918"/>
      <c r="F159" s="918"/>
      <c r="G159" s="1972">
        <v>202.87289200397447</v>
      </c>
      <c r="H159" s="1972">
        <v>202.87289200397447</v>
      </c>
      <c r="I159" s="1972">
        <v>3.2732832116788915E-2</v>
      </c>
      <c r="J159" s="1972">
        <v>10.260816757465749</v>
      </c>
      <c r="K159" s="1972">
        <v>10.260816757465749</v>
      </c>
      <c r="L159" s="1973">
        <v>787.65297611135088</v>
      </c>
      <c r="M159" s="1970">
        <v>4.6974692332301664E-2</v>
      </c>
      <c r="N159" s="1970">
        <v>7.9381222013505726E-2</v>
      </c>
    </row>
    <row r="160" spans="1:14">
      <c r="A160" s="923" t="s">
        <v>1084</v>
      </c>
      <c r="B160" s="918"/>
      <c r="C160" s="919">
        <v>2819</v>
      </c>
      <c r="D160" s="918"/>
      <c r="E160" s="918"/>
      <c r="F160" s="918"/>
      <c r="G160" s="1972">
        <v>210.90643738914474</v>
      </c>
      <c r="H160" s="1972">
        <v>210.90643738914474</v>
      </c>
      <c r="I160" s="1972">
        <v>4.2332995033698778E-2</v>
      </c>
      <c r="J160" s="1972">
        <v>9.8354139212483656</v>
      </c>
      <c r="K160" s="1972">
        <v>9.8354139212483656</v>
      </c>
      <c r="L160" s="1973">
        <v>929.72743526065483</v>
      </c>
      <c r="M160" s="1970">
        <v>5.7219948883212669E-2</v>
      </c>
      <c r="N160" s="1970">
        <v>8.7644037794050667E-2</v>
      </c>
    </row>
    <row r="161" spans="1:14">
      <c r="A161" s="923" t="s">
        <v>1085</v>
      </c>
      <c r="B161" s="918"/>
      <c r="C161" s="919">
        <v>6</v>
      </c>
      <c r="D161" s="918"/>
      <c r="E161" s="918"/>
      <c r="F161" s="918"/>
      <c r="G161" s="1972">
        <v>762.72333333333336</v>
      </c>
      <c r="H161" s="1972">
        <v>762.72333333333336</v>
      </c>
      <c r="I161" s="1972">
        <v>7.780533333333331E-2</v>
      </c>
      <c r="J161" s="1972">
        <v>-0.21620000000000003</v>
      </c>
      <c r="K161" s="1972">
        <v>-0.21620000000000003</v>
      </c>
      <c r="L161" s="1973">
        <v>1639.093333333333</v>
      </c>
      <c r="M161" s="1970">
        <v>0.16359063341619498</v>
      </c>
      <c r="N161" s="1970">
        <v>0</v>
      </c>
    </row>
    <row r="162" spans="1:14">
      <c r="A162" s="923" t="s">
        <v>1086</v>
      </c>
      <c r="B162" s="918"/>
      <c r="C162" s="919">
        <v>1006</v>
      </c>
      <c r="D162" s="918"/>
      <c r="E162" s="918"/>
      <c r="F162" s="918"/>
      <c r="G162" s="1972">
        <v>469.31132604373533</v>
      </c>
      <c r="H162" s="1972">
        <v>469.31132604373533</v>
      </c>
      <c r="I162" s="1972">
        <v>0.16677891053678087</v>
      </c>
      <c r="J162" s="1972">
        <v>10.568021669980007</v>
      </c>
      <c r="K162" s="1972">
        <v>10.568021669980007</v>
      </c>
      <c r="L162" s="1973">
        <v>1418.7841351888967</v>
      </c>
      <c r="M162" s="1970">
        <v>0.1098804118938017</v>
      </c>
      <c r="N162" s="1970">
        <v>6.8450169505667513E-2</v>
      </c>
    </row>
    <row r="163" spans="1:14">
      <c r="A163" s="923" t="s">
        <v>1087</v>
      </c>
      <c r="B163" s="918"/>
      <c r="C163" s="919">
        <v>2245</v>
      </c>
      <c r="D163" s="918"/>
      <c r="E163" s="918"/>
      <c r="F163" s="918"/>
      <c r="G163" s="1972">
        <v>270.00685657015237</v>
      </c>
      <c r="H163" s="1972">
        <v>270.01113407572035</v>
      </c>
      <c r="I163" s="1972">
        <v>7.6338020489978009E-2</v>
      </c>
      <c r="J163" s="1972">
        <v>14.746126981736728</v>
      </c>
      <c r="K163" s="1972">
        <v>14.746126981736728</v>
      </c>
      <c r="L163" s="1973">
        <v>1120.8514164810201</v>
      </c>
      <c r="M163" s="1970">
        <v>9.0486690942228179E-2</v>
      </c>
      <c r="N163" s="1970">
        <v>0.10541230239285673</v>
      </c>
    </row>
    <row r="164" spans="1:14">
      <c r="A164" s="923" t="s">
        <v>1088</v>
      </c>
      <c r="B164" s="918"/>
      <c r="C164" s="919">
        <v>2948</v>
      </c>
      <c r="D164" s="918"/>
      <c r="E164" s="918"/>
      <c r="F164" s="918"/>
      <c r="G164" s="1972">
        <v>440.11592672997199</v>
      </c>
      <c r="H164" s="1972">
        <v>440.11592672997199</v>
      </c>
      <c r="I164" s="1972">
        <v>0.18384189213026711</v>
      </c>
      <c r="J164" s="1972">
        <v>13.305200353798867</v>
      </c>
      <c r="K164" s="1972">
        <v>13.305200353798867</v>
      </c>
      <c r="L164" s="1973">
        <v>1480.3177611938995</v>
      </c>
      <c r="M164" s="1970">
        <v>8.1713285444008091E-2</v>
      </c>
      <c r="N164" s="1970">
        <v>9.246785984987746E-2</v>
      </c>
    </row>
    <row r="165" spans="1:14">
      <c r="A165" s="923" t="s">
        <v>1089</v>
      </c>
      <c r="B165" s="918"/>
      <c r="C165" s="919">
        <v>0</v>
      </c>
      <c r="D165" s="918"/>
      <c r="E165" s="918"/>
      <c r="F165" s="918"/>
      <c r="G165" s="1972" t="s">
        <v>126</v>
      </c>
      <c r="H165" s="1972" t="s">
        <v>126</v>
      </c>
      <c r="I165" s="1972" t="s">
        <v>126</v>
      </c>
      <c r="J165" s="1972" t="s">
        <v>126</v>
      </c>
      <c r="K165" s="1972" t="s">
        <v>126</v>
      </c>
      <c r="L165" s="1973" t="s">
        <v>126</v>
      </c>
      <c r="M165" s="1970">
        <v>0</v>
      </c>
      <c r="N165" s="1970">
        <v>0</v>
      </c>
    </row>
    <row r="166" spans="1:14">
      <c r="A166" s="923" t="s">
        <v>1090</v>
      </c>
      <c r="B166" s="918"/>
      <c r="C166" s="919">
        <v>49</v>
      </c>
      <c r="D166" s="918"/>
      <c r="E166" s="918"/>
      <c r="F166" s="918"/>
      <c r="G166" s="1972">
        <v>418.35799999999961</v>
      </c>
      <c r="H166" s="1972">
        <v>418.35799999999961</v>
      </c>
      <c r="I166" s="1972">
        <v>0.16839314285714291</v>
      </c>
      <c r="J166" s="1972">
        <v>-3.196530612244898E-2</v>
      </c>
      <c r="K166" s="1972">
        <v>-3.196530612244898E-2</v>
      </c>
      <c r="L166" s="1973">
        <v>1295.3514285714209</v>
      </c>
      <c r="M166" s="1970">
        <v>5.587523506282583E-2</v>
      </c>
      <c r="N166" s="1970">
        <v>0</v>
      </c>
    </row>
    <row r="167" spans="1:14">
      <c r="A167" s="923" t="s">
        <v>1136</v>
      </c>
      <c r="B167" s="918"/>
      <c r="C167" s="919">
        <v>2286</v>
      </c>
      <c r="D167" s="918"/>
      <c r="E167" s="918"/>
      <c r="F167" s="918"/>
      <c r="G167" s="1972">
        <v>282.24302143481913</v>
      </c>
      <c r="H167" s="1972">
        <v>282.24302143481913</v>
      </c>
      <c r="I167" s="1972">
        <v>9.0141333333334933E-2</v>
      </c>
      <c r="J167" s="1972">
        <v>10.330737821084533</v>
      </c>
      <c r="K167" s="1972">
        <v>10.419539220909552</v>
      </c>
      <c r="L167" s="1973">
        <v>1071.6095800524213</v>
      </c>
      <c r="M167" s="1970">
        <v>7.834012569003998E-2</v>
      </c>
      <c r="N167" s="1970">
        <v>7.6179764184680573E-2</v>
      </c>
    </row>
    <row r="168" spans="1:14" ht="13">
      <c r="A168" s="2882" t="s">
        <v>1092</v>
      </c>
      <c r="B168" s="2883"/>
      <c r="C168" s="2884"/>
      <c r="D168" s="2883"/>
      <c r="E168" s="2883"/>
      <c r="F168" s="2883"/>
      <c r="G168" s="2883"/>
      <c r="H168" s="2883"/>
      <c r="I168" s="2883"/>
      <c r="J168" s="2883"/>
      <c r="K168" s="2883"/>
      <c r="L168" s="2883"/>
      <c r="M168" s="2883"/>
      <c r="N168" s="2885"/>
    </row>
    <row r="169" spans="1:14">
      <c r="A169" s="921" t="s">
        <v>1093</v>
      </c>
      <c r="B169" s="918"/>
      <c r="C169" s="919">
        <v>14022</v>
      </c>
      <c r="D169" s="918"/>
      <c r="E169" s="918"/>
      <c r="F169" s="918"/>
      <c r="G169" s="1972">
        <v>296.4651138924537</v>
      </c>
      <c r="H169" s="1972">
        <v>296.46579874482853</v>
      </c>
      <c r="I169" s="1972">
        <v>8.3019773284840379E-2</v>
      </c>
      <c r="J169" s="1972">
        <v>11.347371550348473</v>
      </c>
      <c r="K169" s="1972">
        <v>11.506619681856119</v>
      </c>
      <c r="L169" s="1973">
        <v>1080.7355113399071</v>
      </c>
      <c r="M169" s="1970">
        <v>7.3402803225759039E-2</v>
      </c>
      <c r="N169" s="1970">
        <v>9.2270056516087759E-2</v>
      </c>
    </row>
    <row r="170" spans="1:14">
      <c r="A170" s="921" t="s">
        <v>1094</v>
      </c>
      <c r="B170" s="918"/>
      <c r="C170" s="919">
        <v>99</v>
      </c>
      <c r="D170" s="918"/>
      <c r="E170" s="918"/>
      <c r="F170" s="918"/>
      <c r="G170" s="1972">
        <v>372.98043434343401</v>
      </c>
      <c r="H170" s="1972">
        <v>372.98043434343401</v>
      </c>
      <c r="I170" s="1972">
        <v>9.7242484848485133E-2</v>
      </c>
      <c r="J170" s="1972">
        <v>14.279852525252537</v>
      </c>
      <c r="K170" s="1972">
        <v>14.865711111111125</v>
      </c>
      <c r="L170" s="1973">
        <v>1345.9438383838387</v>
      </c>
      <c r="M170" s="1970">
        <v>0.10319633076115685</v>
      </c>
      <c r="N170" s="1970">
        <v>0.10804155652003131</v>
      </c>
    </row>
    <row r="171" spans="1:14">
      <c r="A171" s="921" t="s">
        <v>1167</v>
      </c>
      <c r="B171" s="918"/>
      <c r="C171" s="919">
        <v>789</v>
      </c>
      <c r="D171" s="918"/>
      <c r="E171" s="918"/>
      <c r="F171" s="918"/>
      <c r="G171" s="1972">
        <v>352.58071356147394</v>
      </c>
      <c r="H171" s="1972">
        <v>352.58071356147394</v>
      </c>
      <c r="I171" s="1972">
        <v>0.12233749302915006</v>
      </c>
      <c r="J171" s="1972">
        <v>12.138296019011314</v>
      </c>
      <c r="K171" s="1972">
        <v>12.469094498098746</v>
      </c>
      <c r="L171" s="1973">
        <v>1277.3808618503858</v>
      </c>
      <c r="M171" s="1970">
        <v>7.8299591949640771E-2</v>
      </c>
      <c r="N171" s="1970">
        <v>9.1672049082481041E-2</v>
      </c>
    </row>
    <row r="172" spans="1:14">
      <c r="A172" s="921" t="s">
        <v>1168</v>
      </c>
      <c r="B172" s="918"/>
      <c r="C172" s="919">
        <v>4587</v>
      </c>
      <c r="D172" s="918"/>
      <c r="E172" s="918"/>
      <c r="F172" s="918"/>
      <c r="G172" s="1972">
        <v>316.45800479614519</v>
      </c>
      <c r="H172" s="1972">
        <v>316.45800479614519</v>
      </c>
      <c r="I172" s="1972">
        <v>9.6299594506220193E-2</v>
      </c>
      <c r="J172" s="1972">
        <v>12.230253028123212</v>
      </c>
      <c r="K172" s="1972">
        <v>12.438886121648412</v>
      </c>
      <c r="L172" s="1973">
        <v>1152.1602441682885</v>
      </c>
      <c r="M172" s="1970">
        <v>7.3938613413553983E-2</v>
      </c>
      <c r="N172" s="1970">
        <v>8.9467834880199062E-2</v>
      </c>
    </row>
    <row r="173" spans="1:14">
      <c r="A173" s="921" t="s">
        <v>1169</v>
      </c>
      <c r="B173" s="918"/>
      <c r="C173" s="919">
        <v>3094</v>
      </c>
      <c r="D173" s="918"/>
      <c r="E173" s="918"/>
      <c r="F173" s="918"/>
      <c r="G173" s="1972">
        <v>204.93216612799128</v>
      </c>
      <c r="H173" s="1972">
        <v>204.93216612799128</v>
      </c>
      <c r="I173" s="1972">
        <v>4.1396623141563636E-2</v>
      </c>
      <c r="J173" s="1972">
        <v>8.8624163458301926</v>
      </c>
      <c r="K173" s="1972">
        <v>8.881162305752623</v>
      </c>
      <c r="L173" s="1973">
        <v>754.68231415644027</v>
      </c>
      <c r="M173" s="1970">
        <v>3.4794536659771891E-2</v>
      </c>
      <c r="N173" s="1970">
        <v>6.4774275294768258E-2</v>
      </c>
    </row>
    <row r="174" spans="1:14">
      <c r="A174" s="921" t="s">
        <v>1170</v>
      </c>
      <c r="B174" s="918"/>
      <c r="C174" s="919">
        <v>5627</v>
      </c>
      <c r="D174" s="918"/>
      <c r="E174" s="918"/>
      <c r="F174" s="918"/>
      <c r="G174" s="1972">
        <v>359.30935098628726</v>
      </c>
      <c r="H174" s="1972">
        <v>359.30935098628726</v>
      </c>
      <c r="I174" s="1972">
        <v>0.12748970232806039</v>
      </c>
      <c r="J174" s="1972">
        <v>12.761452135951687</v>
      </c>
      <c r="K174" s="1972">
        <v>12.859372875244341</v>
      </c>
      <c r="L174" s="1973">
        <v>1242.6097494224314</v>
      </c>
      <c r="M174" s="1970">
        <v>8.3112857751011945E-2</v>
      </c>
      <c r="N174" s="1970">
        <v>9.0027881029641529E-2</v>
      </c>
    </row>
    <row r="175" spans="1:14">
      <c r="A175" s="921" t="s">
        <v>1171</v>
      </c>
      <c r="B175" s="918"/>
      <c r="C175" s="919"/>
      <c r="D175" s="918"/>
      <c r="E175" s="918"/>
      <c r="F175" s="918"/>
      <c r="G175" s="1972"/>
      <c r="H175" s="1972"/>
      <c r="I175" s="1972"/>
      <c r="J175" s="1972"/>
      <c r="K175" s="1972"/>
      <c r="L175" s="1973"/>
      <c r="M175" s="1970"/>
      <c r="N175" s="1970"/>
    </row>
    <row r="176" spans="1:14">
      <c r="A176" s="924" t="s">
        <v>1172</v>
      </c>
      <c r="B176" s="918"/>
      <c r="C176" s="919">
        <v>7657</v>
      </c>
      <c r="D176" s="918"/>
      <c r="E176" s="918"/>
      <c r="F176" s="918"/>
      <c r="G176" s="1972">
        <v>289.07636032386489</v>
      </c>
      <c r="H176" s="1972">
        <v>289.07636032386489</v>
      </c>
      <c r="I176" s="1972">
        <v>8.6941724173956722E-2</v>
      </c>
      <c r="J176" s="1972">
        <v>11.482184134908415</v>
      </c>
      <c r="K176" s="1972">
        <v>11.599593041790975</v>
      </c>
      <c r="L176" s="1973">
        <v>1083.9476740237944</v>
      </c>
      <c r="M176" s="1970">
        <v>6.7566937951571482E-2</v>
      </c>
      <c r="N176" s="1970">
        <v>8.7177770366019397E-2</v>
      </c>
    </row>
    <row r="177" spans="1:14">
      <c r="A177" s="924" t="s">
        <v>1173</v>
      </c>
      <c r="B177" s="918"/>
      <c r="C177" s="919">
        <v>6110</v>
      </c>
      <c r="D177" s="918"/>
      <c r="E177" s="918"/>
      <c r="F177" s="918"/>
      <c r="G177" s="1972">
        <v>279.83846628475874</v>
      </c>
      <c r="H177" s="1972">
        <v>279.83846628475874</v>
      </c>
      <c r="I177" s="1972">
        <v>7.2340290671038629E-2</v>
      </c>
      <c r="J177" s="1972">
        <v>11.374019569394694</v>
      </c>
      <c r="K177" s="1972">
        <v>11.597096492471513</v>
      </c>
      <c r="L177" s="1973">
        <v>1035.3257004910131</v>
      </c>
      <c r="M177" s="1970">
        <v>6.8884671275928816E-2</v>
      </c>
      <c r="N177" s="1970">
        <v>7.5011670311908557E-2</v>
      </c>
    </row>
    <row r="178" spans="1:14">
      <c r="A178" s="924" t="s">
        <v>1174</v>
      </c>
      <c r="B178" s="918"/>
      <c r="C178" s="919">
        <v>2227</v>
      </c>
      <c r="D178" s="918"/>
      <c r="E178" s="918"/>
      <c r="F178" s="918"/>
      <c r="G178" s="1972">
        <v>257.88281050740858</v>
      </c>
      <c r="H178" s="1972">
        <v>257.88281050740858</v>
      </c>
      <c r="I178" s="1972">
        <v>6.3124286035024638E-2</v>
      </c>
      <c r="J178" s="1972">
        <v>9.8424775249210477</v>
      </c>
      <c r="K178" s="1972">
        <v>9.8945655356978754</v>
      </c>
      <c r="L178" s="1973">
        <v>918.7952626852624</v>
      </c>
      <c r="M178" s="1970">
        <v>6.5816653184474661E-2</v>
      </c>
      <c r="N178" s="1970">
        <v>9.3222935451042321E-2</v>
      </c>
    </row>
    <row r="179" spans="1:14">
      <c r="A179" s="924" t="s">
        <v>1175</v>
      </c>
      <c r="B179" s="918"/>
      <c r="C179" s="919">
        <v>15979</v>
      </c>
      <c r="D179" s="918"/>
      <c r="E179" s="918"/>
      <c r="F179" s="918"/>
      <c r="G179" s="1972">
        <v>281.1976636210062</v>
      </c>
      <c r="H179" s="1972">
        <v>281.1976636210062</v>
      </c>
      <c r="I179" s="1972">
        <v>7.8086020339202145E-2</v>
      </c>
      <c r="J179" s="1972">
        <v>11.213947802615191</v>
      </c>
      <c r="K179" s="1972">
        <v>11.362768129293938</v>
      </c>
      <c r="L179" s="1973">
        <v>1042.3598091250958</v>
      </c>
      <c r="M179" s="1970">
        <v>6.7739375554604173E-2</v>
      </c>
      <c r="N179" s="1970">
        <v>8.2534391717194316E-2</v>
      </c>
    </row>
    <row r="180" spans="1:14" ht="13">
      <c r="A180" s="2886" t="s">
        <v>1104</v>
      </c>
      <c r="B180" s="2887"/>
      <c r="C180" s="2888"/>
      <c r="D180" s="2887"/>
      <c r="E180" s="2887"/>
      <c r="F180" s="2887"/>
      <c r="G180" s="2887"/>
      <c r="H180" s="2887"/>
      <c r="I180" s="2887"/>
      <c r="J180" s="2887"/>
      <c r="K180" s="2887"/>
      <c r="L180" s="2887"/>
      <c r="M180" s="2887"/>
      <c r="N180" s="2889"/>
    </row>
    <row r="181" spans="1:14">
      <c r="A181" s="924" t="s">
        <v>1176</v>
      </c>
      <c r="B181" s="918"/>
      <c r="C181" s="919">
        <v>819</v>
      </c>
      <c r="D181" s="918"/>
      <c r="E181" s="918"/>
      <c r="F181" s="918"/>
      <c r="G181" s="1972">
        <v>384.37866910867183</v>
      </c>
      <c r="H181" s="1972">
        <v>384.37866910867183</v>
      </c>
      <c r="I181" s="1972">
        <v>0.11538284249084144</v>
      </c>
      <c r="J181" s="1972">
        <v>12.600954958485861</v>
      </c>
      <c r="K181" s="1972">
        <v>12.778000135531038</v>
      </c>
      <c r="L181" s="1973">
        <v>1320.0646031745662</v>
      </c>
      <c r="M181" s="1970">
        <v>8.3570027287578563E-2</v>
      </c>
      <c r="N181" s="1970">
        <v>9.3023438347009157E-2</v>
      </c>
    </row>
    <row r="182" spans="1:14">
      <c r="A182" s="924" t="s">
        <v>1177</v>
      </c>
      <c r="B182" s="918"/>
      <c r="C182" s="919"/>
      <c r="D182" s="918"/>
      <c r="E182" s="918"/>
      <c r="F182" s="918"/>
      <c r="G182" s="1972"/>
      <c r="H182" s="1972"/>
      <c r="I182" s="1972"/>
      <c r="J182" s="1972"/>
      <c r="K182" s="1972"/>
      <c r="L182" s="1973"/>
      <c r="M182" s="1970"/>
      <c r="N182" s="1970"/>
    </row>
    <row r="183" spans="1:14">
      <c r="A183" s="924" t="s">
        <v>1172</v>
      </c>
      <c r="B183" s="918"/>
      <c r="C183" s="919">
        <v>8094</v>
      </c>
      <c r="D183" s="918"/>
      <c r="E183" s="918"/>
      <c r="F183" s="918"/>
      <c r="G183" s="1972">
        <v>303.2257148504919</v>
      </c>
      <c r="H183" s="1972">
        <v>303.2257148504919</v>
      </c>
      <c r="I183" s="1972">
        <v>8.7380734865330337E-2</v>
      </c>
      <c r="J183" s="1972">
        <v>11.52518425883286</v>
      </c>
      <c r="K183" s="1972">
        <v>11.643419989003304</v>
      </c>
      <c r="L183" s="1973">
        <v>1114.5212824315029</v>
      </c>
      <c r="M183" s="1970">
        <v>7.0478599019726737E-2</v>
      </c>
      <c r="N183" s="1970">
        <v>8.3220335467057982E-2</v>
      </c>
    </row>
    <row r="184" spans="1:14">
      <c r="A184" s="924" t="s">
        <v>1173</v>
      </c>
      <c r="B184" s="918"/>
      <c r="C184" s="919">
        <v>4659</v>
      </c>
      <c r="D184" s="918"/>
      <c r="E184" s="918"/>
      <c r="F184" s="918"/>
      <c r="G184" s="1972">
        <v>282.22070208197869</v>
      </c>
      <c r="H184" s="1972">
        <v>282.22070208197869</v>
      </c>
      <c r="I184" s="1972">
        <v>8.4664390641774681E-2</v>
      </c>
      <c r="J184" s="1972">
        <v>11.938139466194816</v>
      </c>
      <c r="K184" s="1972">
        <v>12.205793469199799</v>
      </c>
      <c r="L184" s="1973">
        <v>1046.8826293195434</v>
      </c>
      <c r="M184" s="1970">
        <v>7.0139075455355776E-2</v>
      </c>
      <c r="N184" s="1970">
        <v>8.1745682458195121E-2</v>
      </c>
    </row>
    <row r="185" spans="1:14">
      <c r="A185" s="924" t="s">
        <v>1174</v>
      </c>
      <c r="B185" s="918"/>
      <c r="C185" s="919">
        <v>3241</v>
      </c>
      <c r="D185" s="918"/>
      <c r="E185" s="918"/>
      <c r="F185" s="918"/>
      <c r="G185" s="1972">
        <v>224.74561925331707</v>
      </c>
      <c r="H185" s="1972">
        <v>224.74561925331707</v>
      </c>
      <c r="I185" s="1972">
        <v>4.5226374267201178E-2</v>
      </c>
      <c r="J185" s="1972">
        <v>9.3887404424556404</v>
      </c>
      <c r="K185" s="1972">
        <v>9.4424275760563798</v>
      </c>
      <c r="L185" s="1973">
        <v>855.7306356062486</v>
      </c>
      <c r="M185" s="1970">
        <v>5.8115700790315777E-2</v>
      </c>
      <c r="N185" s="1970">
        <v>8.3596656063179064E-2</v>
      </c>
    </row>
    <row r="186" spans="1:14" ht="13" thickBot="1">
      <c r="A186" s="925" t="s">
        <v>1107</v>
      </c>
      <c r="B186" s="926"/>
      <c r="C186" s="1249">
        <v>4653</v>
      </c>
      <c r="D186" s="926"/>
      <c r="E186" s="926"/>
      <c r="F186" s="926"/>
      <c r="G186" s="1976">
        <v>269.85648678270888</v>
      </c>
      <c r="H186" s="1976">
        <v>270.02652073929596</v>
      </c>
      <c r="I186" s="1976">
        <v>6.8967975069851695E-2</v>
      </c>
      <c r="J186" s="1976">
        <v>10.282850210401879</v>
      </c>
      <c r="K186" s="1976">
        <v>10.417419907371587</v>
      </c>
      <c r="L186" s="1973">
        <v>807.85396948208745</v>
      </c>
      <c r="M186" s="1977">
        <v>5.9145849431614897E-2</v>
      </c>
      <c r="N186" s="1977">
        <v>7.4551223159587315E-2</v>
      </c>
    </row>
    <row r="188" spans="1:14" s="234" customFormat="1" ht="11.5">
      <c r="A188" s="2785" t="s">
        <v>1178</v>
      </c>
      <c r="B188" s="2786"/>
      <c r="C188" s="2786"/>
      <c r="D188" s="2786"/>
      <c r="E188" s="2786"/>
      <c r="F188" s="2786"/>
      <c r="G188" s="2786"/>
      <c r="H188" s="2786"/>
      <c r="I188" s="2786"/>
      <c r="J188" s="2786"/>
      <c r="K188" s="2786"/>
      <c r="L188" s="2786"/>
      <c r="M188" s="2786"/>
      <c r="N188" s="2786"/>
    </row>
    <row r="189" spans="1:14" s="234" customFormat="1" ht="30" customHeight="1">
      <c r="A189" s="2864" t="s">
        <v>1179</v>
      </c>
      <c r="B189" s="2864"/>
      <c r="C189" s="2864"/>
      <c r="D189" s="2864"/>
      <c r="E189" s="2864"/>
      <c r="F189" s="2864"/>
      <c r="G189" s="2864"/>
      <c r="H189" s="2864"/>
      <c r="I189" s="2864"/>
      <c r="J189" s="2864"/>
      <c r="K189" s="2864"/>
      <c r="L189" s="2864"/>
      <c r="M189" s="2864"/>
      <c r="N189" s="2864"/>
    </row>
    <row r="190" spans="1:14" s="2520" customFormat="1" ht="11.5">
      <c r="A190" s="2848" t="s">
        <v>1180</v>
      </c>
      <c r="B190" s="2848"/>
      <c r="C190" s="2848"/>
      <c r="D190" s="2848"/>
      <c r="E190" s="2848"/>
      <c r="F190" s="2848"/>
      <c r="G190" s="2848"/>
      <c r="H190" s="2848"/>
      <c r="I190" s="2848"/>
      <c r="J190" s="2848"/>
      <c r="K190" s="2848"/>
      <c r="L190" s="2848"/>
      <c r="M190" s="2848"/>
      <c r="N190" s="2848"/>
    </row>
    <row r="191" spans="1:14" s="2519" customFormat="1" ht="11.5">
      <c r="A191" s="2849" t="s">
        <v>1181</v>
      </c>
      <c r="B191" s="2849"/>
      <c r="C191" s="2849"/>
      <c r="D191" s="2849"/>
      <c r="E191" s="2849"/>
      <c r="F191" s="2849"/>
      <c r="G191" s="2849"/>
      <c r="H191" s="2849"/>
      <c r="I191" s="2849"/>
      <c r="J191" s="2849"/>
      <c r="K191" s="2849"/>
      <c r="L191" s="2849"/>
      <c r="M191" s="2849"/>
      <c r="N191" s="2849"/>
    </row>
    <row r="192" spans="1:14" s="2519" customFormat="1" ht="25" customHeight="1">
      <c r="A192" s="2660" t="s">
        <v>1182</v>
      </c>
      <c r="B192" s="2660"/>
      <c r="C192" s="2660"/>
      <c r="D192" s="2660"/>
      <c r="E192" s="2660"/>
      <c r="F192" s="2660"/>
      <c r="G192" s="2660"/>
      <c r="H192" s="2660"/>
      <c r="I192" s="2660"/>
      <c r="J192" s="2660"/>
      <c r="K192" s="2660"/>
      <c r="L192" s="2660"/>
      <c r="M192" s="2660"/>
      <c r="N192" s="2660"/>
    </row>
    <row r="193" spans="1:14" s="2519" customFormat="1" ht="36" customHeight="1">
      <c r="A193" s="2660" t="s">
        <v>1147</v>
      </c>
      <c r="B193" s="2660"/>
      <c r="C193" s="2660"/>
      <c r="D193" s="2660"/>
      <c r="E193" s="2660"/>
      <c r="F193" s="2660"/>
      <c r="G193" s="2660"/>
      <c r="H193" s="2660"/>
      <c r="I193" s="2660"/>
      <c r="J193" s="2660"/>
      <c r="K193" s="2660"/>
      <c r="L193" s="2660"/>
      <c r="M193" s="2660"/>
      <c r="N193" s="2660"/>
    </row>
    <row r="194" spans="1:14" s="2519" customFormat="1" ht="12.75" customHeight="1">
      <c r="A194" s="2660" t="s">
        <v>1148</v>
      </c>
      <c r="B194" s="2660"/>
      <c r="C194" s="2660"/>
      <c r="D194" s="2660"/>
      <c r="E194" s="2660"/>
      <c r="F194" s="2660"/>
      <c r="G194" s="2660"/>
      <c r="H194" s="2660"/>
      <c r="I194" s="2660"/>
      <c r="J194" s="2660"/>
      <c r="K194" s="2660"/>
      <c r="L194" s="2660"/>
      <c r="M194" s="2660"/>
      <c r="N194" s="2660"/>
    </row>
    <row r="195" spans="1:14" s="2519" customFormat="1" ht="12.75" customHeight="1">
      <c r="A195" s="2660" t="s">
        <v>1149</v>
      </c>
      <c r="B195" s="2660"/>
      <c r="C195" s="2660"/>
      <c r="D195" s="2660"/>
      <c r="E195" s="2660"/>
      <c r="F195" s="2660"/>
      <c r="G195" s="2660"/>
      <c r="H195" s="2660"/>
      <c r="I195" s="2660"/>
      <c r="J195" s="2660"/>
      <c r="K195" s="2660"/>
      <c r="L195" s="2660"/>
      <c r="M195" s="2660"/>
      <c r="N195" s="2660"/>
    </row>
    <row r="196" spans="1:14" s="2519" customFormat="1" ht="12.75" customHeight="1">
      <c r="A196" s="2786" t="s">
        <v>1183</v>
      </c>
      <c r="B196" s="2786"/>
      <c r="C196" s="2786"/>
      <c r="D196" s="2786"/>
      <c r="E196" s="2786"/>
      <c r="F196" s="2786"/>
      <c r="G196" s="2786"/>
      <c r="H196" s="2786"/>
      <c r="I196" s="2786"/>
      <c r="J196" s="2786"/>
      <c r="K196" s="2786"/>
      <c r="L196" s="2786"/>
      <c r="M196" s="2786"/>
      <c r="N196" s="2786"/>
    </row>
    <row r="197" spans="1:14" s="2519" customFormat="1" ht="35.5" customHeight="1">
      <c r="A197" s="2660" t="s">
        <v>1184</v>
      </c>
      <c r="B197" s="2660"/>
      <c r="C197" s="2660"/>
      <c r="D197" s="2660"/>
      <c r="E197" s="2660"/>
      <c r="F197" s="2660"/>
      <c r="G197" s="2660"/>
      <c r="H197" s="2660"/>
      <c r="I197" s="2660"/>
      <c r="J197" s="2660"/>
      <c r="K197" s="2660"/>
      <c r="L197" s="2660"/>
      <c r="M197" s="2660"/>
      <c r="N197" s="2660"/>
    </row>
    <row r="198" spans="1:14" s="2519" customFormat="1" ht="36" customHeight="1">
      <c r="A198" s="2660" t="s">
        <v>1185</v>
      </c>
      <c r="B198" s="2660"/>
      <c r="C198" s="2660"/>
      <c r="D198" s="2660"/>
      <c r="E198" s="2660"/>
      <c r="F198" s="2660"/>
      <c r="G198" s="2660"/>
      <c r="H198" s="2660"/>
      <c r="I198" s="2660"/>
      <c r="J198" s="2660"/>
      <c r="K198" s="2660"/>
      <c r="L198" s="2660"/>
      <c r="M198" s="2660"/>
      <c r="N198" s="2660"/>
    </row>
    <row r="199" spans="1:14" s="2519" customFormat="1" ht="36" customHeight="1">
      <c r="A199" s="2660" t="s">
        <v>1186</v>
      </c>
      <c r="B199" s="2660"/>
      <c r="C199" s="2660"/>
      <c r="D199" s="2660"/>
      <c r="E199" s="2660"/>
      <c r="F199" s="2660"/>
      <c r="G199" s="2660"/>
      <c r="H199" s="2660"/>
      <c r="I199" s="2660"/>
      <c r="J199" s="2660"/>
      <c r="K199" s="2660"/>
      <c r="L199" s="2660"/>
      <c r="M199" s="2660"/>
      <c r="N199" s="2660"/>
    </row>
    <row r="200" spans="1:14" s="2519" customFormat="1" ht="11.5">
      <c r="A200" s="2670" t="s">
        <v>1187</v>
      </c>
      <c r="B200" s="2670"/>
      <c r="C200" s="2670"/>
      <c r="D200" s="2670"/>
      <c r="E200" s="2670"/>
      <c r="F200" s="2670"/>
      <c r="G200" s="2670"/>
      <c r="H200" s="2670"/>
      <c r="I200" s="2670"/>
      <c r="J200" s="2670"/>
      <c r="K200" s="2670"/>
      <c r="L200" s="2670"/>
      <c r="M200" s="2670"/>
      <c r="N200" s="2670"/>
    </row>
    <row r="201" spans="1:14" s="453" customFormat="1">
      <c r="A201" s="867"/>
      <c r="B201" s="867"/>
      <c r="C201" s="867"/>
      <c r="D201" s="867"/>
      <c r="E201" s="867"/>
      <c r="F201" s="867"/>
      <c r="G201" s="867"/>
      <c r="H201" s="867"/>
      <c r="I201" s="867"/>
      <c r="J201" s="867"/>
      <c r="K201" s="867"/>
      <c r="L201" s="867"/>
      <c r="M201" s="867"/>
      <c r="N201" s="867"/>
    </row>
    <row r="202" spans="1:14" s="453" customFormat="1">
      <c r="A202" s="2872"/>
      <c r="B202" s="2872"/>
      <c r="C202" s="2872"/>
      <c r="D202" s="2872"/>
      <c r="E202" s="2872"/>
      <c r="F202" s="2872"/>
      <c r="G202" s="2872"/>
      <c r="H202" s="2872"/>
      <c r="I202" s="2872"/>
      <c r="J202" s="2872"/>
      <c r="K202" s="2872"/>
      <c r="L202" s="2872"/>
      <c r="M202" s="867"/>
      <c r="N202" s="867"/>
    </row>
    <row r="203" spans="1:14" s="453" customFormat="1">
      <c r="A203" s="2872"/>
      <c r="B203" s="2872"/>
      <c r="C203" s="2872"/>
      <c r="D203" s="2872"/>
      <c r="E203" s="2872"/>
      <c r="F203" s="2872"/>
      <c r="G203" s="2872"/>
      <c r="H203" s="2872"/>
      <c r="I203" s="2872"/>
      <c r="J203" s="2872"/>
      <c r="K203" s="2872"/>
      <c r="L203" s="2872"/>
      <c r="M203" s="867"/>
      <c r="N203" s="867"/>
    </row>
    <row r="204" spans="1:14" s="453" customFormat="1" ht="20.149999999999999" customHeight="1">
      <c r="A204" s="233"/>
      <c r="B204" s="233"/>
      <c r="C204" s="233"/>
      <c r="D204" s="233"/>
      <c r="E204" s="233"/>
      <c r="F204" s="233"/>
      <c r="G204" s="233"/>
      <c r="H204" s="233"/>
      <c r="I204" s="233"/>
      <c r="J204" s="233"/>
      <c r="K204" s="233"/>
      <c r="L204" s="233"/>
      <c r="M204" s="867"/>
      <c r="N204" s="867"/>
    </row>
    <row r="205" spans="1:14" ht="13" thickBot="1">
      <c r="A205" s="430"/>
      <c r="B205" s="20"/>
      <c r="C205" s="20"/>
      <c r="D205" s="269"/>
      <c r="E205" s="20"/>
      <c r="F205" s="269"/>
      <c r="G205" s="20"/>
      <c r="H205" s="20"/>
      <c r="I205" s="20"/>
      <c r="J205" s="20"/>
      <c r="K205" s="20"/>
      <c r="L205" s="20"/>
      <c r="M205" s="20"/>
      <c r="N205" s="20"/>
    </row>
    <row r="206" spans="1:14" s="1618" customFormat="1" ht="32.5" customHeight="1" thickBot="1">
      <c r="A206" s="2862" t="s">
        <v>1188</v>
      </c>
      <c r="B206" s="2873"/>
      <c r="C206" s="2874"/>
      <c r="M206" s="2868"/>
      <c r="N206" s="2868"/>
    </row>
    <row r="207" spans="1:14" s="1618" customFormat="1" ht="72" customHeight="1" thickBot="1">
      <c r="A207" s="2113" t="s">
        <v>1056</v>
      </c>
      <c r="B207" s="2113" t="s">
        <v>1699</v>
      </c>
      <c r="C207" s="2113" t="s">
        <v>1727</v>
      </c>
      <c r="D207" s="2113" t="s">
        <v>1711</v>
      </c>
      <c r="E207" s="2113" t="s">
        <v>1701</v>
      </c>
      <c r="F207" s="2113" t="s">
        <v>1702</v>
      </c>
      <c r="G207" s="2113" t="s">
        <v>1728</v>
      </c>
      <c r="H207" s="2113" t="s">
        <v>1729</v>
      </c>
      <c r="I207" s="2113" t="s">
        <v>1189</v>
      </c>
      <c r="J207" s="2113" t="s">
        <v>1730</v>
      </c>
      <c r="K207" s="2113" t="s">
        <v>1731</v>
      </c>
      <c r="L207" s="2113" t="s">
        <v>1190</v>
      </c>
      <c r="M207" s="2113" t="s">
        <v>1725</v>
      </c>
      <c r="N207" s="2113" t="s">
        <v>1726</v>
      </c>
    </row>
    <row r="208" spans="1:14" ht="13.4" customHeight="1">
      <c r="A208" s="2869" t="s">
        <v>1061</v>
      </c>
      <c r="B208" s="2870"/>
      <c r="C208" s="2870"/>
      <c r="D208" s="2870"/>
      <c r="E208" s="2870"/>
      <c r="F208" s="2870"/>
      <c r="G208" s="2870"/>
      <c r="H208" s="2870"/>
      <c r="I208" s="2870"/>
      <c r="J208" s="2870"/>
      <c r="K208" s="2870"/>
      <c r="L208" s="2870"/>
      <c r="M208" s="2870"/>
      <c r="N208" s="2871"/>
    </row>
    <row r="209" spans="1:14" ht="13.4" customHeight="1">
      <c r="A209" s="711" t="s">
        <v>544</v>
      </c>
      <c r="B209" s="431"/>
      <c r="C209" s="289"/>
      <c r="D209" s="432"/>
      <c r="E209" s="433"/>
      <c r="F209" s="432"/>
      <c r="G209" s="289"/>
      <c r="H209" s="289"/>
      <c r="I209" s="289"/>
      <c r="J209" s="289"/>
      <c r="K209" s="289"/>
      <c r="L209" s="289"/>
      <c r="M209" s="432"/>
      <c r="N209" s="432"/>
    </row>
    <row r="210" spans="1:14" ht="13.4" customHeight="1">
      <c r="A210" s="711" t="s">
        <v>1062</v>
      </c>
      <c r="B210" s="718">
        <v>98452</v>
      </c>
      <c r="C210" s="716">
        <v>360</v>
      </c>
      <c r="D210" s="1165">
        <v>5.4995417048579283E-3</v>
      </c>
      <c r="E210" s="722">
        <v>65460</v>
      </c>
      <c r="F210" s="1165">
        <v>5.4995417048579283E-3</v>
      </c>
      <c r="G210" s="712">
        <v>587.46851630550304</v>
      </c>
      <c r="H210" s="712" t="s">
        <v>1193</v>
      </c>
      <c r="I210" s="715">
        <v>0.79334400000000005</v>
      </c>
      <c r="J210" s="712">
        <v>103.61219535618601</v>
      </c>
      <c r="K210" s="712" t="s">
        <v>1193</v>
      </c>
      <c r="L210" s="723">
        <v>17973.602027777699</v>
      </c>
      <c r="M210" s="1197">
        <v>8.1646682117947789E-2</v>
      </c>
      <c r="N210" s="1197">
        <v>0.27156194043338039</v>
      </c>
    </row>
    <row r="211" spans="1:14" ht="13.4" customHeight="1">
      <c r="A211" s="711" t="s">
        <v>1063</v>
      </c>
      <c r="B211" s="713"/>
      <c r="C211" s="712"/>
      <c r="D211" s="1165" t="s">
        <v>67</v>
      </c>
      <c r="E211" s="712"/>
      <c r="F211" s="1166" t="s">
        <v>67</v>
      </c>
      <c r="G211" s="713"/>
      <c r="H211" s="713" t="s">
        <v>1193</v>
      </c>
      <c r="I211" s="724"/>
      <c r="J211" s="713"/>
      <c r="K211" s="713" t="s">
        <v>1193</v>
      </c>
      <c r="L211" s="713"/>
      <c r="M211" s="1198"/>
      <c r="N211" s="1198"/>
    </row>
    <row r="212" spans="1:14" ht="13.4" customHeight="1">
      <c r="A212" s="711" t="s">
        <v>1194</v>
      </c>
      <c r="B212" s="713"/>
      <c r="C212" s="712"/>
      <c r="D212" s="1165" t="s">
        <v>67</v>
      </c>
      <c r="E212" s="712"/>
      <c r="F212" s="1166" t="s">
        <v>67</v>
      </c>
      <c r="G212" s="713"/>
      <c r="H212" s="713" t="s">
        <v>1193</v>
      </c>
      <c r="I212" s="724"/>
      <c r="J212" s="713"/>
      <c r="K212" s="713" t="s">
        <v>1193</v>
      </c>
      <c r="L212" s="713"/>
      <c r="M212" s="1198"/>
      <c r="N212" s="1198"/>
    </row>
    <row r="213" spans="1:14" ht="13.4" customHeight="1">
      <c r="A213" s="711" t="s">
        <v>1064</v>
      </c>
      <c r="B213" s="1167"/>
      <c r="C213" s="712"/>
      <c r="D213" s="1165"/>
      <c r="E213" s="712"/>
      <c r="F213" s="1166"/>
      <c r="G213" s="712"/>
      <c r="H213" s="712"/>
      <c r="I213" s="715"/>
      <c r="J213" s="712"/>
      <c r="K213" s="712"/>
      <c r="L213" s="723"/>
      <c r="M213" s="1197"/>
      <c r="N213" s="1197"/>
    </row>
    <row r="214" spans="1:14" ht="13.4" customHeight="1">
      <c r="A214" s="711" t="s">
        <v>1066</v>
      </c>
      <c r="B214" s="718">
        <v>90719</v>
      </c>
      <c r="C214" s="712">
        <v>333</v>
      </c>
      <c r="D214" s="1165">
        <v>5.4208041673449456E-3</v>
      </c>
      <c r="E214" s="712">
        <v>61430</v>
      </c>
      <c r="F214" s="1166">
        <v>5.4208041673449456E-3</v>
      </c>
      <c r="G214" s="712">
        <v>582.426684922974</v>
      </c>
      <c r="H214" s="712" t="s">
        <v>1193</v>
      </c>
      <c r="I214" s="715">
        <v>0.77208216216216197</v>
      </c>
      <c r="J214" s="712">
        <v>102.66057043468901</v>
      </c>
      <c r="K214" s="712" t="s">
        <v>1193</v>
      </c>
      <c r="L214" s="723">
        <v>17909.0739039039</v>
      </c>
      <c r="M214" s="1169">
        <v>8.2313128290212909E-2</v>
      </c>
      <c r="N214" s="1169">
        <v>0.2704350883605971</v>
      </c>
    </row>
    <row r="215" spans="1:14" ht="13.4" customHeight="1">
      <c r="A215" s="711" t="s">
        <v>1067</v>
      </c>
      <c r="B215" s="718">
        <v>7503</v>
      </c>
      <c r="C215" s="716">
        <v>27</v>
      </c>
      <c r="D215" s="1165">
        <v>6.951596292481977E-3</v>
      </c>
      <c r="E215" s="722">
        <v>3884</v>
      </c>
      <c r="F215" s="719">
        <v>6.951596292481977E-3</v>
      </c>
      <c r="G215" s="712">
        <v>649.65110335670499</v>
      </c>
      <c r="H215" s="712" t="s">
        <v>1193</v>
      </c>
      <c r="I215" s="715">
        <v>1.0555733333333299</v>
      </c>
      <c r="J215" s="712">
        <v>115.348902721314</v>
      </c>
      <c r="K215" s="712" t="s">
        <v>1193</v>
      </c>
      <c r="L215" s="723">
        <v>18769.448888888801</v>
      </c>
      <c r="M215" s="1197">
        <v>7.4937965850227439E-2</v>
      </c>
      <c r="N215" s="1197">
        <v>0.28457788500324183</v>
      </c>
    </row>
    <row r="216" spans="1:14" ht="13.4" customHeight="1">
      <c r="A216" s="711" t="s">
        <v>1068</v>
      </c>
      <c r="B216" s="1167"/>
      <c r="C216" s="712"/>
      <c r="D216" s="1165"/>
      <c r="E216" s="722"/>
      <c r="F216" s="719"/>
      <c r="G216" s="712"/>
      <c r="H216" s="712"/>
      <c r="I216" s="715"/>
      <c r="J216" s="712"/>
      <c r="K216" s="712"/>
      <c r="L216" s="723"/>
      <c r="M216" s="1197"/>
      <c r="N216" s="1197"/>
    </row>
    <row r="217" spans="1:14" ht="13.4" customHeight="1">
      <c r="A217" s="711" t="s">
        <v>1195</v>
      </c>
      <c r="B217" s="718">
        <v>57960</v>
      </c>
      <c r="C217" s="712">
        <v>137</v>
      </c>
      <c r="D217" s="1165">
        <v>3.0915040054157734E-3</v>
      </c>
      <c r="E217" s="722">
        <v>44315</v>
      </c>
      <c r="F217" s="719">
        <v>3.0915040054157734E-3</v>
      </c>
      <c r="G217" s="712">
        <v>587.02690814027198</v>
      </c>
      <c r="H217" s="712" t="s">
        <v>1193</v>
      </c>
      <c r="I217" s="715">
        <v>0.87260978102189701</v>
      </c>
      <c r="J217" s="712">
        <v>106.184494236875</v>
      </c>
      <c r="K217" s="712" t="s">
        <v>1193</v>
      </c>
      <c r="L217" s="723">
        <v>18539.0360583941</v>
      </c>
      <c r="M217" s="1169">
        <v>8.2174314094454651E-2</v>
      </c>
      <c r="N217" s="1169">
        <v>0.26763454531233327</v>
      </c>
    </row>
    <row r="218" spans="1:14" ht="13.4" customHeight="1">
      <c r="A218" s="711" t="s">
        <v>1196</v>
      </c>
      <c r="B218" s="718">
        <v>40492</v>
      </c>
      <c r="C218" s="712">
        <v>223</v>
      </c>
      <c r="D218" s="1165">
        <v>1.0546228422794988E-2</v>
      </c>
      <c r="E218" s="722">
        <v>21145</v>
      </c>
      <c r="F218" s="719">
        <v>1.0546228422794988E-2</v>
      </c>
      <c r="G218" s="712">
        <v>587.73981818279799</v>
      </c>
      <c r="H218" s="712" t="s">
        <v>1193</v>
      </c>
      <c r="I218" s="715">
        <v>0.74464708520179301</v>
      </c>
      <c r="J218" s="712">
        <v>102.031904115583</v>
      </c>
      <c r="K218" s="712" t="s">
        <v>1193</v>
      </c>
      <c r="L218" s="723">
        <v>17626.2277578475</v>
      </c>
      <c r="M218" s="1169">
        <v>8.1326265928830022E-2</v>
      </c>
      <c r="N218" s="1169">
        <v>0.27413391105753027</v>
      </c>
    </row>
    <row r="219" spans="1:14" ht="13.4" customHeight="1">
      <c r="A219" s="711" t="s">
        <v>1197</v>
      </c>
      <c r="B219" s="718">
        <v>27965</v>
      </c>
      <c r="C219" s="712">
        <v>105</v>
      </c>
      <c r="D219" s="1165">
        <v>4.5757615374558769E-3</v>
      </c>
      <c r="E219" s="722">
        <v>22947</v>
      </c>
      <c r="F219" s="719">
        <v>4.5757615374558769E-3</v>
      </c>
      <c r="G219" s="712">
        <v>460.38741462252699</v>
      </c>
      <c r="H219" s="712" t="s">
        <v>1193</v>
      </c>
      <c r="I219" s="715">
        <v>0.84864342857142805</v>
      </c>
      <c r="J219" s="712">
        <v>115.504615011884</v>
      </c>
      <c r="K219" s="712" t="s">
        <v>1193</v>
      </c>
      <c r="L219" s="723">
        <v>18574.919333333299</v>
      </c>
      <c r="M219" s="1169">
        <v>7.0175201145325272E-2</v>
      </c>
      <c r="N219" s="1169">
        <v>0.29418290826778781</v>
      </c>
    </row>
    <row r="220" spans="1:14" ht="13.4" customHeight="1">
      <c r="A220" s="711" t="s">
        <v>1198</v>
      </c>
      <c r="B220" s="75">
        <v>45</v>
      </c>
      <c r="C220" s="716">
        <v>10</v>
      </c>
      <c r="D220" s="1165" t="s">
        <v>126</v>
      </c>
      <c r="E220" s="722">
        <v>11</v>
      </c>
      <c r="F220" s="719">
        <v>0.90909090909090906</v>
      </c>
      <c r="G220" s="712">
        <v>553.85313265401896</v>
      </c>
      <c r="H220" s="712" t="s">
        <v>1193</v>
      </c>
      <c r="I220" s="715">
        <v>0.65730599999999995</v>
      </c>
      <c r="J220" s="712">
        <v>54.154890881435797</v>
      </c>
      <c r="K220" s="712" t="s">
        <v>1193</v>
      </c>
      <c r="L220" s="723">
        <v>15407.683000000001</v>
      </c>
      <c r="M220" s="1169">
        <v>6.2497532459266411E-2</v>
      </c>
      <c r="N220" s="1169">
        <v>0.14128591411801669</v>
      </c>
    </row>
    <row r="221" spans="1:14" ht="13.4" customHeight="1">
      <c r="A221" s="711" t="s">
        <v>1199</v>
      </c>
      <c r="B221" s="75">
        <v>771</v>
      </c>
      <c r="C221" s="712">
        <v>36</v>
      </c>
      <c r="D221" s="1165">
        <v>7.2144288577154311E-2</v>
      </c>
      <c r="E221" s="722">
        <v>499</v>
      </c>
      <c r="F221" s="719">
        <v>7.2144288577154311E-2</v>
      </c>
      <c r="G221" s="712">
        <v>593.75535987495698</v>
      </c>
      <c r="H221" s="712" t="s">
        <v>1193</v>
      </c>
      <c r="I221" s="715">
        <v>0.80130499999999905</v>
      </c>
      <c r="J221" s="712">
        <v>105.46200436549699</v>
      </c>
      <c r="K221" s="712" t="s">
        <v>1193</v>
      </c>
      <c r="L221" s="723">
        <v>17798.731388888798</v>
      </c>
      <c r="M221" s="1169">
        <v>9.407350190345154E-2</v>
      </c>
      <c r="N221" s="1169">
        <v>0.27850881434550262</v>
      </c>
    </row>
    <row r="222" spans="1:14" ht="13.4" customHeight="1">
      <c r="A222" s="711" t="s">
        <v>1200</v>
      </c>
      <c r="B222" s="718">
        <v>1352</v>
      </c>
      <c r="C222" s="712">
        <v>8</v>
      </c>
      <c r="D222" s="1165" t="s">
        <v>126</v>
      </c>
      <c r="E222" s="722">
        <v>465</v>
      </c>
      <c r="F222" s="719">
        <v>1.7204301075268817E-2</v>
      </c>
      <c r="G222" s="712">
        <v>582.63739246042303</v>
      </c>
      <c r="H222" s="712" t="s">
        <v>1193</v>
      </c>
      <c r="I222" s="715">
        <v>0.73966500000000002</v>
      </c>
      <c r="J222" s="712">
        <v>128.872203880775</v>
      </c>
      <c r="K222" s="712" t="s">
        <v>1193</v>
      </c>
      <c r="L222" s="723">
        <v>15833.137500000001</v>
      </c>
      <c r="M222" s="1169">
        <v>6.9103484598944179E-2</v>
      </c>
      <c r="N222" s="1169">
        <v>0.26640248864242894</v>
      </c>
    </row>
    <row r="223" spans="1:14" ht="13.4" customHeight="1">
      <c r="A223" s="2851" t="s">
        <v>1075</v>
      </c>
      <c r="B223" s="2858"/>
      <c r="C223" s="2858"/>
      <c r="D223" s="2858"/>
      <c r="E223" s="2858"/>
      <c r="F223" s="2858"/>
      <c r="G223" s="2858"/>
      <c r="H223" s="2858"/>
      <c r="I223" s="2858"/>
      <c r="J223" s="2858"/>
      <c r="K223" s="2858"/>
      <c r="L223" s="2858"/>
      <c r="M223" s="2858"/>
      <c r="N223" s="2859"/>
    </row>
    <row r="224" spans="1:14" ht="13.4" customHeight="1">
      <c r="A224" s="75" t="s">
        <v>1076</v>
      </c>
      <c r="B224" s="718">
        <v>31901</v>
      </c>
      <c r="C224" s="716">
        <v>99</v>
      </c>
      <c r="D224" s="1165">
        <v>6.0295998538278826E-3</v>
      </c>
      <c r="E224" s="1168">
        <v>16419</v>
      </c>
      <c r="F224" s="1166">
        <v>6.0295998538278826E-3</v>
      </c>
      <c r="G224" s="712">
        <v>626.61925854817002</v>
      </c>
      <c r="H224" s="712" t="s">
        <v>1193</v>
      </c>
      <c r="I224" s="725">
        <v>0.72177272727272701</v>
      </c>
      <c r="J224" s="726">
        <v>95.682141979958004</v>
      </c>
      <c r="K224" s="726" t="s">
        <v>1193</v>
      </c>
      <c r="L224" s="723">
        <v>17819.8908080808</v>
      </c>
      <c r="M224" s="1197">
        <v>8.9529310073197393E-2</v>
      </c>
      <c r="N224" s="1197">
        <v>0.25708440688313094</v>
      </c>
    </row>
    <row r="225" spans="1:14" ht="13.4" customHeight="1">
      <c r="A225" s="75" t="s">
        <v>1077</v>
      </c>
      <c r="B225" s="718">
        <v>12430</v>
      </c>
      <c r="C225" s="716">
        <v>49</v>
      </c>
      <c r="D225" s="1165">
        <v>8.3333333333333332E-3</v>
      </c>
      <c r="E225" s="1168">
        <v>5880</v>
      </c>
      <c r="F225" s="1169">
        <v>8.3333333333333332E-3</v>
      </c>
      <c r="G225" s="712">
        <v>387.901589187073</v>
      </c>
      <c r="H225" s="712" t="s">
        <v>1193</v>
      </c>
      <c r="I225" s="715">
        <v>0.68594326530612204</v>
      </c>
      <c r="J225" s="712">
        <v>112.08406333857</v>
      </c>
      <c r="K225" s="712" t="s">
        <v>1193</v>
      </c>
      <c r="L225" s="723">
        <v>19518.530612244798</v>
      </c>
      <c r="M225" s="1197">
        <v>4.9920362101553713E-2</v>
      </c>
      <c r="N225" s="1197">
        <v>0.28366918566137755</v>
      </c>
    </row>
    <row r="226" spans="1:14" ht="13.4" customHeight="1">
      <c r="A226" s="75" t="s">
        <v>1201</v>
      </c>
      <c r="B226" s="75">
        <v>1</v>
      </c>
      <c r="C226" s="1250"/>
      <c r="D226" s="1197" t="s">
        <v>126</v>
      </c>
      <c r="E226" s="1251">
        <v>1</v>
      </c>
      <c r="F226" s="1197">
        <v>0</v>
      </c>
      <c r="G226" s="1200"/>
      <c r="H226" s="1200" t="s">
        <v>1193</v>
      </c>
      <c r="I226" s="1199"/>
      <c r="J226" s="1200"/>
      <c r="K226" s="1200" t="s">
        <v>1193</v>
      </c>
      <c r="L226" s="1200"/>
      <c r="M226" s="1252"/>
      <c r="N226" s="1252"/>
    </row>
    <row r="227" spans="1:14" ht="13.4" customHeight="1">
      <c r="A227" s="75" t="s">
        <v>1165</v>
      </c>
      <c r="B227" s="718">
        <v>3580</v>
      </c>
      <c r="C227" s="716">
        <v>15</v>
      </c>
      <c r="D227" s="1165" t="s">
        <v>126</v>
      </c>
      <c r="E227" s="1168">
        <v>2832</v>
      </c>
      <c r="F227" s="1165">
        <v>5.2966101694915252E-3</v>
      </c>
      <c r="G227" s="712">
        <v>186.63622488124801</v>
      </c>
      <c r="H227" s="712" t="s">
        <v>1193</v>
      </c>
      <c r="I227" s="715">
        <v>0.39539999999999897</v>
      </c>
      <c r="J227" s="712">
        <v>95.308468234161197</v>
      </c>
      <c r="K227" s="712" t="s">
        <v>1193</v>
      </c>
      <c r="L227" s="723">
        <v>15131.6113333333</v>
      </c>
      <c r="M227" s="1169">
        <v>3.4026659048541116E-2</v>
      </c>
      <c r="N227" s="1169">
        <v>0.23088291723391763</v>
      </c>
    </row>
    <row r="228" spans="1:14" ht="13.4" customHeight="1">
      <c r="A228" s="75" t="s">
        <v>1202</v>
      </c>
      <c r="B228" s="75">
        <v>556</v>
      </c>
      <c r="C228" s="716">
        <v>1</v>
      </c>
      <c r="D228" s="1165" t="s">
        <v>126</v>
      </c>
      <c r="E228" s="1168">
        <v>579</v>
      </c>
      <c r="F228" s="1165">
        <v>1.7271157167530224E-3</v>
      </c>
      <c r="G228" s="712">
        <v>142.28296681526501</v>
      </c>
      <c r="H228" s="712" t="s">
        <v>1193</v>
      </c>
      <c r="I228" s="715">
        <v>0.19439999999999999</v>
      </c>
      <c r="J228" s="712">
        <v>187.169052666423</v>
      </c>
      <c r="K228" s="712" t="s">
        <v>1193</v>
      </c>
      <c r="L228" s="723">
        <v>19174.5</v>
      </c>
      <c r="M228" s="1169">
        <v>4.0675519386868211E-2</v>
      </c>
      <c r="N228" s="1169">
        <v>0.25190989591712382</v>
      </c>
    </row>
    <row r="229" spans="1:14" ht="13.4" customHeight="1">
      <c r="A229" s="721" t="s">
        <v>1083</v>
      </c>
      <c r="B229" s="75">
        <v>266</v>
      </c>
      <c r="C229" s="716"/>
      <c r="D229" s="1165"/>
      <c r="E229" s="1168">
        <v>126</v>
      </c>
      <c r="F229" s="1165"/>
      <c r="G229" s="712"/>
      <c r="H229" s="712"/>
      <c r="I229" s="715"/>
      <c r="J229" s="712"/>
      <c r="K229" s="712"/>
      <c r="L229" s="723"/>
      <c r="M229" s="1197"/>
      <c r="N229" s="1197"/>
    </row>
    <row r="230" spans="1:14" ht="13.4" customHeight="1">
      <c r="A230" s="721" t="s">
        <v>1086</v>
      </c>
      <c r="B230" s="718">
        <v>10414</v>
      </c>
      <c r="C230" s="716">
        <v>54</v>
      </c>
      <c r="D230" s="1165">
        <v>3.8571428571428572</v>
      </c>
      <c r="E230" s="1168">
        <v>14</v>
      </c>
      <c r="F230" s="1165">
        <v>3.8571428571428572</v>
      </c>
      <c r="G230" s="712">
        <v>656.44019436723704</v>
      </c>
      <c r="H230" s="712" t="s">
        <v>1193</v>
      </c>
      <c r="I230" s="715">
        <v>0.928993333333333</v>
      </c>
      <c r="J230" s="712">
        <v>116.516838028596</v>
      </c>
      <c r="K230" s="712" t="s">
        <v>1193</v>
      </c>
      <c r="L230" s="723">
        <v>20748.723148148099</v>
      </c>
      <c r="M230" s="1197">
        <v>9.520397087523548E-2</v>
      </c>
      <c r="N230" s="1197">
        <v>0.29910198010763378</v>
      </c>
    </row>
    <row r="231" spans="1:14" ht="13.4" customHeight="1">
      <c r="A231" s="721" t="s">
        <v>1696</v>
      </c>
      <c r="B231" s="718">
        <v>59812</v>
      </c>
      <c r="C231" s="716">
        <v>232</v>
      </c>
      <c r="D231" s="1165">
        <v>5.5612819713785743E-3</v>
      </c>
      <c r="E231" s="1168">
        <v>41717</v>
      </c>
      <c r="F231" s="1165">
        <v>5.5612819713785743E-3</v>
      </c>
      <c r="G231" s="712">
        <v>568.64675386204703</v>
      </c>
      <c r="H231" s="712" t="s">
        <v>1193</v>
      </c>
      <c r="I231" s="715">
        <v>0.81730008620689598</v>
      </c>
      <c r="J231" s="712">
        <v>99.051879356313407</v>
      </c>
      <c r="K231" s="712" t="s">
        <v>1193</v>
      </c>
      <c r="L231" s="723">
        <v>16968.800991379299</v>
      </c>
      <c r="M231" s="1197">
        <v>8.1554841074255841E-2</v>
      </c>
      <c r="N231" s="1197">
        <v>0.25294759447726128</v>
      </c>
    </row>
    <row r="232" spans="1:14" ht="13.4" customHeight="1">
      <c r="A232" s="721" t="s">
        <v>1695</v>
      </c>
      <c r="B232" s="718">
        <v>27960</v>
      </c>
      <c r="C232" s="716">
        <v>73</v>
      </c>
      <c r="D232" s="1165">
        <v>3.4145656953084801E-3</v>
      </c>
      <c r="E232" s="1168">
        <v>21379</v>
      </c>
      <c r="F232" s="1165">
        <v>3.4145656953084801E-3</v>
      </c>
      <c r="G232" s="712">
        <v>601.50807424344396</v>
      </c>
      <c r="H232" s="712"/>
      <c r="I232" s="715">
        <v>0.62300465753424605</v>
      </c>
      <c r="J232" s="712">
        <v>108.74782496896501</v>
      </c>
      <c r="K232" s="712"/>
      <c r="L232" s="723">
        <v>19084.320410958899</v>
      </c>
      <c r="M232" s="1197">
        <v>7.4082473178304409E-2</v>
      </c>
      <c r="N232" s="1197">
        <v>0.31512350042610532</v>
      </c>
    </row>
    <row r="233" spans="1:14" ht="13.4" customHeight="1">
      <c r="A233" s="721" t="s">
        <v>1203</v>
      </c>
      <c r="B233" s="718">
        <v>6795</v>
      </c>
      <c r="C233" s="716">
        <v>18</v>
      </c>
      <c r="D233" s="1165">
        <v>4.5627376425855515E-3</v>
      </c>
      <c r="E233" s="1168">
        <v>3945</v>
      </c>
      <c r="F233" s="1165">
        <v>4.5627376425855515E-3</v>
      </c>
      <c r="G233" s="712">
        <v>624.03401028865505</v>
      </c>
      <c r="H233" s="712" t="s">
        <v>1193</v>
      </c>
      <c r="I233" s="715">
        <v>0.55781999999999998</v>
      </c>
      <c r="J233" s="712">
        <v>70.014552818520698</v>
      </c>
      <c r="K233" s="712" t="s">
        <v>1193</v>
      </c>
      <c r="L233" s="723">
        <v>16539.624444444398</v>
      </c>
      <c r="M233" s="1165">
        <v>8.8381045259737279E-2</v>
      </c>
      <c r="N233" s="1165">
        <v>0.24000418029582413</v>
      </c>
    </row>
    <row r="234" spans="1:14" ht="13.4" customHeight="1">
      <c r="A234" s="2851" t="s">
        <v>1092</v>
      </c>
      <c r="B234" s="2858"/>
      <c r="C234" s="2858"/>
      <c r="D234" s="2858"/>
      <c r="E234" s="2858"/>
      <c r="F234" s="2858"/>
      <c r="G234" s="2858"/>
      <c r="H234" s="2858"/>
      <c r="I234" s="2858"/>
      <c r="J234" s="2858"/>
      <c r="K234" s="2858"/>
      <c r="L234" s="2858"/>
      <c r="M234" s="2858"/>
      <c r="N234" s="2859"/>
    </row>
    <row r="235" spans="1:14" ht="13.4" customHeight="1">
      <c r="A235" s="75" t="s">
        <v>1093</v>
      </c>
      <c r="B235" s="718">
        <v>61133</v>
      </c>
      <c r="C235" s="712">
        <v>245</v>
      </c>
      <c r="D235" s="1165">
        <v>1.1075448668685864E-2</v>
      </c>
      <c r="E235" s="716">
        <v>22121</v>
      </c>
      <c r="F235" s="1165">
        <v>1.1075448668685864E-2</v>
      </c>
      <c r="G235" s="712">
        <v>553.7395213213</v>
      </c>
      <c r="H235" s="712" t="s">
        <v>1193</v>
      </c>
      <c r="I235" s="715">
        <v>0.76750530612244805</v>
      </c>
      <c r="J235" s="712">
        <v>104.273698470005</v>
      </c>
      <c r="K235" s="712" t="s">
        <v>1193</v>
      </c>
      <c r="L235" s="723">
        <v>18050.8889795918</v>
      </c>
      <c r="M235" s="1197">
        <v>7.5808315693616998E-2</v>
      </c>
      <c r="N235" s="1197">
        <v>0.28271589173833567</v>
      </c>
    </row>
    <row r="236" spans="1:14" ht="13.4" customHeight="1">
      <c r="A236" s="75" t="s">
        <v>1094</v>
      </c>
      <c r="B236" s="1994">
        <v>2849</v>
      </c>
      <c r="C236" s="712">
        <v>3</v>
      </c>
      <c r="D236" s="1165">
        <v>1.6304347826086956E-3</v>
      </c>
      <c r="E236" s="716">
        <v>1840</v>
      </c>
      <c r="F236" s="1165">
        <v>1.6304347826086956E-3</v>
      </c>
      <c r="G236" s="712">
        <v>911.30041368068203</v>
      </c>
      <c r="H236" s="712" t="s">
        <v>1193</v>
      </c>
      <c r="I236" s="715">
        <v>0.78821999999999903</v>
      </c>
      <c r="J236" s="712">
        <v>45.044855152791399</v>
      </c>
      <c r="K236" s="712" t="s">
        <v>1193</v>
      </c>
      <c r="L236" s="723">
        <v>9912.0066666666607</v>
      </c>
      <c r="M236" s="1197">
        <v>7.9575656102050474E-2</v>
      </c>
      <c r="N236" s="1197">
        <v>0.14018108450038819</v>
      </c>
    </row>
    <row r="237" spans="1:14" ht="13.4" customHeight="1">
      <c r="A237" s="75" t="s">
        <v>1204</v>
      </c>
      <c r="B237" s="1995">
        <v>689</v>
      </c>
      <c r="C237" s="712">
        <v>2</v>
      </c>
      <c r="D237" s="1165">
        <v>1.3605442176870747E-3</v>
      </c>
      <c r="E237" s="1250">
        <v>1470</v>
      </c>
      <c r="F237" s="1165">
        <v>1.3605442176870747E-3</v>
      </c>
      <c r="G237" s="712">
        <v>665.46843733333606</v>
      </c>
      <c r="H237" s="712" t="s">
        <v>1193</v>
      </c>
      <c r="I237" s="715">
        <v>0.77489999999999903</v>
      </c>
      <c r="J237" s="712">
        <v>87.942443507851905</v>
      </c>
      <c r="K237" s="712" t="s">
        <v>1193</v>
      </c>
      <c r="L237" s="723">
        <v>17882.994999999999</v>
      </c>
      <c r="M237" s="1166">
        <v>8.9940321304681187E-2</v>
      </c>
      <c r="N237" s="1166">
        <v>0.2376822797509511</v>
      </c>
    </row>
    <row r="238" spans="1:14" ht="13.4" customHeight="1">
      <c r="A238" s="75" t="s">
        <v>1205</v>
      </c>
      <c r="B238" s="1994">
        <v>8474</v>
      </c>
      <c r="C238" s="712">
        <v>35</v>
      </c>
      <c r="D238" s="1165">
        <v>1.9209659714599342E-2</v>
      </c>
      <c r="E238" s="716">
        <v>1822</v>
      </c>
      <c r="F238" s="1165">
        <v>1.9209659714599342E-2</v>
      </c>
      <c r="G238" s="712">
        <v>655.64407518711005</v>
      </c>
      <c r="H238" s="712" t="s">
        <v>1193</v>
      </c>
      <c r="I238" s="715">
        <v>0.69414685714285695</v>
      </c>
      <c r="J238" s="712">
        <v>99.356343994957101</v>
      </c>
      <c r="K238" s="712" t="s">
        <v>1193</v>
      </c>
      <c r="L238" s="723">
        <v>17526.225428571401</v>
      </c>
      <c r="M238" s="1197">
        <v>7.254603018980596E-2</v>
      </c>
      <c r="N238" s="1197">
        <v>0.23486910980842218</v>
      </c>
    </row>
    <row r="239" spans="1:14" ht="13.4" customHeight="1">
      <c r="A239" s="75" t="s">
        <v>1206</v>
      </c>
      <c r="B239" s="1994">
        <v>17771</v>
      </c>
      <c r="C239" s="712">
        <v>46</v>
      </c>
      <c r="D239" s="1165">
        <v>6.8544181195052895E-3</v>
      </c>
      <c r="E239" s="716">
        <v>6711</v>
      </c>
      <c r="F239" s="1165">
        <v>6.8544181195052895E-3</v>
      </c>
      <c r="G239" s="712">
        <v>693.41278479613004</v>
      </c>
      <c r="H239" s="712" t="s">
        <v>1193</v>
      </c>
      <c r="I239" s="715">
        <v>1.0101404347826</v>
      </c>
      <c r="J239" s="712">
        <v>113.546563635287</v>
      </c>
      <c r="K239" s="712" t="s">
        <v>1193</v>
      </c>
      <c r="L239" s="723">
        <v>19265.504347826001</v>
      </c>
      <c r="M239" s="1197">
        <v>7.016402797284238E-2</v>
      </c>
      <c r="N239" s="1197">
        <v>0.27223714829684154</v>
      </c>
    </row>
    <row r="240" spans="1:14" ht="13.4" customHeight="1">
      <c r="A240" s="75" t="s">
        <v>1207</v>
      </c>
      <c r="B240" s="1996">
        <v>425</v>
      </c>
      <c r="C240" s="716">
        <v>1</v>
      </c>
      <c r="D240" s="1165" t="s">
        <v>126</v>
      </c>
      <c r="E240" s="716">
        <v>239</v>
      </c>
      <c r="F240" s="1165">
        <v>4.1841004184100415E-3</v>
      </c>
      <c r="G240" s="1979">
        <v>171.900184053397</v>
      </c>
      <c r="H240" s="728" t="s">
        <v>1193</v>
      </c>
      <c r="I240" s="728">
        <v>0.28439999999999999</v>
      </c>
      <c r="J240" s="1979">
        <v>177.703035336591</v>
      </c>
      <c r="K240" s="728" t="s">
        <v>1193</v>
      </c>
      <c r="L240" s="1978">
        <v>28629.97</v>
      </c>
      <c r="M240" s="1166">
        <v>1.9181006924056797E-2</v>
      </c>
      <c r="N240" s="1166">
        <v>0.49361954260164165</v>
      </c>
    </row>
    <row r="241" spans="1:14" ht="13.4" customHeight="1">
      <c r="A241" s="75" t="s">
        <v>1208</v>
      </c>
      <c r="B241" s="1994">
        <v>85644</v>
      </c>
      <c r="C241" s="712"/>
      <c r="D241" s="1165"/>
      <c r="E241" s="716"/>
      <c r="F241" s="1165"/>
      <c r="G241" s="712"/>
      <c r="H241" s="712"/>
      <c r="I241" s="715"/>
      <c r="J241" s="712"/>
      <c r="K241" s="712"/>
      <c r="L241" s="723"/>
      <c r="M241" s="1197"/>
      <c r="N241" s="1197"/>
    </row>
    <row r="242" spans="1:14" ht="13.4" customHeight="1">
      <c r="A242" s="673" t="s">
        <v>1100</v>
      </c>
      <c r="B242" s="718">
        <v>31628</v>
      </c>
      <c r="C242" s="712">
        <v>110</v>
      </c>
      <c r="D242" s="1165">
        <v>6.8952548110073342E-3</v>
      </c>
      <c r="E242" s="716">
        <v>15953</v>
      </c>
      <c r="F242" s="1165">
        <v>6.8952548110073342E-3</v>
      </c>
      <c r="G242" s="712">
        <v>609.68927242162897</v>
      </c>
      <c r="H242" s="712" t="s">
        <v>1193</v>
      </c>
      <c r="I242" s="715">
        <v>0.67591472727272695</v>
      </c>
      <c r="J242" s="712">
        <v>88.460830435695996</v>
      </c>
      <c r="K242" s="712" t="s">
        <v>1193</v>
      </c>
      <c r="L242" s="723">
        <v>17675.007909090898</v>
      </c>
      <c r="M242" s="1197">
        <v>8.6345134226809714E-2</v>
      </c>
      <c r="N242" s="1197">
        <v>0.25306073410814939</v>
      </c>
    </row>
    <row r="243" spans="1:14" ht="13.4" customHeight="1">
      <c r="A243" s="673" t="s">
        <v>1101</v>
      </c>
      <c r="B243" s="718">
        <v>37461</v>
      </c>
      <c r="C243" s="712">
        <v>132</v>
      </c>
      <c r="D243" s="1165">
        <v>6.5907729179149194E-3</v>
      </c>
      <c r="E243" s="716">
        <v>20028</v>
      </c>
      <c r="F243" s="1165">
        <v>6.5907729179149194E-3</v>
      </c>
      <c r="G243" s="712">
        <v>662.13382788102604</v>
      </c>
      <c r="H243" s="712" t="s">
        <v>1193</v>
      </c>
      <c r="I243" s="715">
        <v>0.80133818181818095</v>
      </c>
      <c r="J243" s="712">
        <v>108.97653161734</v>
      </c>
      <c r="K243" s="712" t="s">
        <v>1193</v>
      </c>
      <c r="L243" s="723">
        <v>17728.9749242424</v>
      </c>
      <c r="M243" s="1197">
        <v>8.4000727813317647E-2</v>
      </c>
      <c r="N243" s="1197">
        <v>0.26383665627616154</v>
      </c>
    </row>
    <row r="244" spans="1:14" ht="13.4" customHeight="1">
      <c r="A244" s="673" t="s">
        <v>1102</v>
      </c>
      <c r="B244" s="718">
        <v>16555</v>
      </c>
      <c r="C244" s="712">
        <v>68</v>
      </c>
      <c r="D244" s="1165">
        <v>4.6511627906976744E-3</v>
      </c>
      <c r="E244" s="716">
        <v>14620</v>
      </c>
      <c r="F244" s="1165">
        <v>4.6511627906976744E-3</v>
      </c>
      <c r="G244" s="712">
        <v>386.064292958132</v>
      </c>
      <c r="H244" s="712" t="s">
        <v>1193</v>
      </c>
      <c r="I244" s="727">
        <v>0.88939588235294098</v>
      </c>
      <c r="J244" s="712">
        <v>109.36834796013</v>
      </c>
      <c r="K244" s="712" t="s">
        <v>1193</v>
      </c>
      <c r="L244" s="723">
        <v>17413.864117647001</v>
      </c>
      <c r="M244" s="1197">
        <v>5.7376590108411146E-2</v>
      </c>
      <c r="N244" s="1197">
        <v>0.27307952049970036</v>
      </c>
    </row>
    <row r="245" spans="1:14" ht="13.4" customHeight="1">
      <c r="A245" s="75" t="s">
        <v>1209</v>
      </c>
      <c r="B245" s="718">
        <v>24315</v>
      </c>
      <c r="C245" s="712">
        <v>58</v>
      </c>
      <c r="D245" s="1165">
        <v>4.0300166759310732E-3</v>
      </c>
      <c r="E245" s="716">
        <v>14392</v>
      </c>
      <c r="F245" s="1165">
        <v>4.0300166759310732E-3</v>
      </c>
      <c r="G245" s="712">
        <v>698.54577535950204</v>
      </c>
      <c r="H245" s="712" t="s">
        <v>1193</v>
      </c>
      <c r="I245" s="715">
        <v>0.64890931034482702</v>
      </c>
      <c r="J245" s="712">
        <v>81.0450570360603</v>
      </c>
      <c r="K245" s="712" t="s">
        <v>1193</v>
      </c>
      <c r="L245" s="723">
        <v>17932.661724137899</v>
      </c>
      <c r="M245" s="1197">
        <v>9.6718233702354522E-2</v>
      </c>
      <c r="N245" s="1197">
        <v>0.24272504947286469</v>
      </c>
    </row>
    <row r="246" spans="1:14" ht="13.4" customHeight="1">
      <c r="A246" s="2851" t="s">
        <v>1104</v>
      </c>
      <c r="B246" s="2858"/>
      <c r="C246" s="2858"/>
      <c r="D246" s="2858"/>
      <c r="E246" s="2858"/>
      <c r="F246" s="2858"/>
      <c r="G246" s="2858"/>
      <c r="H246" s="2858"/>
      <c r="I246" s="2858"/>
      <c r="J246" s="2858"/>
      <c r="K246" s="2858"/>
      <c r="L246" s="2858"/>
      <c r="M246" s="2858"/>
      <c r="N246" s="2859"/>
    </row>
    <row r="247" spans="1:14" ht="13.4" customHeight="1">
      <c r="A247" s="75" t="s">
        <v>1176</v>
      </c>
      <c r="B247" s="718">
        <v>10082</v>
      </c>
      <c r="C247" s="712">
        <v>29</v>
      </c>
      <c r="D247" s="1165">
        <v>5.8991049633848654E-3</v>
      </c>
      <c r="E247" s="1168">
        <v>4916</v>
      </c>
      <c r="F247" s="1165">
        <v>5.8991049633848654E-3</v>
      </c>
      <c r="G247" s="712">
        <v>614.09964650832501</v>
      </c>
      <c r="H247" s="712" t="s">
        <v>1193</v>
      </c>
      <c r="I247" s="715">
        <v>0.70551931034482696</v>
      </c>
      <c r="J247" s="712">
        <v>95.948239212253895</v>
      </c>
      <c r="K247" s="712" t="s">
        <v>1193</v>
      </c>
      <c r="L247" s="723">
        <v>16864.366896551699</v>
      </c>
      <c r="M247" s="1197">
        <v>7.1097061918348747E-2</v>
      </c>
      <c r="N247" s="1197">
        <v>0.25256412246122928</v>
      </c>
    </row>
    <row r="248" spans="1:14" ht="13.4" customHeight="1">
      <c r="A248" s="75" t="s">
        <v>1210</v>
      </c>
      <c r="B248" s="1170"/>
      <c r="C248" s="712"/>
      <c r="D248" s="1165"/>
      <c r="E248" s="1168"/>
      <c r="F248" s="1165"/>
      <c r="G248" s="712"/>
      <c r="H248" s="712" t="s">
        <v>1193</v>
      </c>
      <c r="I248" s="715"/>
      <c r="J248" s="712"/>
      <c r="K248" s="712" t="s">
        <v>1193</v>
      </c>
      <c r="L248" s="723"/>
      <c r="M248" s="1197"/>
      <c r="N248" s="1197"/>
    </row>
    <row r="249" spans="1:14" ht="13.4" customHeight="1">
      <c r="A249" s="673" t="s">
        <v>1100</v>
      </c>
      <c r="B249" s="1997">
        <v>60156</v>
      </c>
      <c r="C249" s="716">
        <v>205</v>
      </c>
      <c r="D249" s="1165">
        <v>6.3587580259933619E-3</v>
      </c>
      <c r="E249" s="1168">
        <v>32239</v>
      </c>
      <c r="F249" s="1165">
        <v>6.3587580259933619E-3</v>
      </c>
      <c r="G249" s="716">
        <v>569.76082986474796</v>
      </c>
      <c r="H249" s="716" t="s">
        <v>1193</v>
      </c>
      <c r="I249" s="714">
        <v>0.701797170731707</v>
      </c>
      <c r="J249" s="716">
        <v>95.631695890896395</v>
      </c>
      <c r="K249" s="716" t="s">
        <v>1193</v>
      </c>
      <c r="L249" s="729">
        <v>16877.7175121951</v>
      </c>
      <c r="M249" s="1197">
        <v>7.7057948099972184E-2</v>
      </c>
      <c r="N249" s="1197">
        <v>0.25144609459943001</v>
      </c>
    </row>
    <row r="250" spans="1:14" ht="13.4" customHeight="1">
      <c r="A250" s="673" t="s">
        <v>1101</v>
      </c>
      <c r="B250" s="1997">
        <v>19109</v>
      </c>
      <c r="C250" s="716">
        <v>70</v>
      </c>
      <c r="D250" s="1165">
        <v>7.0557403487551658E-3</v>
      </c>
      <c r="E250" s="1168">
        <v>9921</v>
      </c>
      <c r="F250" s="1165">
        <v>7.0557403487551658E-3</v>
      </c>
      <c r="G250" s="712">
        <v>618.80083879463803</v>
      </c>
      <c r="H250" s="712" t="s">
        <v>1193</v>
      </c>
      <c r="I250" s="715">
        <v>0.971128285714285</v>
      </c>
      <c r="J250" s="712">
        <v>130.326143178466</v>
      </c>
      <c r="K250" s="712" t="s">
        <v>1193</v>
      </c>
      <c r="L250" s="723">
        <v>20777.218571428501</v>
      </c>
      <c r="M250" s="1197">
        <v>8.6258617616967848E-2</v>
      </c>
      <c r="N250" s="1197">
        <v>0.3293202664967374</v>
      </c>
    </row>
    <row r="251" spans="1:14" ht="13.4" customHeight="1">
      <c r="A251" s="1959" t="s">
        <v>1102</v>
      </c>
      <c r="B251" s="1998">
        <v>6379</v>
      </c>
      <c r="C251" s="716">
        <v>35</v>
      </c>
      <c r="D251" s="1165">
        <v>4.1469194312796212E-3</v>
      </c>
      <c r="E251" s="1168">
        <v>8440</v>
      </c>
      <c r="F251" s="1165">
        <v>4.1469194312796212E-3</v>
      </c>
      <c r="G251" s="716">
        <v>588.65223799798605</v>
      </c>
      <c r="H251" s="716" t="s">
        <v>1193</v>
      </c>
      <c r="I251" s="714">
        <v>0.82167942857142795</v>
      </c>
      <c r="J251" s="716">
        <v>80.723242930800396</v>
      </c>
      <c r="K251" s="716" t="s">
        <v>1193</v>
      </c>
      <c r="L251" s="729">
        <v>15836.5979999999</v>
      </c>
      <c r="M251" s="1197">
        <v>8.0219710820112575E-2</v>
      </c>
      <c r="N251" s="1197">
        <v>0.19432653570245642</v>
      </c>
    </row>
    <row r="252" spans="1:14" ht="13.4" customHeight="1" thickBot="1">
      <c r="A252" s="390" t="s">
        <v>1107</v>
      </c>
      <c r="B252" s="812">
        <v>746</v>
      </c>
      <c r="C252" s="717">
        <v>49</v>
      </c>
      <c r="D252" s="1171">
        <v>0.13725490196078433</v>
      </c>
      <c r="E252" s="1172">
        <v>357</v>
      </c>
      <c r="F252" s="1171">
        <v>0.13725490196078433</v>
      </c>
      <c r="G252" s="717">
        <v>656.84265691482096</v>
      </c>
      <c r="H252" s="717" t="s">
        <v>1193</v>
      </c>
      <c r="I252" s="730">
        <v>0.780770204081632</v>
      </c>
      <c r="J252" s="717">
        <v>90.708731837889502</v>
      </c>
      <c r="K252" s="717" t="s">
        <v>1193</v>
      </c>
      <c r="L252" s="731">
        <v>16467.837142857101</v>
      </c>
      <c r="M252" s="1201">
        <v>8.4571052941044444E-2</v>
      </c>
      <c r="N252" s="1201">
        <v>0.23290336722157753</v>
      </c>
    </row>
    <row r="253" spans="1:14">
      <c r="A253" s="1958"/>
      <c r="B253" s="1215"/>
      <c r="C253" s="1234"/>
      <c r="D253" s="1235"/>
      <c r="E253" s="1215"/>
      <c r="F253" s="1235"/>
      <c r="G253" s="1236"/>
      <c r="H253" s="1236"/>
      <c r="I253" s="1236"/>
      <c r="J253" s="1236"/>
      <c r="K253" s="1236"/>
      <c r="L253" s="1237"/>
      <c r="M253" s="1215"/>
      <c r="N253" s="1215"/>
    </row>
    <row r="254" spans="1:14" s="234" customFormat="1" ht="12" customHeight="1">
      <c r="A254" s="2660" t="s">
        <v>1211</v>
      </c>
      <c r="B254" s="2660"/>
      <c r="C254" s="2660"/>
      <c r="D254" s="2660"/>
      <c r="E254" s="2660"/>
      <c r="F254" s="2660"/>
      <c r="G254" s="2660"/>
      <c r="H254" s="2660"/>
      <c r="I254" s="2660"/>
      <c r="J254" s="2660"/>
      <c r="K254" s="2660"/>
      <c r="L254" s="2660"/>
      <c r="M254" s="2660"/>
      <c r="N254" s="2660"/>
    </row>
    <row r="255" spans="1:14" s="234" customFormat="1" ht="12.65" customHeight="1">
      <c r="A255" s="2865" t="s">
        <v>1212</v>
      </c>
      <c r="B255" s="2865"/>
      <c r="C255" s="2865"/>
      <c r="D255" s="2865"/>
      <c r="E255" s="2865"/>
      <c r="F255" s="2865"/>
      <c r="G255" s="2865"/>
      <c r="H255" s="2865"/>
      <c r="I255" s="2865"/>
      <c r="J255" s="2865"/>
      <c r="K255" s="2865"/>
      <c r="L255" s="2865"/>
      <c r="M255" s="2865"/>
      <c r="N255" s="2865"/>
    </row>
    <row r="256" spans="1:14" s="234" customFormat="1" ht="12.65" customHeight="1">
      <c r="A256" s="2864" t="s">
        <v>1213</v>
      </c>
      <c r="B256" s="2864"/>
      <c r="C256" s="2864"/>
      <c r="D256" s="2864"/>
      <c r="E256" s="2864"/>
      <c r="F256" s="2864"/>
      <c r="G256" s="2864"/>
      <c r="H256" s="2864"/>
      <c r="I256" s="2864"/>
      <c r="J256" s="2864"/>
      <c r="K256" s="2864"/>
      <c r="L256" s="2864"/>
      <c r="M256" s="2864"/>
      <c r="N256" s="2864"/>
    </row>
    <row r="257" spans="1:14" s="234" customFormat="1" ht="12.65" customHeight="1">
      <c r="A257" s="2660" t="s">
        <v>1110</v>
      </c>
      <c r="B257" s="2660"/>
      <c r="C257" s="2660"/>
      <c r="D257" s="2660"/>
      <c r="E257" s="2660"/>
      <c r="F257" s="2660"/>
      <c r="G257" s="2660"/>
      <c r="H257" s="2660"/>
      <c r="I257" s="2660"/>
      <c r="J257" s="2660"/>
      <c r="K257" s="2660"/>
      <c r="L257" s="2660"/>
      <c r="M257" s="2660"/>
      <c r="N257" s="2660"/>
    </row>
    <row r="258" spans="1:14" s="234" customFormat="1" ht="26.5" customHeight="1">
      <c r="A258" s="2660" t="s">
        <v>1111</v>
      </c>
      <c r="B258" s="2660"/>
      <c r="C258" s="2660"/>
      <c r="D258" s="2660"/>
      <c r="E258" s="2660"/>
      <c r="F258" s="2660"/>
      <c r="G258" s="2660"/>
      <c r="H258" s="2660"/>
      <c r="I258" s="2660"/>
      <c r="J258" s="2660"/>
      <c r="K258" s="2660"/>
      <c r="L258" s="2660"/>
      <c r="M258" s="2660"/>
      <c r="N258" s="2660"/>
    </row>
    <row r="259" spans="1:14" s="234" customFormat="1" ht="11.5" customHeight="1">
      <c r="A259" s="2660" t="s">
        <v>1214</v>
      </c>
      <c r="B259" s="2660"/>
      <c r="C259" s="2660"/>
      <c r="D259" s="2660"/>
      <c r="E259" s="2660"/>
      <c r="F259" s="2660"/>
      <c r="G259" s="2660"/>
      <c r="H259" s="2660"/>
      <c r="I259" s="2660"/>
      <c r="J259" s="2660"/>
      <c r="K259" s="2660"/>
      <c r="L259" s="2660"/>
      <c r="M259" s="2660"/>
      <c r="N259" s="2660"/>
    </row>
    <row r="260" spans="1:14" s="234" customFormat="1" ht="12.65" customHeight="1">
      <c r="A260" s="2660" t="s">
        <v>1215</v>
      </c>
      <c r="B260" s="2660"/>
      <c r="C260" s="2660"/>
      <c r="D260" s="2660"/>
      <c r="E260" s="2660"/>
      <c r="F260" s="2660"/>
      <c r="G260" s="2660"/>
      <c r="H260" s="2660"/>
      <c r="I260" s="2660"/>
      <c r="J260" s="2660"/>
      <c r="K260" s="2660"/>
      <c r="L260" s="2660"/>
      <c r="M260" s="2660"/>
      <c r="N260" s="2660"/>
    </row>
    <row r="261" spans="1:14" s="234" customFormat="1" ht="40.5" customHeight="1">
      <c r="A261" s="2660" t="s">
        <v>1216</v>
      </c>
      <c r="B261" s="2660"/>
      <c r="C261" s="2660"/>
      <c r="D261" s="2660"/>
      <c r="E261" s="2660"/>
      <c r="F261" s="2660"/>
      <c r="G261" s="2660"/>
      <c r="H261" s="2660"/>
      <c r="I261" s="2660"/>
      <c r="J261" s="2660"/>
      <c r="K261" s="2660"/>
      <c r="L261" s="2660"/>
      <c r="M261" s="2660"/>
      <c r="N261" s="2660"/>
    </row>
    <row r="262" spans="1:14" s="234" customFormat="1" ht="12.65" customHeight="1">
      <c r="A262" s="2660" t="s">
        <v>1217</v>
      </c>
      <c r="B262" s="2660"/>
      <c r="C262" s="2660"/>
      <c r="D262" s="2660"/>
      <c r="E262" s="2660"/>
      <c r="F262" s="2660"/>
      <c r="G262" s="2660"/>
      <c r="H262" s="2660"/>
      <c r="I262" s="2660"/>
      <c r="J262" s="2660"/>
      <c r="K262" s="2660"/>
      <c r="L262" s="2660"/>
      <c r="M262" s="2660"/>
      <c r="N262" s="2660"/>
    </row>
    <row r="263" spans="1:14" s="234" customFormat="1" ht="12.65" customHeight="1">
      <c r="A263" s="2660" t="s">
        <v>1218</v>
      </c>
      <c r="B263" s="2660"/>
      <c r="C263" s="2660"/>
      <c r="D263" s="2660"/>
      <c r="E263" s="2660"/>
      <c r="F263" s="2660"/>
      <c r="G263" s="2660"/>
      <c r="H263" s="2660"/>
      <c r="I263" s="2660"/>
      <c r="J263" s="2660"/>
      <c r="K263" s="2660"/>
      <c r="L263" s="2660"/>
      <c r="M263" s="2660"/>
      <c r="N263" s="2660"/>
    </row>
    <row r="264" spans="1:14" s="234" customFormat="1" ht="11.5" customHeight="1">
      <c r="A264" s="2660" t="s">
        <v>1116</v>
      </c>
      <c r="B264" s="2660"/>
      <c r="C264" s="2660"/>
      <c r="D264" s="2660"/>
      <c r="E264" s="2660"/>
      <c r="F264" s="2660"/>
      <c r="G264" s="2660"/>
      <c r="H264" s="2660"/>
      <c r="I264" s="2660"/>
      <c r="J264" s="2660"/>
      <c r="K264" s="2660"/>
      <c r="L264" s="2660"/>
      <c r="M264" s="2660"/>
      <c r="N264" s="2660"/>
    </row>
    <row r="265" spans="1:14" s="234" customFormat="1" ht="33" customHeight="1">
      <c r="A265" s="2660" t="s">
        <v>1698</v>
      </c>
      <c r="B265" s="2660"/>
      <c r="C265" s="2660"/>
      <c r="D265" s="2660"/>
      <c r="E265" s="2660"/>
      <c r="F265" s="2660"/>
      <c r="G265" s="2660"/>
      <c r="H265" s="2660"/>
      <c r="I265" s="2660"/>
      <c r="J265" s="2660"/>
      <c r="K265" s="2660"/>
      <c r="L265" s="2660"/>
      <c r="M265" s="2660"/>
      <c r="N265" s="2660"/>
    </row>
    <row r="266" spans="1:14" s="234" customFormat="1" ht="12.65" customHeight="1">
      <c r="A266" s="2660" t="s">
        <v>1219</v>
      </c>
      <c r="B266" s="2660"/>
      <c r="C266" s="2660"/>
      <c r="D266" s="2660"/>
      <c r="E266" s="2660"/>
      <c r="F266" s="2660"/>
      <c r="G266" s="2660"/>
      <c r="H266" s="2660"/>
      <c r="I266" s="2660"/>
      <c r="J266" s="2660"/>
      <c r="K266" s="2660"/>
      <c r="L266" s="2660"/>
      <c r="M266" s="2660"/>
      <c r="N266" s="2660"/>
    </row>
    <row r="267" spans="1:14" s="234" customFormat="1" ht="29" customHeight="1">
      <c r="A267" s="2660" t="s">
        <v>1220</v>
      </c>
      <c r="B267" s="2660"/>
      <c r="C267" s="2660"/>
      <c r="D267" s="2660"/>
      <c r="E267" s="2660"/>
      <c r="F267" s="2660"/>
      <c r="G267" s="2660"/>
      <c r="H267" s="2660"/>
      <c r="I267" s="2660"/>
      <c r="J267" s="2660"/>
      <c r="K267" s="2660"/>
      <c r="L267" s="2660"/>
      <c r="M267" s="2660"/>
      <c r="N267" s="2660"/>
    </row>
    <row r="268" spans="1:14" s="234" customFormat="1" ht="19" customHeight="1">
      <c r="A268" s="2660" t="s">
        <v>1221</v>
      </c>
      <c r="B268" s="2660"/>
      <c r="C268" s="2660"/>
      <c r="D268" s="2660"/>
      <c r="E268" s="2660"/>
      <c r="F268" s="2660"/>
      <c r="G268" s="2660"/>
      <c r="H268" s="2660"/>
      <c r="I268" s="2660"/>
      <c r="J268" s="2660"/>
      <c r="K268" s="2660"/>
      <c r="L268" s="2660"/>
      <c r="M268" s="2660"/>
      <c r="N268" s="2660"/>
    </row>
    <row r="269" spans="1:14" s="234" customFormat="1" ht="30.5" customHeight="1">
      <c r="A269" s="2660" t="s">
        <v>1222</v>
      </c>
      <c r="B269" s="2660"/>
      <c r="C269" s="2660"/>
      <c r="D269" s="2660"/>
      <c r="E269" s="2660"/>
      <c r="F269" s="2660"/>
      <c r="G269" s="2660"/>
      <c r="H269" s="2660"/>
      <c r="I269" s="2660"/>
      <c r="J269" s="2660"/>
      <c r="K269" s="2660"/>
      <c r="L269" s="2660"/>
      <c r="M269" s="2660"/>
      <c r="N269" s="2660"/>
    </row>
    <row r="270" spans="1:14" s="234" customFormat="1" ht="11.5" customHeight="1">
      <c r="A270" s="2660" t="s">
        <v>1223</v>
      </c>
      <c r="B270" s="2660"/>
      <c r="C270" s="2660"/>
      <c r="D270" s="2660"/>
      <c r="E270" s="2660"/>
      <c r="F270" s="2660"/>
      <c r="G270" s="2660"/>
      <c r="H270" s="2660"/>
      <c r="I270" s="2660"/>
      <c r="J270" s="2660"/>
      <c r="K270" s="2660"/>
      <c r="L270" s="2660"/>
      <c r="M270" s="2660"/>
      <c r="N270" s="2660"/>
    </row>
    <row r="271" spans="1:14" s="234" customFormat="1" ht="11.5" customHeight="1">
      <c r="A271" s="2660" t="s">
        <v>1224</v>
      </c>
      <c r="B271" s="2660"/>
      <c r="C271" s="2660"/>
      <c r="D271" s="2660"/>
      <c r="E271" s="2660"/>
      <c r="F271" s="2660"/>
      <c r="G271" s="2660"/>
      <c r="H271" s="2660"/>
      <c r="I271" s="2660"/>
      <c r="J271" s="2660"/>
      <c r="K271" s="2660"/>
      <c r="L271" s="2660"/>
      <c r="M271" s="2660"/>
      <c r="N271" s="2660"/>
    </row>
    <row r="272" spans="1:14" s="234" customFormat="1" ht="11.5" customHeight="1">
      <c r="A272" s="2660" t="s">
        <v>1124</v>
      </c>
      <c r="B272" s="2660"/>
      <c r="C272" s="2660"/>
      <c r="D272" s="2660"/>
      <c r="E272" s="2660"/>
      <c r="F272" s="2660"/>
      <c r="G272" s="2660"/>
      <c r="H272" s="2660"/>
      <c r="I272" s="2660"/>
      <c r="J272" s="2660"/>
      <c r="K272" s="2660"/>
      <c r="L272" s="2660"/>
      <c r="M272" s="2660"/>
      <c r="N272" s="2660"/>
    </row>
    <row r="273" spans="1:18" s="234" customFormat="1" ht="11.5" customHeight="1">
      <c r="A273" s="2660" t="s">
        <v>1225</v>
      </c>
      <c r="B273" s="2660"/>
      <c r="C273" s="2660"/>
      <c r="D273" s="2660"/>
      <c r="E273" s="2660"/>
      <c r="F273" s="2660"/>
      <c r="G273" s="2660"/>
      <c r="H273" s="2660"/>
      <c r="I273" s="2660"/>
      <c r="J273" s="2660"/>
      <c r="K273" s="2660"/>
      <c r="L273" s="2660"/>
      <c r="M273" s="2660"/>
      <c r="N273" s="2660"/>
    </row>
    <row r="274" spans="1:18" s="210" customFormat="1">
      <c r="A274" s="2689"/>
      <c r="B274" s="2689"/>
      <c r="C274" s="2689"/>
      <c r="D274" s="2689"/>
      <c r="E274" s="2689"/>
      <c r="F274" s="2689"/>
      <c r="G274" s="2689"/>
      <c r="H274" s="2689"/>
      <c r="I274" s="2689"/>
      <c r="J274" s="2689"/>
      <c r="K274" s="2689"/>
      <c r="L274" s="2689"/>
      <c r="M274" s="2689"/>
      <c r="N274" s="2689"/>
    </row>
    <row r="275" spans="1:18" s="210" customFormat="1">
      <c r="A275" s="2689"/>
      <c r="B275" s="2689"/>
      <c r="C275" s="2689"/>
      <c r="D275" s="2689"/>
      <c r="E275" s="2689"/>
      <c r="F275" s="2689"/>
      <c r="G275" s="2689"/>
      <c r="H275" s="2689"/>
      <c r="I275" s="2689"/>
      <c r="J275" s="2689"/>
      <c r="K275" s="2689"/>
      <c r="L275" s="2689"/>
      <c r="M275" s="2689"/>
      <c r="N275" s="2689"/>
    </row>
    <row r="276" spans="1:18">
      <c r="A276" s="2861"/>
      <c r="B276" s="2861"/>
      <c r="C276" s="2861"/>
      <c r="D276" s="2861"/>
      <c r="E276" s="2861"/>
      <c r="F276" s="2861"/>
      <c r="G276" s="2861"/>
      <c r="H276" s="2861"/>
      <c r="I276" s="2861"/>
      <c r="J276" s="2861"/>
      <c r="K276" s="2861"/>
      <c r="L276" s="2861"/>
      <c r="M276" s="2861"/>
      <c r="N276" s="2861"/>
    </row>
    <row r="277" spans="1:18" ht="23.15" customHeight="1" thickBot="1">
      <c r="A277" s="233"/>
      <c r="B277" s="233"/>
      <c r="C277" s="233"/>
      <c r="D277" s="233"/>
      <c r="E277" s="233"/>
      <c r="F277" s="233"/>
      <c r="G277" s="233"/>
      <c r="H277" s="233"/>
      <c r="I277" s="233"/>
      <c r="J277" s="233"/>
      <c r="K277" s="233"/>
      <c r="L277" s="233"/>
    </row>
    <row r="278" spans="1:18" s="1618" customFormat="1" ht="30.75" customHeight="1" thickBot="1">
      <c r="A278" s="2862" t="s">
        <v>1226</v>
      </c>
      <c r="B278" s="2863"/>
      <c r="M278" s="2001"/>
      <c r="N278" s="2001"/>
    </row>
    <row r="279" spans="1:18" s="1618" customFormat="1" ht="52.5" thickBot="1">
      <c r="A279" s="2113" t="s">
        <v>1056</v>
      </c>
      <c r="B279" s="2113" t="s">
        <v>1227</v>
      </c>
      <c r="C279" s="2113" t="s">
        <v>1228</v>
      </c>
      <c r="D279" s="2113" t="s">
        <v>1057</v>
      </c>
      <c r="E279" s="2113" t="s">
        <v>1229</v>
      </c>
      <c r="F279" s="2113" t="s">
        <v>1230</v>
      </c>
      <c r="G279" s="2113" t="s">
        <v>1231</v>
      </c>
      <c r="H279" s="2113" t="s">
        <v>1232</v>
      </c>
      <c r="I279" s="2113" t="s">
        <v>1189</v>
      </c>
      <c r="J279" s="2113" t="s">
        <v>1233</v>
      </c>
      <c r="K279" s="2113" t="s">
        <v>1234</v>
      </c>
      <c r="L279" s="2113" t="s">
        <v>1190</v>
      </c>
      <c r="M279" s="2113" t="s">
        <v>1191</v>
      </c>
      <c r="N279" s="2113" t="s">
        <v>1192</v>
      </c>
      <c r="P279" s="2526"/>
      <c r="Q279" s="2526"/>
      <c r="R279" s="2526"/>
    </row>
    <row r="280" spans="1:18" ht="13">
      <c r="A280" s="2207" t="s">
        <v>1061</v>
      </c>
      <c r="B280" s="2208"/>
      <c r="C280" s="2208"/>
      <c r="D280" s="2208"/>
      <c r="E280" s="2208"/>
      <c r="F280" s="2208"/>
      <c r="G280" s="2208"/>
      <c r="H280" s="2208"/>
      <c r="I280" s="2208"/>
      <c r="J280" s="2208"/>
      <c r="K280" s="2208"/>
      <c r="L280" s="2208"/>
      <c r="M280" s="2208"/>
      <c r="N280" s="2209"/>
    </row>
    <row r="281" spans="1:18" ht="13">
      <c r="A281" s="76" t="s">
        <v>544</v>
      </c>
      <c r="B281" s="434"/>
      <c r="C281" s="434"/>
      <c r="D281" s="435"/>
      <c r="E281" s="434"/>
      <c r="F281" s="436"/>
      <c r="G281" s="437"/>
      <c r="H281" s="438"/>
      <c r="I281" s="438"/>
      <c r="J281" s="438"/>
      <c r="K281" s="438"/>
      <c r="L281" s="438"/>
      <c r="M281" s="438"/>
      <c r="N281" s="438"/>
    </row>
    <row r="282" spans="1:18" ht="13">
      <c r="A282" s="76" t="s">
        <v>1062</v>
      </c>
      <c r="B282" s="434"/>
      <c r="C282" s="434"/>
      <c r="D282" s="435"/>
      <c r="E282" s="434"/>
      <c r="F282" s="435"/>
      <c r="G282" s="438"/>
      <c r="H282" s="438"/>
      <c r="I282" s="438"/>
      <c r="J282" s="438"/>
      <c r="K282" s="438"/>
      <c r="L282" s="438"/>
      <c r="M282" s="438"/>
      <c r="N282" s="438"/>
    </row>
    <row r="283" spans="1:18" ht="13">
      <c r="A283" s="76" t="s">
        <v>1063</v>
      </c>
      <c r="B283" s="439"/>
      <c r="C283" s="439"/>
      <c r="D283" s="435"/>
      <c r="E283" s="439"/>
      <c r="F283" s="440"/>
      <c r="G283" s="438"/>
      <c r="H283" s="438"/>
      <c r="I283" s="438"/>
      <c r="J283" s="438"/>
      <c r="K283" s="438"/>
      <c r="L283" s="438"/>
      <c r="M283" s="438"/>
      <c r="N283" s="438"/>
    </row>
    <row r="284" spans="1:18" ht="13">
      <c r="A284" s="76" t="s">
        <v>1194</v>
      </c>
      <c r="B284" s="439"/>
      <c r="C284" s="439"/>
      <c r="D284" s="435"/>
      <c r="E284" s="439"/>
      <c r="F284" s="440"/>
      <c r="G284" s="438"/>
      <c r="H284" s="438"/>
      <c r="I284" s="438"/>
      <c r="J284" s="438"/>
      <c r="K284" s="438"/>
      <c r="L284" s="438"/>
      <c r="M284" s="438"/>
      <c r="N284" s="438"/>
    </row>
    <row r="285" spans="1:18" ht="13">
      <c r="A285" s="76" t="s">
        <v>1064</v>
      </c>
      <c r="B285" s="439"/>
      <c r="C285" s="439"/>
      <c r="D285" s="435"/>
      <c r="E285" s="439"/>
      <c r="F285" s="440"/>
      <c r="G285" s="438"/>
      <c r="H285" s="438"/>
      <c r="I285" s="438"/>
      <c r="J285" s="438"/>
      <c r="K285" s="438"/>
      <c r="L285" s="438"/>
      <c r="M285" s="438"/>
      <c r="N285" s="438"/>
    </row>
    <row r="286" spans="1:18" ht="13">
      <c r="A286" s="76" t="s">
        <v>1066</v>
      </c>
      <c r="B286" s="439"/>
      <c r="C286" s="439"/>
      <c r="D286" s="435"/>
      <c r="E286" s="439"/>
      <c r="F286" s="441"/>
      <c r="G286" s="438"/>
      <c r="H286" s="438"/>
      <c r="I286" s="438"/>
      <c r="J286" s="438"/>
      <c r="K286" s="438"/>
      <c r="L286" s="438"/>
      <c r="M286" s="438"/>
      <c r="N286" s="438"/>
    </row>
    <row r="287" spans="1:18" ht="13">
      <c r="A287" s="76" t="s">
        <v>1067</v>
      </c>
      <c r="B287" s="442"/>
      <c r="C287" s="442"/>
      <c r="D287" s="435"/>
      <c r="E287" s="442"/>
      <c r="F287" s="443"/>
      <c r="G287" s="438"/>
      <c r="H287" s="444"/>
      <c r="I287" s="444"/>
      <c r="J287" s="444"/>
      <c r="K287" s="444"/>
      <c r="L287" s="444"/>
      <c r="M287" s="444"/>
      <c r="N287" s="438"/>
    </row>
    <row r="288" spans="1:18" ht="13">
      <c r="A288" s="76" t="s">
        <v>1068</v>
      </c>
      <c r="B288" s="442"/>
      <c r="C288" s="442"/>
      <c r="D288" s="435"/>
      <c r="E288" s="442"/>
      <c r="F288" s="445"/>
      <c r="G288" s="438"/>
      <c r="H288" s="438"/>
      <c r="I288" s="438"/>
      <c r="J288" s="438"/>
      <c r="K288" s="438"/>
      <c r="L288" s="438"/>
      <c r="M288" s="438"/>
      <c r="N288" s="438"/>
    </row>
    <row r="289" spans="1:14" ht="13">
      <c r="A289" s="76" t="s">
        <v>1235</v>
      </c>
      <c r="B289" s="442"/>
      <c r="C289" s="442"/>
      <c r="D289" s="435"/>
      <c r="E289" s="442"/>
      <c r="F289" s="445"/>
      <c r="G289" s="446"/>
      <c r="H289" s="438"/>
      <c r="I289" s="438"/>
      <c r="J289" s="438"/>
      <c r="K289" s="438"/>
      <c r="L289" s="438"/>
      <c r="M289" s="438"/>
      <c r="N289" s="438"/>
    </row>
    <row r="290" spans="1:14" ht="13">
      <c r="A290" s="76" t="s">
        <v>1236</v>
      </c>
      <c r="B290" s="442"/>
      <c r="C290" s="442"/>
      <c r="D290" s="435"/>
      <c r="E290" s="442"/>
      <c r="F290" s="445"/>
      <c r="G290" s="438"/>
      <c r="H290" s="438"/>
      <c r="I290" s="438"/>
      <c r="J290" s="438"/>
      <c r="K290" s="438"/>
      <c r="L290" s="438"/>
      <c r="M290" s="438"/>
      <c r="N290" s="438"/>
    </row>
    <row r="291" spans="1:14" ht="13">
      <c r="A291" s="76" t="s">
        <v>1237</v>
      </c>
      <c r="B291" s="442"/>
      <c r="C291" s="442"/>
      <c r="D291" s="435"/>
      <c r="E291" s="442"/>
      <c r="F291" s="445"/>
      <c r="G291" s="438"/>
      <c r="H291" s="438"/>
      <c r="I291" s="438"/>
      <c r="J291" s="438"/>
      <c r="K291" s="438"/>
      <c r="L291" s="438"/>
      <c r="M291" s="438"/>
      <c r="N291" s="438"/>
    </row>
    <row r="292" spans="1:14" ht="13">
      <c r="A292" s="76" t="s">
        <v>1238</v>
      </c>
      <c r="B292" s="442"/>
      <c r="C292" s="442"/>
      <c r="D292" s="435"/>
      <c r="E292" s="442"/>
      <c r="F292" s="445"/>
      <c r="G292" s="446"/>
      <c r="H292" s="446"/>
      <c r="I292" s="446"/>
      <c r="J292" s="446"/>
      <c r="K292" s="446"/>
      <c r="L292" s="446"/>
      <c r="M292" s="446"/>
      <c r="N292" s="446"/>
    </row>
    <row r="293" spans="1:14" ht="13">
      <c r="A293" s="2860" t="s">
        <v>1075</v>
      </c>
      <c r="B293" s="2858"/>
      <c r="C293" s="2858"/>
      <c r="D293" s="2858"/>
      <c r="E293" s="2858"/>
      <c r="F293" s="2858"/>
      <c r="G293" s="2858"/>
      <c r="H293" s="2858"/>
      <c r="I293" s="2858"/>
      <c r="J293" s="2858"/>
      <c r="K293" s="2858"/>
      <c r="L293" s="2858"/>
      <c r="M293" s="2858"/>
      <c r="N293" s="2859"/>
    </row>
    <row r="294" spans="1:14">
      <c r="A294" s="43" t="s">
        <v>1076</v>
      </c>
      <c r="B294" s="439"/>
      <c r="C294" s="439"/>
      <c r="D294" s="435"/>
      <c r="E294" s="439"/>
      <c r="F294" s="440"/>
      <c r="G294" s="439"/>
      <c r="H294" s="439"/>
      <c r="I294" s="439"/>
      <c r="J294" s="439"/>
      <c r="K294" s="439"/>
      <c r="L294" s="439"/>
      <c r="M294" s="439"/>
      <c r="N294" s="439"/>
    </row>
    <row r="295" spans="1:14">
      <c r="A295" s="44" t="s">
        <v>1077</v>
      </c>
      <c r="B295" s="439"/>
      <c r="C295" s="439"/>
      <c r="D295" s="435"/>
      <c r="E295" s="439"/>
      <c r="F295" s="440"/>
      <c r="G295" s="439"/>
      <c r="H295" s="439"/>
      <c r="I295" s="439"/>
      <c r="J295" s="434"/>
      <c r="K295" s="434"/>
      <c r="L295" s="434"/>
      <c r="M295" s="434"/>
      <c r="N295" s="434"/>
    </row>
    <row r="296" spans="1:14">
      <c r="A296" s="44" t="s">
        <v>1133</v>
      </c>
      <c r="B296" s="434"/>
      <c r="C296" s="434"/>
      <c r="D296" s="435"/>
      <c r="E296" s="434"/>
      <c r="F296" s="435"/>
      <c r="G296" s="434"/>
      <c r="H296" s="434"/>
      <c r="I296" s="434"/>
      <c r="J296" s="434"/>
      <c r="K296" s="434"/>
      <c r="L296" s="434"/>
      <c r="M296" s="434"/>
      <c r="N296" s="434"/>
    </row>
    <row r="297" spans="1:14">
      <c r="A297" s="44" t="s">
        <v>1134</v>
      </c>
      <c r="B297" s="434"/>
      <c r="C297" s="434"/>
      <c r="D297" s="435"/>
      <c r="E297" s="434"/>
      <c r="F297" s="435"/>
      <c r="G297" s="434"/>
      <c r="H297" s="434"/>
      <c r="I297" s="434"/>
      <c r="J297" s="434"/>
      <c r="K297" s="434"/>
      <c r="L297" s="434"/>
      <c r="M297" s="434"/>
      <c r="N297" s="434"/>
    </row>
    <row r="298" spans="1:14">
      <c r="A298" s="44" t="s">
        <v>1239</v>
      </c>
      <c r="B298" s="434"/>
      <c r="C298" s="434"/>
      <c r="D298" s="435"/>
      <c r="E298" s="434"/>
      <c r="F298" s="435"/>
      <c r="G298" s="434"/>
      <c r="H298" s="434"/>
      <c r="I298" s="434"/>
      <c r="J298" s="434"/>
      <c r="K298" s="434"/>
      <c r="L298" s="434"/>
      <c r="M298" s="434"/>
      <c r="N298" s="434"/>
    </row>
    <row r="299" spans="1:14">
      <c r="A299" s="45" t="s">
        <v>1240</v>
      </c>
      <c r="B299" s="434"/>
      <c r="C299" s="434"/>
      <c r="D299" s="435"/>
      <c r="E299" s="434"/>
      <c r="F299" s="435"/>
      <c r="G299" s="434"/>
      <c r="H299" s="434"/>
      <c r="I299" s="434"/>
      <c r="J299" s="434"/>
      <c r="K299" s="434"/>
      <c r="L299" s="434"/>
      <c r="M299" s="434"/>
      <c r="N299" s="434"/>
    </row>
    <row r="300" spans="1:14">
      <c r="A300" s="45" t="s">
        <v>1241</v>
      </c>
      <c r="B300" s="434"/>
      <c r="C300" s="434"/>
      <c r="D300" s="435"/>
      <c r="E300" s="434"/>
      <c r="F300" s="435"/>
      <c r="G300" s="434"/>
      <c r="H300" s="434"/>
      <c r="I300" s="434"/>
      <c r="J300" s="434"/>
      <c r="K300" s="434"/>
      <c r="L300" s="434"/>
      <c r="M300" s="434"/>
      <c r="N300" s="434"/>
    </row>
    <row r="301" spans="1:14">
      <c r="A301" s="45" t="s">
        <v>1242</v>
      </c>
      <c r="B301" s="434"/>
      <c r="C301" s="434"/>
      <c r="D301" s="435"/>
      <c r="E301" s="434"/>
      <c r="F301" s="435"/>
      <c r="G301" s="434"/>
      <c r="H301" s="434"/>
      <c r="I301" s="434"/>
      <c r="J301" s="434"/>
      <c r="K301" s="434"/>
      <c r="L301" s="434"/>
      <c r="M301" s="434"/>
      <c r="N301" s="434"/>
    </row>
    <row r="302" spans="1:14">
      <c r="A302" s="45" t="s">
        <v>1243</v>
      </c>
      <c r="B302" s="434"/>
      <c r="C302" s="434"/>
      <c r="D302" s="435"/>
      <c r="E302" s="434"/>
      <c r="F302" s="435"/>
      <c r="G302" s="434"/>
      <c r="H302" s="434"/>
      <c r="I302" s="434"/>
      <c r="J302" s="434"/>
      <c r="K302" s="434"/>
      <c r="L302" s="434"/>
      <c r="M302" s="434"/>
      <c r="N302" s="434"/>
    </row>
    <row r="303" spans="1:14">
      <c r="A303" s="45" t="s">
        <v>1244</v>
      </c>
      <c r="B303" s="434"/>
      <c r="C303" s="434"/>
      <c r="D303" s="435"/>
      <c r="E303" s="434"/>
      <c r="F303" s="435"/>
      <c r="G303" s="434"/>
      <c r="H303" s="434"/>
      <c r="I303" s="434"/>
      <c r="J303" s="434"/>
      <c r="K303" s="434"/>
      <c r="L303" s="434"/>
      <c r="M303" s="434"/>
      <c r="N303" s="434"/>
    </row>
    <row r="304" spans="1:14" ht="13">
      <c r="A304" s="2860" t="s">
        <v>1092</v>
      </c>
      <c r="B304" s="2858"/>
      <c r="C304" s="2858"/>
      <c r="D304" s="2858"/>
      <c r="E304" s="2858"/>
      <c r="F304" s="2858"/>
      <c r="G304" s="2858"/>
      <c r="H304" s="2858"/>
      <c r="I304" s="2858"/>
      <c r="J304" s="2858"/>
      <c r="K304" s="2858"/>
      <c r="L304" s="2858"/>
      <c r="M304" s="2858"/>
      <c r="N304" s="2859"/>
    </row>
    <row r="305" spans="1:14">
      <c r="A305" s="44" t="s">
        <v>1093</v>
      </c>
      <c r="B305" s="434"/>
      <c r="C305" s="434"/>
      <c r="D305" s="435"/>
      <c r="E305" s="434"/>
      <c r="F305" s="435"/>
      <c r="G305" s="434"/>
      <c r="H305" s="434"/>
      <c r="I305" s="434"/>
      <c r="J305" s="434"/>
      <c r="K305" s="434"/>
      <c r="L305" s="434"/>
      <c r="M305" s="434"/>
      <c r="N305" s="434"/>
    </row>
    <row r="306" spans="1:14">
      <c r="A306" s="44" t="s">
        <v>1204</v>
      </c>
      <c r="B306" s="434"/>
      <c r="C306" s="434"/>
      <c r="D306" s="435"/>
      <c r="E306" s="434"/>
      <c r="F306" s="435"/>
      <c r="G306" s="434"/>
      <c r="H306" s="434"/>
      <c r="I306" s="434"/>
      <c r="J306" s="434"/>
      <c r="K306" s="434"/>
      <c r="L306" s="434"/>
      <c r="M306" s="434"/>
      <c r="N306" s="434"/>
    </row>
    <row r="307" spans="1:14">
      <c r="A307" s="44" t="s">
        <v>1168</v>
      </c>
      <c r="B307" s="434"/>
      <c r="C307" s="434"/>
      <c r="D307" s="435"/>
      <c r="E307" s="434"/>
      <c r="F307" s="435"/>
      <c r="G307" s="434"/>
      <c r="H307" s="434"/>
      <c r="I307" s="434"/>
      <c r="J307" s="434"/>
      <c r="K307" s="434"/>
      <c r="L307" s="434"/>
      <c r="M307" s="434"/>
      <c r="N307" s="434"/>
    </row>
    <row r="308" spans="1:14">
      <c r="A308" s="44" t="s">
        <v>1245</v>
      </c>
      <c r="B308" s="434"/>
      <c r="C308" s="434"/>
      <c r="D308" s="435"/>
      <c r="E308" s="434"/>
      <c r="F308" s="435"/>
      <c r="G308" s="434"/>
      <c r="H308" s="434"/>
      <c r="I308" s="434"/>
      <c r="J308" s="434"/>
      <c r="K308" s="434"/>
      <c r="L308" s="434"/>
      <c r="M308" s="434"/>
      <c r="N308" s="434"/>
    </row>
    <row r="309" spans="1:14">
      <c r="A309" s="44" t="s">
        <v>1246</v>
      </c>
      <c r="B309" s="434"/>
      <c r="C309" s="434"/>
      <c r="D309" s="435"/>
      <c r="E309" s="434"/>
      <c r="F309" s="435"/>
      <c r="G309" s="434"/>
      <c r="H309" s="434"/>
      <c r="I309" s="434"/>
      <c r="J309" s="434"/>
      <c r="K309" s="434"/>
      <c r="L309" s="434"/>
      <c r="M309" s="434"/>
      <c r="N309" s="434"/>
    </row>
    <row r="310" spans="1:14">
      <c r="A310" s="44" t="s">
        <v>1247</v>
      </c>
      <c r="B310" s="434"/>
      <c r="C310" s="434"/>
      <c r="D310" s="435"/>
      <c r="E310" s="434"/>
      <c r="F310" s="435"/>
      <c r="G310" s="434"/>
      <c r="H310" s="434"/>
      <c r="I310" s="434"/>
      <c r="J310" s="434"/>
      <c r="K310" s="434"/>
      <c r="L310" s="434"/>
      <c r="M310" s="434"/>
      <c r="N310" s="434"/>
    </row>
    <row r="311" spans="1:14">
      <c r="A311" s="44" t="s">
        <v>1248</v>
      </c>
      <c r="B311" s="434"/>
      <c r="C311" s="434"/>
      <c r="D311" s="435"/>
      <c r="E311" s="434"/>
      <c r="F311" s="435"/>
      <c r="G311" s="434"/>
      <c r="H311" s="434"/>
      <c r="I311" s="434"/>
      <c r="J311" s="434"/>
      <c r="K311" s="434"/>
      <c r="L311" s="434"/>
      <c r="M311" s="434"/>
      <c r="N311" s="434"/>
    </row>
    <row r="312" spans="1:14" ht="13">
      <c r="A312" s="2860" t="s">
        <v>1104</v>
      </c>
      <c r="B312" s="2858"/>
      <c r="C312" s="2858"/>
      <c r="D312" s="2858"/>
      <c r="E312" s="2858"/>
      <c r="F312" s="2858"/>
      <c r="G312" s="2858"/>
      <c r="H312" s="2858"/>
      <c r="I312" s="2858"/>
      <c r="J312" s="2858"/>
      <c r="K312" s="2858"/>
      <c r="L312" s="2858"/>
      <c r="M312" s="2858"/>
      <c r="N312" s="2859"/>
    </row>
    <row r="313" spans="1:14">
      <c r="A313" s="44" t="s">
        <v>1176</v>
      </c>
      <c r="B313" s="434"/>
      <c r="C313" s="434"/>
      <c r="D313" s="435"/>
      <c r="E313" s="434"/>
      <c r="F313" s="435"/>
      <c r="G313" s="434"/>
      <c r="H313" s="434"/>
      <c r="I313" s="434"/>
      <c r="J313" s="434"/>
      <c r="K313" s="434"/>
      <c r="L313" s="434"/>
      <c r="M313" s="434"/>
      <c r="N313" s="434"/>
    </row>
    <row r="314" spans="1:14">
      <c r="A314" s="44" t="s">
        <v>1249</v>
      </c>
      <c r="B314" s="434"/>
      <c r="C314" s="434"/>
      <c r="D314" s="435"/>
      <c r="E314" s="434"/>
      <c r="F314" s="435"/>
      <c r="G314" s="434"/>
      <c r="H314" s="434"/>
      <c r="I314" s="434"/>
      <c r="J314" s="434"/>
      <c r="K314" s="434"/>
      <c r="L314" s="434"/>
      <c r="M314" s="434"/>
      <c r="N314" s="434"/>
    </row>
    <row r="315" spans="1:14" ht="13" thickBot="1">
      <c r="A315" s="46" t="s">
        <v>1107</v>
      </c>
      <c r="B315" s="447"/>
      <c r="C315" s="447"/>
      <c r="D315" s="448"/>
      <c r="E315" s="447"/>
      <c r="F315" s="448"/>
      <c r="G315" s="447"/>
      <c r="H315" s="447"/>
      <c r="I315" s="447"/>
      <c r="J315" s="447"/>
      <c r="K315" s="447"/>
      <c r="L315" s="447"/>
      <c r="M315" s="447"/>
      <c r="N315" s="447"/>
    </row>
  </sheetData>
  <mergeCells count="103">
    <mergeCell ref="P279:R279"/>
    <mergeCell ref="A1:N1"/>
    <mergeCell ref="A2:N2"/>
    <mergeCell ref="A3:N3"/>
    <mergeCell ref="M206:N206"/>
    <mergeCell ref="A6:B6"/>
    <mergeCell ref="A88:B88"/>
    <mergeCell ref="A139:B139"/>
    <mergeCell ref="A208:N208"/>
    <mergeCell ref="A202:L202"/>
    <mergeCell ref="A203:L203"/>
    <mergeCell ref="A206:C206"/>
    <mergeCell ref="A141:N141"/>
    <mergeCell ref="A144:N144"/>
    <mergeCell ref="A151:N151"/>
    <mergeCell ref="A168:N168"/>
    <mergeCell ref="A266:N266"/>
    <mergeCell ref="A180:N180"/>
    <mergeCell ref="A8:N8"/>
    <mergeCell ref="A23:N23"/>
    <mergeCell ref="A16:N16"/>
    <mergeCell ref="A40:N40"/>
    <mergeCell ref="A52:N52"/>
    <mergeCell ref="A63:N63"/>
    <mergeCell ref="A67:N67"/>
    <mergeCell ref="A73:N73"/>
    <mergeCell ref="A74:N74"/>
    <mergeCell ref="A75:N75"/>
    <mergeCell ref="A66:N66"/>
    <mergeCell ref="A68:N68"/>
    <mergeCell ref="A69:N69"/>
    <mergeCell ref="A70:N70"/>
    <mergeCell ref="A71:N71"/>
    <mergeCell ref="A72:N72"/>
    <mergeCell ref="A76:N76"/>
    <mergeCell ref="A312:N312"/>
    <mergeCell ref="A293:N293"/>
    <mergeCell ref="A304:N304"/>
    <mergeCell ref="A270:N270"/>
    <mergeCell ref="A271:N271"/>
    <mergeCell ref="A272:N272"/>
    <mergeCell ref="A273:N273"/>
    <mergeCell ref="A276:N276"/>
    <mergeCell ref="A274:N274"/>
    <mergeCell ref="A275:N275"/>
    <mergeCell ref="A278:B278"/>
    <mergeCell ref="A130:N130"/>
    <mergeCell ref="A131:N131"/>
    <mergeCell ref="A134:N134"/>
    <mergeCell ref="A189:N189"/>
    <mergeCell ref="A197:N197"/>
    <mergeCell ref="A254:N254"/>
    <mergeCell ref="A255:N255"/>
    <mergeCell ref="A256:N256"/>
    <mergeCell ref="A257:N257"/>
    <mergeCell ref="A258:N258"/>
    <mergeCell ref="A259:N259"/>
    <mergeCell ref="A260:N260"/>
    <mergeCell ref="A261:N261"/>
    <mergeCell ref="A262:N262"/>
    <mergeCell ref="A263:N263"/>
    <mergeCell ref="A264:N264"/>
    <mergeCell ref="A265:N265"/>
    <mergeCell ref="A267:N267"/>
    <mergeCell ref="A268:N268"/>
    <mergeCell ref="A223:N223"/>
    <mergeCell ref="A234:N234"/>
    <mergeCell ref="A246:N246"/>
    <mergeCell ref="A269:N269"/>
    <mergeCell ref="A132:N132"/>
    <mergeCell ref="A133:N133"/>
    <mergeCell ref="A77:N77"/>
    <mergeCell ref="A78:N78"/>
    <mergeCell ref="A79:N79"/>
    <mergeCell ref="A80:N80"/>
    <mergeCell ref="A81:N81"/>
    <mergeCell ref="A60:N60"/>
    <mergeCell ref="A61:N61"/>
    <mergeCell ref="A62:N62"/>
    <mergeCell ref="A64:N64"/>
    <mergeCell ref="A65:N65"/>
    <mergeCell ref="A90:N90"/>
    <mergeCell ref="A107:N107"/>
    <mergeCell ref="A121:N121"/>
    <mergeCell ref="A122:N122"/>
    <mergeCell ref="A123:N123"/>
    <mergeCell ref="A124:N124"/>
    <mergeCell ref="A125:N125"/>
    <mergeCell ref="A126:N126"/>
    <mergeCell ref="A127:N127"/>
    <mergeCell ref="A128:N128"/>
    <mergeCell ref="A129:N129"/>
    <mergeCell ref="A194:N194"/>
    <mergeCell ref="A195:N195"/>
    <mergeCell ref="A196:N196"/>
    <mergeCell ref="A200:N200"/>
    <mergeCell ref="A188:N188"/>
    <mergeCell ref="A190:N190"/>
    <mergeCell ref="A191:N191"/>
    <mergeCell ref="A192:N192"/>
    <mergeCell ref="A193:N193"/>
    <mergeCell ref="A198:N198"/>
    <mergeCell ref="A199:N199"/>
  </mergeCells>
  <printOptions horizontalCentered="1" verticalCentered="1" headings="1"/>
  <pageMargins left="0.25" right="0.25" top="0.5" bottom="0.5" header="0.3" footer="0.3"/>
  <pageSetup scale="14" orientation="portrait" r:id="rId1"/>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29"/>
  <sheetViews>
    <sheetView tabSelected="1" view="pageBreakPreview" zoomScale="80" zoomScaleNormal="100" zoomScaleSheetLayoutView="80" zoomScalePageLayoutView="50" workbookViewId="0">
      <selection activeCell="B6" sqref="B6"/>
    </sheetView>
  </sheetViews>
  <sheetFormatPr defaultColWidth="9.453125" defaultRowHeight="14"/>
  <cols>
    <col min="1" max="1" width="38.54296875" style="7" customWidth="1"/>
    <col min="2" max="2" width="14.453125" style="7" bestFit="1" customWidth="1"/>
    <col min="3" max="3" width="14.54296875" style="7" customWidth="1"/>
    <col min="4" max="4" width="15.453125" style="7" customWidth="1"/>
    <col min="5" max="6" width="14.54296875" style="7" customWidth="1"/>
    <col min="7" max="7" width="16.54296875" style="7" customWidth="1"/>
    <col min="8" max="8" width="69.453125" style="7" bestFit="1" customWidth="1"/>
    <col min="9" max="9" width="6.453125" style="7" customWidth="1"/>
    <col min="10" max="10" width="18" style="7" customWidth="1"/>
    <col min="11" max="11" width="23" style="7" customWidth="1"/>
    <col min="12" max="12" width="15.54296875" style="7" customWidth="1"/>
    <col min="13" max="16384" width="9.453125" style="7"/>
  </cols>
  <sheetData>
    <row r="1" spans="1:10" ht="15.5">
      <c r="A1" s="2557" t="s">
        <v>1250</v>
      </c>
      <c r="B1" s="2557"/>
      <c r="C1" s="2557"/>
      <c r="D1" s="2557"/>
      <c r="E1" s="2557"/>
      <c r="F1" s="2557"/>
      <c r="G1" s="2557"/>
      <c r="H1" s="2557"/>
    </row>
    <row r="2" spans="1:10" ht="15.5">
      <c r="A2" s="2557" t="s">
        <v>39</v>
      </c>
      <c r="B2" s="2557"/>
      <c r="C2" s="2557"/>
      <c r="D2" s="2557"/>
      <c r="E2" s="2557"/>
      <c r="F2" s="2557"/>
      <c r="G2" s="2557"/>
      <c r="H2" s="2557"/>
    </row>
    <row r="3" spans="1:10" ht="15.5">
      <c r="A3" s="2557" t="s">
        <v>40</v>
      </c>
      <c r="B3" s="2557"/>
      <c r="C3" s="2557"/>
      <c r="D3" s="2557"/>
      <c r="E3" s="2557"/>
      <c r="F3" s="2557"/>
      <c r="G3" s="2557"/>
      <c r="H3" s="2557"/>
    </row>
    <row r="4" spans="1:10" ht="16" thickBot="1">
      <c r="A4" s="54"/>
      <c r="B4" s="54"/>
      <c r="C4" s="54"/>
      <c r="D4" s="54"/>
      <c r="E4" s="54"/>
      <c r="F4" s="54"/>
      <c r="G4" s="54"/>
      <c r="H4" s="53"/>
    </row>
    <row r="5" spans="1:10" customFormat="1" ht="14.25" customHeight="1">
      <c r="A5" s="2905" t="s">
        <v>1251</v>
      </c>
      <c r="B5" s="2685" t="s">
        <v>1252</v>
      </c>
      <c r="C5" s="2824"/>
      <c r="D5" s="2825"/>
      <c r="E5" s="2904" t="s">
        <v>1253</v>
      </c>
      <c r="F5" s="2902" t="s">
        <v>1254</v>
      </c>
      <c r="G5" s="2904" t="s">
        <v>1255</v>
      </c>
      <c r="H5" s="2902" t="s">
        <v>1256</v>
      </c>
    </row>
    <row r="6" spans="1:10" customFormat="1" ht="15.75" customHeight="1" thickBot="1">
      <c r="A6" s="2906"/>
      <c r="B6" s="2114" t="s">
        <v>45</v>
      </c>
      <c r="C6" s="2086" t="s">
        <v>46</v>
      </c>
      <c r="D6" s="2105" t="s">
        <v>47</v>
      </c>
      <c r="E6" s="2687"/>
      <c r="F6" s="2903"/>
      <c r="G6" s="2687"/>
      <c r="H6" s="2903"/>
    </row>
    <row r="7" spans="1:10" customFormat="1" ht="27.75" customHeight="1">
      <c r="A7" s="1491" t="s">
        <v>1257</v>
      </c>
      <c r="B7" s="1492">
        <v>2798927.344</v>
      </c>
      <c r="C7" s="1493">
        <v>699731.83600000001</v>
      </c>
      <c r="D7" s="1494">
        <f>B7+C7</f>
        <v>3498659.18</v>
      </c>
      <c r="E7" s="1495">
        <f>8167300</f>
        <v>8167300</v>
      </c>
      <c r="F7" s="1496">
        <f>D7/E7</f>
        <v>0.42837402568780381</v>
      </c>
      <c r="G7" s="1860">
        <v>-579326.47999999986</v>
      </c>
      <c r="H7" s="1497" t="s">
        <v>1258</v>
      </c>
    </row>
    <row r="8" spans="1:10" customFormat="1" ht="12.5">
      <c r="A8" s="1491" t="s">
        <v>1259</v>
      </c>
      <c r="B8" s="1498">
        <v>455665.91999999993</v>
      </c>
      <c r="C8" s="1499">
        <v>113916.47999999998</v>
      </c>
      <c r="D8" s="1500">
        <f t="shared" ref="D8:D16" si="0">B8+C8</f>
        <v>569582.39999999991</v>
      </c>
      <c r="E8" s="1495">
        <v>922300</v>
      </c>
      <c r="F8" s="1496">
        <f t="shared" ref="F8:F16" si="1">D8/E8</f>
        <v>0.61756738588311821</v>
      </c>
      <c r="G8" s="1860">
        <v>0</v>
      </c>
      <c r="H8" s="1501" t="s">
        <v>126</v>
      </c>
    </row>
    <row r="9" spans="1:10" customFormat="1" ht="12.5">
      <c r="A9" s="1502" t="s">
        <v>1260</v>
      </c>
      <c r="B9" s="1503">
        <v>859430.41600000008</v>
      </c>
      <c r="C9" s="1860">
        <v>214857.60400000002</v>
      </c>
      <c r="D9" s="1500">
        <f t="shared" si="0"/>
        <v>1074288.02</v>
      </c>
      <c r="E9" s="1504">
        <v>1590500</v>
      </c>
      <c r="F9" s="1496">
        <f t="shared" si="1"/>
        <v>0.67544044011317195</v>
      </c>
      <c r="G9" s="1860">
        <v>0</v>
      </c>
      <c r="H9" s="1505" t="s">
        <v>126</v>
      </c>
    </row>
    <row r="10" spans="1:10" customFormat="1" ht="12.5">
      <c r="A10" s="1502" t="s">
        <v>1261</v>
      </c>
      <c r="B10" s="1503">
        <v>1103570.7039999999</v>
      </c>
      <c r="C10" s="1860">
        <v>275892.67599999998</v>
      </c>
      <c r="D10" s="1500">
        <f t="shared" si="0"/>
        <v>1379463.38</v>
      </c>
      <c r="E10" s="1504">
        <f>1191700</f>
        <v>1191700</v>
      </c>
      <c r="F10" s="1496">
        <f t="shared" si="1"/>
        <v>1.157559268272216</v>
      </c>
      <c r="G10" s="1860">
        <v>187763.37999999989</v>
      </c>
      <c r="H10" s="1506" t="s">
        <v>1262</v>
      </c>
      <c r="J10" s="1586"/>
    </row>
    <row r="11" spans="1:10" customFormat="1" ht="15">
      <c r="A11" s="1502" t="s">
        <v>1263</v>
      </c>
      <c r="B11" s="1503">
        <v>461485.864</v>
      </c>
      <c r="C11" s="1860">
        <v>115371.466</v>
      </c>
      <c r="D11" s="1500">
        <f t="shared" si="0"/>
        <v>576857.32999999996</v>
      </c>
      <c r="E11" s="1504">
        <f>525000</f>
        <v>525000</v>
      </c>
      <c r="F11" s="1496">
        <f t="shared" si="1"/>
        <v>1.0987758666666665</v>
      </c>
      <c r="G11" s="1860">
        <v>51857.329999999958</v>
      </c>
      <c r="H11" s="1506" t="s">
        <v>1262</v>
      </c>
      <c r="J11" s="1586"/>
    </row>
    <row r="12" spans="1:10" customFormat="1" ht="15">
      <c r="A12" s="1507" t="s">
        <v>1264</v>
      </c>
      <c r="B12" s="1503">
        <v>31200</v>
      </c>
      <c r="C12" s="1860">
        <v>7800</v>
      </c>
      <c r="D12" s="1500">
        <f t="shared" si="0"/>
        <v>39000</v>
      </c>
      <c r="E12" s="1504">
        <f>25000</f>
        <v>25000</v>
      </c>
      <c r="F12" s="1496">
        <f t="shared" si="1"/>
        <v>1.56</v>
      </c>
      <c r="G12" s="1860">
        <v>14000</v>
      </c>
      <c r="H12" s="1506" t="s">
        <v>1262</v>
      </c>
      <c r="J12" s="1586"/>
    </row>
    <row r="13" spans="1:10" customFormat="1" ht="15">
      <c r="A13" s="1502" t="s">
        <v>1265</v>
      </c>
      <c r="B13" s="1503">
        <v>70428.2</v>
      </c>
      <c r="C13" s="1860">
        <v>17607.05</v>
      </c>
      <c r="D13" s="1500">
        <f t="shared" si="0"/>
        <v>88035.25</v>
      </c>
      <c r="E13" s="1504">
        <v>200000</v>
      </c>
      <c r="F13" s="1496">
        <f t="shared" si="1"/>
        <v>0.44017624999999999</v>
      </c>
      <c r="G13" s="1860">
        <v>0</v>
      </c>
      <c r="H13" s="1506" t="s">
        <v>126</v>
      </c>
    </row>
    <row r="14" spans="1:10" customFormat="1" ht="12.5">
      <c r="A14" s="1507" t="s">
        <v>101</v>
      </c>
      <c r="B14" s="1503">
        <v>583444.61600000004</v>
      </c>
      <c r="C14" s="1860">
        <v>145861.15400000001</v>
      </c>
      <c r="D14" s="1500">
        <f t="shared" si="0"/>
        <v>729305.77</v>
      </c>
      <c r="E14" s="1504">
        <f>403600</f>
        <v>403600</v>
      </c>
      <c r="F14" s="1496">
        <f t="shared" si="1"/>
        <v>1.8070014122893956</v>
      </c>
      <c r="G14" s="1860">
        <v>325705.77</v>
      </c>
      <c r="H14" s="1506" t="s">
        <v>1262</v>
      </c>
      <c r="J14" s="1586"/>
    </row>
    <row r="15" spans="1:10" customFormat="1" ht="12.5">
      <c r="A15" s="1507" t="s">
        <v>102</v>
      </c>
      <c r="B15" s="1503">
        <v>512998.75199999998</v>
      </c>
      <c r="C15" s="1860">
        <v>128249.68799999999</v>
      </c>
      <c r="D15" s="1500">
        <f t="shared" si="0"/>
        <v>641248.43999999994</v>
      </c>
      <c r="E15" s="1504">
        <v>1235300</v>
      </c>
      <c r="F15" s="1496">
        <f t="shared" si="1"/>
        <v>0.51910340807900912</v>
      </c>
      <c r="G15" s="1860">
        <v>0</v>
      </c>
      <c r="H15" s="1505" t="s">
        <v>126</v>
      </c>
    </row>
    <row r="16" spans="1:10" customFormat="1" ht="12.5">
      <c r="A16" s="1502" t="s">
        <v>103</v>
      </c>
      <c r="B16" s="1508">
        <v>18962.704000000002</v>
      </c>
      <c r="C16" s="1509">
        <v>4740.6760000000004</v>
      </c>
      <c r="D16" s="1500">
        <f t="shared" si="0"/>
        <v>23703.38</v>
      </c>
      <c r="E16" s="1510">
        <v>183500</v>
      </c>
      <c r="F16" s="1496">
        <f t="shared" si="1"/>
        <v>0.12917373297002727</v>
      </c>
      <c r="G16" s="1860">
        <v>0</v>
      </c>
      <c r="H16" s="1506" t="s">
        <v>126</v>
      </c>
    </row>
    <row r="17" spans="1:8" customFormat="1" ht="13" thickBot="1">
      <c r="A17" s="1511"/>
      <c r="B17" s="1512"/>
      <c r="C17" s="1513"/>
      <c r="D17" s="1514"/>
      <c r="E17" s="1515"/>
      <c r="F17" s="1516"/>
      <c r="G17" s="1517"/>
      <c r="H17" s="1516"/>
    </row>
    <row r="18" spans="1:8" customFormat="1" ht="13.5" thickTop="1">
      <c r="A18" s="2402" t="s">
        <v>1266</v>
      </c>
      <c r="B18" s="2403">
        <f>SUM(B7:B16)</f>
        <v>6896114.5200000005</v>
      </c>
      <c r="C18" s="2404">
        <f>SUM(C7:C16)</f>
        <v>1724028.6300000001</v>
      </c>
      <c r="D18" s="2405">
        <f>SUM(D7:D16)</f>
        <v>8620143.1500000004</v>
      </c>
      <c r="E18" s="2406">
        <f>SUM(E7:E16)</f>
        <v>14444200</v>
      </c>
      <c r="F18" s="2407">
        <f>D18/E18</f>
        <v>0.5967892406640728</v>
      </c>
      <c r="G18" s="2408">
        <f>SUM(G7:G16)</f>
        <v>0</v>
      </c>
      <c r="H18" s="2409" t="s">
        <v>126</v>
      </c>
    </row>
    <row r="19" spans="1:8" customFormat="1" ht="13" thickBot="1">
      <c r="A19" s="1518"/>
      <c r="B19" s="1519"/>
      <c r="C19" s="1520"/>
      <c r="D19" s="1521"/>
      <c r="E19" s="1522"/>
      <c r="F19" s="1523"/>
      <c r="G19" s="1524"/>
      <c r="H19" s="1523"/>
    </row>
    <row r="20" spans="1:8" customFormat="1" ht="14.5">
      <c r="A20" s="1525" t="s">
        <v>1267</v>
      </c>
      <c r="B20" s="1492">
        <v>1012051318.66</v>
      </c>
      <c r="C20" s="1493">
        <v>190511248.44000003</v>
      </c>
      <c r="D20" s="1494">
        <f>B20+C20</f>
        <v>1202562567.0999999</v>
      </c>
      <c r="E20" s="1526">
        <v>700957000</v>
      </c>
      <c r="F20" s="1527">
        <f>D20/E20</f>
        <v>1.7156010527036607</v>
      </c>
      <c r="G20" s="1860">
        <f>D20-E20</f>
        <v>501605567.0999999</v>
      </c>
      <c r="H20" s="1528" t="s">
        <v>126</v>
      </c>
    </row>
    <row r="21" spans="1:8" customFormat="1" ht="14.25" customHeight="1">
      <c r="A21" s="1529" t="s">
        <v>1268</v>
      </c>
      <c r="B21" s="1503">
        <v>0</v>
      </c>
      <c r="C21" s="1860">
        <v>0</v>
      </c>
      <c r="D21" s="1500">
        <f t="shared" ref="D21" si="2">B21+C21</f>
        <v>0</v>
      </c>
      <c r="E21" s="1504">
        <v>0</v>
      </c>
      <c r="F21" s="1530">
        <v>0</v>
      </c>
      <c r="G21" s="1860">
        <v>0</v>
      </c>
      <c r="H21" s="1506" t="s">
        <v>126</v>
      </c>
    </row>
    <row r="22" spans="1:8" customFormat="1" ht="13" thickBot="1">
      <c r="A22" s="1511"/>
      <c r="B22" s="1512"/>
      <c r="C22" s="1513"/>
      <c r="D22" s="1514"/>
      <c r="E22" s="1515"/>
      <c r="F22" s="1516"/>
      <c r="G22" s="1517"/>
      <c r="H22" s="1516"/>
    </row>
    <row r="23" spans="1:8" customFormat="1" ht="29" thickTop="1" thickBot="1">
      <c r="A23" s="2410" t="s">
        <v>1269</v>
      </c>
      <c r="B23" s="2411">
        <f>B18+B20+B21</f>
        <v>1018947433.1799999</v>
      </c>
      <c r="C23" s="2412">
        <f t="shared" ref="C23:D23" si="3">C18+C20+C21</f>
        <v>192235277.07000002</v>
      </c>
      <c r="D23" s="2413">
        <f t="shared" si="3"/>
        <v>1211182710.25</v>
      </c>
      <c r="E23" s="2414">
        <f>E18+E20+E21</f>
        <v>715401200</v>
      </c>
      <c r="F23" s="2415">
        <f>D23/E23</f>
        <v>1.6930118516015908</v>
      </c>
      <c r="G23" s="2412">
        <f>G18+G20+G21</f>
        <v>501605567.0999999</v>
      </c>
      <c r="H23" s="2416" t="s">
        <v>126</v>
      </c>
    </row>
    <row r="24" spans="1:8" s="93" customFormat="1" ht="16.5" customHeight="1">
      <c r="A24" s="2899" t="s">
        <v>1270</v>
      </c>
      <c r="B24" s="2900"/>
      <c r="C24" s="2900"/>
      <c r="D24" s="2900"/>
      <c r="E24" s="2900"/>
      <c r="F24" s="2900"/>
      <c r="G24" s="2900"/>
      <c r="H24" s="2901"/>
    </row>
    <row r="25" spans="1:8" s="93" customFormat="1" ht="27.75" customHeight="1">
      <c r="A25" s="2910" t="s">
        <v>1271</v>
      </c>
      <c r="B25" s="2913"/>
      <c r="C25" s="2913"/>
      <c r="D25" s="2913"/>
      <c r="E25" s="2913"/>
      <c r="F25" s="2913"/>
      <c r="G25" s="2913"/>
      <c r="H25" s="2914"/>
    </row>
    <row r="26" spans="1:8" ht="16.5" customHeight="1">
      <c r="A26" s="2907" t="s">
        <v>1272</v>
      </c>
      <c r="B26" s="2908"/>
      <c r="C26" s="2908"/>
      <c r="D26" s="2908"/>
      <c r="E26" s="2908"/>
      <c r="F26" s="2908"/>
      <c r="G26" s="2908"/>
      <c r="H26" s="2909"/>
    </row>
    <row r="27" spans="1:8" ht="17.25" customHeight="1">
      <c r="A27" s="2907" t="s">
        <v>1273</v>
      </c>
      <c r="B27" s="2908"/>
      <c r="C27" s="2908"/>
      <c r="D27" s="2908"/>
      <c r="E27" s="2908"/>
      <c r="F27" s="2908"/>
      <c r="G27" s="2908"/>
      <c r="H27" s="2909"/>
    </row>
    <row r="28" spans="1:8" ht="28.5" customHeight="1">
      <c r="A28" s="2910" t="s">
        <v>1274</v>
      </c>
      <c r="B28" s="2911"/>
      <c r="C28" s="2911"/>
      <c r="D28" s="2911"/>
      <c r="E28" s="2911"/>
      <c r="F28" s="2911"/>
      <c r="G28" s="2911"/>
      <c r="H28" s="2912"/>
    </row>
    <row r="29" spans="1:8" ht="27.75" customHeight="1" thickBot="1">
      <c r="A29" s="2896" t="s">
        <v>1275</v>
      </c>
      <c r="B29" s="2897"/>
      <c r="C29" s="2897"/>
      <c r="D29" s="2897"/>
      <c r="E29" s="2897"/>
      <c r="F29" s="2897"/>
      <c r="G29" s="2897"/>
      <c r="H29" s="2898"/>
    </row>
  </sheetData>
  <customSheetViews>
    <customSheetView guid="{F8F6599B-2A1F-4529-A350-AEBC686D896D}" scale="120" showPageBreaks="1" fitToPage="1" printArea="1" topLeftCell="A2">
      <selection activeCell="A28" sqref="A28"/>
      <pageMargins left="0" right="0" top="0" bottom="0" header="0" footer="0"/>
      <printOptions horizontalCentered="1" verticalCentered="1" headings="1" gridLines="1"/>
      <pageSetup scale="77" orientation="landscape" r:id="rId1"/>
    </customSheetView>
  </customSheetViews>
  <mergeCells count="15">
    <mergeCell ref="A29:H29"/>
    <mergeCell ref="A1:H1"/>
    <mergeCell ref="A2:H2"/>
    <mergeCell ref="A3:H3"/>
    <mergeCell ref="A24:H24"/>
    <mergeCell ref="F5:F6"/>
    <mergeCell ref="G5:G6"/>
    <mergeCell ref="H5:H6"/>
    <mergeCell ref="A5:A6"/>
    <mergeCell ref="E5:E6"/>
    <mergeCell ref="B5:D5"/>
    <mergeCell ref="A26:H26"/>
    <mergeCell ref="A27:H27"/>
    <mergeCell ref="A28:H28"/>
    <mergeCell ref="A25:H25"/>
  </mergeCells>
  <printOptions horizontalCentered="1" verticalCentered="1" headings="1"/>
  <pageMargins left="0.25" right="0.25" top="0.5" bottom="0.5" header="0.3" footer="0.3"/>
  <pageSetup scale="51" orientation="portrait" r:id="rId2"/>
  <customProperties>
    <customPr name="_pios_id" r:id="rId3"/>
  </customProperties>
  <ignoredErrors>
    <ignoredError sqref="F17 F22 F19" evalError="1" calculatedColumn="1"/>
    <ignoredError sqref="F18 F23"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FC34-A2C7-4848-A10F-F9D61C3AFAC1}">
  <sheetPr>
    <pageSetUpPr fitToPage="1"/>
  </sheetPr>
  <dimension ref="A1:AB26"/>
  <sheetViews>
    <sheetView tabSelected="1" view="pageBreakPreview" zoomScale="80" zoomScaleNormal="80" zoomScaleSheetLayoutView="80" zoomScalePageLayoutView="60" workbookViewId="0">
      <selection activeCell="B6" sqref="B6"/>
    </sheetView>
  </sheetViews>
  <sheetFormatPr defaultColWidth="9.453125" defaultRowHeight="14"/>
  <cols>
    <col min="1" max="1" width="15.453125" style="5" customWidth="1"/>
    <col min="2" max="2" width="11" style="7" customWidth="1"/>
    <col min="3" max="3" width="11.54296875" style="7" customWidth="1"/>
    <col min="4" max="4" width="12.453125" style="7" customWidth="1"/>
    <col min="5" max="5" width="13.453125" style="7" customWidth="1"/>
    <col min="6" max="7" width="11.54296875" style="7" customWidth="1"/>
    <col min="8" max="8" width="11.453125" style="7" customWidth="1"/>
    <col min="9" max="9" width="12" style="7" customWidth="1"/>
    <col min="10" max="10" width="12.453125" style="7" customWidth="1"/>
    <col min="11" max="11" width="13.453125" style="7" customWidth="1"/>
    <col min="12" max="12" width="11.54296875" style="7" customWidth="1"/>
    <col min="13" max="13" width="13.453125" style="7" customWidth="1"/>
    <col min="14" max="14" width="11.453125" style="7" customWidth="1"/>
    <col min="15" max="15" width="15.453125" style="7" customWidth="1"/>
    <col min="16" max="16" width="12.453125" style="7" customWidth="1"/>
    <col min="17" max="17" width="10.54296875" style="7" customWidth="1"/>
    <col min="18" max="18" width="15.54296875" style="7" bestFit="1" customWidth="1"/>
    <col min="19" max="19" width="9.453125" style="7"/>
    <col min="20" max="20" width="11.453125" style="7" customWidth="1"/>
    <col min="21" max="21" width="10.54296875" style="7" customWidth="1"/>
    <col min="22" max="22" width="10.453125" style="7" customWidth="1"/>
    <col min="23" max="24" width="8.453125" style="7" bestFit="1" customWidth="1"/>
    <col min="25" max="25" width="7.1796875" style="7" bestFit="1" customWidth="1"/>
    <col min="26" max="26" width="12.81640625" style="7" bestFit="1" customWidth="1"/>
    <col min="27" max="27" width="12" style="7" customWidth="1"/>
    <col min="28" max="28" width="12.54296875" style="7" customWidth="1"/>
    <col min="29" max="29" width="7" style="7" customWidth="1"/>
    <col min="30" max="30" width="16.54296875" style="7" customWidth="1"/>
    <col min="31" max="31" width="21.453125" style="7" customWidth="1"/>
    <col min="32" max="16383" width="9.453125" style="7"/>
    <col min="16384" max="16384" width="9.453125" style="7" bestFit="1"/>
  </cols>
  <sheetData>
    <row r="1" spans="1:28" ht="15.5">
      <c r="A1" s="2557" t="s">
        <v>1276</v>
      </c>
      <c r="B1" s="2557"/>
      <c r="C1" s="2557"/>
      <c r="D1" s="2557"/>
      <c r="E1" s="2557"/>
      <c r="F1" s="2557"/>
      <c r="G1" s="2557"/>
      <c r="H1" s="2557"/>
      <c r="I1" s="2557"/>
      <c r="J1" s="2557"/>
      <c r="K1" s="2557"/>
      <c r="L1" s="2557"/>
      <c r="M1" s="2557"/>
      <c r="N1" s="2557"/>
      <c r="O1" s="2557"/>
      <c r="P1" s="2557"/>
      <c r="Q1" s="2557"/>
      <c r="R1" s="2557"/>
      <c r="S1" s="2557"/>
      <c r="T1" s="2557"/>
      <c r="U1" s="2557"/>
      <c r="V1" s="2557"/>
      <c r="W1" s="2557"/>
      <c r="X1" s="2557"/>
      <c r="Y1" s="2557"/>
      <c r="Z1" s="2557"/>
      <c r="AA1" s="2557"/>
      <c r="AB1" s="2557"/>
    </row>
    <row r="2" spans="1:28" ht="15.5">
      <c r="A2" s="2557" t="s">
        <v>39</v>
      </c>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row>
    <row r="3" spans="1:28" ht="15.5">
      <c r="A3" s="2557" t="s">
        <v>40</v>
      </c>
      <c r="B3" s="2557"/>
      <c r="C3" s="2557"/>
      <c r="D3" s="2557"/>
      <c r="E3" s="2557"/>
      <c r="F3" s="2557"/>
      <c r="G3" s="2557"/>
      <c r="H3" s="2557"/>
      <c r="I3" s="2557"/>
      <c r="J3" s="2557"/>
      <c r="K3" s="2557"/>
      <c r="L3" s="2557"/>
      <c r="M3" s="2557"/>
      <c r="N3" s="2557"/>
      <c r="O3" s="2557"/>
      <c r="P3" s="2557"/>
      <c r="Q3" s="2557"/>
      <c r="R3" s="2557"/>
      <c r="S3" s="2557"/>
      <c r="T3" s="2557"/>
      <c r="U3" s="2557"/>
      <c r="V3" s="2557"/>
      <c r="W3" s="2557"/>
      <c r="X3" s="2557"/>
      <c r="Y3" s="2557"/>
      <c r="Z3" s="2557"/>
      <c r="AA3" s="2557"/>
      <c r="AB3" s="2557"/>
    </row>
    <row r="4" spans="1:28" ht="14.5" thickBot="1"/>
    <row r="5" spans="1:28" ht="18.649999999999999" customHeight="1" thickBot="1">
      <c r="A5" s="2923"/>
      <c r="B5" s="2812" t="s">
        <v>1277</v>
      </c>
      <c r="C5" s="2813"/>
      <c r="D5" s="2813"/>
      <c r="E5" s="2813"/>
      <c r="F5" s="2813"/>
      <c r="G5" s="2813"/>
      <c r="H5" s="2813"/>
      <c r="I5" s="2813"/>
      <c r="J5" s="2813"/>
      <c r="K5" s="2814"/>
      <c r="L5" s="2826" t="s">
        <v>1278</v>
      </c>
      <c r="M5" s="2827"/>
      <c r="N5" s="2827"/>
      <c r="O5" s="2828"/>
      <c r="P5" s="2812" t="s">
        <v>1279</v>
      </c>
      <c r="Q5" s="2813"/>
      <c r="R5" s="2813"/>
      <c r="S5" s="2813"/>
      <c r="T5" s="2814"/>
      <c r="U5" s="2826" t="s">
        <v>1280</v>
      </c>
      <c r="V5" s="2828"/>
      <c r="W5" s="2802" t="s">
        <v>1281</v>
      </c>
      <c r="X5" s="2803"/>
      <c r="Y5" s="2804"/>
      <c r="Z5" s="2942" t="s">
        <v>1282</v>
      </c>
      <c r="AA5" s="2945" t="s">
        <v>1283</v>
      </c>
      <c r="AB5" s="2952" t="s">
        <v>1284</v>
      </c>
    </row>
    <row r="6" spans="1:28" ht="29.9" customHeight="1" thickBot="1">
      <c r="A6" s="2924"/>
      <c r="B6" s="2921" t="s">
        <v>1285</v>
      </c>
      <c r="C6" s="2926"/>
      <c r="D6" s="2926"/>
      <c r="E6" s="2927"/>
      <c r="F6" s="2928" t="s">
        <v>1286</v>
      </c>
      <c r="G6" s="2929"/>
      <c r="H6" s="2929"/>
      <c r="I6" s="2929"/>
      <c r="J6" s="2930"/>
      <c r="K6" s="2919" t="s">
        <v>1287</v>
      </c>
      <c r="L6" s="2921" t="s">
        <v>1288</v>
      </c>
      <c r="M6" s="2915" t="s">
        <v>1289</v>
      </c>
      <c r="N6" s="2915" t="s">
        <v>1290</v>
      </c>
      <c r="O6" s="2933" t="s">
        <v>1291</v>
      </c>
      <c r="P6" s="2921" t="s">
        <v>1292</v>
      </c>
      <c r="Q6" s="2915" t="s">
        <v>1293</v>
      </c>
      <c r="R6" s="2915" t="s">
        <v>1294</v>
      </c>
      <c r="S6" s="2940" t="s">
        <v>1295</v>
      </c>
      <c r="T6" s="2948" t="s">
        <v>1296</v>
      </c>
      <c r="U6" s="2921" t="s">
        <v>1297</v>
      </c>
      <c r="V6" s="2950" t="s">
        <v>1298</v>
      </c>
      <c r="W6" s="2937"/>
      <c r="X6" s="2938"/>
      <c r="Y6" s="2939"/>
      <c r="Z6" s="2943"/>
      <c r="AA6" s="2946"/>
      <c r="AB6" s="2953"/>
    </row>
    <row r="7" spans="1:28" ht="28" thickBot="1">
      <c r="A7" s="2925"/>
      <c r="B7" s="2210" t="s">
        <v>1299</v>
      </c>
      <c r="C7" s="2211" t="s">
        <v>1300</v>
      </c>
      <c r="D7" s="2211" t="s">
        <v>1301</v>
      </c>
      <c r="E7" s="2212" t="s">
        <v>1302</v>
      </c>
      <c r="F7" s="2210" t="s">
        <v>1303</v>
      </c>
      <c r="G7" s="2211" t="s">
        <v>1304</v>
      </c>
      <c r="H7" s="2211" t="s">
        <v>1305</v>
      </c>
      <c r="I7" s="2213" t="s">
        <v>1306</v>
      </c>
      <c r="J7" s="2212" t="s">
        <v>1307</v>
      </c>
      <c r="K7" s="2920"/>
      <c r="L7" s="2922"/>
      <c r="M7" s="2916"/>
      <c r="N7" s="2916"/>
      <c r="O7" s="2934"/>
      <c r="P7" s="2922"/>
      <c r="Q7" s="2916"/>
      <c r="R7" s="2916"/>
      <c r="S7" s="2941"/>
      <c r="T7" s="2949"/>
      <c r="U7" s="2922"/>
      <c r="V7" s="2951"/>
      <c r="W7" s="2214" t="s">
        <v>1308</v>
      </c>
      <c r="X7" s="2214" t="s">
        <v>1309</v>
      </c>
      <c r="Y7" s="2214" t="s">
        <v>1310</v>
      </c>
      <c r="Z7" s="2944"/>
      <c r="AA7" s="2947"/>
      <c r="AB7" s="2954"/>
    </row>
    <row r="8" spans="1:28">
      <c r="A8" s="131" t="s">
        <v>1311</v>
      </c>
      <c r="B8" s="469">
        <v>0</v>
      </c>
      <c r="C8" s="470">
        <v>1129</v>
      </c>
      <c r="D8" s="470">
        <v>0</v>
      </c>
      <c r="E8" s="471">
        <f t="shared" ref="E8:E19" si="0">SUM(B8:D8)</f>
        <v>1129</v>
      </c>
      <c r="F8" s="469">
        <v>23877</v>
      </c>
      <c r="G8" s="470">
        <v>3963</v>
      </c>
      <c r="H8" s="470">
        <v>979</v>
      </c>
      <c r="I8" s="472">
        <v>124</v>
      </c>
      <c r="J8" s="1110">
        <f>SUM(F8:I8)</f>
        <v>28943</v>
      </c>
      <c r="K8" s="473">
        <f t="shared" ref="K8:K19" si="1">E8+J8</f>
        <v>30072</v>
      </c>
      <c r="L8" s="469">
        <v>6907</v>
      </c>
      <c r="M8" s="470">
        <v>22631</v>
      </c>
      <c r="N8" s="474">
        <v>4733</v>
      </c>
      <c r="O8" s="475">
        <f>SUM(L8:N8)</f>
        <v>34271</v>
      </c>
      <c r="P8" s="476" t="s">
        <v>1312</v>
      </c>
      <c r="Q8" s="474">
        <v>6722</v>
      </c>
      <c r="R8" s="474">
        <v>4236</v>
      </c>
      <c r="S8" s="475">
        <v>10512</v>
      </c>
      <c r="T8" s="475">
        <f>SUM(Q8:S8)</f>
        <v>21470</v>
      </c>
      <c r="U8" s="1111">
        <f>K8+O8</f>
        <v>64343</v>
      </c>
      <c r="V8" s="1112">
        <f t="shared" ref="V8:V19" si="2">K8-T8</f>
        <v>8602</v>
      </c>
      <c r="W8" s="478"/>
      <c r="X8" s="479"/>
      <c r="Y8" s="479"/>
      <c r="Z8" s="480">
        <v>1380157</v>
      </c>
      <c r="AA8" s="470">
        <v>1413103</v>
      </c>
      <c r="AB8" s="481">
        <f>Z8/AA8</f>
        <v>0.97668535131550915</v>
      </c>
    </row>
    <row r="9" spans="1:28">
      <c r="A9" s="132" t="s">
        <v>1313</v>
      </c>
      <c r="B9" s="482">
        <v>0</v>
      </c>
      <c r="C9" s="1861">
        <v>1130</v>
      </c>
      <c r="D9" s="1861">
        <v>0</v>
      </c>
      <c r="E9" s="471">
        <f t="shared" si="0"/>
        <v>1130</v>
      </c>
      <c r="F9" s="482">
        <v>21749</v>
      </c>
      <c r="G9" s="1861">
        <v>3935</v>
      </c>
      <c r="H9" s="1861">
        <v>887</v>
      </c>
      <c r="I9" s="1113">
        <v>95</v>
      </c>
      <c r="J9" s="483">
        <f t="shared" ref="J9:J19" si="3">F9+G9+H9+I9</f>
        <v>26666</v>
      </c>
      <c r="K9" s="473">
        <f t="shared" si="1"/>
        <v>27796</v>
      </c>
      <c r="L9" s="482">
        <v>15248</v>
      </c>
      <c r="M9" s="1861">
        <v>19912</v>
      </c>
      <c r="N9" s="1862">
        <v>4677</v>
      </c>
      <c r="O9" s="475">
        <f t="shared" ref="O9:O19" si="4">SUM(L9:N9)</f>
        <v>39837</v>
      </c>
      <c r="P9" s="484" t="s">
        <v>1312</v>
      </c>
      <c r="Q9" s="1862">
        <v>6378</v>
      </c>
      <c r="R9" s="1862">
        <v>4186</v>
      </c>
      <c r="S9" s="475">
        <v>12891</v>
      </c>
      <c r="T9" s="477">
        <f t="shared" ref="T9:T19" si="5">SUM(Q9:S9)</f>
        <v>23455</v>
      </c>
      <c r="U9" s="476">
        <f t="shared" ref="U9:U19" si="6">K9+O9</f>
        <v>67633</v>
      </c>
      <c r="V9" s="477">
        <f t="shared" si="2"/>
        <v>4341</v>
      </c>
      <c r="W9" s="485"/>
      <c r="X9" s="1863"/>
      <c r="Y9" s="1863"/>
      <c r="Z9" s="480">
        <v>1384498</v>
      </c>
      <c r="AA9" s="470">
        <v>1413103</v>
      </c>
      <c r="AB9" s="481">
        <f t="shared" ref="AB9:AB19" si="7">Z9/AA9</f>
        <v>0.97975731422267165</v>
      </c>
    </row>
    <row r="10" spans="1:28">
      <c r="A10" s="132" t="s">
        <v>1314</v>
      </c>
      <c r="B10" s="482">
        <v>0</v>
      </c>
      <c r="C10" s="1861">
        <v>1488</v>
      </c>
      <c r="D10" s="1861">
        <v>0</v>
      </c>
      <c r="E10" s="471">
        <f t="shared" si="0"/>
        <v>1488</v>
      </c>
      <c r="F10" s="482">
        <v>22364</v>
      </c>
      <c r="G10" s="1861">
        <v>3979</v>
      </c>
      <c r="H10" s="1861">
        <v>912</v>
      </c>
      <c r="I10" s="1113">
        <v>139</v>
      </c>
      <c r="J10" s="483">
        <f t="shared" si="3"/>
        <v>27394</v>
      </c>
      <c r="K10" s="473">
        <f t="shared" si="1"/>
        <v>28882</v>
      </c>
      <c r="L10" s="482">
        <v>11807</v>
      </c>
      <c r="M10" s="1861">
        <v>22259</v>
      </c>
      <c r="N10" s="1862">
        <v>4129</v>
      </c>
      <c r="O10" s="475">
        <f t="shared" si="4"/>
        <v>38195</v>
      </c>
      <c r="P10" s="484" t="s">
        <v>1312</v>
      </c>
      <c r="Q10" s="1862">
        <v>5836</v>
      </c>
      <c r="R10" s="1862">
        <v>8520</v>
      </c>
      <c r="S10" s="475">
        <v>9912</v>
      </c>
      <c r="T10" s="477">
        <f t="shared" si="5"/>
        <v>24268</v>
      </c>
      <c r="U10" s="476">
        <f t="shared" si="6"/>
        <v>67077</v>
      </c>
      <c r="V10" s="477">
        <f t="shared" si="2"/>
        <v>4614</v>
      </c>
      <c r="W10" s="485"/>
      <c r="X10" s="1863"/>
      <c r="Y10" s="1863"/>
      <c r="Z10" s="480">
        <v>1389112</v>
      </c>
      <c r="AA10" s="470">
        <v>1413103</v>
      </c>
      <c r="AB10" s="481">
        <f t="shared" si="7"/>
        <v>0.98302246899199841</v>
      </c>
    </row>
    <row r="11" spans="1:28">
      <c r="A11" s="132" t="s">
        <v>1315</v>
      </c>
      <c r="B11" s="482">
        <v>0</v>
      </c>
      <c r="C11" s="1861">
        <v>1346</v>
      </c>
      <c r="D11" s="1861">
        <v>0</v>
      </c>
      <c r="E11" s="471">
        <f t="shared" si="0"/>
        <v>1346</v>
      </c>
      <c r="F11" s="482">
        <v>16726</v>
      </c>
      <c r="G11" s="1861">
        <v>3706</v>
      </c>
      <c r="H11" s="1861">
        <v>623</v>
      </c>
      <c r="I11" s="1113">
        <v>117</v>
      </c>
      <c r="J11" s="483">
        <f t="shared" si="3"/>
        <v>21172</v>
      </c>
      <c r="K11" s="473">
        <f t="shared" si="1"/>
        <v>22518</v>
      </c>
      <c r="L11" s="482">
        <v>8806</v>
      </c>
      <c r="M11" s="1861">
        <v>16086</v>
      </c>
      <c r="N11" s="1862">
        <v>4384</v>
      </c>
      <c r="O11" s="475">
        <f t="shared" si="4"/>
        <v>29276</v>
      </c>
      <c r="P11" s="484" t="s">
        <v>1312</v>
      </c>
      <c r="Q11" s="1862">
        <v>5226</v>
      </c>
      <c r="R11" s="1862">
        <v>13996</v>
      </c>
      <c r="S11" s="475">
        <v>8662</v>
      </c>
      <c r="T11" s="477">
        <f t="shared" si="5"/>
        <v>27884</v>
      </c>
      <c r="U11" s="476">
        <f t="shared" si="6"/>
        <v>51794</v>
      </c>
      <c r="V11" s="477">
        <f t="shared" si="2"/>
        <v>-5366</v>
      </c>
      <c r="W11" s="485"/>
      <c r="X11" s="1863"/>
      <c r="Y11" s="1863"/>
      <c r="Z11" s="480">
        <v>1383746</v>
      </c>
      <c r="AA11" s="470">
        <v>1413103</v>
      </c>
      <c r="AB11" s="481">
        <f t="shared" si="7"/>
        <v>0.97922515202359628</v>
      </c>
    </row>
    <row r="12" spans="1:28">
      <c r="A12" s="132" t="s">
        <v>1316</v>
      </c>
      <c r="B12" s="482">
        <v>0</v>
      </c>
      <c r="C12" s="1861">
        <v>1401</v>
      </c>
      <c r="D12" s="1861">
        <v>0</v>
      </c>
      <c r="E12" s="471">
        <f t="shared" si="0"/>
        <v>1401</v>
      </c>
      <c r="F12" s="482">
        <v>12280</v>
      </c>
      <c r="G12" s="1861">
        <v>2420</v>
      </c>
      <c r="H12" s="1861">
        <v>437</v>
      </c>
      <c r="I12" s="1113">
        <v>120</v>
      </c>
      <c r="J12" s="483">
        <f t="shared" si="3"/>
        <v>15257</v>
      </c>
      <c r="K12" s="473">
        <f t="shared" si="1"/>
        <v>16658</v>
      </c>
      <c r="L12" s="482">
        <v>7169</v>
      </c>
      <c r="M12" s="1861">
        <v>14325</v>
      </c>
      <c r="N12" s="1862">
        <v>5119</v>
      </c>
      <c r="O12" s="475">
        <f t="shared" si="4"/>
        <v>26613</v>
      </c>
      <c r="P12" s="484" t="s">
        <v>1312</v>
      </c>
      <c r="Q12" s="1862">
        <v>5882</v>
      </c>
      <c r="R12" s="1862">
        <v>6835</v>
      </c>
      <c r="S12" s="475">
        <v>9699</v>
      </c>
      <c r="T12" s="477">
        <f t="shared" si="5"/>
        <v>22416</v>
      </c>
      <c r="U12" s="476">
        <f t="shared" si="6"/>
        <v>43271</v>
      </c>
      <c r="V12" s="477">
        <f t="shared" si="2"/>
        <v>-5758</v>
      </c>
      <c r="W12" s="485"/>
      <c r="X12" s="1863"/>
      <c r="Y12" s="1863"/>
      <c r="Z12" s="480">
        <v>1377988</v>
      </c>
      <c r="AA12" s="470">
        <v>1413103</v>
      </c>
      <c r="AB12" s="481">
        <f t="shared" si="7"/>
        <v>0.97515043135567614</v>
      </c>
    </row>
    <row r="13" spans="1:28">
      <c r="A13" s="132" t="s">
        <v>1317</v>
      </c>
      <c r="B13" s="482">
        <v>0</v>
      </c>
      <c r="C13" s="1861">
        <v>1393</v>
      </c>
      <c r="D13" s="1861">
        <v>0</v>
      </c>
      <c r="E13" s="471">
        <f t="shared" si="0"/>
        <v>1393</v>
      </c>
      <c r="F13" s="482">
        <v>17870</v>
      </c>
      <c r="G13" s="1861">
        <v>3957</v>
      </c>
      <c r="H13" s="1861">
        <v>758</v>
      </c>
      <c r="I13" s="1113">
        <v>133</v>
      </c>
      <c r="J13" s="483">
        <f t="shared" si="3"/>
        <v>22718</v>
      </c>
      <c r="K13" s="473">
        <f t="shared" si="1"/>
        <v>24111</v>
      </c>
      <c r="L13" s="482">
        <v>6870</v>
      </c>
      <c r="M13" s="1861">
        <v>30480</v>
      </c>
      <c r="N13" s="1862">
        <v>5162</v>
      </c>
      <c r="O13" s="475">
        <f t="shared" si="4"/>
        <v>42512</v>
      </c>
      <c r="P13" s="484" t="s">
        <v>1312</v>
      </c>
      <c r="Q13" s="1862">
        <v>2315</v>
      </c>
      <c r="R13" s="1862">
        <v>6909</v>
      </c>
      <c r="S13" s="475">
        <v>11392</v>
      </c>
      <c r="T13" s="477">
        <f t="shared" si="5"/>
        <v>20616</v>
      </c>
      <c r="U13" s="476">
        <f t="shared" si="6"/>
        <v>66623</v>
      </c>
      <c r="V13" s="477">
        <f t="shared" si="2"/>
        <v>3495</v>
      </c>
      <c r="W13" s="485"/>
      <c r="X13" s="1863"/>
      <c r="Y13" s="1863"/>
      <c r="Z13" s="480">
        <v>1381483</v>
      </c>
      <c r="AA13" s="470">
        <v>1413103</v>
      </c>
      <c r="AB13" s="481">
        <f t="shared" si="7"/>
        <v>0.97762371178887875</v>
      </c>
    </row>
    <row r="14" spans="1:28">
      <c r="A14" s="132" t="s">
        <v>1318</v>
      </c>
      <c r="B14" s="482">
        <v>0</v>
      </c>
      <c r="C14" s="1861">
        <v>1334</v>
      </c>
      <c r="D14" s="1861">
        <v>0</v>
      </c>
      <c r="E14" s="471">
        <f t="shared" si="0"/>
        <v>1334</v>
      </c>
      <c r="F14" s="482">
        <v>23360</v>
      </c>
      <c r="G14" s="1861">
        <v>5223</v>
      </c>
      <c r="H14" s="1861">
        <v>896</v>
      </c>
      <c r="I14" s="1113">
        <v>187</v>
      </c>
      <c r="J14" s="483">
        <f t="shared" si="3"/>
        <v>29666</v>
      </c>
      <c r="K14" s="473">
        <f t="shared" si="1"/>
        <v>31000</v>
      </c>
      <c r="L14" s="482">
        <v>9381</v>
      </c>
      <c r="M14" s="1861">
        <v>36339</v>
      </c>
      <c r="N14" s="1862">
        <v>6290</v>
      </c>
      <c r="O14" s="475">
        <f t="shared" si="4"/>
        <v>52010</v>
      </c>
      <c r="P14" s="484" t="s">
        <v>1312</v>
      </c>
      <c r="Q14" s="1862">
        <v>2332</v>
      </c>
      <c r="R14" s="1862">
        <v>5484</v>
      </c>
      <c r="S14" s="475">
        <v>11355</v>
      </c>
      <c r="T14" s="477">
        <f t="shared" si="5"/>
        <v>19171</v>
      </c>
      <c r="U14" s="476">
        <f t="shared" si="6"/>
        <v>83010</v>
      </c>
      <c r="V14" s="477">
        <f t="shared" si="2"/>
        <v>11829</v>
      </c>
      <c r="W14" s="485"/>
      <c r="X14" s="1863"/>
      <c r="Y14" s="1863"/>
      <c r="Z14" s="480">
        <v>1393312</v>
      </c>
      <c r="AA14" s="470">
        <v>1413103</v>
      </c>
      <c r="AB14" s="481">
        <f t="shared" si="7"/>
        <v>0.98599465148683429</v>
      </c>
    </row>
    <row r="15" spans="1:28">
      <c r="A15" s="132" t="s">
        <v>1319</v>
      </c>
      <c r="B15" s="482">
        <v>0</v>
      </c>
      <c r="C15" s="1861">
        <v>1432</v>
      </c>
      <c r="D15" s="1861">
        <v>0</v>
      </c>
      <c r="E15" s="471">
        <f t="shared" si="0"/>
        <v>1432</v>
      </c>
      <c r="F15" s="482">
        <v>21533</v>
      </c>
      <c r="G15" s="1861">
        <v>3508</v>
      </c>
      <c r="H15" s="1861">
        <v>796</v>
      </c>
      <c r="I15" s="1113">
        <v>67</v>
      </c>
      <c r="J15" s="483">
        <f t="shared" si="3"/>
        <v>25904</v>
      </c>
      <c r="K15" s="473">
        <f t="shared" si="1"/>
        <v>27336</v>
      </c>
      <c r="L15" s="482">
        <v>7329</v>
      </c>
      <c r="M15" s="1861">
        <v>26421</v>
      </c>
      <c r="N15" s="1862">
        <v>5249</v>
      </c>
      <c r="O15" s="475">
        <f t="shared" si="4"/>
        <v>38999</v>
      </c>
      <c r="P15" s="484" t="s">
        <v>1312</v>
      </c>
      <c r="Q15" s="1862">
        <v>138</v>
      </c>
      <c r="R15" s="1862">
        <v>5631</v>
      </c>
      <c r="S15" s="475">
        <v>11450</v>
      </c>
      <c r="T15" s="477">
        <f t="shared" si="5"/>
        <v>17219</v>
      </c>
      <c r="U15" s="476">
        <f t="shared" si="6"/>
        <v>66335</v>
      </c>
      <c r="V15" s="477">
        <f t="shared" si="2"/>
        <v>10117</v>
      </c>
      <c r="W15" s="485"/>
      <c r="X15" s="1863"/>
      <c r="Y15" s="1863"/>
      <c r="Z15" s="480">
        <v>1403429</v>
      </c>
      <c r="AA15" s="470">
        <v>1413103</v>
      </c>
      <c r="AB15" s="481">
        <f t="shared" si="7"/>
        <v>0.99315407298689484</v>
      </c>
    </row>
    <row r="16" spans="1:28">
      <c r="A16" s="132" t="s">
        <v>1320</v>
      </c>
      <c r="B16" s="482">
        <v>0</v>
      </c>
      <c r="C16" s="1861">
        <v>1506</v>
      </c>
      <c r="D16" s="1861">
        <v>0</v>
      </c>
      <c r="E16" s="471">
        <f t="shared" si="0"/>
        <v>1506</v>
      </c>
      <c r="F16" s="482">
        <v>20000</v>
      </c>
      <c r="G16" s="1861">
        <v>3140</v>
      </c>
      <c r="H16" s="1861">
        <v>622</v>
      </c>
      <c r="I16" s="1113">
        <v>87</v>
      </c>
      <c r="J16" s="483">
        <f t="shared" si="3"/>
        <v>23849</v>
      </c>
      <c r="K16" s="473">
        <f t="shared" si="1"/>
        <v>25355</v>
      </c>
      <c r="L16" s="482">
        <v>11843</v>
      </c>
      <c r="M16" s="1861">
        <v>19636</v>
      </c>
      <c r="N16" s="1862">
        <v>5748</v>
      </c>
      <c r="O16" s="475">
        <f t="shared" si="4"/>
        <v>37227</v>
      </c>
      <c r="P16" s="484" t="s">
        <v>1312</v>
      </c>
      <c r="Q16" s="1862">
        <v>348</v>
      </c>
      <c r="R16" s="1862">
        <v>7495</v>
      </c>
      <c r="S16" s="475">
        <v>10109</v>
      </c>
      <c r="T16" s="477">
        <f t="shared" si="5"/>
        <v>17952</v>
      </c>
      <c r="U16" s="476">
        <f t="shared" si="6"/>
        <v>62582</v>
      </c>
      <c r="V16" s="477">
        <f t="shared" si="2"/>
        <v>7403</v>
      </c>
      <c r="W16" s="485"/>
      <c r="X16" s="1863"/>
      <c r="Y16" s="1863"/>
      <c r="Z16" s="480">
        <v>1410832</v>
      </c>
      <c r="AA16" s="470">
        <v>1413103</v>
      </c>
      <c r="AB16" s="481">
        <f t="shared" si="7"/>
        <v>0.99839289846529233</v>
      </c>
    </row>
    <row r="17" spans="1:28">
      <c r="A17" s="132" t="s">
        <v>1321</v>
      </c>
      <c r="B17" s="482">
        <v>0</v>
      </c>
      <c r="C17" s="1861">
        <v>1616</v>
      </c>
      <c r="D17" s="1861">
        <v>0</v>
      </c>
      <c r="E17" s="471">
        <f t="shared" si="0"/>
        <v>1616</v>
      </c>
      <c r="F17" s="482">
        <v>18620</v>
      </c>
      <c r="G17" s="1861">
        <v>2590</v>
      </c>
      <c r="H17" s="1861">
        <v>583</v>
      </c>
      <c r="I17" s="1113">
        <v>59</v>
      </c>
      <c r="J17" s="483">
        <f t="shared" si="3"/>
        <v>21852</v>
      </c>
      <c r="K17" s="473">
        <f t="shared" si="1"/>
        <v>23468</v>
      </c>
      <c r="L17" s="482">
        <v>9474</v>
      </c>
      <c r="M17" s="1861">
        <v>20185</v>
      </c>
      <c r="N17" s="1862">
        <v>4582</v>
      </c>
      <c r="O17" s="475">
        <f t="shared" si="4"/>
        <v>34241</v>
      </c>
      <c r="P17" s="484" t="s">
        <v>1312</v>
      </c>
      <c r="Q17" s="1862">
        <v>16951</v>
      </c>
      <c r="R17" s="1862">
        <v>7081</v>
      </c>
      <c r="S17" s="475">
        <v>11714</v>
      </c>
      <c r="T17" s="477">
        <f t="shared" si="5"/>
        <v>35746</v>
      </c>
      <c r="U17" s="476">
        <f t="shared" si="6"/>
        <v>57709</v>
      </c>
      <c r="V17" s="477">
        <f t="shared" si="2"/>
        <v>-12278</v>
      </c>
      <c r="W17" s="485"/>
      <c r="X17" s="1863"/>
      <c r="Y17" s="1863"/>
      <c r="Z17" s="480">
        <v>1398554</v>
      </c>
      <c r="AA17" s="470">
        <v>1413103</v>
      </c>
      <c r="AB17" s="481">
        <f t="shared" si="7"/>
        <v>0.98970421830538891</v>
      </c>
    </row>
    <row r="18" spans="1:28">
      <c r="A18" s="132" t="s">
        <v>1322</v>
      </c>
      <c r="B18" s="482">
        <v>0</v>
      </c>
      <c r="C18" s="1861">
        <v>1203</v>
      </c>
      <c r="D18" s="1861">
        <v>0</v>
      </c>
      <c r="E18" s="471">
        <f t="shared" si="0"/>
        <v>1203</v>
      </c>
      <c r="F18" s="482">
        <v>13289</v>
      </c>
      <c r="G18" s="1861">
        <v>1668</v>
      </c>
      <c r="H18" s="1861">
        <v>321</v>
      </c>
      <c r="I18" s="1113">
        <v>79</v>
      </c>
      <c r="J18" s="483">
        <f t="shared" si="3"/>
        <v>15357</v>
      </c>
      <c r="K18" s="473">
        <f t="shared" si="1"/>
        <v>16560</v>
      </c>
      <c r="L18" s="482">
        <v>7790</v>
      </c>
      <c r="M18" s="1861">
        <v>17549</v>
      </c>
      <c r="N18" s="1862">
        <v>3791</v>
      </c>
      <c r="O18" s="475">
        <f t="shared" si="4"/>
        <v>29130</v>
      </c>
      <c r="P18" s="484" t="s">
        <v>1312</v>
      </c>
      <c r="Q18" s="1862">
        <v>14300</v>
      </c>
      <c r="R18" s="1862">
        <v>9200</v>
      </c>
      <c r="S18" s="475">
        <v>7869</v>
      </c>
      <c r="T18" s="477">
        <f t="shared" si="5"/>
        <v>31369</v>
      </c>
      <c r="U18" s="476">
        <f t="shared" si="6"/>
        <v>45690</v>
      </c>
      <c r="V18" s="477">
        <f t="shared" si="2"/>
        <v>-14809</v>
      </c>
      <c r="W18" s="485"/>
      <c r="X18" s="1863"/>
      <c r="Y18" s="1863"/>
      <c r="Z18" s="480">
        <v>1383745</v>
      </c>
      <c r="AA18" s="470">
        <v>1413103</v>
      </c>
      <c r="AB18" s="481">
        <f t="shared" si="7"/>
        <v>0.97922444436109757</v>
      </c>
    </row>
    <row r="19" spans="1:28" ht="14.5" thickBot="1">
      <c r="A19" s="449" t="s">
        <v>1323</v>
      </c>
      <c r="B19" s="486">
        <v>0</v>
      </c>
      <c r="C19" s="487">
        <v>1293</v>
      </c>
      <c r="D19" s="487">
        <v>0</v>
      </c>
      <c r="E19" s="488">
        <f t="shared" si="0"/>
        <v>1293</v>
      </c>
      <c r="F19" s="486">
        <v>18209</v>
      </c>
      <c r="G19" s="487">
        <v>2380</v>
      </c>
      <c r="H19" s="487">
        <v>488</v>
      </c>
      <c r="I19" s="489">
        <v>44</v>
      </c>
      <c r="J19" s="488">
        <f t="shared" si="3"/>
        <v>21121</v>
      </c>
      <c r="K19" s="490">
        <f t="shared" si="1"/>
        <v>22414</v>
      </c>
      <c r="L19" s="486">
        <v>9466</v>
      </c>
      <c r="M19" s="487">
        <v>20265</v>
      </c>
      <c r="N19" s="491">
        <v>4685</v>
      </c>
      <c r="O19" s="492">
        <f t="shared" si="4"/>
        <v>34416</v>
      </c>
      <c r="P19" s="493" t="s">
        <v>1312</v>
      </c>
      <c r="Q19" s="491">
        <v>335</v>
      </c>
      <c r="R19" s="491">
        <v>7868</v>
      </c>
      <c r="S19" s="494">
        <v>7564</v>
      </c>
      <c r="T19" s="492">
        <f t="shared" si="5"/>
        <v>15767</v>
      </c>
      <c r="U19" s="493">
        <f t="shared" si="6"/>
        <v>56830</v>
      </c>
      <c r="V19" s="492">
        <f t="shared" si="2"/>
        <v>6647</v>
      </c>
      <c r="W19" s="495"/>
      <c r="X19" s="496"/>
      <c r="Y19" s="496"/>
      <c r="Z19" s="497">
        <v>1390392</v>
      </c>
      <c r="AA19" s="487">
        <v>1413103</v>
      </c>
      <c r="AB19" s="498">
        <f t="shared" si="7"/>
        <v>0.98392827699042462</v>
      </c>
    </row>
    <row r="20" spans="1:28" ht="15" thickTop="1" thickBot="1">
      <c r="A20" s="2417" t="s">
        <v>1324</v>
      </c>
      <c r="B20" s="2418">
        <f>SUM(B8:B19)</f>
        <v>0</v>
      </c>
      <c r="C20" s="2418">
        <f t="shared" ref="C20:V20" si="8">SUM(C8:C19)</f>
        <v>16271</v>
      </c>
      <c r="D20" s="2418">
        <f t="shared" si="8"/>
        <v>0</v>
      </c>
      <c r="E20" s="2418">
        <f t="shared" si="8"/>
        <v>16271</v>
      </c>
      <c r="F20" s="2418">
        <f t="shared" si="8"/>
        <v>229877</v>
      </c>
      <c r="G20" s="2418">
        <f t="shared" si="8"/>
        <v>40469</v>
      </c>
      <c r="H20" s="2418">
        <f t="shared" si="8"/>
        <v>8302</v>
      </c>
      <c r="I20" s="2418">
        <f t="shared" si="8"/>
        <v>1251</v>
      </c>
      <c r="J20" s="2418">
        <f>SUM(J8:J19)</f>
        <v>279899</v>
      </c>
      <c r="K20" s="2418">
        <f t="shared" si="8"/>
        <v>296170</v>
      </c>
      <c r="L20" s="2418">
        <f t="shared" si="8"/>
        <v>112090</v>
      </c>
      <c r="M20" s="2418">
        <f t="shared" si="8"/>
        <v>266088</v>
      </c>
      <c r="N20" s="2418">
        <f t="shared" si="8"/>
        <v>58549</v>
      </c>
      <c r="O20" s="2418">
        <f t="shared" si="8"/>
        <v>436727</v>
      </c>
      <c r="P20" s="2418" t="s">
        <v>1312</v>
      </c>
      <c r="Q20" s="2418">
        <f t="shared" si="8"/>
        <v>66763</v>
      </c>
      <c r="R20" s="2265">
        <f t="shared" si="8"/>
        <v>87441</v>
      </c>
      <c r="S20" s="2418">
        <f t="shared" si="8"/>
        <v>123129</v>
      </c>
      <c r="T20" s="2418">
        <f t="shared" si="8"/>
        <v>277333</v>
      </c>
      <c r="U20" s="2418">
        <f t="shared" si="8"/>
        <v>732897</v>
      </c>
      <c r="V20" s="2265">
        <f t="shared" si="8"/>
        <v>18837</v>
      </c>
      <c r="W20" s="2265">
        <v>902139</v>
      </c>
      <c r="X20" s="2265">
        <v>463186</v>
      </c>
      <c r="Y20" s="2265">
        <v>25067</v>
      </c>
      <c r="Z20" s="2418">
        <v>1390392</v>
      </c>
      <c r="AA20" s="2265">
        <v>1413103</v>
      </c>
      <c r="AB20" s="2419">
        <f>Z20/AA20</f>
        <v>0.98392827699042462</v>
      </c>
    </row>
    <row r="21" spans="1:28" s="93" customFormat="1" ht="14.5">
      <c r="A21" s="2931" t="s">
        <v>1325</v>
      </c>
      <c r="B21" s="2932"/>
      <c r="C21" s="2932"/>
      <c r="D21" s="2932"/>
      <c r="E21" s="2932"/>
      <c r="F21" s="2932"/>
      <c r="G21" s="2932"/>
      <c r="H21" s="2932"/>
      <c r="I21" s="2932"/>
      <c r="J21" s="2932"/>
      <c r="K21" s="2932"/>
      <c r="L21" s="2932"/>
      <c r="M21" s="1238"/>
      <c r="N21" s="1238"/>
      <c r="O21" s="1238"/>
      <c r="P21" s="1238"/>
      <c r="Q21" s="1238"/>
      <c r="R21" s="1238"/>
      <c r="S21" s="1238"/>
      <c r="T21" s="1238"/>
      <c r="U21" s="1238"/>
      <c r="V21" s="1238"/>
      <c r="W21" s="1238"/>
      <c r="X21" s="1238"/>
      <c r="Y21" s="1238"/>
      <c r="Z21" s="1238"/>
      <c r="AA21" s="1238"/>
      <c r="AB21" s="244"/>
    </row>
    <row r="22" spans="1:28" s="93" customFormat="1" ht="14.5">
      <c r="A22" s="2917" t="s">
        <v>1326</v>
      </c>
      <c r="B22" s="2918"/>
      <c r="C22" s="2918"/>
      <c r="D22" s="2918"/>
      <c r="E22" s="2918"/>
      <c r="F22" s="2918"/>
      <c r="G22" s="2918"/>
      <c r="H22" s="2918"/>
      <c r="I22" s="2918"/>
      <c r="J22" s="2918"/>
      <c r="K22" s="2918"/>
      <c r="L22" s="2918"/>
      <c r="Z22" s="245"/>
      <c r="AB22" s="246"/>
    </row>
    <row r="23" spans="1:28" s="93" customFormat="1" ht="14.5">
      <c r="A23" s="2917" t="s">
        <v>1327</v>
      </c>
      <c r="B23" s="2918"/>
      <c r="C23" s="2918"/>
      <c r="D23" s="2918"/>
      <c r="E23" s="2918"/>
      <c r="F23" s="2918"/>
      <c r="G23" s="2918"/>
      <c r="H23" s="2918"/>
      <c r="I23" s="2918"/>
      <c r="J23" s="2918"/>
      <c r="K23" s="2918"/>
      <c r="L23" s="2918"/>
      <c r="Z23" s="245"/>
      <c r="AB23" s="246"/>
    </row>
    <row r="24" spans="1:28" s="93" customFormat="1" ht="14.5">
      <c r="A24" s="2917" t="s">
        <v>1328</v>
      </c>
      <c r="B24" s="2918"/>
      <c r="C24" s="2918"/>
      <c r="D24" s="2918"/>
      <c r="E24" s="2918"/>
      <c r="F24" s="2918"/>
      <c r="G24" s="2918"/>
      <c r="H24" s="2918"/>
      <c r="I24" s="2918"/>
      <c r="J24" s="2918"/>
      <c r="K24" s="2918"/>
      <c r="L24" s="2918"/>
      <c r="AB24" s="246"/>
    </row>
    <row r="25" spans="1:28" s="93" customFormat="1" ht="14.5">
      <c r="A25" s="2917" t="s">
        <v>1329</v>
      </c>
      <c r="B25" s="2918"/>
      <c r="C25" s="2918"/>
      <c r="D25" s="2918"/>
      <c r="E25" s="2918"/>
      <c r="F25" s="2918"/>
      <c r="G25" s="2918"/>
      <c r="H25" s="2918"/>
      <c r="I25" s="2918"/>
      <c r="J25" s="2918"/>
      <c r="K25" s="2918"/>
      <c r="L25" s="2918"/>
      <c r="AB25" s="246"/>
    </row>
    <row r="26" spans="1:28" s="93" customFormat="1" ht="15" thickBot="1">
      <c r="A26" s="2935" t="s">
        <v>1330</v>
      </c>
      <c r="B26" s="2936"/>
      <c r="C26" s="2936"/>
      <c r="D26" s="2936"/>
      <c r="E26" s="2936"/>
      <c r="F26" s="2936"/>
      <c r="G26" s="2936"/>
      <c r="H26" s="2936"/>
      <c r="I26" s="2936"/>
      <c r="J26" s="2936"/>
      <c r="K26" s="2936"/>
      <c r="L26" s="2936"/>
      <c r="M26" s="247"/>
      <c r="N26" s="247"/>
      <c r="O26" s="247"/>
      <c r="P26" s="247"/>
      <c r="Q26" s="247"/>
      <c r="R26" s="247"/>
      <c r="S26" s="247"/>
      <c r="T26" s="247"/>
      <c r="U26" s="247"/>
      <c r="V26" s="247"/>
      <c r="W26" s="247"/>
      <c r="X26" s="247"/>
      <c r="Y26" s="247"/>
      <c r="Z26" s="247"/>
      <c r="AA26" s="247"/>
      <c r="AB26" s="248"/>
    </row>
  </sheetData>
  <customSheetViews>
    <customSheetView guid="{F8F6599B-2A1F-4529-A350-AEBC686D896D}" scale="90" showPageBreaks="1" fitToPage="1" printArea="1">
      <pageMargins left="0" right="0" top="0" bottom="0" header="0" footer="0"/>
      <printOptions horizontalCentered="1" verticalCentered="1" headings="1" gridLines="1"/>
      <pageSetup paperSize="5" scale="57" firstPageNumber="98" orientation="landscape" useFirstPageNumber="1" r:id="rId1"/>
      <headerFooter scaleWithDoc="0" alignWithMargins="0"/>
    </customSheetView>
  </customSheetViews>
  <mergeCells count="32">
    <mergeCell ref="A26:L26"/>
    <mergeCell ref="A1:AB1"/>
    <mergeCell ref="A2:AB2"/>
    <mergeCell ref="A3:AB3"/>
    <mergeCell ref="W5:Y6"/>
    <mergeCell ref="R6:R7"/>
    <mergeCell ref="S6:S7"/>
    <mergeCell ref="P5:T5"/>
    <mergeCell ref="U5:V5"/>
    <mergeCell ref="Z5:Z7"/>
    <mergeCell ref="AA5:AA7"/>
    <mergeCell ref="T6:T7"/>
    <mergeCell ref="U6:U7"/>
    <mergeCell ref="V6:V7"/>
    <mergeCell ref="AB5:AB7"/>
    <mergeCell ref="P6:P7"/>
    <mergeCell ref="Q6:Q7"/>
    <mergeCell ref="A25:L25"/>
    <mergeCell ref="A24:L24"/>
    <mergeCell ref="K6:K7"/>
    <mergeCell ref="L6:L7"/>
    <mergeCell ref="A5:A7"/>
    <mergeCell ref="B5:K5"/>
    <mergeCell ref="L5:O5"/>
    <mergeCell ref="B6:E6"/>
    <mergeCell ref="F6:J6"/>
    <mergeCell ref="A21:L21"/>
    <mergeCell ref="M6:M7"/>
    <mergeCell ref="N6:N7"/>
    <mergeCell ref="O6:O7"/>
    <mergeCell ref="A22:L22"/>
    <mergeCell ref="A23:L23"/>
  </mergeCells>
  <printOptions horizontalCentered="1" verticalCentered="1" headings="1"/>
  <pageMargins left="0.25" right="0.25" top="0.5" bottom="0.5" header="0.3" footer="0.3"/>
  <pageSetup scale="31" firstPageNumber="98" orientation="portrait" r:id="rId2"/>
  <customProperties>
    <customPr name="_pios_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1FD81-6715-4B97-8907-3AFA95009E09}">
  <sheetPr>
    <pageSetUpPr fitToPage="1"/>
  </sheetPr>
  <dimension ref="A1:K81"/>
  <sheetViews>
    <sheetView tabSelected="1" view="pageBreakPreview" zoomScale="80" zoomScaleNormal="90" zoomScaleSheetLayoutView="80" zoomScalePageLayoutView="66" workbookViewId="0">
      <selection activeCell="B6" sqref="B6"/>
    </sheetView>
  </sheetViews>
  <sheetFormatPr defaultColWidth="9.453125" defaultRowHeight="12.5"/>
  <cols>
    <col min="1" max="11" width="16.54296875" style="36" customWidth="1"/>
    <col min="12" max="12" width="7.453125" style="36" customWidth="1"/>
    <col min="13" max="13" width="14" style="36" bestFit="1" customWidth="1"/>
    <col min="14" max="14" width="37.453125" style="36" customWidth="1"/>
    <col min="15" max="15" width="19.54296875" style="36" customWidth="1"/>
    <col min="16" max="16384" width="9.453125" style="36"/>
  </cols>
  <sheetData>
    <row r="1" spans="1:11" ht="15.5">
      <c r="A1" s="2557" t="s">
        <v>1331</v>
      </c>
      <c r="B1" s="2557"/>
      <c r="C1" s="2557"/>
      <c r="D1" s="2557"/>
      <c r="E1" s="2557"/>
      <c r="F1" s="2557"/>
      <c r="G1" s="2557"/>
      <c r="H1" s="2557"/>
      <c r="I1" s="2557"/>
      <c r="J1" s="2557"/>
      <c r="K1" s="2557"/>
    </row>
    <row r="2" spans="1:11" ht="15.5">
      <c r="A2" s="2557" t="s">
        <v>39</v>
      </c>
      <c r="B2" s="2557"/>
      <c r="C2" s="2557"/>
      <c r="D2" s="2557"/>
      <c r="E2" s="2557"/>
      <c r="F2" s="2557"/>
      <c r="G2" s="2557"/>
      <c r="H2" s="2557"/>
      <c r="I2" s="2557"/>
      <c r="J2" s="2557"/>
      <c r="K2" s="2557"/>
    </row>
    <row r="3" spans="1:11" ht="15.5">
      <c r="A3" s="2557" t="s">
        <v>40</v>
      </c>
      <c r="B3" s="2557"/>
      <c r="C3" s="2557"/>
      <c r="D3" s="2557"/>
      <c r="E3" s="2557"/>
      <c r="F3" s="2557"/>
      <c r="G3" s="2557"/>
      <c r="H3" s="2557"/>
      <c r="I3" s="2557"/>
      <c r="J3" s="2557"/>
      <c r="K3" s="2557"/>
    </row>
    <row r="4" spans="1:11" ht="13" thickBot="1"/>
    <row r="5" spans="1:11" ht="30" customHeight="1" thickBot="1">
      <c r="A5" s="2606" t="s">
        <v>1332</v>
      </c>
      <c r="B5" s="2655"/>
      <c r="C5" s="2655"/>
      <c r="D5" s="2655"/>
      <c r="E5" s="2655"/>
      <c r="F5" s="2655"/>
      <c r="G5" s="2655"/>
      <c r="H5" s="2655"/>
      <c r="I5" s="2655"/>
      <c r="J5" s="2655"/>
      <c r="K5" s="2656"/>
    </row>
    <row r="6" spans="1:11" ht="74" customHeight="1" thickBot="1">
      <c r="A6" s="2102" t="s">
        <v>1333</v>
      </c>
      <c r="B6" s="2115" t="s">
        <v>1334</v>
      </c>
      <c r="C6" s="2115" t="s">
        <v>1335</v>
      </c>
      <c r="D6" s="2044" t="s">
        <v>1336</v>
      </c>
      <c r="E6" s="2044" t="s">
        <v>1337</v>
      </c>
      <c r="F6" s="2044" t="s">
        <v>1338</v>
      </c>
      <c r="G6" s="2115" t="s">
        <v>1339</v>
      </c>
      <c r="H6" s="2115" t="s">
        <v>1340</v>
      </c>
      <c r="I6" s="2115" t="s">
        <v>1341</v>
      </c>
      <c r="J6" s="2044" t="s">
        <v>1342</v>
      </c>
      <c r="K6" s="2101" t="s">
        <v>1343</v>
      </c>
    </row>
    <row r="7" spans="1:11" ht="13">
      <c r="A7" s="540" t="s">
        <v>1311</v>
      </c>
      <c r="B7" s="470">
        <v>1380157</v>
      </c>
      <c r="C7" s="470">
        <v>7407</v>
      </c>
      <c r="D7" s="538">
        <f>C7/B7</f>
        <v>5.3667807358148386E-3</v>
      </c>
      <c r="E7" s="523">
        <f t="shared" ref="E7:E19" si="0">G7/C7</f>
        <v>0.67476711219117047</v>
      </c>
      <c r="F7" s="523">
        <f t="shared" ref="F7:F19" si="1">1-J7</f>
        <v>0.2947212096665317</v>
      </c>
      <c r="G7" s="470">
        <v>4998</v>
      </c>
      <c r="H7" s="470">
        <v>226</v>
      </c>
      <c r="I7" s="470">
        <f t="shared" ref="I7:I18" si="2">SUM(G7:H7)</f>
        <v>5224</v>
      </c>
      <c r="J7" s="523">
        <f t="shared" ref="J7:J18" si="3">IF(C7=0,0,I7/C7)</f>
        <v>0.7052787903334683</v>
      </c>
      <c r="K7" s="524">
        <f t="shared" ref="K7:K19" si="4">I7/B7</f>
        <v>3.7850766253404505E-3</v>
      </c>
    </row>
    <row r="8" spans="1:11" ht="13">
      <c r="A8" s="541" t="s">
        <v>1313</v>
      </c>
      <c r="B8" s="470">
        <v>1384498</v>
      </c>
      <c r="C8" s="1861">
        <v>7196</v>
      </c>
      <c r="D8" s="538">
        <f t="shared" ref="D8:D18" si="5">C8/B8</f>
        <v>5.1975517479981911E-3</v>
      </c>
      <c r="E8" s="523">
        <f t="shared" si="0"/>
        <v>0.64535853251806563</v>
      </c>
      <c r="F8" s="523">
        <f t="shared" si="1"/>
        <v>0.32476375764313503</v>
      </c>
      <c r="G8" s="1861">
        <v>4644</v>
      </c>
      <c r="H8" s="1861">
        <v>215</v>
      </c>
      <c r="I8" s="470">
        <f t="shared" si="2"/>
        <v>4859</v>
      </c>
      <c r="J8" s="523">
        <f t="shared" si="3"/>
        <v>0.67523624235686497</v>
      </c>
      <c r="K8" s="524">
        <f t="shared" si="4"/>
        <v>3.5095753117736538E-3</v>
      </c>
    </row>
    <row r="9" spans="1:11" ht="13">
      <c r="A9" s="541" t="s">
        <v>1314</v>
      </c>
      <c r="B9" s="470">
        <v>1389112</v>
      </c>
      <c r="C9" s="1861">
        <v>7088</v>
      </c>
      <c r="D9" s="538">
        <f t="shared" si="5"/>
        <v>5.1025403279217228E-3</v>
      </c>
      <c r="E9" s="523">
        <f t="shared" si="0"/>
        <v>0.67621331828442433</v>
      </c>
      <c r="F9" s="523">
        <f t="shared" si="1"/>
        <v>0.28879796839729122</v>
      </c>
      <c r="G9" s="1861">
        <v>4793</v>
      </c>
      <c r="H9" s="1861">
        <v>248</v>
      </c>
      <c r="I9" s="470">
        <f t="shared" si="2"/>
        <v>5041</v>
      </c>
      <c r="J9" s="523">
        <f t="shared" si="3"/>
        <v>0.71120203160270878</v>
      </c>
      <c r="K9" s="524">
        <f t="shared" si="4"/>
        <v>3.628937047552681E-3</v>
      </c>
    </row>
    <row r="10" spans="1:11" ht="13">
      <c r="A10" s="541" t="s">
        <v>1315</v>
      </c>
      <c r="B10" s="470">
        <v>1383746</v>
      </c>
      <c r="C10" s="1861">
        <v>0</v>
      </c>
      <c r="D10" s="538">
        <f t="shared" si="5"/>
        <v>0</v>
      </c>
      <c r="E10" s="523" t="s">
        <v>1312</v>
      </c>
      <c r="F10" s="523" t="s">
        <v>1312</v>
      </c>
      <c r="G10" s="1861">
        <v>0</v>
      </c>
      <c r="H10" s="1861">
        <v>0</v>
      </c>
      <c r="I10" s="470">
        <f t="shared" si="2"/>
        <v>0</v>
      </c>
      <c r="J10" s="523">
        <f t="shared" si="3"/>
        <v>0</v>
      </c>
      <c r="K10" s="524">
        <f t="shared" si="4"/>
        <v>0</v>
      </c>
    </row>
    <row r="11" spans="1:11" ht="13">
      <c r="A11" s="541" t="s">
        <v>1316</v>
      </c>
      <c r="B11" s="470">
        <v>1377988</v>
      </c>
      <c r="C11" s="1861">
        <v>0</v>
      </c>
      <c r="D11" s="538">
        <f t="shared" si="5"/>
        <v>0</v>
      </c>
      <c r="E11" s="523" t="s">
        <v>1312</v>
      </c>
      <c r="F11" s="523" t="s">
        <v>1312</v>
      </c>
      <c r="G11" s="1861">
        <v>0</v>
      </c>
      <c r="H11" s="1861">
        <v>0</v>
      </c>
      <c r="I11" s="470">
        <f t="shared" si="2"/>
        <v>0</v>
      </c>
      <c r="J11" s="523">
        <f t="shared" si="3"/>
        <v>0</v>
      </c>
      <c r="K11" s="524">
        <f t="shared" si="4"/>
        <v>0</v>
      </c>
    </row>
    <row r="12" spans="1:11" ht="13">
      <c r="A12" s="541" t="s">
        <v>1317</v>
      </c>
      <c r="B12" s="470">
        <v>1381483</v>
      </c>
      <c r="C12" s="1861">
        <v>0</v>
      </c>
      <c r="D12" s="538">
        <f t="shared" si="5"/>
        <v>0</v>
      </c>
      <c r="E12" s="523" t="s">
        <v>1312</v>
      </c>
      <c r="F12" s="523" t="s">
        <v>1312</v>
      </c>
      <c r="G12" s="1861">
        <v>0</v>
      </c>
      <c r="H12" s="1861">
        <v>0</v>
      </c>
      <c r="I12" s="470">
        <f t="shared" si="2"/>
        <v>0</v>
      </c>
      <c r="J12" s="523">
        <f t="shared" si="3"/>
        <v>0</v>
      </c>
      <c r="K12" s="524">
        <f t="shared" si="4"/>
        <v>0</v>
      </c>
    </row>
    <row r="13" spans="1:11" ht="13">
      <c r="A13" s="541" t="s">
        <v>1318</v>
      </c>
      <c r="B13" s="470">
        <v>1393312</v>
      </c>
      <c r="C13" s="1861">
        <v>0</v>
      </c>
      <c r="D13" s="538">
        <f t="shared" si="5"/>
        <v>0</v>
      </c>
      <c r="E13" s="523" t="s">
        <v>1312</v>
      </c>
      <c r="F13" s="523" t="s">
        <v>1312</v>
      </c>
      <c r="G13" s="1861">
        <v>0</v>
      </c>
      <c r="H13" s="1861">
        <v>0</v>
      </c>
      <c r="I13" s="470">
        <f t="shared" si="2"/>
        <v>0</v>
      </c>
      <c r="J13" s="523">
        <f t="shared" si="3"/>
        <v>0</v>
      </c>
      <c r="K13" s="524">
        <f t="shared" si="4"/>
        <v>0</v>
      </c>
    </row>
    <row r="14" spans="1:11" ht="13">
      <c r="A14" s="541" t="s">
        <v>1319</v>
      </c>
      <c r="B14" s="470">
        <v>1403429</v>
      </c>
      <c r="C14" s="1861">
        <v>18441</v>
      </c>
      <c r="D14" s="538">
        <f t="shared" si="5"/>
        <v>1.3139959342439125E-2</v>
      </c>
      <c r="E14" s="523">
        <f t="shared" si="0"/>
        <v>0.69768450734775767</v>
      </c>
      <c r="F14" s="523">
        <f t="shared" si="1"/>
        <v>0.27303291578547806</v>
      </c>
      <c r="G14" s="1861">
        <v>12866</v>
      </c>
      <c r="H14" s="1861">
        <v>540</v>
      </c>
      <c r="I14" s="470">
        <f t="shared" si="2"/>
        <v>13406</v>
      </c>
      <c r="J14" s="523">
        <f t="shared" si="3"/>
        <v>0.72696708421452194</v>
      </c>
      <c r="K14" s="524">
        <f t="shared" si="4"/>
        <v>9.5523179298703399E-3</v>
      </c>
    </row>
    <row r="15" spans="1:11" ht="13">
      <c r="A15" s="541" t="s">
        <v>1320</v>
      </c>
      <c r="B15" s="470">
        <v>1410832</v>
      </c>
      <c r="C15" s="1861">
        <v>18455</v>
      </c>
      <c r="D15" s="538">
        <f t="shared" si="5"/>
        <v>1.3080933803599579E-2</v>
      </c>
      <c r="E15" s="523">
        <f t="shared" si="0"/>
        <v>0.71839609861826059</v>
      </c>
      <c r="F15" s="523">
        <f t="shared" si="1"/>
        <v>0.25575724735843941</v>
      </c>
      <c r="G15" s="1861">
        <v>13258</v>
      </c>
      <c r="H15" s="1861">
        <v>477</v>
      </c>
      <c r="I15" s="470">
        <f t="shared" si="2"/>
        <v>13735</v>
      </c>
      <c r="J15" s="523">
        <f t="shared" si="3"/>
        <v>0.74424275264156059</v>
      </c>
      <c r="K15" s="524">
        <f>I15/B15</f>
        <v>9.7353901811129892E-3</v>
      </c>
    </row>
    <row r="16" spans="1:11" ht="13">
      <c r="A16" s="541" t="s">
        <v>1321</v>
      </c>
      <c r="B16" s="470">
        <v>1398554</v>
      </c>
      <c r="C16" s="1861">
        <v>18414</v>
      </c>
      <c r="D16" s="538">
        <f t="shared" si="5"/>
        <v>1.3166456211200998E-2</v>
      </c>
      <c r="E16" s="523">
        <f t="shared" si="0"/>
        <v>0.72385141739980452</v>
      </c>
      <c r="F16" s="523">
        <f t="shared" si="1"/>
        <v>0.25306831758444659</v>
      </c>
      <c r="G16" s="1861">
        <v>13329</v>
      </c>
      <c r="H16" s="1861">
        <v>425</v>
      </c>
      <c r="I16" s="470">
        <f t="shared" si="2"/>
        <v>13754</v>
      </c>
      <c r="J16" s="523">
        <f t="shared" si="3"/>
        <v>0.74693168241555341</v>
      </c>
      <c r="K16" s="524">
        <f t="shared" si="4"/>
        <v>9.8344432892830732E-3</v>
      </c>
    </row>
    <row r="17" spans="1:11" ht="13">
      <c r="A17" s="541" t="s">
        <v>1322</v>
      </c>
      <c r="B17" s="470">
        <v>1383745</v>
      </c>
      <c r="C17" s="1861">
        <v>18380</v>
      </c>
      <c r="D17" s="538">
        <f t="shared" si="5"/>
        <v>1.3282794156437783E-2</v>
      </c>
      <c r="E17" s="523">
        <f t="shared" si="0"/>
        <v>0.74173014145810667</v>
      </c>
      <c r="F17" s="523">
        <f t="shared" si="1"/>
        <v>0.23803046789989124</v>
      </c>
      <c r="G17" s="1861">
        <v>13633</v>
      </c>
      <c r="H17" s="1861">
        <v>372</v>
      </c>
      <c r="I17" s="470">
        <f t="shared" si="2"/>
        <v>14005</v>
      </c>
      <c r="J17" s="523">
        <f t="shared" si="3"/>
        <v>0.76196953210010876</v>
      </c>
      <c r="K17" s="524">
        <f t="shared" si="4"/>
        <v>1.0121084448362957E-2</v>
      </c>
    </row>
    <row r="18" spans="1:11" ht="13.5" thickBot="1">
      <c r="A18" s="542" t="s">
        <v>1323</v>
      </c>
      <c r="B18" s="487">
        <v>1390392</v>
      </c>
      <c r="C18" s="487">
        <v>18391</v>
      </c>
      <c r="D18" s="539">
        <f t="shared" si="5"/>
        <v>1.3227204989671977E-2</v>
      </c>
      <c r="E18" s="535">
        <f t="shared" si="0"/>
        <v>0.77923984557664072</v>
      </c>
      <c r="F18" s="535">
        <f t="shared" si="1"/>
        <v>0.20330596487412322</v>
      </c>
      <c r="G18" s="487">
        <v>14331</v>
      </c>
      <c r="H18" s="487">
        <v>321</v>
      </c>
      <c r="I18" s="487">
        <f t="shared" si="2"/>
        <v>14652</v>
      </c>
      <c r="J18" s="535">
        <f t="shared" si="3"/>
        <v>0.79669403512587678</v>
      </c>
      <c r="K18" s="536">
        <f t="shared" si="4"/>
        <v>1.05380353166589E-2</v>
      </c>
    </row>
    <row r="19" spans="1:11" ht="14" thickTop="1" thickBot="1">
      <c r="A19" s="2420" t="s">
        <v>1324</v>
      </c>
      <c r="B19" s="2265">
        <f>B18</f>
        <v>1390392</v>
      </c>
      <c r="C19" s="2265">
        <f>SUM(C7:C18)</f>
        <v>113772</v>
      </c>
      <c r="D19" s="2421">
        <f>C19/B19</f>
        <v>8.1827283240985274E-2</v>
      </c>
      <c r="E19" s="2419">
        <f t="shared" si="0"/>
        <v>0.71943887775551107</v>
      </c>
      <c r="F19" s="2419">
        <f t="shared" si="1"/>
        <v>0.25573954927398657</v>
      </c>
      <c r="G19" s="2265">
        <f>SUM(G7:G18)</f>
        <v>81852</v>
      </c>
      <c r="H19" s="2265">
        <f>SUM(H7:H18)</f>
        <v>2824</v>
      </c>
      <c r="I19" s="2265">
        <f>SUM(I7:I18)</f>
        <v>84676</v>
      </c>
      <c r="J19" s="2419">
        <f>I19/C19</f>
        <v>0.74426045072601343</v>
      </c>
      <c r="K19" s="2422">
        <f t="shared" si="4"/>
        <v>6.0900810706620866E-2</v>
      </c>
    </row>
    <row r="20" spans="1:11" ht="13.5">
      <c r="A20" s="2956" t="s">
        <v>1344</v>
      </c>
      <c r="B20" s="2957"/>
      <c r="C20" s="2957"/>
      <c r="D20" s="2957"/>
      <c r="E20" s="2957"/>
      <c r="F20" s="2957"/>
      <c r="G20" s="2957"/>
      <c r="H20" s="2957"/>
      <c r="I20" s="2957"/>
      <c r="J20" s="2957"/>
      <c r="K20" s="2958"/>
    </row>
    <row r="21" spans="1:11" ht="13.5">
      <c r="A21" s="2959" t="s">
        <v>1345</v>
      </c>
      <c r="B21" s="2960"/>
      <c r="C21" s="2960"/>
      <c r="D21" s="2960"/>
      <c r="E21" s="2960"/>
      <c r="F21" s="2960"/>
      <c r="G21" s="2960"/>
      <c r="H21" s="2960"/>
      <c r="I21" s="2960"/>
      <c r="J21" s="2960"/>
      <c r="K21" s="2961"/>
    </row>
    <row r="22" spans="1:11">
      <c r="A22" s="2971" t="s">
        <v>1346</v>
      </c>
      <c r="B22" s="2658"/>
      <c r="C22" s="2658"/>
      <c r="D22" s="2658"/>
      <c r="E22" s="2658"/>
      <c r="F22" s="2658"/>
      <c r="G22" s="2658"/>
      <c r="H22" s="2658"/>
      <c r="I22" s="2658"/>
      <c r="J22" s="2658"/>
      <c r="K22" s="2972"/>
    </row>
    <row r="23" spans="1:11" ht="13" thickBot="1">
      <c r="A23" s="2973" t="s">
        <v>1347</v>
      </c>
      <c r="B23" s="2974"/>
      <c r="C23" s="2974"/>
      <c r="D23" s="2974"/>
      <c r="E23" s="2974"/>
      <c r="F23" s="2974"/>
      <c r="G23" s="2974"/>
      <c r="H23" s="2974"/>
      <c r="I23" s="2974"/>
      <c r="J23" s="2974"/>
      <c r="K23" s="2975"/>
    </row>
    <row r="24" spans="1:11" ht="17.149999999999999" customHeight="1">
      <c r="A24" s="2955"/>
      <c r="B24" s="2955"/>
      <c r="C24" s="2955"/>
      <c r="D24" s="2955"/>
      <c r="E24" s="2955"/>
      <c r="F24" s="2955"/>
      <c r="G24" s="2955"/>
      <c r="H24" s="2955"/>
      <c r="I24" s="2955"/>
      <c r="J24" s="2955"/>
      <c r="K24" s="2955"/>
    </row>
    <row r="25" spans="1:11" ht="17.149999999999999" customHeight="1" thickBot="1">
      <c r="A25" s="134"/>
      <c r="B25" s="134"/>
      <c r="C25" s="134"/>
      <c r="D25" s="134"/>
      <c r="E25" s="134"/>
      <c r="F25" s="134"/>
      <c r="G25" s="134"/>
      <c r="H25" s="134"/>
      <c r="I25" s="134"/>
      <c r="J25" s="134"/>
      <c r="K25" s="134"/>
    </row>
    <row r="26" spans="1:11" ht="15.65" customHeight="1">
      <c r="A26" s="2962" t="s">
        <v>1348</v>
      </c>
      <c r="B26" s="2963"/>
      <c r="C26" s="2963"/>
      <c r="D26" s="2963"/>
      <c r="E26" s="2963"/>
      <c r="F26" s="2963"/>
      <c r="G26" s="2963"/>
      <c r="H26" s="2963"/>
      <c r="I26" s="2963"/>
      <c r="J26" s="2963"/>
      <c r="K26" s="2964"/>
    </row>
    <row r="27" spans="1:11" ht="15.75" customHeight="1" thickBot="1">
      <c r="A27" s="2965"/>
      <c r="B27" s="2966"/>
      <c r="C27" s="2966"/>
      <c r="D27" s="2966"/>
      <c r="E27" s="2966"/>
      <c r="F27" s="2966"/>
      <c r="G27" s="2966"/>
      <c r="H27" s="2966"/>
      <c r="I27" s="2966"/>
      <c r="J27" s="2966"/>
      <c r="K27" s="2967"/>
    </row>
    <row r="28" spans="1:11" ht="74" customHeight="1" thickBot="1">
      <c r="A28" s="2102" t="s">
        <v>1333</v>
      </c>
      <c r="B28" s="2115" t="s">
        <v>1334</v>
      </c>
      <c r="C28" s="2115" t="s">
        <v>1349</v>
      </c>
      <c r="D28" s="2044" t="s">
        <v>1350</v>
      </c>
      <c r="E28" s="2044" t="s">
        <v>1337</v>
      </c>
      <c r="F28" s="2044" t="s">
        <v>1338</v>
      </c>
      <c r="G28" s="2115" t="s">
        <v>1351</v>
      </c>
      <c r="H28" s="2115" t="s">
        <v>1352</v>
      </c>
      <c r="I28" s="2115" t="s">
        <v>1353</v>
      </c>
      <c r="J28" s="2044" t="s">
        <v>1354</v>
      </c>
      <c r="K28" s="2101" t="s">
        <v>1355</v>
      </c>
    </row>
    <row r="29" spans="1:11" ht="13">
      <c r="A29" s="540" t="s">
        <v>1311</v>
      </c>
      <c r="B29" s="531">
        <v>1380157</v>
      </c>
      <c r="C29" s="531">
        <v>1329</v>
      </c>
      <c r="D29" s="538">
        <f>C29/B29</f>
        <v>9.6293392708220876E-4</v>
      </c>
      <c r="E29" s="620">
        <f t="shared" ref="E29:E41" si="6">G29/C29</f>
        <v>0.73513920240782549</v>
      </c>
      <c r="F29" s="523">
        <f>1-J29</f>
        <v>0.24680210684725357</v>
      </c>
      <c r="G29" s="531">
        <v>977</v>
      </c>
      <c r="H29" s="531">
        <v>24</v>
      </c>
      <c r="I29" s="470">
        <f>SUM(G29:H29)</f>
        <v>1001</v>
      </c>
      <c r="J29" s="523">
        <f t="shared" ref="J29:J40" si="7">IF(C29=0,0,I29/C29)</f>
        <v>0.75319789315274643</v>
      </c>
      <c r="K29" s="524">
        <f t="shared" ref="K29:K41" si="8">I29/B29</f>
        <v>7.2527980512362001E-4</v>
      </c>
    </row>
    <row r="30" spans="1:11" ht="13">
      <c r="A30" s="541" t="s">
        <v>1313</v>
      </c>
      <c r="B30" s="531">
        <v>1384498</v>
      </c>
      <c r="C30" s="531">
        <v>1066</v>
      </c>
      <c r="D30" s="538">
        <f t="shared" ref="D30:D41" si="9">C30/B30</f>
        <v>7.6995416389189441E-4</v>
      </c>
      <c r="E30" s="620">
        <f t="shared" si="6"/>
        <v>0.75609756097560976</v>
      </c>
      <c r="F30" s="523">
        <f t="shared" ref="F30:F41" si="10">1-J30</f>
        <v>0.22983114446529085</v>
      </c>
      <c r="G30" s="531">
        <v>806</v>
      </c>
      <c r="H30" s="531">
        <v>15</v>
      </c>
      <c r="I30" s="470">
        <f t="shared" ref="I30:I40" si="11">SUM(G30:H30)</f>
        <v>821</v>
      </c>
      <c r="J30" s="523">
        <f t="shared" si="7"/>
        <v>0.77016885553470915</v>
      </c>
      <c r="K30" s="524">
        <f t="shared" si="8"/>
        <v>5.9299471721880421E-4</v>
      </c>
    </row>
    <row r="31" spans="1:11" ht="13">
      <c r="A31" s="541" t="s">
        <v>1314</v>
      </c>
      <c r="B31" s="531">
        <v>1389112</v>
      </c>
      <c r="C31" s="531">
        <v>1518</v>
      </c>
      <c r="D31" s="538">
        <f t="shared" si="9"/>
        <v>1.0927844551051318E-3</v>
      </c>
      <c r="E31" s="620">
        <f t="shared" si="6"/>
        <v>0.75691699604743079</v>
      </c>
      <c r="F31" s="523">
        <f t="shared" si="10"/>
        <v>0.22397891963109351</v>
      </c>
      <c r="G31" s="531">
        <v>1149</v>
      </c>
      <c r="H31" s="531">
        <v>29</v>
      </c>
      <c r="I31" s="470">
        <f t="shared" si="11"/>
        <v>1178</v>
      </c>
      <c r="J31" s="523">
        <f t="shared" si="7"/>
        <v>0.77602108036890649</v>
      </c>
      <c r="K31" s="524">
        <f t="shared" si="8"/>
        <v>8.4802377346103117E-4</v>
      </c>
    </row>
    <row r="32" spans="1:11" ht="13">
      <c r="A32" s="541" t="s">
        <v>1315</v>
      </c>
      <c r="B32" s="531">
        <v>1383746</v>
      </c>
      <c r="C32" s="531">
        <v>3091</v>
      </c>
      <c r="D32" s="538">
        <f t="shared" si="9"/>
        <v>2.2337914617278029E-3</v>
      </c>
      <c r="E32" s="620">
        <f t="shared" si="6"/>
        <v>0.7554189582659333</v>
      </c>
      <c r="F32" s="523">
        <f t="shared" si="10"/>
        <v>0.22905208670333221</v>
      </c>
      <c r="G32" s="531">
        <v>2335</v>
      </c>
      <c r="H32" s="531">
        <v>48</v>
      </c>
      <c r="I32" s="470">
        <f t="shared" si="11"/>
        <v>2383</v>
      </c>
      <c r="J32" s="523">
        <f t="shared" si="7"/>
        <v>0.77094791329666779</v>
      </c>
      <c r="K32" s="524">
        <f t="shared" si="8"/>
        <v>1.7221368661589627E-3</v>
      </c>
    </row>
    <row r="33" spans="1:11" ht="13">
      <c r="A33" s="541" t="s">
        <v>1316</v>
      </c>
      <c r="B33" s="531">
        <v>1377988</v>
      </c>
      <c r="C33" s="531">
        <v>2616</v>
      </c>
      <c r="D33" s="538">
        <f t="shared" si="9"/>
        <v>1.898420015268638E-3</v>
      </c>
      <c r="E33" s="620">
        <f t="shared" si="6"/>
        <v>0.84824159021406731</v>
      </c>
      <c r="F33" s="523">
        <f t="shared" si="10"/>
        <v>0.13379204892966357</v>
      </c>
      <c r="G33" s="531">
        <v>2219</v>
      </c>
      <c r="H33" s="531">
        <v>47</v>
      </c>
      <c r="I33" s="470">
        <f t="shared" si="11"/>
        <v>2266</v>
      </c>
      <c r="J33" s="523">
        <f t="shared" si="7"/>
        <v>0.86620795107033643</v>
      </c>
      <c r="K33" s="524">
        <f t="shared" si="8"/>
        <v>1.6444265116967638E-3</v>
      </c>
    </row>
    <row r="34" spans="1:11" ht="13">
      <c r="A34" s="541" t="s">
        <v>1317</v>
      </c>
      <c r="B34" s="1862">
        <v>1381483</v>
      </c>
      <c r="C34" s="531">
        <v>0</v>
      </c>
      <c r="D34" s="538">
        <f t="shared" si="9"/>
        <v>0</v>
      </c>
      <c r="E34" s="620" t="s">
        <v>1312</v>
      </c>
      <c r="F34" s="620" t="s">
        <v>1312</v>
      </c>
      <c r="G34" s="531">
        <v>0</v>
      </c>
      <c r="H34" s="531">
        <v>0</v>
      </c>
      <c r="I34" s="470">
        <f t="shared" si="11"/>
        <v>0</v>
      </c>
      <c r="J34" s="523">
        <f t="shared" si="7"/>
        <v>0</v>
      </c>
      <c r="K34" s="524">
        <f t="shared" si="8"/>
        <v>0</v>
      </c>
    </row>
    <row r="35" spans="1:11" ht="13">
      <c r="A35" s="541" t="s">
        <v>1318</v>
      </c>
      <c r="B35" s="1862">
        <v>1393312</v>
      </c>
      <c r="C35" s="1861">
        <v>0</v>
      </c>
      <c r="D35" s="538">
        <f t="shared" si="9"/>
        <v>0</v>
      </c>
      <c r="E35" s="620" t="s">
        <v>1312</v>
      </c>
      <c r="F35" s="620" t="s">
        <v>1312</v>
      </c>
      <c r="G35" s="1861">
        <v>0</v>
      </c>
      <c r="H35" s="1861">
        <v>0</v>
      </c>
      <c r="I35" s="470">
        <f t="shared" si="11"/>
        <v>0</v>
      </c>
      <c r="J35" s="523">
        <f t="shared" si="7"/>
        <v>0</v>
      </c>
      <c r="K35" s="524">
        <f t="shared" si="8"/>
        <v>0</v>
      </c>
    </row>
    <row r="36" spans="1:11" ht="13">
      <c r="A36" s="541" t="s">
        <v>1319</v>
      </c>
      <c r="B36" s="1862">
        <v>1403429</v>
      </c>
      <c r="C36" s="1861">
        <v>5160</v>
      </c>
      <c r="D36" s="538">
        <f t="shared" si="9"/>
        <v>3.6767089749463635E-3</v>
      </c>
      <c r="E36" s="523">
        <f t="shared" si="6"/>
        <v>0.74244186046511629</v>
      </c>
      <c r="F36" s="523">
        <f t="shared" si="10"/>
        <v>0.23624031007751933</v>
      </c>
      <c r="G36" s="1861">
        <v>3831</v>
      </c>
      <c r="H36" s="1861">
        <v>110</v>
      </c>
      <c r="I36" s="470">
        <f t="shared" si="11"/>
        <v>3941</v>
      </c>
      <c r="J36" s="523">
        <f t="shared" si="7"/>
        <v>0.76375968992248067</v>
      </c>
      <c r="K36" s="524">
        <f t="shared" si="8"/>
        <v>2.8081221066402363E-3</v>
      </c>
    </row>
    <row r="37" spans="1:11" ht="13">
      <c r="A37" s="541" t="s">
        <v>1320</v>
      </c>
      <c r="B37" s="1862">
        <v>1410832</v>
      </c>
      <c r="C37" s="1861">
        <v>1150</v>
      </c>
      <c r="D37" s="538">
        <f t="shared" si="9"/>
        <v>8.1512185717363939E-4</v>
      </c>
      <c r="E37" s="523">
        <f t="shared" si="6"/>
        <v>0.79565217391304344</v>
      </c>
      <c r="F37" s="523">
        <f t="shared" si="10"/>
        <v>0.18956521739130439</v>
      </c>
      <c r="G37" s="1861">
        <v>915</v>
      </c>
      <c r="H37" s="1861">
        <v>17</v>
      </c>
      <c r="I37" s="470">
        <f t="shared" si="11"/>
        <v>932</v>
      </c>
      <c r="J37" s="523">
        <f t="shared" si="7"/>
        <v>0.81043478260869561</v>
      </c>
      <c r="K37" s="524">
        <f t="shared" si="8"/>
        <v>6.6060310511811468E-4</v>
      </c>
    </row>
    <row r="38" spans="1:11" ht="13">
      <c r="A38" s="541" t="s">
        <v>1321</v>
      </c>
      <c r="B38" s="1862">
        <v>1398554</v>
      </c>
      <c r="C38" s="1861">
        <v>5635</v>
      </c>
      <c r="D38" s="538">
        <f t="shared" si="9"/>
        <v>4.0291615482848714E-3</v>
      </c>
      <c r="E38" s="523">
        <f t="shared" si="6"/>
        <v>0.74409937888198763</v>
      </c>
      <c r="F38" s="523">
        <f t="shared" si="10"/>
        <v>0.24347826086956526</v>
      </c>
      <c r="G38" s="1861">
        <v>4193</v>
      </c>
      <c r="H38" s="1861">
        <v>70</v>
      </c>
      <c r="I38" s="470">
        <f t="shared" si="11"/>
        <v>4263</v>
      </c>
      <c r="J38" s="523">
        <f t="shared" si="7"/>
        <v>0.75652173913043474</v>
      </c>
      <c r="K38" s="524">
        <f t="shared" si="8"/>
        <v>3.048148301745946E-3</v>
      </c>
    </row>
    <row r="39" spans="1:11" ht="13">
      <c r="A39" s="541" t="s">
        <v>1322</v>
      </c>
      <c r="B39" s="1862">
        <v>1383745</v>
      </c>
      <c r="C39" s="1861">
        <v>1145</v>
      </c>
      <c r="D39" s="538">
        <f t="shared" si="9"/>
        <v>8.2746459788472586E-4</v>
      </c>
      <c r="E39" s="523">
        <f t="shared" si="6"/>
        <v>0.77903930131004362</v>
      </c>
      <c r="F39" s="523">
        <f t="shared" si="10"/>
        <v>0.21048034934497817</v>
      </c>
      <c r="G39" s="1861">
        <v>892</v>
      </c>
      <c r="H39" s="1861">
        <v>12</v>
      </c>
      <c r="I39" s="470">
        <f t="shared" si="11"/>
        <v>904</v>
      </c>
      <c r="J39" s="523">
        <f t="shared" si="7"/>
        <v>0.78951965065502183</v>
      </c>
      <c r="K39" s="524">
        <f t="shared" si="8"/>
        <v>6.5329956025134692E-4</v>
      </c>
    </row>
    <row r="40" spans="1:11" ht="13.5" thickBot="1">
      <c r="A40" s="542" t="s">
        <v>1323</v>
      </c>
      <c r="B40" s="487">
        <v>1390392</v>
      </c>
      <c r="C40" s="487">
        <v>881</v>
      </c>
      <c r="D40" s="539">
        <f t="shared" si="9"/>
        <v>6.3363425566315113E-4</v>
      </c>
      <c r="E40" s="535">
        <f t="shared" si="6"/>
        <v>0.80703745743473321</v>
      </c>
      <c r="F40" s="535">
        <f t="shared" si="10"/>
        <v>0.18161180476730987</v>
      </c>
      <c r="G40" s="487">
        <v>711</v>
      </c>
      <c r="H40" s="487">
        <v>10</v>
      </c>
      <c r="I40" s="487">
        <f t="shared" si="11"/>
        <v>721</v>
      </c>
      <c r="J40" s="535">
        <f t="shared" si="7"/>
        <v>0.81838819523269013</v>
      </c>
      <c r="K40" s="536">
        <f t="shared" si="8"/>
        <v>5.1855879492977524E-4</v>
      </c>
    </row>
    <row r="41" spans="1:11" ht="14" thickTop="1" thickBot="1">
      <c r="A41" s="2420" t="s">
        <v>1324</v>
      </c>
      <c r="B41" s="2265">
        <f>B40</f>
        <v>1390392</v>
      </c>
      <c r="C41" s="2265">
        <f>SUM(C29:C40)</f>
        <v>23591</v>
      </c>
      <c r="D41" s="2421">
        <f t="shared" si="9"/>
        <v>1.6967157463506695E-2</v>
      </c>
      <c r="E41" s="2419">
        <f t="shared" si="6"/>
        <v>0.76418973337289642</v>
      </c>
      <c r="F41" s="2419">
        <f t="shared" si="10"/>
        <v>0.2196176507990335</v>
      </c>
      <c r="G41" s="2265">
        <f>SUM(G29:G40)</f>
        <v>18028</v>
      </c>
      <c r="H41" s="2265">
        <f>SUM(H29:H40)</f>
        <v>382</v>
      </c>
      <c r="I41" s="2265">
        <f>SUM(I29:I40)</f>
        <v>18410</v>
      </c>
      <c r="J41" s="2419">
        <f>I41/C41</f>
        <v>0.7803823492009665</v>
      </c>
      <c r="K41" s="2422">
        <f t="shared" si="8"/>
        <v>1.3240870200634065E-2</v>
      </c>
    </row>
    <row r="42" spans="1:11" customFormat="1" ht="13.5">
      <c r="A42" s="2956" t="s">
        <v>1815</v>
      </c>
      <c r="B42" s="2957"/>
      <c r="C42" s="2957"/>
      <c r="D42" s="2957"/>
      <c r="E42" s="2957"/>
      <c r="F42" s="2957"/>
      <c r="G42" s="2957"/>
      <c r="H42" s="2957"/>
      <c r="I42" s="2957"/>
      <c r="J42" s="2957"/>
      <c r="K42" s="2958"/>
    </row>
    <row r="43" spans="1:11" ht="13.5">
      <c r="A43" s="2959" t="s">
        <v>1356</v>
      </c>
      <c r="B43" s="2960"/>
      <c r="C43" s="2960"/>
      <c r="D43" s="2960"/>
      <c r="E43" s="2960"/>
      <c r="F43" s="2960"/>
      <c r="G43" s="2960"/>
      <c r="H43" s="2960"/>
      <c r="I43" s="2960"/>
      <c r="J43" s="2960"/>
      <c r="K43" s="2961"/>
    </row>
    <row r="44" spans="1:11" s="77" customFormat="1" ht="13" thickBot="1">
      <c r="A44" s="2968" t="s">
        <v>1357</v>
      </c>
      <c r="B44" s="2969"/>
      <c r="C44" s="2969"/>
      <c r="D44" s="2969"/>
      <c r="E44" s="2969"/>
      <c r="F44" s="2969"/>
      <c r="G44" s="2969"/>
      <c r="H44" s="2969"/>
      <c r="I44" s="2969"/>
      <c r="J44" s="2969"/>
      <c r="K44" s="2970"/>
    </row>
    <row r="45" spans="1:11">
      <c r="A45"/>
      <c r="B45"/>
      <c r="C45"/>
      <c r="D45"/>
      <c r="E45"/>
      <c r="F45"/>
    </row>
    <row r="46" spans="1:11" ht="15.5">
      <c r="A46" s="2557"/>
      <c r="B46" s="2557"/>
      <c r="C46" s="2557"/>
      <c r="D46" s="2557"/>
      <c r="E46" s="2557"/>
      <c r="F46" s="2557"/>
    </row>
    <row r="47" spans="1:11" ht="16" thickBot="1">
      <c r="A47" s="53"/>
      <c r="B47" s="53"/>
      <c r="C47" s="53"/>
      <c r="D47" s="53"/>
      <c r="E47" s="53"/>
      <c r="F47" s="53"/>
    </row>
    <row r="48" spans="1:11" ht="29.15" customHeight="1" thickBot="1">
      <c r="A48" s="2979" t="s">
        <v>1358</v>
      </c>
      <c r="B48" s="2980"/>
      <c r="C48" s="2980"/>
      <c r="D48" s="2980"/>
      <c r="E48" s="2980"/>
      <c r="F48" s="2981"/>
    </row>
    <row r="49" spans="1:8" s="77" customFormat="1" ht="46" customHeight="1" thickBot="1">
      <c r="A49" s="2102" t="s">
        <v>1359</v>
      </c>
      <c r="B49" s="2115" t="s">
        <v>1360</v>
      </c>
      <c r="C49" s="2115" t="s">
        <v>1361</v>
      </c>
      <c r="D49" s="2044" t="s">
        <v>1362</v>
      </c>
      <c r="E49" s="2044" t="s">
        <v>1363</v>
      </c>
      <c r="F49" s="2101" t="s">
        <v>1364</v>
      </c>
    </row>
    <row r="50" spans="1:8" ht="13">
      <c r="A50" s="1190">
        <v>45292</v>
      </c>
      <c r="B50" s="1864">
        <v>793</v>
      </c>
      <c r="C50" s="1864">
        <v>155</v>
      </c>
      <c r="D50" s="1865">
        <f t="shared" ref="D50:D61" si="12">C50/B50</f>
        <v>0.19546027742749053</v>
      </c>
      <c r="E50" s="1864">
        <v>213</v>
      </c>
      <c r="F50" s="1324">
        <f t="shared" ref="F50:F61" si="13">E50/B50</f>
        <v>0.26860025220680961</v>
      </c>
    </row>
    <row r="51" spans="1:8" ht="13">
      <c r="A51" s="1190">
        <v>45323</v>
      </c>
      <c r="B51" s="1864">
        <v>802</v>
      </c>
      <c r="C51" s="1864">
        <v>140</v>
      </c>
      <c r="D51" s="1865">
        <f t="shared" si="12"/>
        <v>0.1745635910224439</v>
      </c>
      <c r="E51" s="1864">
        <v>193</v>
      </c>
      <c r="F51" s="1324">
        <f t="shared" si="13"/>
        <v>0.24064837905236908</v>
      </c>
    </row>
    <row r="52" spans="1:8" ht="13">
      <c r="A52" s="1190">
        <v>45352</v>
      </c>
      <c r="B52" s="1864">
        <v>5584</v>
      </c>
      <c r="C52" s="1864">
        <v>940</v>
      </c>
      <c r="D52" s="1865">
        <f t="shared" si="12"/>
        <v>0.16833810888252149</v>
      </c>
      <c r="E52" s="1864">
        <v>1318</v>
      </c>
      <c r="F52" s="1324">
        <f t="shared" si="13"/>
        <v>0.23603151862464183</v>
      </c>
    </row>
    <row r="53" spans="1:8" ht="13">
      <c r="A53" s="1190">
        <v>45383</v>
      </c>
      <c r="B53" s="1864">
        <v>5269</v>
      </c>
      <c r="C53" s="1864">
        <v>746</v>
      </c>
      <c r="D53" s="1865">
        <f t="shared" si="12"/>
        <v>0.14158284304422092</v>
      </c>
      <c r="E53" s="1864">
        <v>1060</v>
      </c>
      <c r="F53" s="1324">
        <f t="shared" si="13"/>
        <v>0.20117669386980452</v>
      </c>
    </row>
    <row r="54" spans="1:8" ht="13">
      <c r="A54" s="1190">
        <v>45413</v>
      </c>
      <c r="B54" s="1864">
        <v>5439</v>
      </c>
      <c r="C54" s="1864">
        <v>1024</v>
      </c>
      <c r="D54" s="1865">
        <f t="shared" si="12"/>
        <v>0.18826990255561685</v>
      </c>
      <c r="E54" s="1864">
        <v>1405</v>
      </c>
      <c r="F54" s="1324">
        <f t="shared" si="13"/>
        <v>0.25831954403382973</v>
      </c>
    </row>
    <row r="55" spans="1:8" ht="13">
      <c r="A55" s="1190">
        <v>45444</v>
      </c>
      <c r="B55" s="1864">
        <v>5161</v>
      </c>
      <c r="C55" s="1864">
        <v>726</v>
      </c>
      <c r="D55" s="1865">
        <f t="shared" si="12"/>
        <v>0.14067041271071498</v>
      </c>
      <c r="E55" s="1864">
        <v>1067</v>
      </c>
      <c r="F55" s="1324">
        <f t="shared" si="13"/>
        <v>0.20674287928695989</v>
      </c>
    </row>
    <row r="56" spans="1:8" ht="13">
      <c r="A56" s="1190">
        <v>45474</v>
      </c>
      <c r="B56" s="1864">
        <v>5454</v>
      </c>
      <c r="C56" s="1864">
        <v>969</v>
      </c>
      <c r="D56" s="1865">
        <f t="shared" si="12"/>
        <v>0.17766776677667767</v>
      </c>
      <c r="E56" s="1864">
        <v>1354</v>
      </c>
      <c r="F56" s="1324">
        <f t="shared" si="13"/>
        <v>0.24825815914924826</v>
      </c>
    </row>
    <row r="57" spans="1:8" ht="13">
      <c r="A57" s="1190">
        <v>45505</v>
      </c>
      <c r="B57" s="1864">
        <v>5843</v>
      </c>
      <c r="C57" s="1864">
        <v>1255</v>
      </c>
      <c r="D57" s="1865">
        <f t="shared" si="12"/>
        <v>0.21478692452507273</v>
      </c>
      <c r="E57" s="1864">
        <v>1675</v>
      </c>
      <c r="F57" s="1324">
        <f t="shared" si="13"/>
        <v>0.28666780763306521</v>
      </c>
    </row>
    <row r="58" spans="1:8" ht="13">
      <c r="A58" s="1190">
        <v>45536</v>
      </c>
      <c r="B58" s="1864">
        <v>5325</v>
      </c>
      <c r="C58" s="1864">
        <v>1038</v>
      </c>
      <c r="D58" s="1865">
        <f t="shared" si="12"/>
        <v>0.19492957746478873</v>
      </c>
      <c r="E58" s="1864">
        <v>1347</v>
      </c>
      <c r="F58" s="1324">
        <f t="shared" si="13"/>
        <v>0.25295774647887326</v>
      </c>
    </row>
    <row r="59" spans="1:8" ht="13">
      <c r="A59" s="1190">
        <v>45566</v>
      </c>
      <c r="B59" s="1864">
        <v>5117</v>
      </c>
      <c r="C59" s="1864">
        <v>1040</v>
      </c>
      <c r="D59" s="1865">
        <f t="shared" si="12"/>
        <v>0.20324408833300761</v>
      </c>
      <c r="E59" s="1864">
        <v>1297</v>
      </c>
      <c r="F59" s="1324">
        <f t="shared" si="13"/>
        <v>0.25346882939222198</v>
      </c>
    </row>
    <row r="60" spans="1:8" ht="13">
      <c r="A60" s="1190">
        <v>45597</v>
      </c>
      <c r="B60" s="1864">
        <v>5272</v>
      </c>
      <c r="C60" s="1864">
        <v>1129</v>
      </c>
      <c r="D60" s="1865">
        <f t="shared" si="12"/>
        <v>0.21415022761760244</v>
      </c>
      <c r="E60" s="1864">
        <v>1396</v>
      </c>
      <c r="F60" s="1324">
        <f t="shared" si="13"/>
        <v>0.26479514415781485</v>
      </c>
      <c r="G60" s="78"/>
    </row>
    <row r="61" spans="1:8" ht="13.5" thickBot="1">
      <c r="A61" s="1190">
        <v>45627</v>
      </c>
      <c r="B61" s="1531">
        <v>5625</v>
      </c>
      <c r="C61" s="1531">
        <v>1373</v>
      </c>
      <c r="D61" s="1532">
        <f t="shared" si="12"/>
        <v>0.24408888888888888</v>
      </c>
      <c r="E61" s="1531">
        <v>1700</v>
      </c>
      <c r="F61" s="1533">
        <f t="shared" si="13"/>
        <v>0.30222222222222223</v>
      </c>
      <c r="G61" s="78"/>
      <c r="H61" s="78"/>
    </row>
    <row r="62" spans="1:8" ht="12.75" customHeight="1">
      <c r="A62" s="2982" t="s">
        <v>1365</v>
      </c>
      <c r="B62" s="2983"/>
      <c r="C62" s="2983"/>
      <c r="D62" s="2983"/>
      <c r="E62" s="2983"/>
      <c r="F62" s="2984"/>
    </row>
    <row r="63" spans="1:8" ht="15" thickBot="1">
      <c r="A63" s="2976" t="s">
        <v>1366</v>
      </c>
      <c r="B63" s="2977"/>
      <c r="C63" s="2977"/>
      <c r="D63" s="2977"/>
      <c r="E63" s="2977"/>
      <c r="F63" s="2978"/>
    </row>
    <row r="64" spans="1:8">
      <c r="A64" s="67"/>
      <c r="B64" s="993"/>
      <c r="C64" s="67"/>
      <c r="D64"/>
      <c r="E64"/>
      <c r="F64"/>
    </row>
    <row r="65" spans="1:6" ht="13" thickBot="1">
      <c r="A65" s="67"/>
      <c r="B65" s="993"/>
      <c r="C65" s="67"/>
      <c r="D65"/>
      <c r="E65"/>
      <c r="F65"/>
    </row>
    <row r="66" spans="1:6" s="77" customFormat="1" ht="26.15" customHeight="1" thickBot="1">
      <c r="A66" s="2979" t="s">
        <v>1367</v>
      </c>
      <c r="B66" s="2980"/>
      <c r="C66" s="2980"/>
      <c r="D66" s="2980"/>
      <c r="E66" s="2980"/>
      <c r="F66" s="2981"/>
    </row>
    <row r="67" spans="1:6" ht="42" customHeight="1" thickBot="1">
      <c r="A67" s="2102" t="s">
        <v>1368</v>
      </c>
      <c r="B67" s="2115" t="s">
        <v>1360</v>
      </c>
      <c r="C67" s="2115" t="s">
        <v>1361</v>
      </c>
      <c r="D67" s="2044" t="s">
        <v>1362</v>
      </c>
      <c r="E67" s="2044" t="s">
        <v>1369</v>
      </c>
      <c r="F67" s="2101" t="s">
        <v>1364</v>
      </c>
    </row>
    <row r="68" spans="1:6" ht="13">
      <c r="A68" s="1190">
        <v>45292</v>
      </c>
      <c r="B68" s="1864">
        <v>1209</v>
      </c>
      <c r="C68" s="1864">
        <v>208</v>
      </c>
      <c r="D68" s="1865">
        <f t="shared" ref="D68:D79" si="14">C68/B68</f>
        <v>0.17204301075268819</v>
      </c>
      <c r="E68" s="1864">
        <v>328</v>
      </c>
      <c r="F68" s="1324">
        <f t="shared" ref="F68:F79" si="15">E68/B68</f>
        <v>0.27129859387923905</v>
      </c>
    </row>
    <row r="69" spans="1:6" ht="13">
      <c r="A69" s="1190">
        <v>45323</v>
      </c>
      <c r="B69" s="1864">
        <v>894</v>
      </c>
      <c r="C69" s="1864">
        <v>166</v>
      </c>
      <c r="D69" s="1865">
        <f t="shared" si="14"/>
        <v>0.18568232662192394</v>
      </c>
      <c r="E69" s="1864">
        <v>235</v>
      </c>
      <c r="F69" s="1324">
        <f t="shared" si="15"/>
        <v>0.26286353467561524</v>
      </c>
    </row>
    <row r="70" spans="1:6" ht="13">
      <c r="A70" s="1190">
        <v>45352</v>
      </c>
      <c r="B70" s="1864">
        <v>603</v>
      </c>
      <c r="C70" s="1864">
        <v>101</v>
      </c>
      <c r="D70" s="1865">
        <f t="shared" si="14"/>
        <v>0.16749585406301823</v>
      </c>
      <c r="E70" s="1864">
        <v>142</v>
      </c>
      <c r="F70" s="1324">
        <f t="shared" si="15"/>
        <v>0.23548922056384744</v>
      </c>
    </row>
    <row r="71" spans="1:6" ht="13">
      <c r="A71" s="1190">
        <v>45383</v>
      </c>
      <c r="B71" s="1864">
        <v>574</v>
      </c>
      <c r="C71" s="1864">
        <v>125</v>
      </c>
      <c r="D71" s="1865">
        <f t="shared" si="14"/>
        <v>0.21777003484320556</v>
      </c>
      <c r="E71" s="1864">
        <v>164</v>
      </c>
      <c r="F71" s="1324">
        <f t="shared" si="15"/>
        <v>0.2857142857142857</v>
      </c>
    </row>
    <row r="72" spans="1:6" ht="13">
      <c r="A72" s="1190">
        <v>45413</v>
      </c>
      <c r="B72" s="1864">
        <v>1035</v>
      </c>
      <c r="C72" s="1864">
        <v>233</v>
      </c>
      <c r="D72" s="1865">
        <f t="shared" si="14"/>
        <v>0.22512077294685989</v>
      </c>
      <c r="E72" s="1864">
        <v>320</v>
      </c>
      <c r="F72" s="1324">
        <f t="shared" si="15"/>
        <v>0.30917874396135264</v>
      </c>
    </row>
    <row r="73" spans="1:6" ht="13">
      <c r="A73" s="1190">
        <v>45444</v>
      </c>
      <c r="B73" s="1864">
        <v>1456</v>
      </c>
      <c r="C73" s="1864">
        <v>286</v>
      </c>
      <c r="D73" s="1865">
        <f t="shared" si="14"/>
        <v>0.19642857142857142</v>
      </c>
      <c r="E73" s="1864">
        <v>393</v>
      </c>
      <c r="F73" s="1324">
        <f t="shared" si="15"/>
        <v>0.2699175824175824</v>
      </c>
    </row>
    <row r="74" spans="1:6" ht="13">
      <c r="A74" s="1190">
        <v>45474</v>
      </c>
      <c r="B74" s="1864">
        <v>1662</v>
      </c>
      <c r="C74" s="1864">
        <v>327</v>
      </c>
      <c r="D74" s="1865">
        <f t="shared" si="14"/>
        <v>0.1967509025270758</v>
      </c>
      <c r="E74" s="1864">
        <v>458</v>
      </c>
      <c r="F74" s="1324">
        <f t="shared" si="15"/>
        <v>0.27557160048134777</v>
      </c>
    </row>
    <row r="75" spans="1:6" ht="13">
      <c r="A75" s="1190">
        <v>45505</v>
      </c>
      <c r="B75" s="1864">
        <v>731</v>
      </c>
      <c r="C75" s="1864">
        <v>165</v>
      </c>
      <c r="D75" s="1865">
        <f t="shared" si="14"/>
        <v>0.22571819425444598</v>
      </c>
      <c r="E75" s="1864">
        <v>199</v>
      </c>
      <c r="F75" s="1324">
        <f t="shared" si="15"/>
        <v>0.27222982216142272</v>
      </c>
    </row>
    <row r="76" spans="1:6" ht="13">
      <c r="A76" s="1190">
        <v>45536</v>
      </c>
      <c r="B76" s="1864">
        <v>641</v>
      </c>
      <c r="C76" s="1864">
        <v>113</v>
      </c>
      <c r="D76" s="1865">
        <f t="shared" si="14"/>
        <v>0.17628705148205928</v>
      </c>
      <c r="E76" s="1864">
        <v>146</v>
      </c>
      <c r="F76" s="1324">
        <f t="shared" si="15"/>
        <v>0.22776911076443057</v>
      </c>
    </row>
    <row r="77" spans="1:6" ht="13">
      <c r="A77" s="1190">
        <v>45566</v>
      </c>
      <c r="B77" s="1864">
        <v>681</v>
      </c>
      <c r="C77" s="1864">
        <v>102</v>
      </c>
      <c r="D77" s="1865">
        <f t="shared" si="14"/>
        <v>0.14977973568281938</v>
      </c>
      <c r="E77" s="1864">
        <v>156</v>
      </c>
      <c r="F77" s="1324">
        <f t="shared" si="15"/>
        <v>0.22907488986784141</v>
      </c>
    </row>
    <row r="78" spans="1:6" ht="13">
      <c r="A78" s="1190">
        <v>45597</v>
      </c>
      <c r="B78" s="1864">
        <v>2782</v>
      </c>
      <c r="C78" s="1864">
        <v>791</v>
      </c>
      <c r="D78" s="1865">
        <f t="shared" si="14"/>
        <v>0.2843278217109993</v>
      </c>
      <c r="E78" s="1864">
        <v>987</v>
      </c>
      <c r="F78" s="1324">
        <f t="shared" si="15"/>
        <v>0.35478073328540616</v>
      </c>
    </row>
    <row r="79" spans="1:6" ht="13.5" thickBot="1">
      <c r="A79" s="1190">
        <v>45627</v>
      </c>
      <c r="B79" s="1531">
        <v>2156</v>
      </c>
      <c r="C79" s="1531">
        <v>632</v>
      </c>
      <c r="D79" s="1532">
        <f t="shared" si="14"/>
        <v>0.29313543599257885</v>
      </c>
      <c r="E79" s="1531">
        <v>791</v>
      </c>
      <c r="F79" s="1533">
        <f t="shared" si="15"/>
        <v>0.36688311688311687</v>
      </c>
    </row>
    <row r="80" spans="1:6" ht="13.5">
      <c r="A80" s="2982" t="s">
        <v>1365</v>
      </c>
      <c r="B80" s="2983"/>
      <c r="C80" s="2983"/>
      <c r="D80" s="2983"/>
      <c r="E80" s="2983"/>
      <c r="F80" s="2984"/>
    </row>
    <row r="81" spans="1:6" ht="14" thickBot="1">
      <c r="A81" s="2985" t="s">
        <v>1370</v>
      </c>
      <c r="B81" s="2977"/>
      <c r="C81" s="2977"/>
      <c r="D81" s="2977"/>
      <c r="E81" s="2977"/>
      <c r="F81" s="2978"/>
    </row>
  </sheetData>
  <sheetProtection selectLockedCells="1" selectUnlockedCells="1"/>
  <customSheetViews>
    <customSheetView guid="{F8F6599B-2A1F-4529-A350-AEBC686D896D}" showPageBreaks="1" fitToPage="1" printArea="1">
      <pageMargins left="0" right="0" top="0" bottom="0" header="0" footer="0"/>
      <printOptions horizontalCentered="1" verticalCentered="1" headings="1" gridLines="1"/>
      <pageSetup scale="61" orientation="landscape" r:id="rId1"/>
      <headerFooter scaleWithDoc="0" alignWithMargins="0"/>
    </customSheetView>
  </customSheetViews>
  <mergeCells count="20">
    <mergeCell ref="A63:F63"/>
    <mergeCell ref="A66:F66"/>
    <mergeCell ref="A80:F80"/>
    <mergeCell ref="A81:F81"/>
    <mergeCell ref="A46:F46"/>
    <mergeCell ref="A48:F48"/>
    <mergeCell ref="A62:F62"/>
    <mergeCell ref="A26:K27"/>
    <mergeCell ref="A42:K42"/>
    <mergeCell ref="A43:K43"/>
    <mergeCell ref="A44:K44"/>
    <mergeCell ref="A22:K22"/>
    <mergeCell ref="A23:K23"/>
    <mergeCell ref="A1:K1"/>
    <mergeCell ref="A2:K2"/>
    <mergeCell ref="A3:K3"/>
    <mergeCell ref="A24:K24"/>
    <mergeCell ref="A5:K5"/>
    <mergeCell ref="A20:K20"/>
    <mergeCell ref="A21:K21"/>
  </mergeCells>
  <printOptions horizontalCentered="1" verticalCentered="1" headings="1"/>
  <pageMargins left="0.25" right="0.25" top="0.5" bottom="0.5" header="0.3" footer="0.3"/>
  <pageSetup scale="54" orientation="portrait" r:id="rId2"/>
  <customProperties>
    <customPr name="_pios_id" r:id="rId3"/>
  </customProperties>
  <ignoredErrors>
    <ignoredError sqref="D19 D4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47"/>
  <sheetViews>
    <sheetView tabSelected="1" view="pageBreakPreview" zoomScale="80" zoomScaleNormal="90" zoomScaleSheetLayoutView="80" zoomScalePageLayoutView="90" workbookViewId="0">
      <selection activeCell="B6" sqref="B6"/>
    </sheetView>
  </sheetViews>
  <sheetFormatPr defaultColWidth="8.54296875" defaultRowHeight="12.5"/>
  <cols>
    <col min="1" max="1" width="40.453125" customWidth="1"/>
    <col min="2" max="3" width="15.453125" customWidth="1"/>
    <col min="4" max="4" width="16.54296875" bestFit="1" customWidth="1"/>
    <col min="5" max="5" width="15.453125" customWidth="1"/>
    <col min="6" max="7" width="15.54296875" customWidth="1"/>
    <col min="11" max="11" width="9.54296875" bestFit="1" customWidth="1"/>
    <col min="12" max="12" width="15.54296875" customWidth="1"/>
    <col min="13" max="13" width="30.453125" customWidth="1"/>
    <col min="14" max="14" width="18.54296875" customWidth="1"/>
  </cols>
  <sheetData>
    <row r="1" spans="1:11" ht="15.5">
      <c r="A1" s="2557" t="s">
        <v>76</v>
      </c>
      <c r="B1" s="2557"/>
      <c r="C1" s="2557"/>
      <c r="D1" s="2557"/>
      <c r="E1" s="2557"/>
      <c r="F1" s="2557"/>
      <c r="G1" s="2557"/>
      <c r="H1" s="2557"/>
      <c r="I1" s="2557"/>
      <c r="J1" s="2557"/>
    </row>
    <row r="2" spans="1:11" ht="15.5">
      <c r="A2" s="2557" t="s">
        <v>39</v>
      </c>
      <c r="B2" s="2557"/>
      <c r="C2" s="2557"/>
      <c r="D2" s="2557"/>
      <c r="E2" s="2557"/>
      <c r="F2" s="2557"/>
      <c r="G2" s="2557"/>
      <c r="H2" s="2557"/>
      <c r="I2" s="2557"/>
      <c r="J2" s="2557"/>
    </row>
    <row r="3" spans="1:11" ht="15.5">
      <c r="A3" s="2557" t="s">
        <v>40</v>
      </c>
      <c r="B3" s="2557"/>
      <c r="C3" s="2557"/>
      <c r="D3" s="2557"/>
      <c r="E3" s="2557"/>
      <c r="F3" s="2557"/>
      <c r="G3" s="2557"/>
      <c r="H3" s="2557"/>
      <c r="I3" s="2557"/>
      <c r="J3" s="2557"/>
    </row>
    <row r="4" spans="1:11" ht="14.15" customHeight="1" thickBot="1">
      <c r="A4" s="85"/>
      <c r="B4" s="86"/>
      <c r="C4" s="86"/>
      <c r="D4" s="86"/>
      <c r="E4" s="86"/>
      <c r="F4" s="86"/>
      <c r="G4" s="86"/>
      <c r="H4" s="86"/>
      <c r="I4" s="86"/>
      <c r="J4" s="87"/>
    </row>
    <row r="5" spans="1:11" ht="18">
      <c r="A5" s="2038"/>
      <c r="B5" s="2564" t="s">
        <v>77</v>
      </c>
      <c r="C5" s="2565"/>
      <c r="D5" s="2566"/>
      <c r="E5" s="2564" t="s">
        <v>43</v>
      </c>
      <c r="F5" s="2565"/>
      <c r="G5" s="2566"/>
      <c r="H5" s="2564" t="s">
        <v>78</v>
      </c>
      <c r="I5" s="2565"/>
      <c r="J5" s="2566"/>
    </row>
    <row r="6" spans="1:11" ht="20.149999999999999" customHeight="1">
      <c r="A6" s="2484" t="s">
        <v>79</v>
      </c>
      <c r="B6" s="2485" t="s">
        <v>45</v>
      </c>
      <c r="C6" s="2486" t="s">
        <v>46</v>
      </c>
      <c r="D6" s="2487" t="s">
        <v>47</v>
      </c>
      <c r="E6" s="2485" t="s">
        <v>45</v>
      </c>
      <c r="F6" s="2486" t="s">
        <v>46</v>
      </c>
      <c r="G6" s="2487" t="s">
        <v>47</v>
      </c>
      <c r="H6" s="2485" t="s">
        <v>45</v>
      </c>
      <c r="I6" s="2486" t="s">
        <v>46</v>
      </c>
      <c r="J6" s="2487" t="s">
        <v>47</v>
      </c>
    </row>
    <row r="7" spans="1:11" ht="17.899999999999999" customHeight="1">
      <c r="A7" s="2567" t="s">
        <v>80</v>
      </c>
      <c r="B7" s="2568"/>
      <c r="C7" s="2568"/>
      <c r="D7" s="2568"/>
      <c r="E7" s="2568"/>
      <c r="F7" s="2568"/>
      <c r="G7" s="2568"/>
      <c r="H7" s="2568"/>
      <c r="I7" s="2568"/>
      <c r="J7" s="2569"/>
    </row>
    <row r="8" spans="1:11">
      <c r="A8" s="499" t="s">
        <v>81</v>
      </c>
      <c r="B8" s="994">
        <v>9858660.9250924438</v>
      </c>
      <c r="C8" s="1706">
        <v>0</v>
      </c>
      <c r="D8" s="995">
        <f>SUM(B8:C8)</f>
        <v>9858660.9250924438</v>
      </c>
      <c r="E8" s="994">
        <v>18598207.330000002</v>
      </c>
      <c r="F8" s="1706">
        <v>0</v>
      </c>
      <c r="G8" s="995">
        <f>SUM(E8:F8)</f>
        <v>18598207.330000002</v>
      </c>
      <c r="H8" s="500">
        <f>E8/B8</f>
        <v>1.8864841251070421</v>
      </c>
      <c r="I8" s="501">
        <v>0</v>
      </c>
      <c r="J8" s="502">
        <f>G8/D8</f>
        <v>1.8864841251070421</v>
      </c>
    </row>
    <row r="9" spans="1:11">
      <c r="A9" s="499" t="s">
        <v>82</v>
      </c>
      <c r="B9" s="994">
        <v>1196292.2574293162</v>
      </c>
      <c r="C9" s="1706">
        <v>5959509.471685987</v>
      </c>
      <c r="D9" s="995">
        <f t="shared" ref="D9:D19" si="0">SUM(B9:C9)</f>
        <v>7155801.7291153036</v>
      </c>
      <c r="E9" s="994">
        <v>460579.44569999992</v>
      </c>
      <c r="F9" s="1706">
        <v>6252376.6743000001</v>
      </c>
      <c r="G9" s="995">
        <f t="shared" ref="G9:G19" si="1">SUM(E9:F9)</f>
        <v>6712956.1200000001</v>
      </c>
      <c r="H9" s="500">
        <f t="shared" ref="H9:J20" si="2">E9/B9</f>
        <v>0.38500579004810087</v>
      </c>
      <c r="I9" s="501">
        <f t="shared" si="2"/>
        <v>1.0491428370078852</v>
      </c>
      <c r="J9" s="502">
        <f t="shared" si="2"/>
        <v>0.9381137675582224</v>
      </c>
    </row>
    <row r="10" spans="1:11">
      <c r="A10" s="499" t="s">
        <v>83</v>
      </c>
      <c r="B10" s="994">
        <v>240094.21978307038</v>
      </c>
      <c r="C10" s="1706">
        <v>23769078.403785087</v>
      </c>
      <c r="D10" s="995">
        <f t="shared" si="0"/>
        <v>24009172.623568159</v>
      </c>
      <c r="E10" s="994">
        <v>209058.3199</v>
      </c>
      <c r="F10" s="1706">
        <v>20696173.0601</v>
      </c>
      <c r="G10" s="995">
        <f t="shared" si="1"/>
        <v>20905231.379999999</v>
      </c>
      <c r="H10" s="500">
        <f t="shared" si="2"/>
        <v>0.87073449785208534</v>
      </c>
      <c r="I10" s="501">
        <f t="shared" si="2"/>
        <v>0.87071836393977542</v>
      </c>
      <c r="J10" s="502">
        <f t="shared" si="2"/>
        <v>0.87071852528057414</v>
      </c>
    </row>
    <row r="11" spans="1:11">
      <c r="A11" s="503" t="s">
        <v>84</v>
      </c>
      <c r="B11" s="994">
        <v>11396870.120160043</v>
      </c>
      <c r="C11" s="1706">
        <v>7195406.1404006528</v>
      </c>
      <c r="D11" s="995">
        <f t="shared" si="0"/>
        <v>18592276.260560695</v>
      </c>
      <c r="E11" s="994">
        <v>20492240.914499998</v>
      </c>
      <c r="F11" s="1706">
        <v>15209661.345500004</v>
      </c>
      <c r="G11" s="995">
        <f t="shared" si="1"/>
        <v>35701902.260000005</v>
      </c>
      <c r="H11" s="500">
        <f t="shared" si="2"/>
        <v>1.7980586510546486</v>
      </c>
      <c r="I11" s="501">
        <f t="shared" si="2"/>
        <v>2.1138016463172296</v>
      </c>
      <c r="J11" s="502">
        <f t="shared" si="2"/>
        <v>1.9202545056698361</v>
      </c>
    </row>
    <row r="12" spans="1:11">
      <c r="A12" s="499" t="s">
        <v>85</v>
      </c>
      <c r="B12" s="994">
        <v>0</v>
      </c>
      <c r="C12" s="1706">
        <v>0</v>
      </c>
      <c r="D12" s="995">
        <f t="shared" si="0"/>
        <v>0</v>
      </c>
      <c r="E12" s="994">
        <v>0</v>
      </c>
      <c r="F12" s="1706">
        <v>0</v>
      </c>
      <c r="G12" s="995">
        <f t="shared" si="1"/>
        <v>0</v>
      </c>
      <c r="H12" s="500">
        <v>0</v>
      </c>
      <c r="I12" s="501">
        <v>0</v>
      </c>
      <c r="J12" s="502">
        <v>0</v>
      </c>
    </row>
    <row r="13" spans="1:11">
      <c r="A13" s="68" t="s">
        <v>86</v>
      </c>
      <c r="B13" s="994">
        <v>5266329.0929211052</v>
      </c>
      <c r="C13" s="1706">
        <v>0</v>
      </c>
      <c r="D13" s="995">
        <f t="shared" si="0"/>
        <v>5266329.0929211052</v>
      </c>
      <c r="E13" s="994">
        <v>3117932.72</v>
      </c>
      <c r="F13" s="1706">
        <v>0</v>
      </c>
      <c r="G13" s="995">
        <f t="shared" si="1"/>
        <v>3117932.72</v>
      </c>
      <c r="H13" s="500">
        <f t="shared" si="2"/>
        <v>0.59205049000660881</v>
      </c>
      <c r="I13" s="504">
        <v>0</v>
      </c>
      <c r="J13" s="502">
        <f>G13/D13</f>
        <v>0.59205049000660881</v>
      </c>
    </row>
    <row r="14" spans="1:11">
      <c r="A14" s="68" t="s">
        <v>87</v>
      </c>
      <c r="B14" s="994">
        <v>11578615.331045505</v>
      </c>
      <c r="C14" s="1706">
        <v>0</v>
      </c>
      <c r="D14" s="995">
        <f t="shared" si="0"/>
        <v>11578615.331045505</v>
      </c>
      <c r="E14" s="994">
        <v>1849536.33</v>
      </c>
      <c r="F14" s="1706">
        <v>0</v>
      </c>
      <c r="G14" s="995">
        <f t="shared" si="1"/>
        <v>1849536.33</v>
      </c>
      <c r="H14" s="500">
        <f t="shared" si="2"/>
        <v>0.1597372636640649</v>
      </c>
      <c r="I14" s="505">
        <v>0</v>
      </c>
      <c r="J14" s="502">
        <f t="shared" si="2"/>
        <v>0.1597372636640649</v>
      </c>
    </row>
    <row r="15" spans="1:11">
      <c r="A15" s="499" t="s">
        <v>88</v>
      </c>
      <c r="B15" s="994">
        <v>8627498.2990875859</v>
      </c>
      <c r="C15" s="1706">
        <v>7650800.3784361603</v>
      </c>
      <c r="D15" s="995">
        <f t="shared" si="0"/>
        <v>16278298.677523747</v>
      </c>
      <c r="E15" s="994">
        <v>4210549.6808000002</v>
      </c>
      <c r="F15" s="1706">
        <v>3733883.6792000001</v>
      </c>
      <c r="G15" s="995">
        <f t="shared" si="1"/>
        <v>7944433.3600000003</v>
      </c>
      <c r="H15" s="500">
        <f t="shared" si="2"/>
        <v>0.48803830900149736</v>
      </c>
      <c r="I15" s="501">
        <f t="shared" si="2"/>
        <v>0.48803830900149742</v>
      </c>
      <c r="J15" s="502">
        <f t="shared" si="2"/>
        <v>0.48803830900149736</v>
      </c>
    </row>
    <row r="16" spans="1:11">
      <c r="A16" s="68" t="s">
        <v>89</v>
      </c>
      <c r="B16" s="994">
        <v>2583926.0998776439</v>
      </c>
      <c r="C16" s="1706">
        <v>2291406.1640424388</v>
      </c>
      <c r="D16" s="995">
        <f t="shared" si="0"/>
        <v>4875332.2639200827</v>
      </c>
      <c r="E16" s="994">
        <v>2151141.7135000001</v>
      </c>
      <c r="F16" s="1706">
        <v>1907616.2365000001</v>
      </c>
      <c r="G16" s="995">
        <f t="shared" si="1"/>
        <v>4058757.95</v>
      </c>
      <c r="H16" s="500">
        <f t="shared" si="2"/>
        <v>0.83250899226640529</v>
      </c>
      <c r="I16" s="501">
        <f t="shared" si="2"/>
        <v>0.83250899226640529</v>
      </c>
      <c r="J16" s="502">
        <f t="shared" si="2"/>
        <v>0.83250899226640529</v>
      </c>
      <c r="K16" s="57"/>
    </row>
    <row r="17" spans="1:13">
      <c r="A17" s="68" t="s">
        <v>90</v>
      </c>
      <c r="B17" s="994">
        <v>0</v>
      </c>
      <c r="C17" s="1706">
        <v>0</v>
      </c>
      <c r="D17" s="995">
        <f t="shared" si="0"/>
        <v>0</v>
      </c>
      <c r="E17" s="994">
        <v>0</v>
      </c>
      <c r="F17" s="1706">
        <v>0</v>
      </c>
      <c r="G17" s="995">
        <f t="shared" si="1"/>
        <v>0</v>
      </c>
      <c r="H17" s="500">
        <v>0</v>
      </c>
      <c r="I17" s="501">
        <v>0</v>
      </c>
      <c r="J17" s="502">
        <v>0</v>
      </c>
      <c r="K17" s="57"/>
    </row>
    <row r="18" spans="1:13">
      <c r="A18" s="68" t="s">
        <v>91</v>
      </c>
      <c r="B18" s="994">
        <v>2357070.037197249</v>
      </c>
      <c r="C18" s="1706">
        <v>2090231.9197786923</v>
      </c>
      <c r="D18" s="995">
        <f t="shared" si="0"/>
        <v>4447301.9569759415</v>
      </c>
      <c r="E18" s="994">
        <v>3133011.1063000001</v>
      </c>
      <c r="F18" s="1706">
        <v>2778330.6036999999</v>
      </c>
      <c r="G18" s="995">
        <f t="shared" si="1"/>
        <v>5911341.71</v>
      </c>
      <c r="H18" s="500">
        <v>0</v>
      </c>
      <c r="I18" s="501">
        <v>0</v>
      </c>
      <c r="J18" s="502">
        <v>0</v>
      </c>
      <c r="K18" s="57"/>
    </row>
    <row r="19" spans="1:13" ht="13" thickBot="1">
      <c r="A19" s="296" t="s">
        <v>92</v>
      </c>
      <c r="B19" s="996">
        <v>0</v>
      </c>
      <c r="C19" s="997">
        <v>0</v>
      </c>
      <c r="D19" s="998">
        <f t="shared" si="0"/>
        <v>0</v>
      </c>
      <c r="E19" s="999">
        <v>0</v>
      </c>
      <c r="F19" s="1000">
        <v>0</v>
      </c>
      <c r="G19" s="998">
        <f t="shared" si="1"/>
        <v>0</v>
      </c>
      <c r="H19" s="506">
        <v>0</v>
      </c>
      <c r="I19" s="507">
        <v>0</v>
      </c>
      <c r="J19" s="508">
        <v>0</v>
      </c>
    </row>
    <row r="20" spans="1:13" ht="14" thickTop="1" thickBot="1">
      <c r="A20" s="2284" t="s">
        <v>93</v>
      </c>
      <c r="B20" s="2285">
        <f>SUM(B8:B19)</f>
        <v>53105356.382593952</v>
      </c>
      <c r="C20" s="2286">
        <f>SUM(C8:C19)</f>
        <v>48956432.478129014</v>
      </c>
      <c r="D20" s="2287">
        <f>SUM(D8:D19)</f>
        <v>102061788.86072299</v>
      </c>
      <c r="E20" s="2285">
        <f>SUM(E8:E19)</f>
        <v>54222257.560699999</v>
      </c>
      <c r="F20" s="2286">
        <f>SUM(F8:F19)</f>
        <v>50578041.599300005</v>
      </c>
      <c r="G20" s="2287">
        <f t="shared" ref="G20" si="3">E20+F20</f>
        <v>104800299.16</v>
      </c>
      <c r="H20" s="2288">
        <f t="shared" si="2"/>
        <v>1.0210317989405704</v>
      </c>
      <c r="I20" s="2289">
        <f t="shared" si="2"/>
        <v>1.0331235149108431</v>
      </c>
      <c r="J20" s="2290">
        <f>G20/D20</f>
        <v>1.0268318861529468</v>
      </c>
      <c r="M20" t="s">
        <v>94</v>
      </c>
    </row>
    <row r="21" spans="1:13" ht="13.5" thickBot="1">
      <c r="A21" s="2558"/>
      <c r="B21" s="2559"/>
      <c r="C21" s="2559"/>
      <c r="D21" s="2559"/>
      <c r="E21" s="2559"/>
      <c r="F21" s="2559"/>
      <c r="G21" s="2559"/>
      <c r="H21" s="2559"/>
      <c r="I21" s="2559"/>
      <c r="J21" s="2560"/>
    </row>
    <row r="22" spans="1:13" ht="17.899999999999999" customHeight="1">
      <c r="A22" s="2570" t="s">
        <v>95</v>
      </c>
      <c r="B22" s="2571"/>
      <c r="C22" s="2571"/>
      <c r="D22" s="2571"/>
      <c r="E22" s="2571"/>
      <c r="F22" s="2571"/>
      <c r="G22" s="2571"/>
      <c r="H22" s="2571"/>
      <c r="I22" s="2571"/>
      <c r="J22" s="2572"/>
    </row>
    <row r="23" spans="1:13">
      <c r="A23" s="75" t="s">
        <v>96</v>
      </c>
      <c r="B23" s="1001">
        <v>226149.70089422615</v>
      </c>
      <c r="C23" s="1002">
        <v>200547.84796280431</v>
      </c>
      <c r="D23" s="1003">
        <f>SUM(B23:C23)</f>
        <v>426697.54885703046</v>
      </c>
      <c r="E23" s="1001">
        <v>283771.2697</v>
      </c>
      <c r="F23" s="1002">
        <v>251646.22029999999</v>
      </c>
      <c r="G23" s="1003">
        <f>SUM(E23:F23)</f>
        <v>535417.49</v>
      </c>
      <c r="H23" s="500">
        <f>E23/B23</f>
        <v>1.2547939200358456</v>
      </c>
      <c r="I23" s="505">
        <f t="shared" ref="I23:J23" si="4">F23/C23</f>
        <v>1.2547939200358456</v>
      </c>
      <c r="J23" s="502">
        <f t="shared" si="4"/>
        <v>1.2547939200358456</v>
      </c>
    </row>
    <row r="24" spans="1:13">
      <c r="A24" s="68" t="s">
        <v>97</v>
      </c>
      <c r="B24" s="994">
        <v>2043978.5933577314</v>
      </c>
      <c r="C24" s="1706">
        <v>1812584.7903361011</v>
      </c>
      <c r="D24" s="1004">
        <f t="shared" ref="D24:D30" si="5">SUM(B24:C24)</f>
        <v>3856563.3836938324</v>
      </c>
      <c r="E24" s="994">
        <v>833257.28149999992</v>
      </c>
      <c r="F24" s="1706">
        <v>738926.26850000001</v>
      </c>
      <c r="G24" s="1004">
        <f t="shared" ref="G24:G30" si="6">SUM(E24:F24)</f>
        <v>1572183.5499999998</v>
      </c>
      <c r="H24" s="500">
        <f t="shared" ref="H24:H31" si="7">E24/B24</f>
        <v>0.40766438758596413</v>
      </c>
      <c r="I24" s="505">
        <f t="shared" ref="I24:I31" si="8">F24/C24</f>
        <v>0.40766438758596424</v>
      </c>
      <c r="J24" s="502">
        <f t="shared" ref="J24:J31" si="9">G24/D24</f>
        <v>0.40766438758596413</v>
      </c>
    </row>
    <row r="25" spans="1:13">
      <c r="A25" s="68" t="s">
        <v>98</v>
      </c>
      <c r="B25" s="994">
        <v>980234.20077068743</v>
      </c>
      <c r="C25" s="1706">
        <v>869264.29124947742</v>
      </c>
      <c r="D25" s="1004">
        <f t="shared" si="5"/>
        <v>1849498.4920201648</v>
      </c>
      <c r="E25" s="994">
        <v>946777.72710000002</v>
      </c>
      <c r="F25" s="1706">
        <v>839595.34290000005</v>
      </c>
      <c r="G25" s="1004">
        <f t="shared" si="6"/>
        <v>1786373.07</v>
      </c>
      <c r="H25" s="500">
        <f t="shared" si="7"/>
        <v>0.96586889781606988</v>
      </c>
      <c r="I25" s="505">
        <f t="shared" si="8"/>
        <v>0.96586889781606999</v>
      </c>
      <c r="J25" s="502">
        <f t="shared" si="9"/>
        <v>0.96586889781606999</v>
      </c>
    </row>
    <row r="26" spans="1:13">
      <c r="A26" s="509" t="s">
        <v>99</v>
      </c>
      <c r="B26" s="994">
        <v>0</v>
      </c>
      <c r="C26" s="1706">
        <v>0</v>
      </c>
      <c r="D26" s="1004">
        <f t="shared" si="5"/>
        <v>0</v>
      </c>
      <c r="E26" s="994">
        <v>0</v>
      </c>
      <c r="F26" s="1706">
        <v>0</v>
      </c>
      <c r="G26" s="1004">
        <f t="shared" si="6"/>
        <v>0</v>
      </c>
      <c r="H26" s="500">
        <v>0</v>
      </c>
      <c r="I26" s="505">
        <v>0</v>
      </c>
      <c r="J26" s="502">
        <v>0</v>
      </c>
    </row>
    <row r="27" spans="1:13" ht="15">
      <c r="A27" s="510" t="s">
        <v>100</v>
      </c>
      <c r="B27" s="994">
        <v>562771.60629999998</v>
      </c>
      <c r="C27" s="1706">
        <v>437581.10369999998</v>
      </c>
      <c r="D27" s="1004">
        <f t="shared" si="5"/>
        <v>1000352.71</v>
      </c>
      <c r="E27" s="994">
        <v>63551.918400000002</v>
      </c>
      <c r="F27" s="1706">
        <v>56357.361599999997</v>
      </c>
      <c r="G27" s="1004">
        <f t="shared" si="6"/>
        <v>119909.28</v>
      </c>
      <c r="H27" s="500">
        <f t="shared" si="7"/>
        <v>0.11292666099099891</v>
      </c>
      <c r="I27" s="505">
        <f t="shared" si="8"/>
        <v>0.12879295089176859</v>
      </c>
      <c r="J27" s="502">
        <f t="shared" si="9"/>
        <v>0.11986700170982693</v>
      </c>
    </row>
    <row r="28" spans="1:13">
      <c r="A28" s="68" t="s">
        <v>101</v>
      </c>
      <c r="B28" s="994">
        <v>430534.34442883875</v>
      </c>
      <c r="C28" s="1706">
        <v>381794.60732368712</v>
      </c>
      <c r="D28" s="1004">
        <f t="shared" si="5"/>
        <v>812328.95175252587</v>
      </c>
      <c r="E28" s="994">
        <v>530146.01500000001</v>
      </c>
      <c r="F28" s="1706">
        <v>470129.48499999999</v>
      </c>
      <c r="G28" s="1004">
        <f t="shared" si="6"/>
        <v>1000275.5</v>
      </c>
      <c r="H28" s="500">
        <f t="shared" si="7"/>
        <v>1.2313675363188723</v>
      </c>
      <c r="I28" s="505">
        <f t="shared" si="8"/>
        <v>1.2313675363188725</v>
      </c>
      <c r="J28" s="502">
        <f t="shared" si="9"/>
        <v>1.2313675363188725</v>
      </c>
    </row>
    <row r="29" spans="1:13">
      <c r="A29" s="68" t="s">
        <v>102</v>
      </c>
      <c r="B29" s="994">
        <v>3868360.7003277536</v>
      </c>
      <c r="C29" s="1706">
        <v>3430433.0738755544</v>
      </c>
      <c r="D29" s="1004">
        <f t="shared" si="5"/>
        <v>7298793.7742033079</v>
      </c>
      <c r="E29" s="994">
        <v>2705894.9183000005</v>
      </c>
      <c r="F29" s="1706">
        <v>2399567.1916999999</v>
      </c>
      <c r="G29" s="1004">
        <f t="shared" si="6"/>
        <v>5105462.1100000003</v>
      </c>
      <c r="H29" s="500">
        <f t="shared" si="7"/>
        <v>0.699493953102858</v>
      </c>
      <c r="I29" s="505">
        <f t="shared" si="8"/>
        <v>0.69949395310285789</v>
      </c>
      <c r="J29" s="502">
        <f t="shared" si="9"/>
        <v>0.699493953102858</v>
      </c>
    </row>
    <row r="30" spans="1:13" ht="13" thickBot="1">
      <c r="A30" s="296" t="s">
        <v>103</v>
      </c>
      <c r="B30" s="999">
        <v>35837.672945263694</v>
      </c>
      <c r="C30" s="1000">
        <v>31780.57789485648</v>
      </c>
      <c r="D30" s="1005">
        <f t="shared" si="5"/>
        <v>67618.250840120178</v>
      </c>
      <c r="E30" s="999">
        <v>5384.0527000000002</v>
      </c>
      <c r="F30" s="1000">
        <v>4774.5373</v>
      </c>
      <c r="G30" s="1005">
        <f t="shared" si="6"/>
        <v>10158.59</v>
      </c>
      <c r="H30" s="500">
        <f t="shared" si="7"/>
        <v>0.15023443927911498</v>
      </c>
      <c r="I30" s="505">
        <f t="shared" si="8"/>
        <v>0.15023443927911498</v>
      </c>
      <c r="J30" s="502">
        <f t="shared" si="9"/>
        <v>0.15023443927911498</v>
      </c>
    </row>
    <row r="31" spans="1:13" ht="14" thickTop="1" thickBot="1">
      <c r="A31" s="2284" t="s">
        <v>104</v>
      </c>
      <c r="B31" s="2285">
        <f>SUM(B23:B30)</f>
        <v>8147866.8190245004</v>
      </c>
      <c r="C31" s="2286">
        <f t="shared" ref="C31:D31" si="10">SUM(C23:C30)</f>
        <v>7163986.2923424803</v>
      </c>
      <c r="D31" s="2287">
        <f t="shared" si="10"/>
        <v>15311853.11136698</v>
      </c>
      <c r="E31" s="2285">
        <f>SUM(E23:E30)</f>
        <v>5368783.1827000007</v>
      </c>
      <c r="F31" s="2286">
        <f t="shared" ref="F31:G31" si="11">SUM(F23:F30)</f>
        <v>4760996.4072999991</v>
      </c>
      <c r="G31" s="2287">
        <f t="shared" si="11"/>
        <v>10129779.59</v>
      </c>
      <c r="H31" s="2288">
        <f t="shared" si="7"/>
        <v>0.65891886820786005</v>
      </c>
      <c r="I31" s="2289">
        <f t="shared" si="8"/>
        <v>0.66457363442877948</v>
      </c>
      <c r="J31" s="2290">
        <f t="shared" si="9"/>
        <v>0.66156457460266571</v>
      </c>
    </row>
    <row r="32" spans="1:13" ht="13.5" thickBot="1">
      <c r="A32" s="2561"/>
      <c r="B32" s="2562"/>
      <c r="C32" s="2562"/>
      <c r="D32" s="2562"/>
      <c r="E32" s="2562"/>
      <c r="F32" s="2562"/>
      <c r="G32" s="2562"/>
      <c r="H32" s="2562"/>
      <c r="I32" s="2562"/>
      <c r="J32" s="2563"/>
    </row>
    <row r="33" spans="1:12" ht="14" thickTop="1" thickBot="1">
      <c r="A33" s="2291" t="s">
        <v>105</v>
      </c>
      <c r="B33" s="2285">
        <f>B20+B31</f>
        <v>61253223.201618455</v>
      </c>
      <c r="C33" s="2286">
        <f>C20+C31</f>
        <v>56120418.770471498</v>
      </c>
      <c r="D33" s="2287">
        <f t="shared" ref="D33" si="12">B33+C33</f>
        <v>117373641.97208995</v>
      </c>
      <c r="E33" s="2285">
        <f>E20+E31</f>
        <v>59591040.7434</v>
      </c>
      <c r="F33" s="2286">
        <f>F20+F31</f>
        <v>55339038.006600007</v>
      </c>
      <c r="G33" s="2287">
        <f>G20+G31</f>
        <v>114930078.75</v>
      </c>
      <c r="H33" s="2288">
        <f t="shared" ref="H33:J33" si="13">E33/B33</f>
        <v>0.97286375522236135</v>
      </c>
      <c r="I33" s="2289">
        <f t="shared" si="13"/>
        <v>0.98607671181023648</v>
      </c>
      <c r="J33" s="2290">
        <f t="shared" si="13"/>
        <v>0.97918132912097078</v>
      </c>
      <c r="L33" s="1586"/>
    </row>
    <row r="34" spans="1:12" ht="13">
      <c r="A34" s="2573" t="s">
        <v>106</v>
      </c>
      <c r="B34" s="2574"/>
      <c r="C34" s="2574"/>
      <c r="D34" s="2574"/>
      <c r="E34" s="2574"/>
      <c r="F34" s="2574"/>
      <c r="G34" s="2574"/>
      <c r="H34" s="2574"/>
      <c r="I34" s="2574"/>
      <c r="J34" s="2575"/>
    </row>
    <row r="35" spans="1:12" ht="13">
      <c r="A35" s="1707" t="s">
        <v>107</v>
      </c>
      <c r="B35" s="1708"/>
      <c r="C35" s="1708"/>
      <c r="D35" s="1708"/>
      <c r="E35" s="1001">
        <v>0</v>
      </c>
      <c r="F35" s="1001">
        <v>0</v>
      </c>
      <c r="G35" s="1001">
        <f>F35</f>
        <v>0</v>
      </c>
      <c r="H35" s="1708"/>
      <c r="I35" s="1708"/>
      <c r="J35" s="1708"/>
    </row>
    <row r="36" spans="1:12" ht="13">
      <c r="A36" s="1707" t="s">
        <v>108</v>
      </c>
      <c r="B36" s="1708"/>
      <c r="C36" s="1708"/>
      <c r="D36" s="1708"/>
      <c r="E36" s="1708"/>
      <c r="F36" s="1001">
        <v>5211994.1899999995</v>
      </c>
      <c r="G36" s="1001">
        <f>F36</f>
        <v>5211994.1899999995</v>
      </c>
      <c r="H36" s="1708"/>
      <c r="I36" s="1708"/>
      <c r="J36" s="1708"/>
    </row>
    <row r="37" spans="1:12" ht="13.5" customHeight="1" thickBot="1">
      <c r="A37" s="2588"/>
      <c r="B37" s="2588"/>
      <c r="C37" s="2588"/>
      <c r="D37" s="2588"/>
      <c r="E37" s="2588"/>
      <c r="F37" s="2588"/>
      <c r="G37" s="2588"/>
      <c r="H37" s="2588"/>
      <c r="I37" s="2588"/>
      <c r="J37" s="2588"/>
    </row>
    <row r="38" spans="1:12" ht="18" thickBot="1">
      <c r="A38" s="2589" t="s">
        <v>109</v>
      </c>
      <c r="B38" s="2590"/>
      <c r="C38" s="2590"/>
      <c r="D38" s="2590"/>
      <c r="E38" s="2590"/>
      <c r="F38" s="2590"/>
      <c r="G38" s="2590"/>
      <c r="H38" s="2590"/>
      <c r="I38" s="2590"/>
      <c r="J38" s="2591"/>
    </row>
    <row r="39" spans="1:12">
      <c r="A39" s="954" t="s">
        <v>110</v>
      </c>
      <c r="B39" s="1015"/>
      <c r="C39" s="1016"/>
      <c r="D39" s="1017"/>
      <c r="E39" s="1007">
        <f>E31</f>
        <v>5368783.1827000007</v>
      </c>
      <c r="F39" s="1008">
        <f>F31</f>
        <v>4760996.4072999991</v>
      </c>
      <c r="G39" s="1009">
        <f>E39+F39</f>
        <v>10129779.59</v>
      </c>
      <c r="H39" s="1015"/>
      <c r="I39" s="1016"/>
      <c r="J39" s="1017"/>
    </row>
    <row r="40" spans="1:12">
      <c r="A40" s="160" t="s">
        <v>111</v>
      </c>
      <c r="B40" s="1018"/>
      <c r="C40" s="1709"/>
      <c r="D40" s="1019"/>
      <c r="E40" s="1010">
        <f>'ESA Summary Table 1'!E18</f>
        <v>78534572.044399992</v>
      </c>
      <c r="F40" s="1710">
        <f>'ESA Summary Table 1'!F18</f>
        <v>73279974.885599986</v>
      </c>
      <c r="G40" s="1011">
        <f>E40+F40</f>
        <v>151814546.92999998</v>
      </c>
      <c r="H40" s="1018"/>
      <c r="I40" s="1709"/>
      <c r="J40" s="1019"/>
    </row>
    <row r="41" spans="1:12" ht="13" thickBot="1">
      <c r="A41" s="955" t="s">
        <v>112</v>
      </c>
      <c r="B41" s="1020"/>
      <c r="C41" s="1021"/>
      <c r="D41" s="1022"/>
      <c r="E41" s="1012">
        <f>E39/E40</f>
        <v>6.8362035253273251E-2</v>
      </c>
      <c r="F41" s="1013">
        <f t="shared" ref="F41:G41" si="14">F39/F40</f>
        <v>6.4969951405313156E-2</v>
      </c>
      <c r="G41" s="1014">
        <f t="shared" si="14"/>
        <v>6.6724696643667022E-2</v>
      </c>
      <c r="H41" s="1020"/>
      <c r="I41" s="1021"/>
      <c r="J41" s="1022"/>
    </row>
    <row r="42" spans="1:12" s="1618" customFormat="1" ht="18.649999999999999" customHeight="1">
      <c r="A42" s="2576" t="s">
        <v>1739</v>
      </c>
      <c r="B42" s="2577"/>
      <c r="C42" s="2577"/>
      <c r="D42" s="2577"/>
      <c r="E42" s="2577"/>
      <c r="F42" s="2577"/>
      <c r="G42" s="2577"/>
      <c r="H42" s="2577"/>
      <c r="I42" s="2577"/>
      <c r="J42" s="2578"/>
    </row>
    <row r="43" spans="1:12" s="1618" customFormat="1" ht="15.75" customHeight="1">
      <c r="A43" s="2582" t="s">
        <v>113</v>
      </c>
      <c r="B43" s="2583"/>
      <c r="C43" s="2583"/>
      <c r="D43" s="2583"/>
      <c r="E43" s="2583"/>
      <c r="F43" s="2583"/>
      <c r="G43" s="2583"/>
      <c r="H43" s="2583"/>
      <c r="I43" s="2583"/>
      <c r="J43" s="2584"/>
    </row>
    <row r="44" spans="1:12" s="1618" customFormat="1" ht="52.5" customHeight="1" thickBot="1">
      <c r="A44" s="2585" t="s">
        <v>1740</v>
      </c>
      <c r="B44" s="2586"/>
      <c r="C44" s="2586"/>
      <c r="D44" s="2586"/>
      <c r="E44" s="2586"/>
      <c r="F44" s="2586"/>
      <c r="G44" s="2586"/>
      <c r="H44" s="2586"/>
      <c r="I44" s="2586"/>
      <c r="J44" s="2587"/>
    </row>
    <row r="45" spans="1:12" ht="14">
      <c r="A45" s="2580"/>
      <c r="B45" s="2581"/>
      <c r="C45" s="2581"/>
      <c r="D45" s="2581"/>
      <c r="E45" s="2581"/>
      <c r="F45" s="2581"/>
      <c r="G45" s="2581"/>
      <c r="H45" s="2581"/>
      <c r="I45" s="2581"/>
      <c r="J45" s="2581"/>
    </row>
    <row r="47" spans="1:12" ht="14">
      <c r="A47" s="2579"/>
      <c r="B47" s="2579"/>
      <c r="C47" s="2579"/>
      <c r="D47" s="2579"/>
      <c r="E47" s="2579"/>
      <c r="F47" s="2579"/>
      <c r="G47" s="2579"/>
      <c r="H47" s="2579"/>
      <c r="I47" s="2579"/>
      <c r="J47" s="2579"/>
    </row>
  </sheetData>
  <customSheetViews>
    <customSheetView guid="{F8F6599B-2A1F-4529-A350-AEBC686D896D}" scale="130" showPageBreaks="1" fitToPage="1" printArea="1">
      <selection sqref="A1:J1"/>
      <pageMargins left="0" right="0" top="0" bottom="0" header="0" footer="0"/>
      <printOptions horizontalCentered="1" verticalCentered="1" headings="1" gridLines="1"/>
      <pageSetup scale="96" orientation="landscape" r:id="rId1"/>
    </customSheetView>
  </customSheetViews>
  <mergeCells count="18">
    <mergeCell ref="A34:J34"/>
    <mergeCell ref="A42:J42"/>
    <mergeCell ref="A47:J47"/>
    <mergeCell ref="A45:J45"/>
    <mergeCell ref="A43:J43"/>
    <mergeCell ref="A44:J44"/>
    <mergeCell ref="A37:J37"/>
    <mergeCell ref="A38:J38"/>
    <mergeCell ref="A1:J1"/>
    <mergeCell ref="A2:J2"/>
    <mergeCell ref="A3:J3"/>
    <mergeCell ref="A21:J21"/>
    <mergeCell ref="A32:J32"/>
    <mergeCell ref="B5:D5"/>
    <mergeCell ref="E5:G5"/>
    <mergeCell ref="H5:J5"/>
    <mergeCell ref="A7:J7"/>
    <mergeCell ref="A22:J22"/>
  </mergeCells>
  <printOptions horizontalCentered="1" verticalCentered="1" headings="1"/>
  <pageMargins left="0.25" right="0.25" top="0.5" bottom="0.5" header="0.3" footer="0.3"/>
  <pageSetup scale="63" orientation="portrait" r:id="rId2"/>
  <customProperties>
    <customPr name="_pios_id" r:id="rId3"/>
  </customProperties>
  <ignoredErrors>
    <ignoredError sqref="D3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50D09-BA10-429B-8E3B-C7A371AD3EA7}">
  <sheetPr>
    <pageSetUpPr fitToPage="1"/>
  </sheetPr>
  <dimension ref="A2:F39"/>
  <sheetViews>
    <sheetView zoomScaleNormal="100" workbookViewId="0">
      <selection activeCell="A2" sqref="A2:H2"/>
    </sheetView>
  </sheetViews>
  <sheetFormatPr defaultRowHeight="12.5"/>
  <cols>
    <col min="1" max="1" width="22.453125" customWidth="1"/>
    <col min="2" max="3" width="15.54296875" bestFit="1" customWidth="1"/>
    <col min="4" max="4" width="17.54296875" customWidth="1"/>
    <col min="5" max="5" width="16.54296875" bestFit="1" customWidth="1"/>
    <col min="6" max="7" width="16" customWidth="1"/>
    <col min="8" max="8" width="15.453125" customWidth="1"/>
  </cols>
  <sheetData>
    <row r="2" spans="1:6" ht="15.5">
      <c r="A2" s="2557" t="s">
        <v>1371</v>
      </c>
      <c r="B2" s="2557"/>
      <c r="C2" s="2557"/>
      <c r="D2" s="2557"/>
      <c r="E2" s="2557"/>
      <c r="F2" s="2557"/>
    </row>
    <row r="3" spans="1:6" ht="15.5">
      <c r="A3" s="2557" t="s">
        <v>39</v>
      </c>
      <c r="B3" s="2557"/>
      <c r="C3" s="2557"/>
      <c r="D3" s="2557"/>
      <c r="E3" s="2557"/>
      <c r="F3" s="2557"/>
    </row>
    <row r="4" spans="1:6" ht="15.5">
      <c r="A4" s="2557" t="s">
        <v>1372</v>
      </c>
      <c r="B4" s="2557"/>
      <c r="C4" s="2557"/>
      <c r="D4" s="2557"/>
      <c r="E4" s="2557"/>
      <c r="F4" s="2557"/>
    </row>
    <row r="5" spans="1:6" ht="16" thickBot="1">
      <c r="A5" s="53"/>
      <c r="B5" s="53"/>
      <c r="C5" s="53"/>
      <c r="D5" s="53"/>
      <c r="E5" s="53"/>
      <c r="F5" s="53"/>
    </row>
    <row r="6" spans="1:6" ht="16" thickBot="1">
      <c r="A6" s="2989" t="s">
        <v>1373</v>
      </c>
      <c r="B6" s="2990"/>
      <c r="C6" s="2990"/>
      <c r="D6" s="2990"/>
      <c r="E6" s="2990"/>
      <c r="F6" s="2991"/>
    </row>
    <row r="7" spans="1:6" ht="28.5" thickBot="1">
      <c r="A7" s="199" t="s">
        <v>1368</v>
      </c>
      <c r="B7" s="249" t="s">
        <v>1360</v>
      </c>
      <c r="C7" s="249" t="s">
        <v>1361</v>
      </c>
      <c r="D7" s="189" t="s">
        <v>1362</v>
      </c>
      <c r="E7" s="189" t="s">
        <v>1369</v>
      </c>
      <c r="F7" s="190" t="s">
        <v>1364</v>
      </c>
    </row>
    <row r="8" spans="1:6" ht="13">
      <c r="A8" s="1190" t="s">
        <v>1374</v>
      </c>
      <c r="B8" s="1864">
        <v>2403</v>
      </c>
      <c r="C8" s="1864">
        <v>572</v>
      </c>
      <c r="D8" s="1866">
        <f t="shared" ref="D8:D19" si="0">C8/B8</f>
        <v>0.23803578859758634</v>
      </c>
      <c r="E8" s="1864">
        <v>741</v>
      </c>
      <c r="F8" s="1534">
        <f t="shared" ref="F8:F19" si="1">E8/B8</f>
        <v>0.30836454431960048</v>
      </c>
    </row>
    <row r="9" spans="1:6" ht="13">
      <c r="A9" s="1190" t="s">
        <v>1375</v>
      </c>
      <c r="B9" s="1864">
        <v>35900</v>
      </c>
      <c r="C9" s="1864">
        <v>8583</v>
      </c>
      <c r="D9" s="1866">
        <f t="shared" si="0"/>
        <v>0.2390807799442897</v>
      </c>
      <c r="E9" s="1864">
        <v>11758</v>
      </c>
      <c r="F9" s="1534">
        <f t="shared" si="1"/>
        <v>0.32752089136490253</v>
      </c>
    </row>
    <row r="10" spans="1:6" ht="13">
      <c r="A10" s="1190" t="s">
        <v>1376</v>
      </c>
      <c r="B10" s="1864">
        <v>6461</v>
      </c>
      <c r="C10" s="1864">
        <v>1225</v>
      </c>
      <c r="D10" s="1866">
        <f t="shared" si="0"/>
        <v>0.18959913326110509</v>
      </c>
      <c r="E10" s="1864">
        <v>1825</v>
      </c>
      <c r="F10" s="1534">
        <f t="shared" si="1"/>
        <v>0.28246401485838107</v>
      </c>
    </row>
    <row r="11" spans="1:6" ht="13">
      <c r="A11" s="1190" t="s">
        <v>1377</v>
      </c>
      <c r="B11" s="1864">
        <v>3692</v>
      </c>
      <c r="C11" s="1864">
        <v>819</v>
      </c>
      <c r="D11" s="1866">
        <f t="shared" si="0"/>
        <v>0.22183098591549297</v>
      </c>
      <c r="E11" s="1864">
        <v>1070</v>
      </c>
      <c r="F11" s="1534">
        <f t="shared" si="1"/>
        <v>0.28981581798483208</v>
      </c>
    </row>
    <row r="12" spans="1:6" ht="13">
      <c r="A12" s="1190" t="s">
        <v>1378</v>
      </c>
      <c r="B12" s="1864">
        <v>9261</v>
      </c>
      <c r="C12" s="1864">
        <v>1965</v>
      </c>
      <c r="D12" s="1866">
        <f t="shared" si="0"/>
        <v>0.2121801101392938</v>
      </c>
      <c r="E12" s="1864">
        <v>2668</v>
      </c>
      <c r="F12" s="1534">
        <f t="shared" si="1"/>
        <v>0.28808983911024727</v>
      </c>
    </row>
    <row r="13" spans="1:6" ht="13">
      <c r="A13" s="1190" t="s">
        <v>1379</v>
      </c>
      <c r="B13" s="1864">
        <v>8933</v>
      </c>
      <c r="C13" s="1864">
        <v>1790</v>
      </c>
      <c r="D13" s="1866">
        <f t="shared" si="0"/>
        <v>0.20038061121683645</v>
      </c>
      <c r="E13" s="1864">
        <v>2457</v>
      </c>
      <c r="F13" s="1534">
        <f t="shared" si="1"/>
        <v>0.27504757640210453</v>
      </c>
    </row>
    <row r="14" spans="1:6" ht="13">
      <c r="A14" s="1190" t="s">
        <v>1380</v>
      </c>
      <c r="B14" s="1864">
        <v>8909</v>
      </c>
      <c r="C14" s="1864">
        <v>1878</v>
      </c>
      <c r="D14" s="1866">
        <f t="shared" si="0"/>
        <v>0.21079806936805479</v>
      </c>
      <c r="E14" s="1864">
        <v>2498</v>
      </c>
      <c r="F14" s="1534">
        <f t="shared" si="1"/>
        <v>0.28039061623077788</v>
      </c>
    </row>
    <row r="15" spans="1:6" ht="13">
      <c r="A15" s="1190" t="s">
        <v>1381</v>
      </c>
      <c r="B15" s="1864">
        <v>11306</v>
      </c>
      <c r="C15" s="1864">
        <v>2183</v>
      </c>
      <c r="D15" s="1866">
        <f t="shared" si="0"/>
        <v>0.19308331859189812</v>
      </c>
      <c r="E15" s="1864">
        <v>3108</v>
      </c>
      <c r="F15" s="1534">
        <f t="shared" si="1"/>
        <v>0.27489828409693967</v>
      </c>
    </row>
    <row r="16" spans="1:6" ht="13">
      <c r="A16" s="1190" t="s">
        <v>1382</v>
      </c>
      <c r="B16" s="1864">
        <v>8093</v>
      </c>
      <c r="C16" s="1864">
        <v>1569</v>
      </c>
      <c r="D16" s="1866">
        <f t="shared" si="0"/>
        <v>0.1938712467564562</v>
      </c>
      <c r="E16" s="1864">
        <v>2240</v>
      </c>
      <c r="F16" s="1534">
        <f t="shared" si="1"/>
        <v>0.27678240454713948</v>
      </c>
    </row>
    <row r="17" spans="1:6" ht="13">
      <c r="A17" s="1190" t="s">
        <v>1383</v>
      </c>
      <c r="B17" s="1864">
        <v>10668</v>
      </c>
      <c r="C17" s="1864">
        <v>2260</v>
      </c>
      <c r="D17" s="1866">
        <f t="shared" si="0"/>
        <v>0.2118485189351331</v>
      </c>
      <c r="E17" s="1864">
        <v>3246</v>
      </c>
      <c r="F17" s="1534">
        <f t="shared" si="1"/>
        <v>0.30427446569178851</v>
      </c>
    </row>
    <row r="18" spans="1:6" ht="13">
      <c r="A18" s="1190" t="s">
        <v>1384</v>
      </c>
      <c r="B18" s="1864">
        <v>834</v>
      </c>
      <c r="C18" s="1864">
        <v>167</v>
      </c>
      <c r="D18" s="1866">
        <f t="shared" si="0"/>
        <v>0.20023980815347722</v>
      </c>
      <c r="E18" s="1864">
        <v>218</v>
      </c>
      <c r="F18" s="1534">
        <f t="shared" si="1"/>
        <v>0.26139088729016785</v>
      </c>
    </row>
    <row r="19" spans="1:6" ht="13">
      <c r="A19" s="1190" t="s">
        <v>1385</v>
      </c>
      <c r="B19" s="1864">
        <v>832</v>
      </c>
      <c r="C19" s="1864">
        <v>166</v>
      </c>
      <c r="D19" s="1866">
        <f t="shared" si="0"/>
        <v>0.19951923076923078</v>
      </c>
      <c r="E19" s="1864">
        <v>236</v>
      </c>
      <c r="F19" s="1534">
        <f t="shared" si="1"/>
        <v>0.28365384615384615</v>
      </c>
    </row>
    <row r="20" spans="1:6" ht="13.5">
      <c r="A20" s="2986" t="s">
        <v>1365</v>
      </c>
      <c r="B20" s="2987"/>
      <c r="C20" s="2987"/>
      <c r="D20" s="2987"/>
      <c r="E20" s="2987"/>
      <c r="F20" s="2988"/>
    </row>
    <row r="21" spans="1:6" ht="14" thickBot="1">
      <c r="A21" s="2985" t="s">
        <v>1370</v>
      </c>
      <c r="B21" s="2977"/>
      <c r="C21" s="2977"/>
      <c r="D21" s="2977"/>
      <c r="E21" s="2977"/>
      <c r="F21" s="2978"/>
    </row>
    <row r="22" spans="1:6">
      <c r="A22" s="67"/>
      <c r="B22" s="993"/>
      <c r="C22" s="67"/>
    </row>
    <row r="23" spans="1:6" ht="13" thickBot="1">
      <c r="A23" s="67"/>
      <c r="B23" s="993"/>
      <c r="C23" s="67"/>
    </row>
    <row r="24" spans="1:6" ht="16" thickBot="1">
      <c r="A24" s="2989" t="s">
        <v>1386</v>
      </c>
      <c r="B24" s="2990"/>
      <c r="C24" s="2990"/>
      <c r="D24" s="2990"/>
      <c r="E24" s="2990"/>
      <c r="F24" s="2991"/>
    </row>
    <row r="25" spans="1:6" ht="28.5" thickBot="1">
      <c r="A25" s="199" t="s">
        <v>1368</v>
      </c>
      <c r="B25" s="249" t="s">
        <v>1360</v>
      </c>
      <c r="C25" s="249" t="s">
        <v>1361</v>
      </c>
      <c r="D25" s="189" t="s">
        <v>1362</v>
      </c>
      <c r="E25" s="189" t="s">
        <v>1369</v>
      </c>
      <c r="F25" s="190" t="s">
        <v>1364</v>
      </c>
    </row>
    <row r="26" spans="1:6" ht="13">
      <c r="A26" s="1190" t="s">
        <v>1374</v>
      </c>
      <c r="B26" s="1864">
        <v>1647</v>
      </c>
      <c r="C26" s="1864">
        <v>348</v>
      </c>
      <c r="D26" s="1865">
        <f t="shared" ref="D26:D37" si="2">C26/B26</f>
        <v>0.21129326047358835</v>
      </c>
      <c r="E26" s="1864">
        <v>480</v>
      </c>
      <c r="F26" s="1324">
        <f t="shared" ref="F26:F37" si="3">E26/B26</f>
        <v>0.29143897996357016</v>
      </c>
    </row>
    <row r="27" spans="1:6" ht="13">
      <c r="A27" s="1190" t="s">
        <v>1375</v>
      </c>
      <c r="B27" s="1864">
        <v>2267</v>
      </c>
      <c r="C27" s="1864">
        <v>536</v>
      </c>
      <c r="D27" s="1865">
        <f t="shared" si="2"/>
        <v>0.23643581826202029</v>
      </c>
      <c r="E27" s="1864">
        <v>689</v>
      </c>
      <c r="F27" s="1324">
        <f t="shared" si="3"/>
        <v>0.30392589325099251</v>
      </c>
    </row>
    <row r="28" spans="1:6" ht="13">
      <c r="A28" s="1190" t="s">
        <v>1376</v>
      </c>
      <c r="B28" s="1864">
        <v>2231</v>
      </c>
      <c r="C28" s="1864">
        <v>526</v>
      </c>
      <c r="D28" s="1865">
        <f t="shared" si="2"/>
        <v>0.23576871358135365</v>
      </c>
      <c r="E28" s="1864">
        <v>705</v>
      </c>
      <c r="F28" s="1324">
        <f t="shared" si="3"/>
        <v>0.31600179291797398</v>
      </c>
    </row>
    <row r="29" spans="1:6" ht="13">
      <c r="A29" s="1190" t="s">
        <v>1377</v>
      </c>
      <c r="B29" s="1864">
        <v>1937</v>
      </c>
      <c r="C29" s="1864">
        <v>445</v>
      </c>
      <c r="D29" s="1865">
        <f t="shared" si="2"/>
        <v>0.22973670624677336</v>
      </c>
      <c r="E29" s="1864">
        <v>585</v>
      </c>
      <c r="F29" s="1324">
        <f t="shared" si="3"/>
        <v>0.30201342281879195</v>
      </c>
    </row>
    <row r="30" spans="1:6" ht="13">
      <c r="A30" s="1190" t="s">
        <v>1378</v>
      </c>
      <c r="B30" s="1864">
        <v>446</v>
      </c>
      <c r="C30" s="1864">
        <v>112</v>
      </c>
      <c r="D30" s="1865">
        <f t="shared" si="2"/>
        <v>0.25112107623318386</v>
      </c>
      <c r="E30" s="1864">
        <v>150</v>
      </c>
      <c r="F30" s="1324">
        <f t="shared" si="3"/>
        <v>0.33632286995515698</v>
      </c>
    </row>
    <row r="31" spans="1:6" ht="13">
      <c r="A31" s="1190" t="s">
        <v>1379</v>
      </c>
      <c r="B31" s="1864">
        <v>2020</v>
      </c>
      <c r="C31" s="1864">
        <v>375</v>
      </c>
      <c r="D31" s="1865">
        <f t="shared" si="2"/>
        <v>0.18564356435643564</v>
      </c>
      <c r="E31" s="1864">
        <v>550</v>
      </c>
      <c r="F31" s="1324">
        <f t="shared" si="3"/>
        <v>0.2722772277227723</v>
      </c>
    </row>
    <row r="32" spans="1:6" ht="13">
      <c r="A32" s="1190" t="s">
        <v>1380</v>
      </c>
      <c r="B32" s="1864">
        <v>7838</v>
      </c>
      <c r="C32" s="1864">
        <v>1377</v>
      </c>
      <c r="D32" s="1865">
        <f t="shared" si="2"/>
        <v>0.17568257208471549</v>
      </c>
      <c r="E32" s="1864">
        <v>2000</v>
      </c>
      <c r="F32" s="1324">
        <f t="shared" si="3"/>
        <v>0.25516713447307987</v>
      </c>
    </row>
    <row r="33" spans="1:6" ht="13">
      <c r="A33" s="1190" t="s">
        <v>1381</v>
      </c>
      <c r="B33" s="1864">
        <v>2219</v>
      </c>
      <c r="C33" s="1864">
        <v>406</v>
      </c>
      <c r="D33" s="1865">
        <f t="shared" si="2"/>
        <v>0.18296529968454259</v>
      </c>
      <c r="E33" s="1864">
        <v>609</v>
      </c>
      <c r="F33" s="1324">
        <f t="shared" si="3"/>
        <v>0.27444794952681389</v>
      </c>
    </row>
    <row r="34" spans="1:6" ht="13">
      <c r="A34" s="1190" t="s">
        <v>1382</v>
      </c>
      <c r="B34" s="1864">
        <v>701</v>
      </c>
      <c r="C34" s="1864">
        <v>130</v>
      </c>
      <c r="D34" s="1865">
        <f t="shared" si="2"/>
        <v>0.18544935805991442</v>
      </c>
      <c r="E34" s="1864">
        <v>197</v>
      </c>
      <c r="F34" s="1324">
        <f t="shared" si="3"/>
        <v>0.2810271041369472</v>
      </c>
    </row>
    <row r="35" spans="1:6" ht="13">
      <c r="A35" s="1190" t="s">
        <v>1383</v>
      </c>
      <c r="B35" s="1864">
        <v>1145</v>
      </c>
      <c r="C35" s="1864">
        <v>205</v>
      </c>
      <c r="D35" s="1865">
        <f t="shared" si="2"/>
        <v>0.17903930131004367</v>
      </c>
      <c r="E35" s="1864">
        <v>300</v>
      </c>
      <c r="F35" s="1324">
        <f t="shared" si="3"/>
        <v>0.26200873362445415</v>
      </c>
    </row>
    <row r="36" spans="1:6" ht="13">
      <c r="A36" s="1190" t="s">
        <v>1384</v>
      </c>
      <c r="B36" s="1864">
        <v>1043</v>
      </c>
      <c r="C36" s="1864">
        <v>210</v>
      </c>
      <c r="D36" s="1865">
        <f t="shared" si="2"/>
        <v>0.20134228187919462</v>
      </c>
      <c r="E36" s="1864">
        <v>313</v>
      </c>
      <c r="F36" s="1324">
        <f t="shared" si="3"/>
        <v>0.30009587727708531</v>
      </c>
    </row>
    <row r="37" spans="1:6" ht="13">
      <c r="A37" s="1190" t="s">
        <v>1385</v>
      </c>
      <c r="B37" s="1864">
        <v>999</v>
      </c>
      <c r="C37" s="1864">
        <v>188</v>
      </c>
      <c r="D37" s="1865">
        <f t="shared" si="2"/>
        <v>0.18818818818818819</v>
      </c>
      <c r="E37" s="1864">
        <v>265</v>
      </c>
      <c r="F37" s="1324">
        <f t="shared" si="3"/>
        <v>0.26526526526526528</v>
      </c>
    </row>
    <row r="38" spans="1:6" ht="13.5">
      <c r="A38" s="2986" t="s">
        <v>1365</v>
      </c>
      <c r="B38" s="2987"/>
      <c r="C38" s="2987"/>
      <c r="D38" s="2987"/>
      <c r="E38" s="2987"/>
      <c r="F38" s="2988"/>
    </row>
    <row r="39" spans="1:6" ht="14" thickBot="1">
      <c r="A39" s="2985" t="s">
        <v>1370</v>
      </c>
      <c r="B39" s="2977"/>
      <c r="C39" s="2977"/>
      <c r="D39" s="2977"/>
      <c r="E39" s="2977"/>
      <c r="F39" s="2978"/>
    </row>
  </sheetData>
  <mergeCells count="9">
    <mergeCell ref="A38:F38"/>
    <mergeCell ref="A39:F39"/>
    <mergeCell ref="A24:F24"/>
    <mergeCell ref="A2:F2"/>
    <mergeCell ref="A3:F3"/>
    <mergeCell ref="A4:F4"/>
    <mergeCell ref="A6:F6"/>
    <mergeCell ref="A20:F20"/>
    <mergeCell ref="A21:F21"/>
  </mergeCells>
  <pageMargins left="0.7" right="0.7" top="0.75" bottom="0.75" header="0.3" footer="0.3"/>
  <pageSetup scale="91" orientation="landscape" r:id="rId1"/>
  <headerFooter scaleWithDoc="0" alignWithMargins="0"/>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5BAC-8669-4A33-A333-87F9DC45BF68}">
  <sheetPr>
    <pageSetUpPr fitToPage="1"/>
  </sheetPr>
  <dimension ref="A1:G10"/>
  <sheetViews>
    <sheetView tabSelected="1" view="pageBreakPreview" zoomScale="80" zoomScaleNormal="90" zoomScaleSheetLayoutView="80" zoomScalePageLayoutView="90" workbookViewId="0">
      <selection activeCell="B6" sqref="B6"/>
    </sheetView>
  </sheetViews>
  <sheetFormatPr defaultColWidth="9.453125" defaultRowHeight="13"/>
  <cols>
    <col min="1" max="1" width="30.54296875" style="24" customWidth="1"/>
    <col min="2" max="7" width="15.54296875" style="24" customWidth="1"/>
    <col min="8" max="8" width="6.54296875" style="24" customWidth="1"/>
    <col min="9" max="9" width="17.54296875" style="24" customWidth="1"/>
    <col min="10" max="10" width="16.453125" style="24" customWidth="1"/>
    <col min="11" max="11" width="18.453125" style="24" customWidth="1"/>
    <col min="12" max="16384" width="9.453125" style="24"/>
  </cols>
  <sheetData>
    <row r="1" spans="1:7" ht="15.5">
      <c r="A1" s="2557" t="s">
        <v>1387</v>
      </c>
      <c r="B1" s="2557"/>
      <c r="C1" s="2557"/>
      <c r="D1" s="2557"/>
      <c r="E1" s="2557"/>
      <c r="F1" s="2557"/>
      <c r="G1" s="2557"/>
    </row>
    <row r="2" spans="1:7" ht="15.5">
      <c r="A2" s="2557" t="s">
        <v>39</v>
      </c>
      <c r="B2" s="2557"/>
      <c r="C2" s="2557"/>
      <c r="D2" s="2557"/>
      <c r="E2" s="2557"/>
      <c r="F2" s="2557"/>
      <c r="G2" s="2557"/>
    </row>
    <row r="3" spans="1:7" ht="15.5">
      <c r="A3" s="2557" t="s">
        <v>40</v>
      </c>
      <c r="B3" s="2557"/>
      <c r="C3" s="2557"/>
      <c r="D3" s="2557"/>
      <c r="E3" s="2557"/>
      <c r="F3" s="2557"/>
      <c r="G3" s="2557"/>
    </row>
    <row r="4" spans="1:7" ht="13.5" thickBot="1"/>
    <row r="5" spans="1:7" ht="26.5" thickBot="1">
      <c r="A5" s="2102"/>
      <c r="B5" s="2044" t="s">
        <v>1388</v>
      </c>
      <c r="C5" s="2044" t="s">
        <v>1389</v>
      </c>
      <c r="D5" s="2044" t="s">
        <v>1390</v>
      </c>
      <c r="E5" s="2044" t="s">
        <v>1391</v>
      </c>
      <c r="F5" s="2044" t="s">
        <v>1392</v>
      </c>
      <c r="G5" s="2101" t="s">
        <v>1393</v>
      </c>
    </row>
    <row r="6" spans="1:7" ht="14.15" customHeight="1">
      <c r="A6" s="855" t="s">
        <v>1394</v>
      </c>
      <c r="B6" s="856">
        <v>2475461</v>
      </c>
      <c r="C6" s="857">
        <v>618711</v>
      </c>
      <c r="D6" s="857">
        <v>544187</v>
      </c>
      <c r="E6" s="857">
        <v>28155</v>
      </c>
      <c r="F6" s="858">
        <v>46369</v>
      </c>
      <c r="G6" s="1114">
        <v>206580</v>
      </c>
    </row>
    <row r="7" spans="1:7" ht="15.5" thickBot="1">
      <c r="A7" s="859" t="s">
        <v>1395</v>
      </c>
      <c r="B7" s="769"/>
      <c r="C7" s="860">
        <v>1</v>
      </c>
      <c r="D7" s="860">
        <f>D6/C6</f>
        <v>0.87954957969067948</v>
      </c>
      <c r="E7" s="860">
        <f>E6/C6</f>
        <v>4.5505898553605803E-2</v>
      </c>
      <c r="F7" s="860">
        <f>F6/C6</f>
        <v>7.4944521755714699E-2</v>
      </c>
      <c r="G7" s="861">
        <f>G6/C6</f>
        <v>0.33388771171031384</v>
      </c>
    </row>
    <row r="8" spans="1:7" s="168" customFormat="1" ht="14.5">
      <c r="A8" s="862" t="s">
        <v>1396</v>
      </c>
      <c r="B8" s="1239"/>
      <c r="C8" s="1239"/>
      <c r="D8" s="1239"/>
      <c r="E8" s="1239"/>
      <c r="F8" s="1239"/>
      <c r="G8" s="863"/>
    </row>
    <row r="9" spans="1:7" s="168" customFormat="1" ht="27" customHeight="1">
      <c r="A9" s="2992" t="s">
        <v>1397</v>
      </c>
      <c r="B9" s="2993"/>
      <c r="C9" s="2993"/>
      <c r="D9" s="2993"/>
      <c r="E9" s="2993"/>
      <c r="F9" s="2993"/>
      <c r="G9" s="2994"/>
    </row>
    <row r="10" spans="1:7" s="168" customFormat="1" ht="15" thickBot="1">
      <c r="A10" s="2995" t="s">
        <v>1398</v>
      </c>
      <c r="B10" s="2996"/>
      <c r="C10" s="2996"/>
      <c r="D10" s="2996"/>
      <c r="E10" s="2996"/>
      <c r="F10" s="2996"/>
      <c r="G10" s="2997"/>
    </row>
  </sheetData>
  <customSheetViews>
    <customSheetView guid="{F8F6599B-2A1F-4529-A350-AEBC686D896D}" showPageBreaks="1" fitToPage="1" printArea="1">
      <pageMargins left="0" right="0" top="0" bottom="0" header="0" footer="0"/>
      <printOptions horizontalCentered="1" verticalCentered="1" headings="1" gridLines="1"/>
      <pageSetup firstPageNumber="100" orientation="landscape" useFirstPageNumber="1" r:id="rId1"/>
      <headerFooter scaleWithDoc="0" alignWithMargins="0"/>
    </customSheetView>
  </customSheetViews>
  <mergeCells count="5">
    <mergeCell ref="A1:G1"/>
    <mergeCell ref="A2:G2"/>
    <mergeCell ref="A3:G3"/>
    <mergeCell ref="A9:G9"/>
    <mergeCell ref="A10:G10"/>
  </mergeCells>
  <printOptions horizontalCentered="1" verticalCentered="1" headings="1"/>
  <pageMargins left="0.25" right="0.25" top="0.5" bottom="0.5" header="0.3" footer="0.3"/>
  <pageSetup scale="81" firstPageNumber="100" orientation="portrait" r:id="rId2"/>
  <customProperties>
    <customPr name="_pios_id"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6F85B-4116-49D4-AE5D-43250D486916}">
  <sheetPr>
    <pageSetUpPr fitToPage="1"/>
  </sheetPr>
  <dimension ref="A1:J56"/>
  <sheetViews>
    <sheetView tabSelected="1" view="pageBreakPreview" zoomScale="80" zoomScaleNormal="90" zoomScaleSheetLayoutView="80" zoomScalePageLayoutView="90" workbookViewId="0">
      <selection activeCell="B6" sqref="B6"/>
    </sheetView>
  </sheetViews>
  <sheetFormatPr defaultColWidth="9.453125" defaultRowHeight="12.5"/>
  <cols>
    <col min="1" max="1" width="17.54296875" customWidth="1"/>
    <col min="2" max="10" width="10.54296875" customWidth="1"/>
    <col min="11" max="11" width="8.54296875" customWidth="1"/>
    <col min="12" max="12" width="17.54296875" customWidth="1"/>
    <col min="13" max="13" width="33" customWidth="1"/>
    <col min="14" max="14" width="21.453125" customWidth="1"/>
  </cols>
  <sheetData>
    <row r="1" spans="1:10" ht="15.5">
      <c r="A1" s="2557" t="s">
        <v>1399</v>
      </c>
      <c r="B1" s="2557"/>
      <c r="C1" s="2557"/>
      <c r="D1" s="2557"/>
      <c r="E1" s="2557"/>
      <c r="F1" s="2557"/>
      <c r="G1" s="2557"/>
      <c r="H1" s="2557"/>
      <c r="I1" s="2557"/>
      <c r="J1" s="2557"/>
    </row>
    <row r="2" spans="1:10" ht="15.5">
      <c r="A2" s="2557" t="s">
        <v>39</v>
      </c>
      <c r="B2" s="2557"/>
      <c r="C2" s="2557"/>
      <c r="D2" s="2557"/>
      <c r="E2" s="2557"/>
      <c r="F2" s="2557"/>
      <c r="G2" s="2557"/>
      <c r="H2" s="2557"/>
      <c r="I2" s="2557"/>
      <c r="J2" s="2557"/>
    </row>
    <row r="3" spans="1:10" ht="15.5">
      <c r="A3" s="2557" t="s">
        <v>40</v>
      </c>
      <c r="B3" s="2557"/>
      <c r="C3" s="2557"/>
      <c r="D3" s="2557"/>
      <c r="E3" s="2557"/>
      <c r="F3" s="2557"/>
      <c r="G3" s="2557"/>
      <c r="H3" s="2557"/>
      <c r="I3" s="2557"/>
      <c r="J3" s="2557"/>
    </row>
    <row r="4" spans="1:10" ht="13" thickBot="1"/>
    <row r="5" spans="1:10" ht="20.149999999999999" customHeight="1" thickBot="1">
      <c r="A5" s="2037" t="s">
        <v>574</v>
      </c>
      <c r="B5" s="3001" t="s">
        <v>1400</v>
      </c>
      <c r="C5" s="2524"/>
      <c r="D5" s="2525"/>
      <c r="E5" s="3001" t="s">
        <v>1401</v>
      </c>
      <c r="F5" s="2524"/>
      <c r="G5" s="2525"/>
      <c r="H5" s="2523" t="s">
        <v>30</v>
      </c>
      <c r="I5" s="2524"/>
      <c r="J5" s="2525"/>
    </row>
    <row r="6" spans="1:10" ht="15.75" customHeight="1" thickBot="1">
      <c r="A6" s="2116"/>
      <c r="B6" s="2215" t="s">
        <v>1402</v>
      </c>
      <c r="C6" s="2216" t="s">
        <v>1403</v>
      </c>
      <c r="D6" s="2217" t="s">
        <v>47</v>
      </c>
      <c r="E6" s="2215" t="s">
        <v>1402</v>
      </c>
      <c r="F6" s="2216" t="s">
        <v>1404</v>
      </c>
      <c r="G6" s="2217" t="s">
        <v>47</v>
      </c>
      <c r="H6" s="2218" t="s">
        <v>1402</v>
      </c>
      <c r="I6" s="2216" t="s">
        <v>1404</v>
      </c>
      <c r="J6" s="2217" t="s">
        <v>47</v>
      </c>
    </row>
    <row r="7" spans="1:10" s="36" customFormat="1">
      <c r="A7" s="160" t="s">
        <v>688</v>
      </c>
      <c r="B7" s="454">
        <v>121215.66915580104</v>
      </c>
      <c r="C7" s="455">
        <v>6.6433791989760005</v>
      </c>
      <c r="D7" s="456">
        <f>SUM(B7:C7)</f>
        <v>121222.312535</v>
      </c>
      <c r="E7" s="454">
        <v>118807</v>
      </c>
      <c r="F7" s="455">
        <v>0</v>
      </c>
      <c r="G7" s="456">
        <f>SUM(E7:F7)</f>
        <v>118807</v>
      </c>
      <c r="H7" s="1594">
        <f>E7/B7</f>
        <v>0.98012906109766118</v>
      </c>
      <c r="I7" s="457">
        <f t="shared" ref="I7:J7" si="0">F7/C7</f>
        <v>0</v>
      </c>
      <c r="J7" s="1595">
        <f t="shared" si="0"/>
        <v>0.98007534681948394</v>
      </c>
    </row>
    <row r="8" spans="1:10" s="36" customFormat="1">
      <c r="A8" s="166" t="s">
        <v>690</v>
      </c>
      <c r="B8" s="458">
        <v>0</v>
      </c>
      <c r="C8" s="1867">
        <v>125.60033199999999</v>
      </c>
      <c r="D8" s="459">
        <f t="shared" ref="D8:D55" si="1">SUM(B8:C8)</f>
        <v>125.60033199999999</v>
      </c>
      <c r="E8" s="458">
        <v>0</v>
      </c>
      <c r="F8" s="1867">
        <v>11</v>
      </c>
      <c r="G8" s="459">
        <f t="shared" ref="G8:G55" si="2">SUM(E8:F8)</f>
        <v>11</v>
      </c>
      <c r="H8" s="1594" t="s">
        <v>1312</v>
      </c>
      <c r="I8" s="460">
        <f t="shared" ref="I8:I55" si="3">F8/C8</f>
        <v>8.7579386334743131E-2</v>
      </c>
      <c r="J8" s="461">
        <f t="shared" ref="J8:J55" si="4">G8/D8</f>
        <v>8.7579386334743131E-2</v>
      </c>
    </row>
    <row r="9" spans="1:10" s="48" customFormat="1" ht="13">
      <c r="A9" s="166" t="s">
        <v>691</v>
      </c>
      <c r="B9" s="458">
        <v>0.53254018617326437</v>
      </c>
      <c r="C9" s="1867">
        <v>4637.122886813826</v>
      </c>
      <c r="D9" s="459">
        <f t="shared" si="1"/>
        <v>4637.6554269999997</v>
      </c>
      <c r="E9" s="458">
        <v>0</v>
      </c>
      <c r="F9" s="1867">
        <v>4259</v>
      </c>
      <c r="G9" s="459">
        <f t="shared" si="2"/>
        <v>4259</v>
      </c>
      <c r="H9" s="1594">
        <f t="shared" ref="H9:H54" si="5">E9/B9</f>
        <v>0</v>
      </c>
      <c r="I9" s="460">
        <f t="shared" si="3"/>
        <v>0.91845743663833879</v>
      </c>
      <c r="J9" s="461">
        <f t="shared" si="4"/>
        <v>0.91835197052469597</v>
      </c>
    </row>
    <row r="10" spans="1:10" s="36" customFormat="1">
      <c r="A10" s="166" t="s">
        <v>693</v>
      </c>
      <c r="B10" s="458">
        <v>21208.251812748942</v>
      </c>
      <c r="C10" s="1867">
        <v>10978.47204725106</v>
      </c>
      <c r="D10" s="459">
        <f t="shared" si="1"/>
        <v>32186.723860000002</v>
      </c>
      <c r="E10" s="458">
        <v>19909</v>
      </c>
      <c r="F10" s="1867">
        <v>11326</v>
      </c>
      <c r="G10" s="459">
        <f t="shared" si="2"/>
        <v>31235</v>
      </c>
      <c r="H10" s="1594">
        <f t="shared" si="5"/>
        <v>0.93873838238906981</v>
      </c>
      <c r="I10" s="462">
        <f t="shared" si="3"/>
        <v>1.031655402614607</v>
      </c>
      <c r="J10" s="461">
        <f t="shared" si="4"/>
        <v>0.97043116708181798</v>
      </c>
    </row>
    <row r="11" spans="1:10" s="36" customFormat="1">
      <c r="A11" s="166" t="s">
        <v>695</v>
      </c>
      <c r="B11" s="458">
        <v>23.967770452794582</v>
      </c>
      <c r="C11" s="1867">
        <v>7581.8412545472047</v>
      </c>
      <c r="D11" s="459">
        <f t="shared" si="1"/>
        <v>7605.8090249999996</v>
      </c>
      <c r="E11" s="458">
        <v>14</v>
      </c>
      <c r="F11" s="1867">
        <v>5154</v>
      </c>
      <c r="G11" s="459">
        <f t="shared" si="2"/>
        <v>5168</v>
      </c>
      <c r="H11" s="1594">
        <f t="shared" si="5"/>
        <v>0.58411774376651016</v>
      </c>
      <c r="I11" s="460">
        <f t="shared" si="3"/>
        <v>0.67978210397228922</v>
      </c>
      <c r="J11" s="461">
        <f t="shared" si="4"/>
        <v>0.67948064210039771</v>
      </c>
    </row>
    <row r="12" spans="1:10" s="36" customFormat="1">
      <c r="A12" s="166" t="s">
        <v>697</v>
      </c>
      <c r="B12" s="458">
        <v>15.460813319185036</v>
      </c>
      <c r="C12" s="1867">
        <v>3172.730219680815</v>
      </c>
      <c r="D12" s="459">
        <f t="shared" si="1"/>
        <v>3188.1910330000001</v>
      </c>
      <c r="E12" s="458">
        <v>4</v>
      </c>
      <c r="F12" s="1867">
        <v>3340</v>
      </c>
      <c r="G12" s="459">
        <f t="shared" si="2"/>
        <v>3344</v>
      </c>
      <c r="H12" s="1594">
        <f t="shared" si="5"/>
        <v>0.25871860150050929</v>
      </c>
      <c r="I12" s="460">
        <f t="shared" si="3"/>
        <v>1.052721085228612</v>
      </c>
      <c r="J12" s="461">
        <f t="shared" si="4"/>
        <v>1.0488706496528184</v>
      </c>
    </row>
    <row r="13" spans="1:10" s="36" customFormat="1">
      <c r="A13" s="166" t="s">
        <v>699</v>
      </c>
      <c r="B13" s="458">
        <v>79658.707854133623</v>
      </c>
      <c r="C13" s="1867">
        <v>6.0038866370000013E-2</v>
      </c>
      <c r="D13" s="459">
        <f t="shared" si="1"/>
        <v>79658.767892999997</v>
      </c>
      <c r="E13" s="458">
        <v>89166</v>
      </c>
      <c r="F13" s="1867">
        <v>0</v>
      </c>
      <c r="G13" s="459">
        <f t="shared" si="2"/>
        <v>89166</v>
      </c>
      <c r="H13" s="1594">
        <f t="shared" si="5"/>
        <v>1.1193503184017946</v>
      </c>
      <c r="I13" s="460">
        <f t="shared" si="3"/>
        <v>0</v>
      </c>
      <c r="J13" s="461">
        <f t="shared" si="4"/>
        <v>1.1193494747467145</v>
      </c>
    </row>
    <row r="14" spans="1:10" s="36" customFormat="1">
      <c r="A14" s="166" t="s">
        <v>701</v>
      </c>
      <c r="B14" s="458">
        <v>6958.6014618539757</v>
      </c>
      <c r="C14" s="1867">
        <v>5937.091515146024</v>
      </c>
      <c r="D14" s="459">
        <f t="shared" si="1"/>
        <v>12895.692976999999</v>
      </c>
      <c r="E14" s="458">
        <v>5652</v>
      </c>
      <c r="F14" s="1867">
        <v>5544</v>
      </c>
      <c r="G14" s="459">
        <f t="shared" si="2"/>
        <v>11196</v>
      </c>
      <c r="H14" s="1594">
        <f t="shared" si="5"/>
        <v>0.81223217495403754</v>
      </c>
      <c r="I14" s="460">
        <f t="shared" si="3"/>
        <v>0.93379055819786272</v>
      </c>
      <c r="J14" s="461">
        <f t="shared" si="4"/>
        <v>0.86819684835615496</v>
      </c>
    </row>
    <row r="15" spans="1:10" s="36" customFormat="1" ht="12.65" customHeight="1">
      <c r="A15" s="166" t="s">
        <v>703</v>
      </c>
      <c r="B15" s="458">
        <v>125599.66875441745</v>
      </c>
      <c r="C15" s="1867">
        <v>170.737465582542</v>
      </c>
      <c r="D15" s="459">
        <f t="shared" si="1"/>
        <v>125770.40621999999</v>
      </c>
      <c r="E15" s="458">
        <v>153852</v>
      </c>
      <c r="F15" s="1867">
        <v>85</v>
      </c>
      <c r="G15" s="459">
        <f t="shared" si="2"/>
        <v>153937</v>
      </c>
      <c r="H15" s="1594">
        <f t="shared" si="5"/>
        <v>1.224939536272375</v>
      </c>
      <c r="I15" s="460">
        <f t="shared" si="3"/>
        <v>0.49784035220381823</v>
      </c>
      <c r="J15" s="461">
        <f t="shared" si="4"/>
        <v>1.2239524752009663</v>
      </c>
    </row>
    <row r="16" spans="1:10" s="36" customFormat="1">
      <c r="A16" s="166" t="s">
        <v>705</v>
      </c>
      <c r="B16" s="458">
        <v>0.80270800087191674</v>
      </c>
      <c r="C16" s="1867">
        <v>3914.9209749991282</v>
      </c>
      <c r="D16" s="459">
        <f t="shared" si="1"/>
        <v>3915.7236830000002</v>
      </c>
      <c r="E16" s="458">
        <v>0</v>
      </c>
      <c r="F16" s="1867">
        <v>4600</v>
      </c>
      <c r="G16" s="459">
        <f t="shared" si="2"/>
        <v>4600</v>
      </c>
      <c r="H16" s="1594">
        <f t="shared" si="5"/>
        <v>0</v>
      </c>
      <c r="I16" s="460">
        <f t="shared" si="3"/>
        <v>1.1749917889469084</v>
      </c>
      <c r="J16" s="461">
        <f t="shared" si="4"/>
        <v>1.1747509202374942</v>
      </c>
    </row>
    <row r="17" spans="1:10" s="36" customFormat="1">
      <c r="A17" s="166" t="s">
        <v>707</v>
      </c>
      <c r="B17" s="458">
        <v>0</v>
      </c>
      <c r="C17" s="1867">
        <v>22492.152619</v>
      </c>
      <c r="D17" s="459">
        <f t="shared" si="1"/>
        <v>22492.152619</v>
      </c>
      <c r="E17" s="458">
        <v>0</v>
      </c>
      <c r="F17" s="1867">
        <v>18001</v>
      </c>
      <c r="G17" s="459">
        <f t="shared" si="2"/>
        <v>18001</v>
      </c>
      <c r="H17" s="1594" t="s">
        <v>1312</v>
      </c>
      <c r="I17" s="460">
        <f t="shared" si="3"/>
        <v>0.80032357528971465</v>
      </c>
      <c r="J17" s="461">
        <f t="shared" si="4"/>
        <v>0.80032357528971465</v>
      </c>
    </row>
    <row r="18" spans="1:10" s="36" customFormat="1">
      <c r="A18" s="166" t="s">
        <v>709</v>
      </c>
      <c r="B18" s="458">
        <v>37816.86480325809</v>
      </c>
      <c r="C18" s="1867">
        <v>57012.104658741911</v>
      </c>
      <c r="D18" s="459">
        <f t="shared" si="1"/>
        <v>94828.969462000008</v>
      </c>
      <c r="E18" s="458">
        <v>49333</v>
      </c>
      <c r="F18" s="1867">
        <v>67068</v>
      </c>
      <c r="G18" s="459">
        <f t="shared" si="2"/>
        <v>116401</v>
      </c>
      <c r="H18" s="1594">
        <f t="shared" si="5"/>
        <v>1.3045237953134006</v>
      </c>
      <c r="I18" s="460">
        <f t="shared" si="3"/>
        <v>1.1763817596534945</v>
      </c>
      <c r="J18" s="461">
        <f t="shared" si="4"/>
        <v>1.2274835491768616</v>
      </c>
    </row>
    <row r="19" spans="1:10" s="36" customFormat="1">
      <c r="A19" s="166" t="s">
        <v>711</v>
      </c>
      <c r="B19" s="458">
        <v>184.01687639668035</v>
      </c>
      <c r="C19" s="1867">
        <v>7779.5870656033203</v>
      </c>
      <c r="D19" s="459">
        <f t="shared" si="1"/>
        <v>7963.6039420000006</v>
      </c>
      <c r="E19" s="458">
        <v>128</v>
      </c>
      <c r="F19" s="1867">
        <v>9513</v>
      </c>
      <c r="G19" s="459">
        <f t="shared" si="2"/>
        <v>9641</v>
      </c>
      <c r="H19" s="1594">
        <f t="shared" si="5"/>
        <v>0.69558837486228031</v>
      </c>
      <c r="I19" s="460">
        <f t="shared" si="3"/>
        <v>1.222815545321267</v>
      </c>
      <c r="J19" s="461">
        <f t="shared" si="4"/>
        <v>1.2106327826216245</v>
      </c>
    </row>
    <row r="20" spans="1:10" s="36" customFormat="1">
      <c r="A20" s="166" t="s">
        <v>713</v>
      </c>
      <c r="B20" s="458">
        <v>0</v>
      </c>
      <c r="C20" s="1867">
        <v>13229.929682</v>
      </c>
      <c r="D20" s="459">
        <f t="shared" si="1"/>
        <v>13229.929682</v>
      </c>
      <c r="E20" s="458">
        <v>0</v>
      </c>
      <c r="F20" s="1867">
        <v>12634</v>
      </c>
      <c r="G20" s="459">
        <f t="shared" si="2"/>
        <v>12634</v>
      </c>
      <c r="H20" s="1594" t="s">
        <v>1312</v>
      </c>
      <c r="I20" s="462">
        <f t="shared" si="3"/>
        <v>0.95495594486713009</v>
      </c>
      <c r="J20" s="463">
        <f t="shared" si="4"/>
        <v>0.95495594486713009</v>
      </c>
    </row>
    <row r="21" spans="1:10" s="36" customFormat="1">
      <c r="A21" s="166" t="s">
        <v>715</v>
      </c>
      <c r="B21" s="458">
        <v>0</v>
      </c>
      <c r="C21" s="1867">
        <v>301.99295999999998</v>
      </c>
      <c r="D21" s="459">
        <f t="shared" si="1"/>
        <v>301.99295999999998</v>
      </c>
      <c r="E21" s="458">
        <v>0</v>
      </c>
      <c r="F21" s="1867">
        <v>164</v>
      </c>
      <c r="G21" s="459">
        <f t="shared" si="2"/>
        <v>164</v>
      </c>
      <c r="H21" s="1594" t="s">
        <v>1312</v>
      </c>
      <c r="I21" s="460">
        <f t="shared" si="3"/>
        <v>0.54305901700489978</v>
      </c>
      <c r="J21" s="461">
        <f t="shared" si="4"/>
        <v>0.54305901700489978</v>
      </c>
    </row>
    <row r="22" spans="1:10" s="36" customFormat="1">
      <c r="A22" s="166" t="s">
        <v>717</v>
      </c>
      <c r="B22" s="458">
        <v>13527.478734421396</v>
      </c>
      <c r="C22" s="1867">
        <v>5577.972983578602</v>
      </c>
      <c r="D22" s="459">
        <f t="shared" si="1"/>
        <v>19105.451717999997</v>
      </c>
      <c r="E22" s="458">
        <v>17874</v>
      </c>
      <c r="F22" s="1867">
        <v>5604</v>
      </c>
      <c r="G22" s="459">
        <f t="shared" si="2"/>
        <v>23478</v>
      </c>
      <c r="H22" s="1594">
        <f t="shared" si="5"/>
        <v>1.3213105228928319</v>
      </c>
      <c r="I22" s="460">
        <f t="shared" si="3"/>
        <v>1.0046660348657157</v>
      </c>
      <c r="J22" s="461">
        <f t="shared" si="4"/>
        <v>1.228863904739842</v>
      </c>
    </row>
    <row r="23" spans="1:10" s="36" customFormat="1">
      <c r="A23" s="166" t="s">
        <v>719</v>
      </c>
      <c r="B23" s="458">
        <v>17508.641113999998</v>
      </c>
      <c r="C23" s="1867">
        <v>0</v>
      </c>
      <c r="D23" s="459">
        <f t="shared" si="1"/>
        <v>17508.641113999998</v>
      </c>
      <c r="E23" s="458">
        <v>13108</v>
      </c>
      <c r="F23" s="1867">
        <v>0</v>
      </c>
      <c r="G23" s="459">
        <f t="shared" si="2"/>
        <v>13108</v>
      </c>
      <c r="H23" s="1594">
        <f t="shared" si="5"/>
        <v>0.74865890017694048</v>
      </c>
      <c r="I23" s="460" t="s">
        <v>1312</v>
      </c>
      <c r="J23" s="461">
        <f t="shared" si="4"/>
        <v>0.74865890017694048</v>
      </c>
    </row>
    <row r="24" spans="1:10" s="36" customFormat="1">
      <c r="A24" s="166" t="s">
        <v>721</v>
      </c>
      <c r="B24" s="458">
        <v>27.502209221255725</v>
      </c>
      <c r="C24" s="1867">
        <v>3289.2138087787444</v>
      </c>
      <c r="D24" s="459">
        <f t="shared" si="1"/>
        <v>3316.7160180000001</v>
      </c>
      <c r="E24" s="458">
        <v>18</v>
      </c>
      <c r="F24" s="1867">
        <v>2230</v>
      </c>
      <c r="G24" s="459">
        <f t="shared" si="2"/>
        <v>2248</v>
      </c>
      <c r="H24" s="1594">
        <f t="shared" si="5"/>
        <v>0.65449287565190506</v>
      </c>
      <c r="I24" s="460">
        <f t="shared" si="3"/>
        <v>0.67797356135628628</v>
      </c>
      <c r="J24" s="461">
        <f t="shared" si="4"/>
        <v>0.67777885951042549</v>
      </c>
    </row>
    <row r="25" spans="1:10" s="36" customFormat="1">
      <c r="A25" s="166" t="s">
        <v>723</v>
      </c>
      <c r="B25" s="458">
        <v>12.296373275350561</v>
      </c>
      <c r="C25" s="1867">
        <v>13897.588319724649</v>
      </c>
      <c r="D25" s="459">
        <f t="shared" si="1"/>
        <v>13909.884693</v>
      </c>
      <c r="E25" s="458">
        <v>2</v>
      </c>
      <c r="F25" s="1867">
        <v>10207</v>
      </c>
      <c r="G25" s="459">
        <f t="shared" si="2"/>
        <v>10209</v>
      </c>
      <c r="H25" s="1594">
        <f t="shared" si="5"/>
        <v>0.16264958416716424</v>
      </c>
      <c r="I25" s="460">
        <f t="shared" si="3"/>
        <v>0.73444397439182663</v>
      </c>
      <c r="J25" s="461">
        <f t="shared" si="4"/>
        <v>0.73393850670362271</v>
      </c>
    </row>
    <row r="26" spans="1:10" s="36" customFormat="1">
      <c r="A26" s="166" t="s">
        <v>725</v>
      </c>
      <c r="B26" s="458">
        <v>17271.52630697862</v>
      </c>
      <c r="C26" s="1867">
        <v>18948.29632602138</v>
      </c>
      <c r="D26" s="459">
        <f t="shared" si="1"/>
        <v>36219.822633000003</v>
      </c>
      <c r="E26" s="458">
        <v>19708</v>
      </c>
      <c r="F26" s="1867">
        <v>21527</v>
      </c>
      <c r="G26" s="459">
        <f t="shared" si="2"/>
        <v>41235</v>
      </c>
      <c r="H26" s="1594">
        <f t="shared" si="5"/>
        <v>1.1410688117376699</v>
      </c>
      <c r="I26" s="460">
        <f t="shared" si="3"/>
        <v>1.1360915846791635</v>
      </c>
      <c r="J26" s="461">
        <f t="shared" si="4"/>
        <v>1.1384649896775212</v>
      </c>
    </row>
    <row r="27" spans="1:10" s="36" customFormat="1">
      <c r="A27" s="166" t="s">
        <v>727</v>
      </c>
      <c r="B27" s="458">
        <v>33237.738266527085</v>
      </c>
      <c r="C27" s="1867">
        <v>4638.7810944729217</v>
      </c>
      <c r="D27" s="459">
        <f t="shared" si="1"/>
        <v>37876.519361000006</v>
      </c>
      <c r="E27" s="458">
        <v>34763</v>
      </c>
      <c r="F27" s="1867">
        <v>5797</v>
      </c>
      <c r="G27" s="459">
        <f t="shared" si="2"/>
        <v>40560</v>
      </c>
      <c r="H27" s="1594">
        <f t="shared" si="5"/>
        <v>1.0458894561730443</v>
      </c>
      <c r="I27" s="460">
        <f t="shared" si="3"/>
        <v>1.2496817336146966</v>
      </c>
      <c r="J27" s="461">
        <f t="shared" si="4"/>
        <v>1.0708481318841316</v>
      </c>
    </row>
    <row r="28" spans="1:10" s="36" customFormat="1">
      <c r="A28" s="166" t="s">
        <v>729</v>
      </c>
      <c r="B28" s="458">
        <v>11861.44951743124</v>
      </c>
      <c r="C28" s="1867">
        <v>0.64103056876000009</v>
      </c>
      <c r="D28" s="459">
        <f t="shared" si="1"/>
        <v>11862.090548</v>
      </c>
      <c r="E28" s="458">
        <v>10204</v>
      </c>
      <c r="F28" s="1867">
        <v>0</v>
      </c>
      <c r="G28" s="459">
        <f t="shared" si="2"/>
        <v>10204</v>
      </c>
      <c r="H28" s="1594">
        <f t="shared" si="5"/>
        <v>0.86026585410193757</v>
      </c>
      <c r="I28" s="460">
        <f t="shared" si="3"/>
        <v>0</v>
      </c>
      <c r="J28" s="461">
        <f t="shared" si="4"/>
        <v>0.86021936510343355</v>
      </c>
    </row>
    <row r="29" spans="1:10" s="36" customFormat="1">
      <c r="A29" s="166" t="s">
        <v>731</v>
      </c>
      <c r="B29" s="458">
        <v>12.240638108999519</v>
      </c>
      <c r="C29" s="1867">
        <v>11677.478484891</v>
      </c>
      <c r="D29" s="459">
        <f t="shared" si="1"/>
        <v>11689.719122999999</v>
      </c>
      <c r="E29" s="458">
        <v>0</v>
      </c>
      <c r="F29" s="1867">
        <v>9152</v>
      </c>
      <c r="G29" s="459">
        <f t="shared" si="2"/>
        <v>9152</v>
      </c>
      <c r="H29" s="1594">
        <f t="shared" si="5"/>
        <v>0</v>
      </c>
      <c r="I29" s="460">
        <f t="shared" si="3"/>
        <v>0.78373083811213085</v>
      </c>
      <c r="J29" s="461">
        <f t="shared" si="4"/>
        <v>0.78291017121130535</v>
      </c>
    </row>
    <row r="30" spans="1:10" s="36" customFormat="1">
      <c r="A30" s="166" t="s">
        <v>733</v>
      </c>
      <c r="B30" s="458">
        <v>19533.002772959258</v>
      </c>
      <c r="C30" s="1867">
        <v>9619.3433050407402</v>
      </c>
      <c r="D30" s="459">
        <f t="shared" si="1"/>
        <v>29152.346077999999</v>
      </c>
      <c r="E30" s="458">
        <v>14176</v>
      </c>
      <c r="F30" s="1867">
        <v>7145</v>
      </c>
      <c r="G30" s="459">
        <f t="shared" si="2"/>
        <v>21321</v>
      </c>
      <c r="H30" s="1594">
        <f t="shared" si="5"/>
        <v>0.72574607011394643</v>
      </c>
      <c r="I30" s="460">
        <f t="shared" si="3"/>
        <v>0.74277419709678816</v>
      </c>
      <c r="J30" s="461">
        <f t="shared" si="4"/>
        <v>0.73136480827146966</v>
      </c>
    </row>
    <row r="31" spans="1:10" s="36" customFormat="1">
      <c r="A31" s="166" t="s">
        <v>735</v>
      </c>
      <c r="B31" s="458">
        <v>87.441855672511792</v>
      </c>
      <c r="C31" s="1867">
        <v>2345.8243863274884</v>
      </c>
      <c r="D31" s="459">
        <f t="shared" si="1"/>
        <v>2433.2662420000001</v>
      </c>
      <c r="E31" s="458">
        <v>10</v>
      </c>
      <c r="F31" s="1867">
        <v>1382</v>
      </c>
      <c r="G31" s="459">
        <f t="shared" si="2"/>
        <v>1392</v>
      </c>
      <c r="H31" s="1594">
        <f t="shared" si="5"/>
        <v>0.11436170839571511</v>
      </c>
      <c r="I31" s="460">
        <f t="shared" si="3"/>
        <v>0.58913190947068028</v>
      </c>
      <c r="J31" s="461">
        <f t="shared" si="4"/>
        <v>0.57207056752485042</v>
      </c>
    </row>
    <row r="32" spans="1:10" s="36" customFormat="1">
      <c r="A32" s="166" t="s">
        <v>737</v>
      </c>
      <c r="B32" s="458">
        <v>119778.92475400001</v>
      </c>
      <c r="C32" s="1867">
        <v>0</v>
      </c>
      <c r="D32" s="459">
        <f t="shared" si="1"/>
        <v>119778.92475400001</v>
      </c>
      <c r="E32" s="458">
        <v>87785</v>
      </c>
      <c r="F32" s="1867">
        <v>0</v>
      </c>
      <c r="G32" s="459">
        <f t="shared" si="2"/>
        <v>87785</v>
      </c>
      <c r="H32" s="1594">
        <f t="shared" si="5"/>
        <v>0.7328918687514635</v>
      </c>
      <c r="I32" s="460" t="s">
        <v>1312</v>
      </c>
      <c r="J32" s="461">
        <f t="shared" si="4"/>
        <v>0.7328918687514635</v>
      </c>
    </row>
    <row r="33" spans="1:10" s="36" customFormat="1">
      <c r="A33" s="166" t="s">
        <v>739</v>
      </c>
      <c r="B33" s="458">
        <v>67.768763998714135</v>
      </c>
      <c r="C33" s="1867">
        <v>4339.878487001286</v>
      </c>
      <c r="D33" s="459">
        <f t="shared" si="1"/>
        <v>4407.6472510000003</v>
      </c>
      <c r="E33" s="458">
        <v>91</v>
      </c>
      <c r="F33" s="1867">
        <v>5323</v>
      </c>
      <c r="G33" s="459">
        <f t="shared" si="2"/>
        <v>5414</v>
      </c>
      <c r="H33" s="1594">
        <f t="shared" si="5"/>
        <v>1.3428015302407856</v>
      </c>
      <c r="I33" s="460">
        <f t="shared" si="3"/>
        <v>1.2265320367709232</v>
      </c>
      <c r="J33" s="461">
        <f t="shared" si="4"/>
        <v>1.2283197115585145</v>
      </c>
    </row>
    <row r="34" spans="1:10" s="36" customFormat="1">
      <c r="A34" s="166" t="s">
        <v>741</v>
      </c>
      <c r="B34" s="458">
        <v>55.436319641136009</v>
      </c>
      <c r="C34" s="1867">
        <v>242.677328358864</v>
      </c>
      <c r="D34" s="459">
        <f t="shared" si="1"/>
        <v>298.11364800000001</v>
      </c>
      <c r="E34" s="458">
        <v>15</v>
      </c>
      <c r="F34" s="1867">
        <v>252</v>
      </c>
      <c r="G34" s="459">
        <f t="shared" si="2"/>
        <v>267</v>
      </c>
      <c r="H34" s="1594">
        <f t="shared" si="5"/>
        <v>0.2705807329400956</v>
      </c>
      <c r="I34" s="460">
        <f t="shared" si="3"/>
        <v>1.0384159150926118</v>
      </c>
      <c r="J34" s="461">
        <f t="shared" si="4"/>
        <v>0.89563158812507637</v>
      </c>
    </row>
    <row r="35" spans="1:10" s="36" customFormat="1">
      <c r="A35" s="166" t="s">
        <v>743</v>
      </c>
      <c r="B35" s="458">
        <v>69936.555322999993</v>
      </c>
      <c r="C35" s="1867">
        <v>0</v>
      </c>
      <c r="D35" s="459">
        <f t="shared" si="1"/>
        <v>69936.555322999993</v>
      </c>
      <c r="E35" s="458">
        <v>51120</v>
      </c>
      <c r="F35" s="1867">
        <v>0</v>
      </c>
      <c r="G35" s="459">
        <f t="shared" si="2"/>
        <v>51120</v>
      </c>
      <c r="H35" s="1594">
        <f t="shared" si="5"/>
        <v>0.73094821104504981</v>
      </c>
      <c r="I35" s="460" t="s">
        <v>1312</v>
      </c>
      <c r="J35" s="461">
        <f t="shared" si="4"/>
        <v>0.73094821104504981</v>
      </c>
    </row>
    <row r="36" spans="1:10" s="36" customFormat="1">
      <c r="A36" s="166" t="s">
        <v>745</v>
      </c>
      <c r="B36" s="458">
        <v>66134.831220177861</v>
      </c>
      <c r="C36" s="1867">
        <v>7615.9728458221398</v>
      </c>
      <c r="D36" s="459">
        <f t="shared" si="1"/>
        <v>73750.804065999997</v>
      </c>
      <c r="E36" s="458">
        <v>79289</v>
      </c>
      <c r="F36" s="1867">
        <v>9146</v>
      </c>
      <c r="G36" s="459">
        <f t="shared" si="2"/>
        <v>88435</v>
      </c>
      <c r="H36" s="1594">
        <f t="shared" si="5"/>
        <v>1.1988992568232151</v>
      </c>
      <c r="I36" s="460">
        <f t="shared" si="3"/>
        <v>1.2008971388359375</v>
      </c>
      <c r="J36" s="461">
        <f t="shared" si="4"/>
        <v>1.1991055707115956</v>
      </c>
    </row>
    <row r="37" spans="1:10" s="36" customFormat="1">
      <c r="A37" s="166" t="s">
        <v>747</v>
      </c>
      <c r="B37" s="458">
        <v>12152.246602607309</v>
      </c>
      <c r="C37" s="1867">
        <v>17296.43326539269</v>
      </c>
      <c r="D37" s="459">
        <f t="shared" si="1"/>
        <v>29448.679867999999</v>
      </c>
      <c r="E37" s="458">
        <v>5354</v>
      </c>
      <c r="F37" s="1867">
        <v>12681</v>
      </c>
      <c r="G37" s="459">
        <f t="shared" si="2"/>
        <v>18035</v>
      </c>
      <c r="H37" s="1594">
        <f t="shared" si="5"/>
        <v>0.44057697108049798</v>
      </c>
      <c r="I37" s="460">
        <f t="shared" si="3"/>
        <v>0.73315693504120238</v>
      </c>
      <c r="J37" s="461">
        <f t="shared" si="4"/>
        <v>0.61242134047568919</v>
      </c>
    </row>
    <row r="38" spans="1:10" s="36" customFormat="1">
      <c r="A38" s="166" t="s">
        <v>748</v>
      </c>
      <c r="B38" s="458">
        <v>40106.022793999997</v>
      </c>
      <c r="C38" s="1867">
        <v>0</v>
      </c>
      <c r="D38" s="459">
        <f t="shared" si="1"/>
        <v>40106.022793999997</v>
      </c>
      <c r="E38" s="458">
        <v>35260</v>
      </c>
      <c r="F38" s="1867">
        <v>0</v>
      </c>
      <c r="G38" s="459">
        <f t="shared" si="2"/>
        <v>35260</v>
      </c>
      <c r="H38" s="1594">
        <f t="shared" si="5"/>
        <v>0.87916969930199662</v>
      </c>
      <c r="I38" s="460" t="s">
        <v>1312</v>
      </c>
      <c r="J38" s="461">
        <f t="shared" si="4"/>
        <v>0.87916969930199662</v>
      </c>
    </row>
    <row r="39" spans="1:10" s="36" customFormat="1">
      <c r="A39" s="166" t="s">
        <v>750</v>
      </c>
      <c r="B39" s="458">
        <v>15604.221049859518</v>
      </c>
      <c r="C39" s="1867">
        <v>923.03047014047991</v>
      </c>
      <c r="D39" s="459">
        <f t="shared" si="1"/>
        <v>16527.251519999998</v>
      </c>
      <c r="E39" s="458">
        <v>16987</v>
      </c>
      <c r="F39" s="1867">
        <v>722</v>
      </c>
      <c r="G39" s="459">
        <f t="shared" si="2"/>
        <v>17709</v>
      </c>
      <c r="H39" s="1594">
        <f t="shared" si="5"/>
        <v>1.0886156986447544</v>
      </c>
      <c r="I39" s="460">
        <f t="shared" si="3"/>
        <v>0.78220603041426762</v>
      </c>
      <c r="J39" s="461">
        <f t="shared" si="4"/>
        <v>1.0715030250837498</v>
      </c>
    </row>
    <row r="40" spans="1:10" s="36" customFormat="1">
      <c r="A40" s="166" t="s">
        <v>752</v>
      </c>
      <c r="B40" s="458">
        <v>93968.450902403885</v>
      </c>
      <c r="C40" s="1867">
        <v>3140.3679725960974</v>
      </c>
      <c r="D40" s="459">
        <f t="shared" si="1"/>
        <v>97108.818874999983</v>
      </c>
      <c r="E40" s="458">
        <v>97190</v>
      </c>
      <c r="F40" s="1867">
        <v>3155</v>
      </c>
      <c r="G40" s="459">
        <f t="shared" si="2"/>
        <v>100345</v>
      </c>
      <c r="H40" s="1594">
        <f t="shared" si="5"/>
        <v>1.0342833053717362</v>
      </c>
      <c r="I40" s="460">
        <f t="shared" si="3"/>
        <v>1.0046593353172579</v>
      </c>
      <c r="J40" s="461">
        <f t="shared" si="4"/>
        <v>1.0333253062130812</v>
      </c>
    </row>
    <row r="41" spans="1:10" s="36" customFormat="1">
      <c r="A41" s="166" t="s">
        <v>754</v>
      </c>
      <c r="B41" s="458">
        <v>22095.5296206495</v>
      </c>
      <c r="C41" s="1867">
        <v>9.1332693504999991</v>
      </c>
      <c r="D41" s="459">
        <f t="shared" si="1"/>
        <v>22104.66289</v>
      </c>
      <c r="E41" s="458">
        <v>17688</v>
      </c>
      <c r="F41" s="1867">
        <v>1</v>
      </c>
      <c r="G41" s="459">
        <f t="shared" si="2"/>
        <v>17689</v>
      </c>
      <c r="H41" s="1594">
        <f t="shared" si="5"/>
        <v>0.8005239206155792</v>
      </c>
      <c r="I41" s="460">
        <f t="shared" si="3"/>
        <v>0.10948981811702019</v>
      </c>
      <c r="J41" s="461">
        <f t="shared" si="4"/>
        <v>0.80023839712128719</v>
      </c>
    </row>
    <row r="42" spans="1:10" s="36" customFormat="1">
      <c r="A42" s="166" t="s">
        <v>756</v>
      </c>
      <c r="B42" s="458">
        <v>10718.302488259445</v>
      </c>
      <c r="C42" s="1867">
        <v>10323.035861740555</v>
      </c>
      <c r="D42" s="459">
        <f t="shared" si="1"/>
        <v>21041.338349999998</v>
      </c>
      <c r="E42" s="458">
        <v>9067</v>
      </c>
      <c r="F42" s="1867">
        <v>8460</v>
      </c>
      <c r="G42" s="459">
        <f t="shared" si="2"/>
        <v>17527</v>
      </c>
      <c r="H42" s="1594">
        <f t="shared" si="5"/>
        <v>0.8459361927816238</v>
      </c>
      <c r="I42" s="460">
        <f t="shared" si="3"/>
        <v>0.81952635962010212</v>
      </c>
      <c r="J42" s="461">
        <f t="shared" si="4"/>
        <v>0.83297933375041244</v>
      </c>
    </row>
    <row r="43" spans="1:10" s="36" customFormat="1">
      <c r="A43" s="166" t="s">
        <v>758</v>
      </c>
      <c r="B43" s="458">
        <v>1.28552985444</v>
      </c>
      <c r="C43" s="1867">
        <v>109.04144014555999</v>
      </c>
      <c r="D43" s="459">
        <f t="shared" si="1"/>
        <v>110.32696999999999</v>
      </c>
      <c r="E43" s="458">
        <v>1</v>
      </c>
      <c r="F43" s="1867">
        <v>118</v>
      </c>
      <c r="G43" s="459">
        <f t="shared" si="2"/>
        <v>119</v>
      </c>
      <c r="H43" s="1594">
        <f t="shared" si="5"/>
        <v>0.77788936332063485</v>
      </c>
      <c r="I43" s="460">
        <f t="shared" si="3"/>
        <v>1.0821573875260744</v>
      </c>
      <c r="J43" s="461">
        <f t="shared" si="4"/>
        <v>1.0786120565080326</v>
      </c>
    </row>
    <row r="44" spans="1:10" s="36" customFormat="1">
      <c r="A44" s="166" t="s">
        <v>760</v>
      </c>
      <c r="B44" s="458">
        <v>0</v>
      </c>
      <c r="C44" s="1867">
        <v>7.8209180000000007</v>
      </c>
      <c r="D44" s="459">
        <f t="shared" si="1"/>
        <v>7.8209180000000007</v>
      </c>
      <c r="E44" s="458">
        <v>0</v>
      </c>
      <c r="F44" s="1867">
        <v>6</v>
      </c>
      <c r="G44" s="459">
        <f t="shared" si="2"/>
        <v>6</v>
      </c>
      <c r="H44" s="1594" t="s">
        <v>1312</v>
      </c>
      <c r="I44" s="460">
        <f t="shared" si="3"/>
        <v>0.76717336762768762</v>
      </c>
      <c r="J44" s="461">
        <f t="shared" si="4"/>
        <v>0.76717336762768762</v>
      </c>
    </row>
    <row r="45" spans="1:10" s="36" customFormat="1">
      <c r="A45" s="166" t="s">
        <v>762</v>
      </c>
      <c r="B45" s="458">
        <v>36161.443728999999</v>
      </c>
      <c r="C45" s="1867">
        <v>0</v>
      </c>
      <c r="D45" s="459">
        <f t="shared" si="1"/>
        <v>36161.443728999999</v>
      </c>
      <c r="E45" s="458">
        <v>42969</v>
      </c>
      <c r="F45" s="1867">
        <v>0</v>
      </c>
      <c r="G45" s="459">
        <f t="shared" si="2"/>
        <v>42969</v>
      </c>
      <c r="H45" s="1594">
        <f t="shared" si="5"/>
        <v>1.1882545487402822</v>
      </c>
      <c r="I45" s="460" t="s">
        <v>1312</v>
      </c>
      <c r="J45" s="461">
        <f t="shared" si="4"/>
        <v>1.1882545487402822</v>
      </c>
    </row>
    <row r="46" spans="1:10" s="36" customFormat="1">
      <c r="A46" s="166" t="s">
        <v>764</v>
      </c>
      <c r="B46" s="458">
        <v>40525.774594431321</v>
      </c>
      <c r="C46" s="1867">
        <v>2573.6026855686696</v>
      </c>
      <c r="D46" s="459">
        <f t="shared" si="1"/>
        <v>43099.377279999993</v>
      </c>
      <c r="E46" s="458">
        <v>37702</v>
      </c>
      <c r="F46" s="1867">
        <v>2431</v>
      </c>
      <c r="G46" s="459">
        <f t="shared" si="2"/>
        <v>40133</v>
      </c>
      <c r="H46" s="1594">
        <f t="shared" si="5"/>
        <v>0.93032151457459522</v>
      </c>
      <c r="I46" s="460">
        <f t="shared" si="3"/>
        <v>0.94459024838281913</v>
      </c>
      <c r="J46" s="461">
        <f t="shared" si="4"/>
        <v>0.93117354664480212</v>
      </c>
    </row>
    <row r="47" spans="1:10" s="36" customFormat="1">
      <c r="A47" s="166" t="s">
        <v>766</v>
      </c>
      <c r="B47" s="458">
        <v>28121.864356894195</v>
      </c>
      <c r="C47" s="1867">
        <v>23503.855888105798</v>
      </c>
      <c r="D47" s="459">
        <f t="shared" si="1"/>
        <v>51625.72024499999</v>
      </c>
      <c r="E47" s="458">
        <v>22137</v>
      </c>
      <c r="F47" s="1867">
        <v>21382</v>
      </c>
      <c r="G47" s="459">
        <f t="shared" si="2"/>
        <v>43519</v>
      </c>
      <c r="H47" s="1594">
        <f t="shared" si="5"/>
        <v>0.78718109578581408</v>
      </c>
      <c r="I47" s="460">
        <f t="shared" si="3"/>
        <v>0.90972307274996655</v>
      </c>
      <c r="J47" s="461">
        <f t="shared" si="4"/>
        <v>0.84297129015289363</v>
      </c>
    </row>
    <row r="48" spans="1:10" s="36" customFormat="1">
      <c r="A48" s="166" t="s">
        <v>768</v>
      </c>
      <c r="B48" s="458">
        <v>11029.471212059872</v>
      </c>
      <c r="C48" s="1867">
        <v>0.54904694012700006</v>
      </c>
      <c r="D48" s="459">
        <f t="shared" si="1"/>
        <v>11030.020258999999</v>
      </c>
      <c r="E48" s="458">
        <v>13018</v>
      </c>
      <c r="F48" s="1867">
        <v>0</v>
      </c>
      <c r="G48" s="459">
        <f t="shared" si="2"/>
        <v>13018</v>
      </c>
      <c r="H48" s="1594">
        <f t="shared" si="5"/>
        <v>1.1802923050169283</v>
      </c>
      <c r="I48" s="460">
        <f t="shared" si="3"/>
        <v>0</v>
      </c>
      <c r="J48" s="461">
        <f t="shared" si="4"/>
        <v>1.1802335530052992</v>
      </c>
    </row>
    <row r="49" spans="1:10" s="36" customFormat="1">
      <c r="A49" s="166" t="s">
        <v>770</v>
      </c>
      <c r="B49" s="458">
        <v>15.269772940764497</v>
      </c>
      <c r="C49" s="1867">
        <v>10866.794597059235</v>
      </c>
      <c r="D49" s="459">
        <f t="shared" si="1"/>
        <v>10882.06437</v>
      </c>
      <c r="E49" s="458">
        <v>5</v>
      </c>
      <c r="F49" s="1867">
        <v>11069</v>
      </c>
      <c r="G49" s="459">
        <f t="shared" si="2"/>
        <v>11074</v>
      </c>
      <c r="H49" s="1594">
        <f t="shared" si="5"/>
        <v>0.32744429268177905</v>
      </c>
      <c r="I49" s="460">
        <f t="shared" si="3"/>
        <v>1.0186076401035025</v>
      </c>
      <c r="J49" s="461">
        <f t="shared" si="4"/>
        <v>1.0176377958697922</v>
      </c>
    </row>
    <row r="50" spans="1:10" s="36" customFormat="1">
      <c r="A50" s="166" t="s">
        <v>772</v>
      </c>
      <c r="B50" s="458">
        <v>0</v>
      </c>
      <c r="C50" s="1867">
        <v>631.26438499999995</v>
      </c>
      <c r="D50" s="459">
        <f t="shared" si="1"/>
        <v>631.26438499999995</v>
      </c>
      <c r="E50" s="458">
        <v>0</v>
      </c>
      <c r="F50" s="1867">
        <v>260</v>
      </c>
      <c r="G50" s="459">
        <f t="shared" si="2"/>
        <v>260</v>
      </c>
      <c r="H50" s="1594" t="s">
        <v>1312</v>
      </c>
      <c r="I50" s="460">
        <f t="shared" si="3"/>
        <v>0.41187180233524506</v>
      </c>
      <c r="J50" s="461">
        <f t="shared" si="4"/>
        <v>0.41187180233524506</v>
      </c>
    </row>
    <row r="51" spans="1:10" s="36" customFormat="1">
      <c r="A51" s="166" t="s">
        <v>774</v>
      </c>
      <c r="B51" s="458">
        <v>721.39730115855582</v>
      </c>
      <c r="C51" s="1867">
        <v>7225.8700708414444</v>
      </c>
      <c r="D51" s="459">
        <f t="shared" si="1"/>
        <v>7947.2673720000003</v>
      </c>
      <c r="E51" s="458">
        <v>329</v>
      </c>
      <c r="F51" s="1867">
        <v>9381</v>
      </c>
      <c r="G51" s="459">
        <f t="shared" si="2"/>
        <v>9710</v>
      </c>
      <c r="H51" s="1594">
        <f t="shared" si="5"/>
        <v>0.45605937182136635</v>
      </c>
      <c r="I51" s="460">
        <f t="shared" si="3"/>
        <v>1.2982519624667972</v>
      </c>
      <c r="J51" s="461">
        <f t="shared" si="4"/>
        <v>1.2218036144361395</v>
      </c>
    </row>
    <row r="52" spans="1:10" s="36" customFormat="1">
      <c r="A52" s="166" t="s">
        <v>776</v>
      </c>
      <c r="B52" s="458">
        <v>0</v>
      </c>
      <c r="C52" s="1867">
        <v>8951.5014790000005</v>
      </c>
      <c r="D52" s="459">
        <f t="shared" si="1"/>
        <v>8951.5014790000005</v>
      </c>
      <c r="E52" s="458">
        <v>0</v>
      </c>
      <c r="F52" s="1867">
        <v>6527</v>
      </c>
      <c r="G52" s="459">
        <f t="shared" si="2"/>
        <v>6527</v>
      </c>
      <c r="H52" s="1594" t="s">
        <v>1312</v>
      </c>
      <c r="I52" s="460">
        <f t="shared" si="3"/>
        <v>0.72915141837513842</v>
      </c>
      <c r="J52" s="461">
        <f t="shared" si="4"/>
        <v>0.72915141837513842</v>
      </c>
    </row>
    <row r="53" spans="1:10" s="36" customFormat="1">
      <c r="A53" s="166" t="s">
        <v>778</v>
      </c>
      <c r="B53" s="458">
        <v>24573.215727416013</v>
      </c>
      <c r="C53" s="1867">
        <v>0.54173658398400004</v>
      </c>
      <c r="D53" s="459">
        <f t="shared" si="1"/>
        <v>24573.757463999998</v>
      </c>
      <c r="E53" s="458">
        <v>20271</v>
      </c>
      <c r="F53" s="1867">
        <v>2</v>
      </c>
      <c r="G53" s="459">
        <f t="shared" si="2"/>
        <v>20273</v>
      </c>
      <c r="H53" s="1594">
        <f t="shared" si="5"/>
        <v>0.82492255897073796</v>
      </c>
      <c r="I53" s="460">
        <f t="shared" si="3"/>
        <v>3.6918311576665999</v>
      </c>
      <c r="J53" s="461">
        <f t="shared" si="4"/>
        <v>0.82498576091586684</v>
      </c>
    </row>
    <row r="54" spans="1:10" s="36" customFormat="1" ht="13" thickBot="1">
      <c r="A54" s="364" t="s">
        <v>780</v>
      </c>
      <c r="B54" s="464">
        <v>10361.106925503793</v>
      </c>
      <c r="C54" s="465">
        <v>114.32206049620801</v>
      </c>
      <c r="D54" s="466">
        <f t="shared" si="1"/>
        <v>10475.428986000001</v>
      </c>
      <c r="E54" s="464">
        <v>11628</v>
      </c>
      <c r="F54" s="465">
        <v>99</v>
      </c>
      <c r="G54" s="466">
        <f t="shared" si="2"/>
        <v>11727</v>
      </c>
      <c r="H54" s="1596">
        <f t="shared" si="5"/>
        <v>1.1222739118132019</v>
      </c>
      <c r="I54" s="467">
        <f t="shared" si="3"/>
        <v>0.86597459466962434</v>
      </c>
      <c r="J54" s="468">
        <f t="shared" si="4"/>
        <v>1.1194768267411936</v>
      </c>
    </row>
    <row r="55" spans="1:10" s="48" customFormat="1" ht="14" thickTop="1" thickBot="1">
      <c r="A55" s="2423" t="s">
        <v>47</v>
      </c>
      <c r="B55" s="2424">
        <f>SUM(B7:B54)</f>
        <v>1107890.9813270213</v>
      </c>
      <c r="C55" s="2425">
        <f>SUM(C7:C54)</f>
        <v>305211.82064697915</v>
      </c>
      <c r="D55" s="2426">
        <f t="shared" si="1"/>
        <v>1413102.8019740004</v>
      </c>
      <c r="E55" s="2424">
        <f>SUM(E7:E54)</f>
        <v>1094634</v>
      </c>
      <c r="F55" s="2427">
        <f>SUM(F7:F54)</f>
        <v>295758</v>
      </c>
      <c r="G55" s="2428">
        <f t="shared" si="2"/>
        <v>1390392</v>
      </c>
      <c r="H55" s="2429">
        <f>E55/B55</f>
        <v>0.98803403805025813</v>
      </c>
      <c r="I55" s="2430">
        <f t="shared" si="3"/>
        <v>0.96902537841771919</v>
      </c>
      <c r="J55" s="2431">
        <f t="shared" si="4"/>
        <v>0.98392841487379756</v>
      </c>
    </row>
    <row r="56" spans="1:10" s="250" customFormat="1" ht="28.4" customHeight="1" thickBot="1">
      <c r="A56" s="2998" t="s">
        <v>1405</v>
      </c>
      <c r="B56" s="2999"/>
      <c r="C56" s="2999"/>
      <c r="D56" s="2999"/>
      <c r="E56" s="2999"/>
      <c r="F56" s="2999"/>
      <c r="G56" s="2999"/>
      <c r="H56" s="2999"/>
      <c r="I56" s="2999"/>
      <c r="J56" s="3000"/>
    </row>
  </sheetData>
  <customSheetViews>
    <customSheetView guid="{F8F6599B-2A1F-4529-A350-AEBC686D896D}" showPageBreaks="1" fitToPage="1" printArea="1">
      <pageMargins left="0" right="0" top="0" bottom="0" header="0" footer="0"/>
      <printOptions horizontalCentered="1" verticalCentered="1" headings="1" gridLines="1"/>
      <pageSetup firstPageNumber="101" orientation="landscape" useFirstPageNumber="1" r:id="rId1"/>
      <headerFooter scaleWithDoc="0" alignWithMargins="0"/>
    </customSheetView>
  </customSheetViews>
  <mergeCells count="7">
    <mergeCell ref="A1:J1"/>
    <mergeCell ref="A2:J2"/>
    <mergeCell ref="A3:J3"/>
    <mergeCell ref="A56:J56"/>
    <mergeCell ref="B5:D5"/>
    <mergeCell ref="E5:G5"/>
    <mergeCell ref="H5:J5"/>
  </mergeCells>
  <printOptions horizontalCentered="1" verticalCentered="1" headings="1"/>
  <pageMargins left="0.25" right="0.25" top="0.5" bottom="0.5" header="0.3" footer="0.3"/>
  <pageSetup scale="89" firstPageNumber="101" orientation="portrait" r:id="rId2"/>
  <customProperties>
    <customPr name="_pios_id"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F044C-537A-4CB6-9702-C165C7B682F9}">
  <sheetPr>
    <pageSetUpPr fitToPage="1"/>
  </sheetPr>
  <dimension ref="A1:H24"/>
  <sheetViews>
    <sheetView tabSelected="1" view="pageBreakPreview" zoomScale="80" zoomScaleNormal="90" zoomScaleSheetLayoutView="80" zoomScalePageLayoutView="118" workbookViewId="0">
      <selection activeCell="B6" sqref="B6"/>
    </sheetView>
  </sheetViews>
  <sheetFormatPr defaultColWidth="9.453125" defaultRowHeight="14"/>
  <cols>
    <col min="1" max="1" width="19.453125" style="5" customWidth="1"/>
    <col min="2" max="2" width="14.54296875" style="6" customWidth="1"/>
    <col min="3" max="3" width="14.54296875" style="537" customWidth="1"/>
    <col min="4" max="4" width="17.453125" style="10" customWidth="1"/>
    <col min="5" max="6" width="14.54296875" style="6" customWidth="1"/>
    <col min="7" max="7" width="14.54296875" style="7" customWidth="1"/>
    <col min="8" max="8" width="21.453125" style="7" customWidth="1"/>
    <col min="9" max="9" width="6" style="7" customWidth="1"/>
    <col min="10" max="10" width="17.54296875" style="7" customWidth="1"/>
    <col min="11" max="11" width="16.453125" style="7" customWidth="1"/>
    <col min="12" max="12" width="23.453125" style="7" customWidth="1"/>
    <col min="13" max="16384" width="9.453125" style="7"/>
  </cols>
  <sheetData>
    <row r="1" spans="1:8" ht="15.5">
      <c r="A1" s="2557" t="s">
        <v>1406</v>
      </c>
      <c r="B1" s="2557"/>
      <c r="C1" s="2557"/>
      <c r="D1" s="2557"/>
      <c r="E1" s="2557"/>
      <c r="F1" s="2557"/>
      <c r="G1" s="2557"/>
      <c r="H1" s="2557"/>
    </row>
    <row r="2" spans="1:8" ht="15.5">
      <c r="A2" s="2557" t="s">
        <v>39</v>
      </c>
      <c r="B2" s="2557"/>
      <c r="C2" s="2557"/>
      <c r="D2" s="2557"/>
      <c r="E2" s="2557"/>
      <c r="F2" s="2557"/>
      <c r="G2" s="2557"/>
      <c r="H2" s="2557"/>
    </row>
    <row r="3" spans="1:8" ht="15.5">
      <c r="A3" s="2557" t="s">
        <v>40</v>
      </c>
      <c r="B3" s="2557"/>
      <c r="C3" s="2557"/>
      <c r="D3" s="2557"/>
      <c r="E3" s="2557"/>
      <c r="F3" s="2557"/>
      <c r="G3" s="2557"/>
      <c r="H3" s="2557"/>
    </row>
    <row r="4" spans="1:8" ht="14.5" thickBot="1"/>
    <row r="5" spans="1:8" ht="62" customHeight="1" thickBot="1">
      <c r="A5" s="2102">
        <v>2025</v>
      </c>
      <c r="B5" s="2044" t="s">
        <v>1407</v>
      </c>
      <c r="C5" s="2044" t="s">
        <v>1408</v>
      </c>
      <c r="D5" s="2044" t="s">
        <v>1409</v>
      </c>
      <c r="E5" s="2044" t="s">
        <v>1410</v>
      </c>
      <c r="F5" s="2044" t="s">
        <v>1411</v>
      </c>
      <c r="G5" s="2117" t="s">
        <v>1412</v>
      </c>
      <c r="H5" s="2101" t="s">
        <v>1413</v>
      </c>
    </row>
    <row r="6" spans="1:8">
      <c r="A6" s="530" t="s">
        <v>1311</v>
      </c>
      <c r="B6" s="531">
        <v>1380157</v>
      </c>
      <c r="C6" s="470">
        <v>34660</v>
      </c>
      <c r="D6" s="538">
        <f>C6/B6</f>
        <v>2.5113084960624046E-2</v>
      </c>
      <c r="E6" s="470">
        <v>20664</v>
      </c>
      <c r="F6" s="470">
        <v>13996</v>
      </c>
      <c r="G6" s="523">
        <f>IF(C6=0,0,E6/C6)</f>
        <v>0.59619157530294287</v>
      </c>
      <c r="H6" s="524">
        <f t="shared" ref="H6:H17" si="0">F6/B6</f>
        <v>1.0140875277232952E-2</v>
      </c>
    </row>
    <row r="7" spans="1:8" s="8" customFormat="1">
      <c r="A7" s="532" t="s">
        <v>1313</v>
      </c>
      <c r="B7" s="531">
        <v>1384498</v>
      </c>
      <c r="C7" s="1861">
        <v>16975</v>
      </c>
      <c r="D7" s="1868">
        <f t="shared" ref="D7:D17" si="1">C7/B7</f>
        <v>1.2260761662349819E-2</v>
      </c>
      <c r="E7" s="1861">
        <v>10140</v>
      </c>
      <c r="F7" s="1861">
        <v>6835</v>
      </c>
      <c r="G7" s="1869">
        <f t="shared" ref="G7:G17" si="2">IF(C7=0,0,E7/C7)</f>
        <v>0.59734904270986744</v>
      </c>
      <c r="H7" s="533">
        <f t="shared" si="0"/>
        <v>4.9368074204513114E-3</v>
      </c>
    </row>
    <row r="8" spans="1:8">
      <c r="A8" s="532" t="s">
        <v>1314</v>
      </c>
      <c r="B8" s="531">
        <v>1389112</v>
      </c>
      <c r="C8" s="1861">
        <v>17358</v>
      </c>
      <c r="D8" s="1868">
        <f t="shared" si="1"/>
        <v>1.2495752682289116E-2</v>
      </c>
      <c r="E8" s="1861">
        <v>10449</v>
      </c>
      <c r="F8" s="1861">
        <v>6909</v>
      </c>
      <c r="G8" s="1869">
        <f t="shared" si="2"/>
        <v>0.60197027307293471</v>
      </c>
      <c r="H8" s="533">
        <f t="shared" si="0"/>
        <v>4.9736810278796818E-3</v>
      </c>
    </row>
    <row r="9" spans="1:8">
      <c r="A9" s="532" t="s">
        <v>1315</v>
      </c>
      <c r="B9" s="531">
        <v>1383746</v>
      </c>
      <c r="C9" s="1861">
        <v>14580</v>
      </c>
      <c r="D9" s="1868">
        <f t="shared" si="1"/>
        <v>1.0536615824002381E-2</v>
      </c>
      <c r="E9" s="1861">
        <v>9096</v>
      </c>
      <c r="F9" s="1861">
        <v>5484</v>
      </c>
      <c r="G9" s="1869">
        <f t="shared" si="2"/>
        <v>0.62386831275720167</v>
      </c>
      <c r="H9" s="533">
        <f t="shared" si="0"/>
        <v>3.9631550877111841E-3</v>
      </c>
    </row>
    <row r="10" spans="1:8">
      <c r="A10" s="532" t="s">
        <v>1316</v>
      </c>
      <c r="B10" s="531">
        <v>1377988</v>
      </c>
      <c r="C10" s="1861">
        <v>15374</v>
      </c>
      <c r="D10" s="1868">
        <f t="shared" si="1"/>
        <v>1.1156846068325704E-2</v>
      </c>
      <c r="E10" s="1861">
        <v>9743</v>
      </c>
      <c r="F10" s="1861">
        <v>5631</v>
      </c>
      <c r="G10" s="1869">
        <f t="shared" si="2"/>
        <v>0.63373227526993625</v>
      </c>
      <c r="H10" s="533">
        <f t="shared" si="0"/>
        <v>4.0863926246092128E-3</v>
      </c>
    </row>
    <row r="11" spans="1:8">
      <c r="A11" s="532" t="s">
        <v>1317</v>
      </c>
      <c r="B11" s="1861">
        <v>1381483</v>
      </c>
      <c r="C11" s="1861">
        <v>17959</v>
      </c>
      <c r="D11" s="1868">
        <f t="shared" si="1"/>
        <v>1.2999798043117433E-2</v>
      </c>
      <c r="E11" s="1861">
        <v>10464</v>
      </c>
      <c r="F11" s="1861">
        <v>7495</v>
      </c>
      <c r="G11" s="1869">
        <f t="shared" si="2"/>
        <v>0.58266050448243223</v>
      </c>
      <c r="H11" s="533">
        <f t="shared" si="0"/>
        <v>5.4253291571448939E-3</v>
      </c>
    </row>
    <row r="12" spans="1:8">
      <c r="A12" s="532" t="s">
        <v>1318</v>
      </c>
      <c r="B12" s="1861">
        <v>1393312</v>
      </c>
      <c r="C12" s="1861">
        <v>17896</v>
      </c>
      <c r="D12" s="1868">
        <f t="shared" si="1"/>
        <v>1.2844215796605498E-2</v>
      </c>
      <c r="E12" s="1861">
        <v>10815</v>
      </c>
      <c r="F12" s="1861">
        <v>7081</v>
      </c>
      <c r="G12" s="1869">
        <f t="shared" si="2"/>
        <v>0.60432498882431829</v>
      </c>
      <c r="H12" s="533">
        <f t="shared" si="0"/>
        <v>5.0821352288647481E-3</v>
      </c>
    </row>
    <row r="13" spans="1:8">
      <c r="A13" s="532" t="s">
        <v>1319</v>
      </c>
      <c r="B13" s="1861">
        <v>1403429</v>
      </c>
      <c r="C13" s="1861">
        <v>22613</v>
      </c>
      <c r="D13" s="1868">
        <f t="shared" si="1"/>
        <v>1.6112678304353124E-2</v>
      </c>
      <c r="E13" s="1861">
        <v>13413</v>
      </c>
      <c r="F13" s="1861">
        <v>9200</v>
      </c>
      <c r="G13" s="1869">
        <f t="shared" si="2"/>
        <v>0.5931543802237651</v>
      </c>
      <c r="H13" s="533">
        <f t="shared" si="0"/>
        <v>6.5553725909896403E-3</v>
      </c>
    </row>
    <row r="14" spans="1:8">
      <c r="A14" s="532" t="s">
        <v>1320</v>
      </c>
      <c r="B14" s="1861">
        <v>1410832</v>
      </c>
      <c r="C14" s="1861">
        <v>19191</v>
      </c>
      <c r="D14" s="1868">
        <f t="shared" si="1"/>
        <v>1.3602611792190708E-2</v>
      </c>
      <c r="E14" s="1861">
        <v>11323</v>
      </c>
      <c r="F14" s="1861">
        <v>7868</v>
      </c>
      <c r="G14" s="1869">
        <f t="shared" si="2"/>
        <v>0.59001615340524205</v>
      </c>
      <c r="H14" s="533">
        <f t="shared" si="0"/>
        <v>5.5768511062975609E-3</v>
      </c>
    </row>
    <row r="15" spans="1:8">
      <c r="A15" s="532" t="s">
        <v>1321</v>
      </c>
      <c r="B15" s="1861">
        <v>1398554</v>
      </c>
      <c r="C15" s="1861">
        <v>20573</v>
      </c>
      <c r="D15" s="1868">
        <f t="shared" si="1"/>
        <v>1.4710193528458679E-2</v>
      </c>
      <c r="E15" s="1861">
        <v>12156</v>
      </c>
      <c r="F15" s="1861">
        <v>8417</v>
      </c>
      <c r="G15" s="1869">
        <f t="shared" si="2"/>
        <v>0.59087153064696452</v>
      </c>
      <c r="H15" s="533">
        <f t="shared" si="0"/>
        <v>6.0183589621852288E-3</v>
      </c>
    </row>
    <row r="16" spans="1:8">
      <c r="A16" s="532" t="s">
        <v>1322</v>
      </c>
      <c r="B16" s="1861">
        <v>1383745</v>
      </c>
      <c r="C16" s="1861">
        <v>16375</v>
      </c>
      <c r="D16" s="1868">
        <f t="shared" si="1"/>
        <v>1.1833827764508633E-2</v>
      </c>
      <c r="E16" s="1861">
        <v>9794</v>
      </c>
      <c r="F16" s="1861">
        <v>6581</v>
      </c>
      <c r="G16" s="1869">
        <f t="shared" si="2"/>
        <v>0.59810687022900766</v>
      </c>
      <c r="H16" s="533">
        <f t="shared" si="0"/>
        <v>4.7559340774492413E-3</v>
      </c>
    </row>
    <row r="17" spans="1:8" ht="14.5" thickBot="1">
      <c r="A17" s="534" t="s">
        <v>1323</v>
      </c>
      <c r="B17" s="487">
        <v>1390392</v>
      </c>
      <c r="C17" s="487">
        <v>13499</v>
      </c>
      <c r="D17" s="539">
        <f t="shared" si="1"/>
        <v>9.7087727777490085E-3</v>
      </c>
      <c r="E17" s="487">
        <v>8295</v>
      </c>
      <c r="F17" s="487">
        <v>5204</v>
      </c>
      <c r="G17" s="535">
        <f t="shared" si="2"/>
        <v>0.61448996221942365</v>
      </c>
      <c r="H17" s="536">
        <f t="shared" si="0"/>
        <v>3.7428293603530517E-3</v>
      </c>
    </row>
    <row r="18" spans="1:8" ht="15" thickTop="1" thickBot="1">
      <c r="A18" s="2432" t="s">
        <v>1414</v>
      </c>
      <c r="B18" s="2433">
        <f>B17</f>
        <v>1390392</v>
      </c>
      <c r="C18" s="2433">
        <f>SUM(C6:C17)</f>
        <v>227053</v>
      </c>
      <c r="D18" s="2434">
        <f>C18/B18</f>
        <v>0.16330142866184499</v>
      </c>
      <c r="E18" s="2433">
        <f>SUM(E6:E17)</f>
        <v>136352</v>
      </c>
      <c r="F18" s="2433">
        <f>SUM(F6:F17)</f>
        <v>90701</v>
      </c>
      <c r="G18" s="2435">
        <f>E18/C18</f>
        <v>0.60052939181600773</v>
      </c>
      <c r="H18" s="2436">
        <f>F18/B18</f>
        <v>6.5234121024862049E-2</v>
      </c>
    </row>
    <row r="19" spans="1:8">
      <c r="A19" s="3006" t="s">
        <v>1415</v>
      </c>
      <c r="B19" s="3007"/>
      <c r="C19" s="3007"/>
      <c r="D19" s="3007"/>
      <c r="E19" s="3007"/>
      <c r="F19" s="3007"/>
      <c r="G19" s="3007"/>
      <c r="H19" s="3008"/>
    </row>
    <row r="20" spans="1:8">
      <c r="A20" s="2971" t="s">
        <v>1416</v>
      </c>
      <c r="B20" s="2658"/>
      <c r="C20" s="2658"/>
      <c r="D20" s="2658"/>
      <c r="E20" s="2658"/>
      <c r="F20" s="2658"/>
      <c r="G20" s="2658"/>
      <c r="H20" s="2972"/>
    </row>
    <row r="21" spans="1:8" ht="15">
      <c r="A21" s="3002" t="s">
        <v>1417</v>
      </c>
      <c r="B21" s="3003"/>
      <c r="C21" s="3003"/>
      <c r="D21" s="3003"/>
      <c r="E21" s="3003"/>
      <c r="F21" s="3003"/>
      <c r="G21" s="3003"/>
      <c r="H21" s="3004"/>
    </row>
    <row r="22" spans="1:8" ht="15">
      <c r="A22" s="3002" t="s">
        <v>1418</v>
      </c>
      <c r="B22" s="3003"/>
      <c r="C22" s="3003"/>
      <c r="D22" s="3003"/>
      <c r="E22" s="3003"/>
      <c r="F22" s="3003"/>
      <c r="G22" s="3003"/>
      <c r="H22" s="3004"/>
    </row>
    <row r="23" spans="1:8" ht="15.5" thickBot="1">
      <c r="A23" s="3009" t="s">
        <v>1419</v>
      </c>
      <c r="B23" s="3010"/>
      <c r="C23" s="3010"/>
      <c r="D23" s="3010"/>
      <c r="E23" s="3010"/>
      <c r="F23" s="3010"/>
      <c r="G23" s="3010"/>
      <c r="H23" s="3011"/>
    </row>
    <row r="24" spans="1:8" ht="15.5">
      <c r="A24" s="3005"/>
      <c r="B24" s="3005"/>
      <c r="C24" s="3005"/>
      <c r="D24" s="3005"/>
      <c r="E24" s="3005"/>
      <c r="F24" s="3005"/>
      <c r="G24" s="3005"/>
      <c r="H24" s="3005"/>
    </row>
  </sheetData>
  <customSheetViews>
    <customSheetView guid="{F8F6599B-2A1F-4529-A350-AEBC686D896D}" showPageBreaks="1" fitToPage="1" printArea="1">
      <pageMargins left="0" right="0" top="0" bottom="0" header="0" footer="0"/>
      <printOptions horizontalCentered="1" verticalCentered="1" headings="1" gridLines="1"/>
      <pageSetup firstPageNumber="102" orientation="landscape" useFirstPageNumber="1" r:id="rId1"/>
      <headerFooter scaleWithDoc="0" alignWithMargins="0"/>
    </customSheetView>
  </customSheetViews>
  <mergeCells count="9">
    <mergeCell ref="A1:H1"/>
    <mergeCell ref="A2:H2"/>
    <mergeCell ref="A3:H3"/>
    <mergeCell ref="A22:H22"/>
    <mergeCell ref="A24:H24"/>
    <mergeCell ref="A19:H19"/>
    <mergeCell ref="A20:H20"/>
    <mergeCell ref="A21:H21"/>
    <mergeCell ref="A23:H23"/>
  </mergeCells>
  <printOptions horizontalCentered="1" verticalCentered="1" headings="1"/>
  <pageMargins left="0.25" right="0.25" top="0.5" bottom="0.5" header="0.3" footer="0.3"/>
  <pageSetup scale="77" firstPageNumber="102" orientation="portrait" r:id="rId2"/>
  <customProperties>
    <customPr name="_pios_id" r:id="rId3"/>
  </customProperties>
  <ignoredErrors>
    <ignoredError sqref="D18"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I40"/>
  <sheetViews>
    <sheetView tabSelected="1" view="pageBreakPreview" zoomScale="80" zoomScaleNormal="110" zoomScaleSheetLayoutView="80" zoomScalePageLayoutView="90" workbookViewId="0">
      <selection activeCell="B6" sqref="B6"/>
    </sheetView>
  </sheetViews>
  <sheetFormatPr defaultColWidth="40.54296875" defaultRowHeight="12.5"/>
  <cols>
    <col min="1" max="1" width="53.453125" style="137" customWidth="1"/>
    <col min="2" max="2" width="8.54296875" style="137" customWidth="1"/>
    <col min="3" max="3" width="6.54296875" style="137" customWidth="1"/>
    <col min="4" max="4" width="10.54296875" style="137" customWidth="1"/>
    <col min="5" max="5" width="8.453125" style="137" customWidth="1"/>
    <col min="6" max="6" width="5.81640625" style="138" bestFit="1" customWidth="1"/>
    <col min="7" max="7" width="6.453125" style="138" bestFit="1" customWidth="1"/>
    <col min="8" max="8" width="6" style="138" bestFit="1" customWidth="1"/>
    <col min="9" max="9" width="15.1796875" style="137" bestFit="1" customWidth="1"/>
    <col min="10" max="11" width="7.453125" style="137" customWidth="1"/>
    <col min="12" max="16384" width="40.54296875" style="137"/>
  </cols>
  <sheetData>
    <row r="1" spans="1:9" ht="15.5">
      <c r="A1" s="2557" t="s">
        <v>1420</v>
      </c>
      <c r="B1" s="2557"/>
      <c r="C1" s="2557"/>
      <c r="D1" s="2557"/>
      <c r="E1" s="2557"/>
      <c r="F1" s="2557"/>
      <c r="G1" s="2557"/>
      <c r="H1" s="2557"/>
      <c r="I1" s="2557"/>
    </row>
    <row r="2" spans="1:9" ht="15.5">
      <c r="A2" s="2557" t="s">
        <v>39</v>
      </c>
      <c r="B2" s="2557"/>
      <c r="C2" s="2557"/>
      <c r="D2" s="2557"/>
      <c r="E2" s="2557"/>
      <c r="F2" s="2557"/>
      <c r="G2" s="2557"/>
      <c r="H2" s="2557"/>
      <c r="I2" s="2557"/>
    </row>
    <row r="3" spans="1:9" ht="15.5">
      <c r="A3" s="2557" t="s">
        <v>40</v>
      </c>
      <c r="B3" s="2557"/>
      <c r="C3" s="2557"/>
      <c r="D3" s="2557"/>
      <c r="E3" s="2557"/>
      <c r="F3" s="2557"/>
      <c r="G3" s="2557"/>
      <c r="H3" s="2557"/>
      <c r="I3" s="2557"/>
    </row>
    <row r="4" spans="1:9" ht="13" thickBot="1"/>
    <row r="5" spans="1:9" ht="27" customHeight="1" thickBot="1">
      <c r="A5" s="3015" t="s">
        <v>1421</v>
      </c>
      <c r="B5" s="3017" t="s">
        <v>1422</v>
      </c>
      <c r="C5" s="3018"/>
      <c r="D5" s="3018"/>
      <c r="E5" s="3018"/>
      <c r="F5" s="3019" t="s">
        <v>1423</v>
      </c>
      <c r="G5" s="3020"/>
      <c r="H5" s="3020"/>
      <c r="I5" s="2118" t="s">
        <v>1424</v>
      </c>
    </row>
    <row r="6" spans="1:9" ht="15" customHeight="1" thickBot="1">
      <c r="A6" s="3016"/>
      <c r="B6" s="2219" t="s">
        <v>577</v>
      </c>
      <c r="C6" s="2219" t="s">
        <v>578</v>
      </c>
      <c r="D6" s="2219" t="s">
        <v>579</v>
      </c>
      <c r="E6" s="2219" t="s">
        <v>580</v>
      </c>
      <c r="F6" s="2220" t="s">
        <v>1077</v>
      </c>
      <c r="G6" s="2220" t="s">
        <v>1402</v>
      </c>
      <c r="H6" s="2221" t="s">
        <v>47</v>
      </c>
      <c r="I6" s="2222"/>
    </row>
    <row r="7" spans="1:9" ht="12.75" customHeight="1">
      <c r="A7" s="566" t="s">
        <v>1425</v>
      </c>
      <c r="B7" s="1659"/>
      <c r="C7" s="1659" t="s">
        <v>1426</v>
      </c>
      <c r="D7" s="1870"/>
      <c r="E7" s="1661" t="s">
        <v>1427</v>
      </c>
      <c r="F7" s="563">
        <v>7</v>
      </c>
      <c r="G7" s="564">
        <v>0</v>
      </c>
      <c r="H7" s="565">
        <f t="shared" ref="H7:H36" si="0">SUM(F7:G7)</f>
        <v>7</v>
      </c>
      <c r="I7" s="567">
        <f t="shared" ref="I7:I36" si="1">H7*30</f>
        <v>210</v>
      </c>
    </row>
    <row r="8" spans="1:9" ht="12.75" customHeight="1">
      <c r="A8" s="566" t="s">
        <v>1428</v>
      </c>
      <c r="B8" s="1659"/>
      <c r="C8" s="1660" t="s">
        <v>1426</v>
      </c>
      <c r="D8" s="1661"/>
      <c r="E8" s="1661"/>
      <c r="F8" s="568">
        <v>0</v>
      </c>
      <c r="G8" s="564">
        <v>0</v>
      </c>
      <c r="H8" s="565">
        <f t="shared" si="0"/>
        <v>0</v>
      </c>
      <c r="I8" s="567">
        <f t="shared" si="1"/>
        <v>0</v>
      </c>
    </row>
    <row r="9" spans="1:9" ht="12.75" customHeight="1">
      <c r="A9" s="566" t="s">
        <v>1429</v>
      </c>
      <c r="B9" s="1659"/>
      <c r="C9" s="1660" t="s">
        <v>1426</v>
      </c>
      <c r="D9" s="1661"/>
      <c r="E9" s="1661"/>
      <c r="F9" s="569">
        <v>0</v>
      </c>
      <c r="G9" s="570">
        <v>0</v>
      </c>
      <c r="H9" s="571">
        <f t="shared" si="0"/>
        <v>0</v>
      </c>
      <c r="I9" s="567">
        <f t="shared" si="1"/>
        <v>0</v>
      </c>
    </row>
    <row r="10" spans="1:9" ht="12.75" customHeight="1">
      <c r="A10" s="566" t="s">
        <v>1430</v>
      </c>
      <c r="B10" s="1659"/>
      <c r="C10" s="1660" t="s">
        <v>1426</v>
      </c>
      <c r="D10" s="1661"/>
      <c r="E10" s="1661"/>
      <c r="F10" s="568">
        <v>0</v>
      </c>
      <c r="G10" s="564">
        <v>0</v>
      </c>
      <c r="H10" s="565">
        <f t="shared" si="0"/>
        <v>0</v>
      </c>
      <c r="I10" s="567">
        <f t="shared" si="1"/>
        <v>0</v>
      </c>
    </row>
    <row r="11" spans="1:9" ht="12.75" customHeight="1">
      <c r="A11" s="566" t="s">
        <v>1431</v>
      </c>
      <c r="B11" s="1659"/>
      <c r="C11" s="1660" t="s">
        <v>1426</v>
      </c>
      <c r="D11" s="1661"/>
      <c r="E11" s="1661"/>
      <c r="F11" s="568">
        <v>0</v>
      </c>
      <c r="G11" s="564">
        <v>0</v>
      </c>
      <c r="H11" s="565">
        <f t="shared" si="0"/>
        <v>0</v>
      </c>
      <c r="I11" s="567">
        <f t="shared" si="1"/>
        <v>0</v>
      </c>
    </row>
    <row r="12" spans="1:9" ht="12.75" customHeight="1">
      <c r="A12" s="1173" t="s">
        <v>1432</v>
      </c>
      <c r="B12" s="1659"/>
      <c r="C12" s="1660" t="s">
        <v>1426</v>
      </c>
      <c r="D12" s="1661"/>
      <c r="E12" s="1661"/>
      <c r="F12" s="568">
        <v>5</v>
      </c>
      <c r="G12" s="564">
        <v>1</v>
      </c>
      <c r="H12" s="565">
        <f t="shared" ref="H12" si="2">SUM(F12:G12)</f>
        <v>6</v>
      </c>
      <c r="I12" s="567">
        <f t="shared" ref="I12" si="3">H12*30</f>
        <v>180</v>
      </c>
    </row>
    <row r="13" spans="1:9" ht="12.75" customHeight="1">
      <c r="A13" s="572" t="s">
        <v>1433</v>
      </c>
      <c r="B13" s="1659"/>
      <c r="C13" s="1660" t="s">
        <v>1426</v>
      </c>
      <c r="D13" s="1661"/>
      <c r="E13" s="1661"/>
      <c r="F13" s="568">
        <v>0</v>
      </c>
      <c r="G13" s="564">
        <v>0</v>
      </c>
      <c r="H13" s="565">
        <f t="shared" si="0"/>
        <v>0</v>
      </c>
      <c r="I13" s="567">
        <f t="shared" si="1"/>
        <v>0</v>
      </c>
    </row>
    <row r="14" spans="1:9" ht="12.75" customHeight="1">
      <c r="A14" s="572" t="s">
        <v>1434</v>
      </c>
      <c r="B14" s="1659"/>
      <c r="C14" s="1660" t="s">
        <v>1426</v>
      </c>
      <c r="D14" s="1661"/>
      <c r="E14" s="1661" t="s">
        <v>1427</v>
      </c>
      <c r="F14" s="568">
        <v>3</v>
      </c>
      <c r="G14" s="564">
        <v>218</v>
      </c>
      <c r="H14" s="565">
        <f t="shared" si="0"/>
        <v>221</v>
      </c>
      <c r="I14" s="567">
        <f t="shared" si="1"/>
        <v>6630</v>
      </c>
    </row>
    <row r="15" spans="1:9" ht="12.75" customHeight="1">
      <c r="A15" s="572" t="s">
        <v>1435</v>
      </c>
      <c r="B15" s="1659"/>
      <c r="C15" s="1660" t="s">
        <v>1426</v>
      </c>
      <c r="D15" s="1661"/>
      <c r="E15" s="1661"/>
      <c r="F15" s="568">
        <v>0</v>
      </c>
      <c r="G15" s="564">
        <v>278</v>
      </c>
      <c r="H15" s="565">
        <f t="shared" si="0"/>
        <v>278</v>
      </c>
      <c r="I15" s="567">
        <f t="shared" si="1"/>
        <v>8340</v>
      </c>
    </row>
    <row r="16" spans="1:9" ht="12.75" customHeight="1">
      <c r="A16" s="572" t="s">
        <v>1436</v>
      </c>
      <c r="B16" s="1659"/>
      <c r="C16" s="1660" t="s">
        <v>1426</v>
      </c>
      <c r="D16" s="1661"/>
      <c r="E16" s="1661"/>
      <c r="F16" s="568">
        <v>0</v>
      </c>
      <c r="G16" s="564">
        <v>12</v>
      </c>
      <c r="H16" s="565">
        <f t="shared" si="0"/>
        <v>12</v>
      </c>
      <c r="I16" s="567">
        <f t="shared" si="1"/>
        <v>360</v>
      </c>
    </row>
    <row r="17" spans="1:9" ht="12.75" customHeight="1">
      <c r="A17" s="573" t="s">
        <v>1437</v>
      </c>
      <c r="B17" s="1659"/>
      <c r="C17" s="1871" t="s">
        <v>1426</v>
      </c>
      <c r="D17" s="1661"/>
      <c r="E17" s="1661"/>
      <c r="F17" s="568">
        <v>0</v>
      </c>
      <c r="G17" s="564">
        <v>2</v>
      </c>
      <c r="H17" s="565">
        <f t="shared" si="0"/>
        <v>2</v>
      </c>
      <c r="I17" s="567">
        <f t="shared" si="1"/>
        <v>60</v>
      </c>
    </row>
    <row r="18" spans="1:9" ht="12.75" customHeight="1">
      <c r="A18" s="573" t="s">
        <v>1438</v>
      </c>
      <c r="B18" s="1659"/>
      <c r="C18" s="1871" t="s">
        <v>1426</v>
      </c>
      <c r="D18" s="1661"/>
      <c r="E18" s="1661" t="s">
        <v>1427</v>
      </c>
      <c r="F18" s="568">
        <v>0</v>
      </c>
      <c r="G18" s="564">
        <v>3</v>
      </c>
      <c r="H18" s="565">
        <f t="shared" si="0"/>
        <v>3</v>
      </c>
      <c r="I18" s="567">
        <f t="shared" si="1"/>
        <v>90</v>
      </c>
    </row>
    <row r="19" spans="1:9" ht="12.75" customHeight="1">
      <c r="A19" s="573" t="s">
        <v>1439</v>
      </c>
      <c r="B19" s="1659"/>
      <c r="C19" s="1871" t="s">
        <v>1426</v>
      </c>
      <c r="D19" s="1661"/>
      <c r="E19" s="1661" t="s">
        <v>1427</v>
      </c>
      <c r="F19" s="568">
        <v>7</v>
      </c>
      <c r="G19" s="564">
        <v>9</v>
      </c>
      <c r="H19" s="565">
        <f t="shared" si="0"/>
        <v>16</v>
      </c>
      <c r="I19" s="567">
        <f t="shared" si="1"/>
        <v>480</v>
      </c>
    </row>
    <row r="20" spans="1:9" ht="12.75" customHeight="1">
      <c r="A20" s="573" t="s">
        <v>1440</v>
      </c>
      <c r="B20" s="1659"/>
      <c r="C20" s="1871" t="s">
        <v>1426</v>
      </c>
      <c r="D20" s="1661"/>
      <c r="E20" s="1661" t="s">
        <v>1427</v>
      </c>
      <c r="F20" s="568">
        <v>0</v>
      </c>
      <c r="G20" s="564">
        <v>332</v>
      </c>
      <c r="H20" s="565">
        <f t="shared" si="0"/>
        <v>332</v>
      </c>
      <c r="I20" s="567">
        <f t="shared" si="1"/>
        <v>9960</v>
      </c>
    </row>
    <row r="21" spans="1:9" ht="12.75" customHeight="1">
      <c r="A21" s="1174" t="s">
        <v>1441</v>
      </c>
      <c r="B21" s="1659"/>
      <c r="C21" s="1871" t="s">
        <v>1426</v>
      </c>
      <c r="D21" s="1661"/>
      <c r="E21" s="1661"/>
      <c r="F21" s="568">
        <v>0</v>
      </c>
      <c r="G21" s="564">
        <v>0</v>
      </c>
      <c r="H21" s="565">
        <f t="shared" si="0"/>
        <v>0</v>
      </c>
      <c r="I21" s="567">
        <f t="shared" si="1"/>
        <v>0</v>
      </c>
    </row>
    <row r="22" spans="1:9" ht="12.75" customHeight="1">
      <c r="A22" s="573" t="s">
        <v>1442</v>
      </c>
      <c r="B22" s="1659"/>
      <c r="C22" s="1871" t="s">
        <v>1426</v>
      </c>
      <c r="D22" s="1661"/>
      <c r="E22" s="1661"/>
      <c r="F22" s="568">
        <v>0</v>
      </c>
      <c r="G22" s="564">
        <v>0</v>
      </c>
      <c r="H22" s="565">
        <f t="shared" si="0"/>
        <v>0</v>
      </c>
      <c r="I22" s="567">
        <f t="shared" si="1"/>
        <v>0</v>
      </c>
    </row>
    <row r="23" spans="1:9" ht="12.75" customHeight="1">
      <c r="A23" s="572" t="s">
        <v>1443</v>
      </c>
      <c r="B23" s="1659"/>
      <c r="C23" s="1660" t="s">
        <v>1426</v>
      </c>
      <c r="D23" s="1661"/>
      <c r="E23" s="1661"/>
      <c r="F23" s="568">
        <v>0</v>
      </c>
      <c r="G23" s="564">
        <v>2</v>
      </c>
      <c r="H23" s="565">
        <f t="shared" si="0"/>
        <v>2</v>
      </c>
      <c r="I23" s="567">
        <f t="shared" si="1"/>
        <v>60</v>
      </c>
    </row>
    <row r="24" spans="1:9" ht="12.75" customHeight="1">
      <c r="A24" s="574" t="s">
        <v>1444</v>
      </c>
      <c r="B24" s="1659"/>
      <c r="C24" s="1660" t="s">
        <v>1426</v>
      </c>
      <c r="D24" s="1661"/>
      <c r="E24" s="1661" t="s">
        <v>1427</v>
      </c>
      <c r="F24" s="568">
        <v>0</v>
      </c>
      <c r="G24" s="564">
        <v>62</v>
      </c>
      <c r="H24" s="565">
        <f t="shared" si="0"/>
        <v>62</v>
      </c>
      <c r="I24" s="567">
        <f t="shared" si="1"/>
        <v>1860</v>
      </c>
    </row>
    <row r="25" spans="1:9" ht="12.75" customHeight="1">
      <c r="A25" s="572" t="s">
        <v>1445</v>
      </c>
      <c r="B25" s="1659"/>
      <c r="C25" s="1660" t="s">
        <v>1426</v>
      </c>
      <c r="D25" s="1661"/>
      <c r="E25" s="1661"/>
      <c r="F25" s="568">
        <v>6</v>
      </c>
      <c r="G25" s="564">
        <v>1</v>
      </c>
      <c r="H25" s="565">
        <f t="shared" si="0"/>
        <v>7</v>
      </c>
      <c r="I25" s="567">
        <f t="shared" si="1"/>
        <v>210</v>
      </c>
    </row>
    <row r="26" spans="1:9" ht="12.75" customHeight="1">
      <c r="A26" s="1175" t="s">
        <v>1446</v>
      </c>
      <c r="B26" s="1659"/>
      <c r="C26" s="1660" t="s">
        <v>1426</v>
      </c>
      <c r="D26" s="1661"/>
      <c r="E26" s="1872"/>
      <c r="F26" s="568">
        <v>0</v>
      </c>
      <c r="G26" s="564">
        <v>0</v>
      </c>
      <c r="H26" s="565">
        <f t="shared" si="0"/>
        <v>0</v>
      </c>
      <c r="I26" s="567">
        <f t="shared" si="1"/>
        <v>0</v>
      </c>
    </row>
    <row r="27" spans="1:9" ht="12.75" customHeight="1">
      <c r="A27" s="572" t="s">
        <v>1447</v>
      </c>
      <c r="B27" s="1659"/>
      <c r="C27" s="1660" t="s">
        <v>1426</v>
      </c>
      <c r="D27" s="1661"/>
      <c r="E27" s="1661" t="s">
        <v>1427</v>
      </c>
      <c r="F27" s="568">
        <v>14</v>
      </c>
      <c r="G27" s="564">
        <v>20</v>
      </c>
      <c r="H27" s="565">
        <f t="shared" si="0"/>
        <v>34</v>
      </c>
      <c r="I27" s="567">
        <f t="shared" si="1"/>
        <v>1020</v>
      </c>
    </row>
    <row r="28" spans="1:9" ht="12.75" customHeight="1">
      <c r="A28" s="572" t="s">
        <v>1448</v>
      </c>
      <c r="B28" s="1659"/>
      <c r="C28" s="1660" t="s">
        <v>1426</v>
      </c>
      <c r="D28" s="1661"/>
      <c r="E28" s="1661"/>
      <c r="F28" s="568">
        <v>0</v>
      </c>
      <c r="G28" s="564">
        <v>0</v>
      </c>
      <c r="H28" s="565">
        <f t="shared" si="0"/>
        <v>0</v>
      </c>
      <c r="I28" s="567">
        <f t="shared" si="1"/>
        <v>0</v>
      </c>
    </row>
    <row r="29" spans="1:9" ht="12.65" customHeight="1">
      <c r="A29" s="574" t="s">
        <v>1449</v>
      </c>
      <c r="B29" s="1659"/>
      <c r="C29" s="1660" t="s">
        <v>1426</v>
      </c>
      <c r="D29" s="1661"/>
      <c r="E29" s="1661"/>
      <c r="F29" s="568">
        <v>0</v>
      </c>
      <c r="G29" s="564">
        <v>0</v>
      </c>
      <c r="H29" s="565">
        <f t="shared" si="0"/>
        <v>0</v>
      </c>
      <c r="I29" s="567">
        <f t="shared" si="1"/>
        <v>0</v>
      </c>
    </row>
    <row r="30" spans="1:9" ht="12.65" customHeight="1">
      <c r="A30" s="574" t="s">
        <v>1450</v>
      </c>
      <c r="B30" s="1659"/>
      <c r="C30" s="1660" t="s">
        <v>1426</v>
      </c>
      <c r="D30" s="1661"/>
      <c r="E30" s="1661"/>
      <c r="F30" s="568">
        <v>49</v>
      </c>
      <c r="G30" s="564">
        <v>24</v>
      </c>
      <c r="H30" s="565">
        <f t="shared" si="0"/>
        <v>73</v>
      </c>
      <c r="I30" s="567">
        <f t="shared" si="1"/>
        <v>2190</v>
      </c>
    </row>
    <row r="31" spans="1:9" ht="12.65" customHeight="1">
      <c r="A31" s="574" t="s">
        <v>1451</v>
      </c>
      <c r="B31" s="1659"/>
      <c r="C31" s="1660" t="s">
        <v>1426</v>
      </c>
      <c r="D31" s="1661"/>
      <c r="E31" s="1661" t="s">
        <v>1427</v>
      </c>
      <c r="F31" s="568">
        <v>5</v>
      </c>
      <c r="G31" s="564">
        <v>183</v>
      </c>
      <c r="H31" s="565">
        <f t="shared" si="0"/>
        <v>188</v>
      </c>
      <c r="I31" s="567">
        <f t="shared" si="1"/>
        <v>5640</v>
      </c>
    </row>
    <row r="32" spans="1:9" ht="12.65" customHeight="1">
      <c r="A32" s="574" t="s">
        <v>1452</v>
      </c>
      <c r="B32" s="1659"/>
      <c r="C32" s="1660" t="s">
        <v>1426</v>
      </c>
      <c r="D32" s="1661"/>
      <c r="E32" s="1661"/>
      <c r="F32" s="568">
        <v>0</v>
      </c>
      <c r="G32" s="564">
        <v>8</v>
      </c>
      <c r="H32" s="565">
        <f t="shared" si="0"/>
        <v>8</v>
      </c>
      <c r="I32" s="567">
        <f t="shared" si="1"/>
        <v>240</v>
      </c>
    </row>
    <row r="33" spans="1:9" ht="12.65" customHeight="1">
      <c r="A33" s="574" t="s">
        <v>1453</v>
      </c>
      <c r="B33" s="1659" t="s">
        <v>1427</v>
      </c>
      <c r="C33" s="1660"/>
      <c r="D33" s="1661"/>
      <c r="E33" s="1661"/>
      <c r="F33" s="568">
        <v>0</v>
      </c>
      <c r="G33" s="564">
        <v>0</v>
      </c>
      <c r="H33" s="565">
        <f>SUM(F33:G33)</f>
        <v>0</v>
      </c>
      <c r="I33" s="567">
        <f>H33*30</f>
        <v>0</v>
      </c>
    </row>
    <row r="34" spans="1:9" ht="12.65" customHeight="1">
      <c r="A34" s="1176" t="s">
        <v>1454</v>
      </c>
      <c r="B34" s="1659"/>
      <c r="C34" s="1660" t="s">
        <v>1426</v>
      </c>
      <c r="D34" s="1661"/>
      <c r="E34" s="1661"/>
      <c r="F34" s="568">
        <v>0</v>
      </c>
      <c r="G34" s="564">
        <v>0</v>
      </c>
      <c r="H34" s="565">
        <f t="shared" si="0"/>
        <v>0</v>
      </c>
      <c r="I34" s="567">
        <f t="shared" si="1"/>
        <v>0</v>
      </c>
    </row>
    <row r="35" spans="1:9" ht="12.65" customHeight="1">
      <c r="A35" s="1176" t="s">
        <v>1455</v>
      </c>
      <c r="B35" s="1659"/>
      <c r="C35" s="1660" t="s">
        <v>1426</v>
      </c>
      <c r="D35" s="1661"/>
      <c r="E35" s="1661"/>
      <c r="F35" s="568">
        <v>0</v>
      </c>
      <c r="G35" s="564">
        <v>0</v>
      </c>
      <c r="H35" s="565">
        <f t="shared" si="0"/>
        <v>0</v>
      </c>
      <c r="I35" s="567">
        <f t="shared" si="1"/>
        <v>0</v>
      </c>
    </row>
    <row r="36" spans="1:9" ht="13" thickBot="1">
      <c r="A36" s="1177" t="s">
        <v>1456</v>
      </c>
      <c r="B36" s="575" t="s">
        <v>1427</v>
      </c>
      <c r="C36" s="576"/>
      <c r="D36" s="577"/>
      <c r="E36" s="577"/>
      <c r="F36" s="578">
        <v>0</v>
      </c>
      <c r="G36" s="579">
        <v>0</v>
      </c>
      <c r="H36" s="580">
        <f t="shared" si="0"/>
        <v>0</v>
      </c>
      <c r="I36" s="581">
        <f t="shared" si="1"/>
        <v>0</v>
      </c>
    </row>
    <row r="37" spans="1:9" ht="14" thickTop="1" thickBot="1">
      <c r="A37" s="2437" t="s">
        <v>1457</v>
      </c>
      <c r="B37" s="582"/>
      <c r="C37" s="582"/>
      <c r="D37" s="582"/>
      <c r="E37" s="582"/>
      <c r="F37" s="2438">
        <f>SUM(F7:F36)</f>
        <v>96</v>
      </c>
      <c r="G37" s="2438">
        <f>SUM(G7:G36)</f>
        <v>1155</v>
      </c>
      <c r="H37" s="2438">
        <f>SUM(H7:H36)</f>
        <v>1251</v>
      </c>
      <c r="I37" s="2439">
        <f>SUM(I7:I36)</f>
        <v>37530</v>
      </c>
    </row>
    <row r="38" spans="1:9" ht="14.5">
      <c r="A38" s="3012" t="s">
        <v>1458</v>
      </c>
      <c r="B38" s="3013"/>
      <c r="C38" s="3013"/>
      <c r="D38" s="3013"/>
      <c r="E38" s="3013"/>
      <c r="F38" s="3013"/>
      <c r="G38" s="3013"/>
      <c r="H38" s="3013"/>
      <c r="I38" s="3014"/>
    </row>
    <row r="39" spans="1:9" ht="14.5">
      <c r="A39" s="3012" t="s">
        <v>1459</v>
      </c>
      <c r="B39" s="3013"/>
      <c r="C39" s="3013"/>
      <c r="D39" s="3013"/>
      <c r="E39" s="3013"/>
      <c r="F39" s="3013"/>
      <c r="G39" s="3013"/>
      <c r="H39" s="3013"/>
      <c r="I39" s="3014"/>
    </row>
    <row r="40" spans="1:9" ht="15" thickBot="1">
      <c r="A40" s="1115" t="s">
        <v>1460</v>
      </c>
      <c r="B40" s="583"/>
      <c r="C40" s="583"/>
      <c r="D40" s="583"/>
      <c r="E40" s="583"/>
      <c r="F40" s="584"/>
      <c r="G40" s="584"/>
      <c r="H40" s="584"/>
      <c r="I40" s="585"/>
    </row>
  </sheetData>
  <customSheetViews>
    <customSheetView guid="{F8F6599B-2A1F-4529-A350-AEBC686D896D}" scale="110" showPageBreaks="1" fitToPage="1" printArea="1">
      <pageMargins left="0" right="0" top="0" bottom="0" header="0" footer="0"/>
      <printOptions horizontalCentered="1" verticalCentered="1" headings="1" gridLines="1"/>
      <pageSetup firstPageNumber="81" fitToHeight="3" orientation="landscape" useFirstPageNumber="1" r:id="rId1"/>
      <headerFooter scaleWithDoc="0" alignWithMargins="0"/>
    </customSheetView>
  </customSheetViews>
  <mergeCells count="8">
    <mergeCell ref="A1:I1"/>
    <mergeCell ref="A2:I2"/>
    <mergeCell ref="A3:I3"/>
    <mergeCell ref="A39:I39"/>
    <mergeCell ref="A38:I38"/>
    <mergeCell ref="A5:A6"/>
    <mergeCell ref="B5:E5"/>
    <mergeCell ref="F5:H5"/>
  </mergeCells>
  <printOptions horizontalCentered="1" verticalCentered="1" headings="1"/>
  <pageMargins left="0.25" right="0.25" top="0.5" bottom="0.5" header="0.3" footer="0.3"/>
  <pageSetup scale="83" firstPageNumber="81" orientation="portrait" r:id="rId2"/>
  <customProperties>
    <customPr name="_pios_id"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128B-0F90-42C2-B4CE-CAE5782D62F1}">
  <sheetPr>
    <pageSetUpPr fitToPage="1"/>
  </sheetPr>
  <dimension ref="A1:H17"/>
  <sheetViews>
    <sheetView tabSelected="1" view="pageBreakPreview" zoomScale="80" zoomScaleNormal="88" zoomScaleSheetLayoutView="80" zoomScalePageLayoutView="90" workbookViewId="0">
      <selection activeCell="B6" sqref="B6"/>
    </sheetView>
  </sheetViews>
  <sheetFormatPr defaultColWidth="9.453125" defaultRowHeight="14"/>
  <cols>
    <col min="1" max="1" width="25.453125" style="22" customWidth="1"/>
    <col min="2" max="2" width="16.453125" style="25" customWidth="1"/>
    <col min="3" max="3" width="9.453125" style="25" customWidth="1"/>
    <col min="4" max="4" width="18.54296875" style="23" customWidth="1"/>
    <col min="5" max="6" width="16.54296875" style="23" customWidth="1"/>
    <col min="7" max="7" width="15.54296875" style="25" customWidth="1"/>
    <col min="8" max="8" width="16.54296875" style="23" customWidth="1"/>
    <col min="9" max="9" width="6.54296875" style="23" customWidth="1"/>
    <col min="10" max="10" width="21.54296875" style="23" customWidth="1"/>
    <col min="11" max="11" width="17.453125" style="23" customWidth="1"/>
    <col min="12" max="12" width="20" style="23" customWidth="1"/>
    <col min="13" max="16384" width="9.453125" style="23"/>
  </cols>
  <sheetData>
    <row r="1" spans="1:8" ht="15.5">
      <c r="A1" s="2557" t="s">
        <v>1461</v>
      </c>
      <c r="B1" s="2557"/>
      <c r="C1" s="2557"/>
      <c r="D1" s="2557"/>
      <c r="E1" s="2557"/>
      <c r="F1" s="2557"/>
      <c r="G1" s="2557"/>
      <c r="H1" s="2557"/>
    </row>
    <row r="2" spans="1:8" ht="15.5">
      <c r="A2" s="2557" t="s">
        <v>39</v>
      </c>
      <c r="B2" s="2557"/>
      <c r="C2" s="2557"/>
      <c r="D2" s="2557"/>
      <c r="E2" s="2557"/>
      <c r="F2" s="2557"/>
      <c r="G2" s="2557"/>
      <c r="H2" s="2557"/>
    </row>
    <row r="3" spans="1:8" ht="15.5">
      <c r="A3" s="2557" t="s">
        <v>40</v>
      </c>
      <c r="B3" s="2557"/>
      <c r="C3" s="2557"/>
      <c r="D3" s="2557"/>
      <c r="E3" s="2557"/>
      <c r="F3" s="2557"/>
      <c r="G3" s="2557"/>
      <c r="H3" s="2557"/>
    </row>
    <row r="4" spans="1:8" ht="14.5" thickBot="1"/>
    <row r="5" spans="1:8" s="27" customFormat="1" ht="26.5" thickBot="1">
      <c r="A5" s="2102">
        <v>2025</v>
      </c>
      <c r="B5" s="2115" t="s">
        <v>1462</v>
      </c>
      <c r="C5" s="2115" t="s">
        <v>1463</v>
      </c>
      <c r="D5" s="2044" t="s">
        <v>1464</v>
      </c>
      <c r="E5" s="2115" t="s">
        <v>47</v>
      </c>
      <c r="F5" s="2115" t="s">
        <v>1465</v>
      </c>
      <c r="G5" s="2115" t="s">
        <v>30</v>
      </c>
      <c r="H5" s="2119" t="s">
        <v>1466</v>
      </c>
    </row>
    <row r="6" spans="1:8">
      <c r="A6" s="1597" t="s">
        <v>1311</v>
      </c>
      <c r="B6" s="1598">
        <v>866815</v>
      </c>
      <c r="C6" s="1598">
        <v>167128</v>
      </c>
      <c r="D6" s="1598">
        <v>346214</v>
      </c>
      <c r="E6" s="1598">
        <f>SUM(B6:D6)</f>
        <v>1380157</v>
      </c>
      <c r="F6" s="1598">
        <v>1413103</v>
      </c>
      <c r="G6" s="1599">
        <f>E6/F6</f>
        <v>0.97668535131550915</v>
      </c>
      <c r="H6" s="1600" t="s">
        <v>1312</v>
      </c>
    </row>
    <row r="7" spans="1:8">
      <c r="A7" s="525" t="s">
        <v>1313</v>
      </c>
      <c r="B7" s="1861">
        <v>869190</v>
      </c>
      <c r="C7" s="1861">
        <v>168360</v>
      </c>
      <c r="D7" s="1861">
        <v>346948</v>
      </c>
      <c r="E7" s="470">
        <f t="shared" ref="E7:E17" si="0">SUM(B7:D7)</f>
        <v>1384498</v>
      </c>
      <c r="F7" s="470">
        <v>1413103</v>
      </c>
      <c r="G7" s="523">
        <f t="shared" ref="G7:G17" si="1">E7/F7</f>
        <v>0.97975731422267165</v>
      </c>
      <c r="H7" s="524">
        <f>(G7-G6)/G6</f>
        <v>3.1452943397019643E-3</v>
      </c>
    </row>
    <row r="8" spans="1:8">
      <c r="A8" s="525" t="s">
        <v>1314</v>
      </c>
      <c r="B8" s="1861">
        <v>874340</v>
      </c>
      <c r="C8" s="1861">
        <v>170274</v>
      </c>
      <c r="D8" s="1861">
        <v>344498</v>
      </c>
      <c r="E8" s="470">
        <f t="shared" si="0"/>
        <v>1389112</v>
      </c>
      <c r="F8" s="470">
        <v>1413103</v>
      </c>
      <c r="G8" s="523">
        <f t="shared" si="1"/>
        <v>0.98302246899199841</v>
      </c>
      <c r="H8" s="524">
        <f t="shared" ref="H8:H17" si="2">(G8-G7)/G7</f>
        <v>3.3326158651005304E-3</v>
      </c>
    </row>
    <row r="9" spans="1:8">
      <c r="A9" s="525" t="s">
        <v>1315</v>
      </c>
      <c r="B9" s="1861">
        <v>876079</v>
      </c>
      <c r="C9" s="1861">
        <v>170577</v>
      </c>
      <c r="D9" s="1861">
        <v>337090</v>
      </c>
      <c r="E9" s="470">
        <f t="shared" si="0"/>
        <v>1383746</v>
      </c>
      <c r="F9" s="470">
        <v>1413103</v>
      </c>
      <c r="G9" s="523">
        <f t="shared" si="1"/>
        <v>0.97922515202359628</v>
      </c>
      <c r="H9" s="524">
        <f t="shared" si="2"/>
        <v>-3.8628994638300997E-3</v>
      </c>
    </row>
    <row r="10" spans="1:8">
      <c r="A10" s="525" t="s">
        <v>1316</v>
      </c>
      <c r="B10" s="1861">
        <v>872166</v>
      </c>
      <c r="C10" s="1861">
        <v>169008</v>
      </c>
      <c r="D10" s="1861">
        <v>336814</v>
      </c>
      <c r="E10" s="470">
        <f t="shared" si="0"/>
        <v>1377988</v>
      </c>
      <c r="F10" s="470">
        <v>1413103</v>
      </c>
      <c r="G10" s="523">
        <f t="shared" si="1"/>
        <v>0.97515043135567614</v>
      </c>
      <c r="H10" s="524">
        <f t="shared" si="2"/>
        <v>-4.1611683069002212E-3</v>
      </c>
    </row>
    <row r="11" spans="1:8">
      <c r="A11" s="525" t="s">
        <v>1317</v>
      </c>
      <c r="B11" s="1861">
        <v>874262</v>
      </c>
      <c r="C11" s="1861">
        <v>168862</v>
      </c>
      <c r="D11" s="1861">
        <v>338359</v>
      </c>
      <c r="E11" s="470">
        <f t="shared" si="0"/>
        <v>1381483</v>
      </c>
      <c r="F11" s="470">
        <v>1413103</v>
      </c>
      <c r="G11" s="523">
        <f t="shared" si="1"/>
        <v>0.97762371178887875</v>
      </c>
      <c r="H11" s="524">
        <f t="shared" si="2"/>
        <v>2.5363065570962184E-3</v>
      </c>
    </row>
    <row r="12" spans="1:8">
      <c r="A12" s="525" t="s">
        <v>1318</v>
      </c>
      <c r="B12" s="1861">
        <v>881300</v>
      </c>
      <c r="C12" s="1861">
        <v>168957</v>
      </c>
      <c r="D12" s="1861">
        <v>343055</v>
      </c>
      <c r="E12" s="470">
        <f t="shared" si="0"/>
        <v>1393312</v>
      </c>
      <c r="F12" s="470">
        <v>1413103</v>
      </c>
      <c r="G12" s="523">
        <f t="shared" si="1"/>
        <v>0.98599465148683429</v>
      </c>
      <c r="H12" s="524">
        <f t="shared" si="2"/>
        <v>8.5625375049856421E-3</v>
      </c>
    </row>
    <row r="13" spans="1:8">
      <c r="A13" s="525" t="s">
        <v>1319</v>
      </c>
      <c r="B13" s="1861">
        <v>887466</v>
      </c>
      <c r="C13" s="1861">
        <v>169306</v>
      </c>
      <c r="D13" s="1861">
        <v>346657</v>
      </c>
      <c r="E13" s="470">
        <f t="shared" si="0"/>
        <v>1403429</v>
      </c>
      <c r="F13" s="470">
        <v>1413103</v>
      </c>
      <c r="G13" s="523">
        <f t="shared" si="1"/>
        <v>0.99315407298689484</v>
      </c>
      <c r="H13" s="524">
        <f t="shared" si="2"/>
        <v>7.2611159596702394E-3</v>
      </c>
    </row>
    <row r="14" spans="1:8">
      <c r="A14" s="525" t="s">
        <v>1320</v>
      </c>
      <c r="B14" s="1861">
        <v>892256</v>
      </c>
      <c r="C14" s="1861">
        <v>168874</v>
      </c>
      <c r="D14" s="1861">
        <v>349702</v>
      </c>
      <c r="E14" s="470">
        <f t="shared" si="0"/>
        <v>1410832</v>
      </c>
      <c r="F14" s="470">
        <v>1413103</v>
      </c>
      <c r="G14" s="523">
        <f t="shared" si="1"/>
        <v>0.99839289846529233</v>
      </c>
      <c r="H14" s="524">
        <f t="shared" si="2"/>
        <v>5.2749373142495478E-3</v>
      </c>
    </row>
    <row r="15" spans="1:8">
      <c r="A15" s="525" t="s">
        <v>1321</v>
      </c>
      <c r="B15" s="1861">
        <v>882560</v>
      </c>
      <c r="C15" s="1861">
        <v>167416</v>
      </c>
      <c r="D15" s="1861">
        <v>348578</v>
      </c>
      <c r="E15" s="470">
        <f t="shared" si="0"/>
        <v>1398554</v>
      </c>
      <c r="F15" s="470">
        <v>1413103</v>
      </c>
      <c r="G15" s="523">
        <f t="shared" si="1"/>
        <v>0.98970421830538891</v>
      </c>
      <c r="H15" s="524">
        <f t="shared" si="2"/>
        <v>-8.7026662281547446E-3</v>
      </c>
    </row>
    <row r="16" spans="1:8">
      <c r="A16" s="525" t="s">
        <v>1322</v>
      </c>
      <c r="B16" s="1861">
        <v>871445</v>
      </c>
      <c r="C16" s="1861">
        <v>165972</v>
      </c>
      <c r="D16" s="1861">
        <v>346328</v>
      </c>
      <c r="E16" s="470">
        <f t="shared" si="0"/>
        <v>1383745</v>
      </c>
      <c r="F16" s="470">
        <v>1413103</v>
      </c>
      <c r="G16" s="523">
        <f t="shared" si="1"/>
        <v>0.97922444436109757</v>
      </c>
      <c r="H16" s="524">
        <f t="shared" si="2"/>
        <v>-1.0588793854223663E-2</v>
      </c>
    </row>
    <row r="17" spans="1:8" ht="14.5" thickBot="1">
      <c r="A17" s="526" t="s">
        <v>1323</v>
      </c>
      <c r="B17" s="527">
        <v>874836</v>
      </c>
      <c r="C17" s="527">
        <v>167325</v>
      </c>
      <c r="D17" s="527">
        <v>348231</v>
      </c>
      <c r="E17" s="527">
        <f t="shared" si="0"/>
        <v>1390392</v>
      </c>
      <c r="F17" s="843">
        <v>1413103</v>
      </c>
      <c r="G17" s="528">
        <f t="shared" si="1"/>
        <v>0.98392827699042462</v>
      </c>
      <c r="H17" s="529">
        <f t="shared" si="2"/>
        <v>4.8036307267595888E-3</v>
      </c>
    </row>
  </sheetData>
  <customSheetViews>
    <customSheetView guid="{F8F6599B-2A1F-4529-A350-AEBC686D896D}" showPageBreaks="1" fitToPage="1" printArea="1">
      <pageMargins left="0" right="0" top="0" bottom="0" header="0" footer="0"/>
      <printOptions horizontalCentered="1" verticalCentered="1" headings="1" gridLines="1"/>
      <pageSetup scale="98" firstPageNumber="106" orientation="landscape" useFirstPageNumber="1" r:id="rId1"/>
      <headerFooter scaleWithDoc="0" alignWithMargins="0"/>
    </customSheetView>
  </customSheetViews>
  <mergeCells count="3">
    <mergeCell ref="A1:H1"/>
    <mergeCell ref="A2:H2"/>
    <mergeCell ref="A3:H3"/>
  </mergeCells>
  <printOptions horizontalCentered="1" verticalCentered="1" headings="1"/>
  <pageMargins left="0.25" right="0.25" top="0.5" bottom="0.5" header="0.3" footer="0.3"/>
  <pageSetup scale="75" firstPageNumber="106" orientation="portrait" r:id="rId2"/>
  <customProperties>
    <customPr name="_pios_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D26"/>
  <sheetViews>
    <sheetView tabSelected="1" view="pageBreakPreview" zoomScale="80" zoomScaleNormal="100" zoomScaleSheetLayoutView="80" zoomScalePageLayoutView="90" workbookViewId="0">
      <selection activeCell="B6" sqref="B6"/>
    </sheetView>
  </sheetViews>
  <sheetFormatPr defaultColWidth="9.453125" defaultRowHeight="14"/>
  <cols>
    <col min="1" max="1" width="21" style="5" customWidth="1"/>
    <col min="2" max="2" width="19.453125" style="6" customWidth="1"/>
    <col min="3" max="3" width="21.453125" style="6" customWidth="1"/>
    <col min="4" max="4" width="24.453125" style="7" customWidth="1"/>
    <col min="5" max="5" width="20.453125" style="7" customWidth="1"/>
    <col min="6" max="6" width="27.54296875" style="7" customWidth="1"/>
    <col min="7" max="7" width="19.54296875" style="7" customWidth="1"/>
    <col min="8" max="8" width="23.54296875" style="7" customWidth="1"/>
    <col min="9" max="16384" width="9.453125" style="7"/>
  </cols>
  <sheetData>
    <row r="1" spans="1:4" ht="15.5">
      <c r="A1" s="2557" t="s">
        <v>1467</v>
      </c>
      <c r="B1" s="2557"/>
      <c r="C1" s="2557"/>
      <c r="D1" s="2557"/>
    </row>
    <row r="2" spans="1:4" ht="15.5">
      <c r="A2" s="2557" t="s">
        <v>39</v>
      </c>
      <c r="B2" s="2557"/>
      <c r="C2" s="2557"/>
      <c r="D2" s="2557"/>
    </row>
    <row r="3" spans="1:4" ht="15.5">
      <c r="A3" s="2557" t="s">
        <v>40</v>
      </c>
      <c r="B3" s="2557"/>
      <c r="C3" s="2557"/>
      <c r="D3" s="2557"/>
    </row>
    <row r="5" spans="1:4" ht="27" customHeight="1" thickBot="1">
      <c r="A5" s="3031" t="s">
        <v>1468</v>
      </c>
      <c r="B5" s="3032"/>
      <c r="C5" s="3032"/>
      <c r="D5" s="3033"/>
    </row>
    <row r="6" spans="1:4">
      <c r="A6" s="3027" t="s">
        <v>543</v>
      </c>
      <c r="B6" s="2223" t="s">
        <v>1469</v>
      </c>
      <c r="C6" s="2224" t="s">
        <v>1469</v>
      </c>
      <c r="D6" s="3029" t="s">
        <v>47</v>
      </c>
    </row>
    <row r="7" spans="1:4" ht="14.5" thickBot="1">
      <c r="A7" s="3028"/>
      <c r="B7" s="2225" t="s">
        <v>1470</v>
      </c>
      <c r="C7" s="2226" t="s">
        <v>1471</v>
      </c>
      <c r="D7" s="3030" t="s">
        <v>47</v>
      </c>
    </row>
    <row r="8" spans="1:4">
      <c r="A8" s="140" t="s">
        <v>1472</v>
      </c>
      <c r="B8" s="1646">
        <v>20.459448150873158</v>
      </c>
      <c r="C8" s="1647">
        <v>9.7979844014910462</v>
      </c>
      <c r="D8" s="1648">
        <f>SUM(B8:C8)</f>
        <v>30.257432552364204</v>
      </c>
    </row>
    <row r="9" spans="1:4" ht="14.5" thickBot="1">
      <c r="A9" s="200" t="s">
        <v>1093</v>
      </c>
      <c r="B9" s="1649">
        <v>18.710199518142151</v>
      </c>
      <c r="C9" s="1650">
        <v>7.3705058075513881</v>
      </c>
      <c r="D9" s="1651">
        <f>SUM(B9:C9)</f>
        <v>26.08070532569354</v>
      </c>
    </row>
    <row r="10" spans="1:4">
      <c r="A10" s="3027" t="s">
        <v>543</v>
      </c>
      <c r="B10" s="2223" t="s">
        <v>1473</v>
      </c>
      <c r="C10" s="2224" t="s">
        <v>1473</v>
      </c>
      <c r="D10" s="3029" t="s">
        <v>47</v>
      </c>
    </row>
    <row r="11" spans="1:4" ht="14.5" thickBot="1">
      <c r="A11" s="3028"/>
      <c r="B11" s="2225" t="s">
        <v>1470</v>
      </c>
      <c r="C11" s="2226" t="s">
        <v>1474</v>
      </c>
      <c r="D11" s="3030" t="s">
        <v>47</v>
      </c>
    </row>
    <row r="12" spans="1:4">
      <c r="A12" s="140" t="s">
        <v>1472</v>
      </c>
      <c r="B12" s="664">
        <v>89.869975999999994</v>
      </c>
      <c r="C12" s="665">
        <v>292.22770100000002</v>
      </c>
      <c r="D12" s="666">
        <f>SUM(B12:C12)</f>
        <v>382.09767700000003</v>
      </c>
    </row>
    <row r="13" spans="1:4" ht="14.5" thickBot="1">
      <c r="A13" s="667" t="s">
        <v>1093</v>
      </c>
      <c r="B13" s="668">
        <v>169.68334100000001</v>
      </c>
      <c r="C13" s="669">
        <v>296.01898299999999</v>
      </c>
      <c r="D13" s="670">
        <f>SUM(B13:C13)</f>
        <v>465.70232399999998</v>
      </c>
    </row>
    <row r="14" spans="1:4" ht="15.5">
      <c r="A14" s="50"/>
      <c r="B14" s="135"/>
      <c r="C14" s="135"/>
      <c r="D14" s="32"/>
    </row>
    <row r="15" spans="1:4" ht="16" thickBot="1">
      <c r="A15" s="50"/>
      <c r="B15" s="135"/>
      <c r="C15" s="135"/>
      <c r="D15" s="32"/>
    </row>
    <row r="16" spans="1:4" ht="28.5" customHeight="1">
      <c r="A16" s="2685" t="s">
        <v>1475</v>
      </c>
      <c r="B16" s="2824"/>
      <c r="C16" s="2825"/>
      <c r="D16" s="34"/>
    </row>
    <row r="17" spans="1:4" ht="15.65" customHeight="1" thickBot="1">
      <c r="A17" s="3024" t="s">
        <v>1476</v>
      </c>
      <c r="B17" s="3025"/>
      <c r="C17" s="3026"/>
      <c r="D17" s="32"/>
    </row>
    <row r="18" spans="1:4" ht="15.5">
      <c r="A18" s="2227" t="s">
        <v>543</v>
      </c>
      <c r="B18" s="2228" t="s">
        <v>46</v>
      </c>
      <c r="C18" s="2229" t="s">
        <v>1477</v>
      </c>
      <c r="D18" s="32"/>
    </row>
    <row r="19" spans="1:4" ht="15.5">
      <c r="A19" s="141" t="s">
        <v>1472</v>
      </c>
      <c r="B19" s="1873">
        <v>81.623777912505176</v>
      </c>
      <c r="C19" s="671">
        <v>132.71</v>
      </c>
      <c r="D19" s="32"/>
    </row>
    <row r="20" spans="1:4" ht="16" thickBot="1">
      <c r="A20" s="667" t="s">
        <v>1093</v>
      </c>
      <c r="B20" s="1652">
        <v>56.671911100614139</v>
      </c>
      <c r="C20" s="672">
        <v>97.39</v>
      </c>
      <c r="D20" s="32"/>
    </row>
    <row r="21" spans="1:4" ht="14.5" thickBot="1">
      <c r="B21" s="139"/>
      <c r="C21" s="139"/>
    </row>
    <row r="22" spans="1:4" ht="15" customHeight="1">
      <c r="A22" s="661" t="s">
        <v>1478</v>
      </c>
      <c r="B22" s="1240"/>
      <c r="C22" s="1240"/>
      <c r="D22" s="629"/>
    </row>
    <row r="23" spans="1:4">
      <c r="A23" s="3021" t="s">
        <v>1479</v>
      </c>
      <c r="B23" s="3022"/>
      <c r="C23" s="3022"/>
      <c r="D23" s="3023"/>
    </row>
    <row r="24" spans="1:4" ht="15">
      <c r="A24" s="630" t="s">
        <v>1480</v>
      </c>
      <c r="B24" s="662"/>
      <c r="C24" s="662"/>
      <c r="D24" s="628"/>
    </row>
    <row r="25" spans="1:4">
      <c r="A25" s="630" t="s">
        <v>1481</v>
      </c>
      <c r="B25" s="662"/>
      <c r="C25" s="662"/>
      <c r="D25" s="628"/>
    </row>
    <row r="26" spans="1:4" ht="14.5" thickBot="1">
      <c r="A26" s="1080" t="s">
        <v>1482</v>
      </c>
      <c r="B26" s="663"/>
      <c r="C26" s="663"/>
      <c r="D26" s="627"/>
    </row>
  </sheetData>
  <customSheetViews>
    <customSheetView guid="{F8F6599B-2A1F-4529-A350-AEBC686D896D}" showPageBreaks="1" fitToPage="1" printArea="1">
      <pageMargins left="0" right="0" top="0" bottom="0" header="0" footer="0"/>
      <printOptions horizontalCentered="1" verticalCentered="1" headings="1" gridLines="1"/>
      <pageSetup firstPageNumber="107" orientation="landscape" useFirstPageNumber="1" r:id="rId1"/>
      <headerFooter scaleWithDoc="0" alignWithMargins="0"/>
    </customSheetView>
  </customSheetViews>
  <mergeCells count="11">
    <mergeCell ref="A1:D1"/>
    <mergeCell ref="A2:D2"/>
    <mergeCell ref="A3:D3"/>
    <mergeCell ref="A23:D23"/>
    <mergeCell ref="A17:C17"/>
    <mergeCell ref="A6:A7"/>
    <mergeCell ref="A10:A11"/>
    <mergeCell ref="A16:C16"/>
    <mergeCell ref="D6:D7"/>
    <mergeCell ref="D10:D11"/>
    <mergeCell ref="A5:D5"/>
  </mergeCells>
  <printOptions horizontalCentered="1" verticalCentered="1" headings="1"/>
  <pageMargins left="0.25" right="0.25" top="0.5" bottom="0.5" header="0.3" footer="0.3"/>
  <pageSetup firstPageNumber="107" orientation="portrait" r:id="rId2"/>
  <customProperties>
    <customPr name="_pios_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16"/>
  <sheetViews>
    <sheetView tabSelected="1" view="pageBreakPreview" zoomScale="80" zoomScaleNormal="100" zoomScaleSheetLayoutView="80" zoomScalePageLayoutView="62" workbookViewId="0">
      <selection activeCell="B6" sqref="B6"/>
    </sheetView>
  </sheetViews>
  <sheetFormatPr defaultColWidth="9.453125" defaultRowHeight="14"/>
  <cols>
    <col min="1" max="1" width="20.54296875" style="5" bestFit="1" customWidth="1"/>
    <col min="2" max="2" width="18.453125" style="6" customWidth="1"/>
    <col min="3" max="3" width="17.453125" style="6" customWidth="1"/>
    <col min="4" max="4" width="16.54296875" style="7" customWidth="1"/>
    <col min="5" max="6" width="19.54296875" style="7" customWidth="1"/>
    <col min="7" max="7" width="3.453125" style="7" customWidth="1"/>
    <col min="8" max="8" width="18.453125" style="7" customWidth="1"/>
    <col min="9" max="9" width="22.453125" style="7" customWidth="1"/>
    <col min="10" max="10" width="18.54296875" style="7" customWidth="1"/>
    <col min="11" max="11" width="17" style="7" customWidth="1"/>
    <col min="12" max="12" width="21" style="7" customWidth="1"/>
    <col min="13" max="13" width="25.54296875" style="7" customWidth="1"/>
    <col min="14" max="16384" width="9.453125" style="7"/>
  </cols>
  <sheetData>
    <row r="1" spans="1:13" ht="15.5">
      <c r="A1" s="2557" t="s">
        <v>1483</v>
      </c>
      <c r="B1" s="2557"/>
      <c r="C1" s="2557"/>
      <c r="D1" s="2557"/>
      <c r="E1" s="2557"/>
      <c r="F1" s="2557"/>
      <c r="G1" s="2557"/>
      <c r="H1" s="2557"/>
      <c r="I1" s="2557"/>
      <c r="J1" s="2557"/>
      <c r="K1" s="2557"/>
      <c r="L1" s="2557"/>
      <c r="M1" s="2557"/>
    </row>
    <row r="2" spans="1:13" ht="15.5">
      <c r="A2" s="2557" t="s">
        <v>39</v>
      </c>
      <c r="B2" s="2557"/>
      <c r="C2" s="2557"/>
      <c r="D2" s="2557"/>
      <c r="E2" s="2557"/>
      <c r="F2" s="2557"/>
      <c r="G2" s="2557"/>
      <c r="H2" s="2557"/>
      <c r="I2" s="2557"/>
      <c r="J2" s="2557"/>
      <c r="K2" s="2557"/>
      <c r="L2" s="2557"/>
      <c r="M2" s="2557"/>
    </row>
    <row r="3" spans="1:13" ht="15.5">
      <c r="A3" s="2557" t="s">
        <v>40</v>
      </c>
      <c r="B3" s="2557"/>
      <c r="C3" s="2557"/>
      <c r="D3" s="2557"/>
      <c r="E3" s="2557"/>
      <c r="F3" s="2557"/>
      <c r="G3" s="2557"/>
      <c r="H3" s="2557"/>
      <c r="I3" s="2557"/>
      <c r="J3" s="2557"/>
      <c r="K3" s="2557"/>
      <c r="L3" s="2557"/>
      <c r="M3" s="2557"/>
    </row>
    <row r="4" spans="1:13" ht="14.5" thickBot="1"/>
    <row r="5" spans="1:13" ht="14.9" customHeight="1" thickBot="1">
      <c r="A5" s="2835" t="s">
        <v>1484</v>
      </c>
      <c r="B5" s="3034"/>
      <c r="C5" s="3034"/>
      <c r="D5" s="3034"/>
      <c r="E5" s="3034"/>
      <c r="F5" s="2838"/>
      <c r="H5" s="3035" t="s">
        <v>1485</v>
      </c>
      <c r="I5" s="3036"/>
      <c r="J5" s="3036"/>
      <c r="K5" s="3036"/>
      <c r="L5" s="3036"/>
      <c r="M5" s="3037"/>
    </row>
    <row r="6" spans="1:13" ht="14.15" customHeight="1" thickBot="1">
      <c r="A6" s="2835" t="s">
        <v>1486</v>
      </c>
      <c r="B6" s="3034"/>
      <c r="C6" s="3034"/>
      <c r="D6" s="3034"/>
      <c r="E6" s="3034"/>
      <c r="F6" s="2838"/>
      <c r="H6" s="3035" t="s">
        <v>1487</v>
      </c>
      <c r="I6" s="3036"/>
      <c r="J6" s="3036"/>
      <c r="K6" s="3036"/>
      <c r="L6" s="3036"/>
      <c r="M6" s="3037"/>
    </row>
    <row r="7" spans="1:13">
      <c r="A7" s="3044" t="s">
        <v>1488</v>
      </c>
      <c r="B7" s="3042" t="s">
        <v>1489</v>
      </c>
      <c r="C7" s="3039"/>
      <c r="D7" s="3038" t="s">
        <v>1490</v>
      </c>
      <c r="E7" s="3038" t="s">
        <v>1491</v>
      </c>
      <c r="F7" s="3040" t="s">
        <v>1492</v>
      </c>
      <c r="H7" s="3044"/>
      <c r="I7" s="3042" t="s">
        <v>1489</v>
      </c>
      <c r="J7" s="3039"/>
      <c r="K7" s="3038" t="s">
        <v>1490</v>
      </c>
      <c r="L7" s="3038" t="s">
        <v>1491</v>
      </c>
      <c r="M7" s="3040" t="s">
        <v>1492</v>
      </c>
    </row>
    <row r="8" spans="1:13">
      <c r="A8" s="3045"/>
      <c r="B8" s="3043"/>
      <c r="C8" s="3043"/>
      <c r="D8" s="3039"/>
      <c r="E8" s="3039"/>
      <c r="F8" s="3041"/>
      <c r="H8" s="3045"/>
      <c r="I8" s="3043"/>
      <c r="J8" s="3043"/>
      <c r="K8" s="3039"/>
      <c r="L8" s="3039"/>
      <c r="M8" s="3041"/>
    </row>
    <row r="9" spans="1:13" ht="15">
      <c r="A9" s="3046"/>
      <c r="B9" s="2230" t="s">
        <v>1490</v>
      </c>
      <c r="C9" s="2230" t="s">
        <v>1493</v>
      </c>
      <c r="D9" s="2230" t="s">
        <v>1494</v>
      </c>
      <c r="E9" s="2230" t="s">
        <v>1495</v>
      </c>
      <c r="F9" s="2231" t="s">
        <v>1496</v>
      </c>
      <c r="H9" s="3046"/>
      <c r="I9" s="2230" t="s">
        <v>1497</v>
      </c>
      <c r="J9" s="2230" t="s">
        <v>1493</v>
      </c>
      <c r="K9" s="2230" t="s">
        <v>1494</v>
      </c>
      <c r="L9" s="2230" t="s">
        <v>1495</v>
      </c>
      <c r="M9" s="2231" t="s">
        <v>1496</v>
      </c>
    </row>
    <row r="10" spans="1:13">
      <c r="A10" s="674" t="s">
        <v>1498</v>
      </c>
      <c r="B10" s="1874">
        <v>4.9371752027999998</v>
      </c>
      <c r="C10" s="1875">
        <v>133.76300000000001</v>
      </c>
      <c r="D10" s="1876">
        <f>B10/C10</f>
        <v>3.6909871958613366E-2</v>
      </c>
      <c r="E10" s="1875">
        <v>223217274.93802601</v>
      </c>
      <c r="F10" s="1185">
        <f>E10/SUM(E$10:E$13)</f>
        <v>0.27351447777856908</v>
      </c>
      <c r="H10" s="675" t="s">
        <v>1498</v>
      </c>
      <c r="I10" s="1877">
        <v>1.7848859462639644</v>
      </c>
      <c r="J10" s="1878">
        <v>81.623777912505176</v>
      </c>
      <c r="K10" s="1876">
        <f>I10/J10</f>
        <v>2.1867230259511313E-2</v>
      </c>
      <c r="L10" s="1878">
        <v>79213175.688294649</v>
      </c>
      <c r="M10" s="1185">
        <f>L10/SUM(L$10:L$13)</f>
        <v>0.34464841394418733</v>
      </c>
    </row>
    <row r="11" spans="1:13">
      <c r="A11" s="674" t="s">
        <v>1499</v>
      </c>
      <c r="B11" s="1874">
        <v>54.841606104930001</v>
      </c>
      <c r="C11" s="1875">
        <v>1093.7860000000001</v>
      </c>
      <c r="D11" s="1876">
        <f t="shared" ref="D11:D13" si="0">B11/C11</f>
        <v>5.0139246712729908E-2</v>
      </c>
      <c r="E11" s="1875">
        <v>354093663.5927</v>
      </c>
      <c r="F11" s="1185">
        <f t="shared" ref="F11:F13" si="1">E11/SUM(E$10:E$13)</f>
        <v>0.43388104038608566</v>
      </c>
      <c r="H11" s="675" t="s">
        <v>1499</v>
      </c>
      <c r="I11" s="1877">
        <v>17.230056911942739</v>
      </c>
      <c r="J11" s="1878">
        <v>500.64306093859028</v>
      </c>
      <c r="K11" s="1876">
        <f t="shared" ref="K11:K13" si="2">I11/J11</f>
        <v>3.4415850845191692E-2</v>
      </c>
      <c r="L11" s="1878">
        <v>45289942.603260063</v>
      </c>
      <c r="M11" s="1185">
        <f t="shared" ref="M11:M13" si="3">L11/SUM(L$10:L$13)</f>
        <v>0.19705190140664214</v>
      </c>
    </row>
    <row r="12" spans="1:13">
      <c r="A12" s="676" t="s">
        <v>1500</v>
      </c>
      <c r="B12" s="1874">
        <v>60.315696999449997</v>
      </c>
      <c r="C12" s="1875">
        <v>1721.8219999999999</v>
      </c>
      <c r="D12" s="1876">
        <f t="shared" si="0"/>
        <v>3.5030158169340388E-2</v>
      </c>
      <c r="E12" s="1875">
        <v>64257282.380639099</v>
      </c>
      <c r="F12" s="1185">
        <f t="shared" si="1"/>
        <v>7.8736276297119712E-2</v>
      </c>
      <c r="H12" s="677" t="s">
        <v>1501</v>
      </c>
      <c r="I12" s="1877">
        <v>247.5800896427294</v>
      </c>
      <c r="J12" s="1878">
        <v>5802.4339880645948</v>
      </c>
      <c r="K12" s="1876">
        <f t="shared" si="2"/>
        <v>4.2668316460298047E-2</v>
      </c>
      <c r="L12" s="1878">
        <v>2860967.454060059</v>
      </c>
      <c r="M12" s="1185">
        <f t="shared" si="3"/>
        <v>1.2447776355637822E-2</v>
      </c>
    </row>
    <row r="13" spans="1:13" ht="15.5" thickBot="1">
      <c r="A13" s="678" t="s">
        <v>1502</v>
      </c>
      <c r="B13" s="1206">
        <v>13035.6567483452</v>
      </c>
      <c r="C13" s="1205">
        <v>143315.068</v>
      </c>
      <c r="D13" s="1204">
        <f t="shared" si="0"/>
        <v>9.0958033445200606E-2</v>
      </c>
      <c r="E13" s="1205">
        <v>174539492.10972601</v>
      </c>
      <c r="F13" s="1203">
        <f t="shared" si="1"/>
        <v>0.21386820553822572</v>
      </c>
      <c r="H13" s="679" t="s">
        <v>1503</v>
      </c>
      <c r="I13" s="1653">
        <v>13546.938672024969</v>
      </c>
      <c r="J13" s="1654">
        <v>214474.53853145172</v>
      </c>
      <c r="K13" s="1204">
        <f t="shared" si="2"/>
        <v>6.3163388832928394E-2</v>
      </c>
      <c r="L13" s="1654">
        <v>102473547.28386</v>
      </c>
      <c r="M13" s="1203">
        <f t="shared" si="3"/>
        <v>0.44585190829353261</v>
      </c>
    </row>
    <row r="14" spans="1:13" customFormat="1" ht="14.5">
      <c r="A14" s="680" t="s">
        <v>1504</v>
      </c>
      <c r="B14" s="1238"/>
      <c r="C14" s="1238"/>
      <c r="D14" s="1238"/>
      <c r="E14" s="1238"/>
      <c r="F14" s="1238"/>
      <c r="G14" s="1241"/>
      <c r="H14" s="1241"/>
      <c r="I14" s="1241"/>
      <c r="J14" s="1241"/>
      <c r="K14" s="1241"/>
      <c r="L14" s="1241"/>
      <c r="M14" s="272"/>
    </row>
    <row r="15" spans="1:13" s="20" customFormat="1" ht="17.149999999999999" customHeight="1">
      <c r="A15" s="630" t="s">
        <v>1505</v>
      </c>
      <c r="B15" s="662"/>
      <c r="C15" s="662"/>
      <c r="M15" s="628"/>
    </row>
    <row r="16" spans="1:13" ht="16.5" customHeight="1" thickBot="1">
      <c r="A16" s="2548" t="s">
        <v>1506</v>
      </c>
      <c r="B16" s="2549"/>
      <c r="C16" s="2549"/>
      <c r="D16" s="2549"/>
      <c r="E16" s="2549"/>
      <c r="F16" s="2549"/>
      <c r="G16" s="2549"/>
      <c r="H16" s="2549"/>
      <c r="I16" s="2549"/>
      <c r="J16" s="2549"/>
      <c r="K16" s="2549"/>
      <c r="L16" s="2549"/>
      <c r="M16" s="2550"/>
    </row>
  </sheetData>
  <customSheetViews>
    <customSheetView guid="{F8F6599B-2A1F-4529-A350-AEBC686D896D}" showPageBreaks="1" fitToPage="1" printArea="1">
      <pageMargins left="0" right="0" top="0" bottom="0" header="0" footer="0"/>
      <printOptions horizontalCentered="1" verticalCentered="1" headings="1" gridLines="1"/>
      <pageSetup firstPageNumber="108" orientation="landscape" useFirstPageNumber="1" r:id="rId1"/>
      <headerFooter scaleWithDoc="0" alignWithMargins="0"/>
    </customSheetView>
  </customSheetViews>
  <mergeCells count="18">
    <mergeCell ref="A16:M16"/>
    <mergeCell ref="D7:D8"/>
    <mergeCell ref="E7:E8"/>
    <mergeCell ref="F7:F8"/>
    <mergeCell ref="B7:C8"/>
    <mergeCell ref="A7:A9"/>
    <mergeCell ref="H7:H9"/>
    <mergeCell ref="I7:J8"/>
    <mergeCell ref="K7:K8"/>
    <mergeCell ref="L7:L8"/>
    <mergeCell ref="M7:M8"/>
    <mergeCell ref="A5:F5"/>
    <mergeCell ref="A6:F6"/>
    <mergeCell ref="A1:M1"/>
    <mergeCell ref="A2:M2"/>
    <mergeCell ref="A3:M3"/>
    <mergeCell ref="H5:M5"/>
    <mergeCell ref="H6:M6"/>
  </mergeCells>
  <printOptions horizontalCentered="1" verticalCentered="1" headings="1"/>
  <pageMargins left="0.25" right="0.25" top="0.5" bottom="0.5" header="0.3" footer="0.3"/>
  <pageSetup scale="42" firstPageNumber="108" orientation="portrait" r:id="rId2"/>
  <customProperties>
    <customPr name="_pios_id" r:id="rId3"/>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F8A0-0E4D-4855-8AC2-36898189524E}">
  <sheetPr>
    <pageSetUpPr fitToPage="1"/>
  </sheetPr>
  <dimension ref="A1:F27"/>
  <sheetViews>
    <sheetView tabSelected="1" view="pageBreakPreview" zoomScale="80" zoomScaleNormal="90" zoomScaleSheetLayoutView="80" zoomScalePageLayoutView="90" workbookViewId="0">
      <selection activeCell="B6" sqref="B6"/>
    </sheetView>
  </sheetViews>
  <sheetFormatPr defaultColWidth="9.453125" defaultRowHeight="14"/>
  <cols>
    <col min="1" max="1" width="49.54296875" style="5" bestFit="1" customWidth="1"/>
    <col min="2" max="3" width="14.54296875" style="6" customWidth="1"/>
    <col min="4" max="6" width="14.54296875" style="7" customWidth="1"/>
    <col min="7" max="7" width="8.453125" style="7" customWidth="1"/>
    <col min="8" max="16384" width="9.453125" style="7"/>
  </cols>
  <sheetData>
    <row r="1" spans="1:6" ht="15.5">
      <c r="A1" s="2557" t="s">
        <v>1507</v>
      </c>
      <c r="B1" s="2557"/>
      <c r="C1" s="2557"/>
      <c r="D1" s="2557"/>
      <c r="E1" s="2557"/>
      <c r="F1" s="2557"/>
    </row>
    <row r="2" spans="1:6" ht="15.5">
      <c r="A2" s="2557" t="s">
        <v>39</v>
      </c>
      <c r="B2" s="2557"/>
      <c r="C2" s="2557"/>
      <c r="D2" s="2557"/>
      <c r="E2" s="2557"/>
      <c r="F2" s="2557"/>
    </row>
    <row r="3" spans="1:6" ht="15.5">
      <c r="A3" s="2557" t="s">
        <v>40</v>
      </c>
      <c r="B3" s="2557"/>
      <c r="C3" s="2557"/>
      <c r="D3" s="2557"/>
      <c r="E3" s="2557"/>
      <c r="F3" s="2557"/>
    </row>
    <row r="4" spans="1:6" ht="14.5" thickBot="1"/>
    <row r="5" spans="1:6" ht="26.5" thickBot="1">
      <c r="A5" s="2113" t="s">
        <v>1508</v>
      </c>
      <c r="B5" s="2113" t="s">
        <v>1509</v>
      </c>
      <c r="C5" s="2113" t="s">
        <v>1510</v>
      </c>
      <c r="D5" s="2113" t="s">
        <v>1511</v>
      </c>
      <c r="E5" s="2113" t="s">
        <v>1512</v>
      </c>
      <c r="F5" s="2113" t="s">
        <v>1513</v>
      </c>
    </row>
    <row r="6" spans="1:6">
      <c r="A6" s="559" t="s">
        <v>1425</v>
      </c>
      <c r="B6" s="476">
        <f>SUM(C6:F6)</f>
        <v>13</v>
      </c>
      <c r="C6" s="474">
        <v>7</v>
      </c>
      <c r="D6" s="474">
        <v>3</v>
      </c>
      <c r="E6" s="474">
        <v>0</v>
      </c>
      <c r="F6" s="477">
        <v>3</v>
      </c>
    </row>
    <row r="7" spans="1:6">
      <c r="A7" s="1879" t="s">
        <v>1431</v>
      </c>
      <c r="B7" s="476">
        <f t="shared" ref="B7:B24" si="0">SUM(C7:F7)</f>
        <v>1</v>
      </c>
      <c r="C7" s="1862">
        <v>0</v>
      </c>
      <c r="D7" s="1862">
        <v>0</v>
      </c>
      <c r="E7" s="1862">
        <v>0</v>
      </c>
      <c r="F7" s="560">
        <v>1</v>
      </c>
    </row>
    <row r="8" spans="1:6">
      <c r="A8" s="1879" t="s">
        <v>1432</v>
      </c>
      <c r="B8" s="476">
        <f t="shared" si="0"/>
        <v>10</v>
      </c>
      <c r="C8" s="1862">
        <v>6</v>
      </c>
      <c r="D8" s="1862">
        <v>3</v>
      </c>
      <c r="E8" s="1862">
        <v>0</v>
      </c>
      <c r="F8" s="560">
        <v>1</v>
      </c>
    </row>
    <row r="9" spans="1:6">
      <c r="A9" s="1879" t="s">
        <v>1433</v>
      </c>
      <c r="B9" s="476">
        <f t="shared" si="0"/>
        <v>3</v>
      </c>
      <c r="C9" s="1862">
        <v>0</v>
      </c>
      <c r="D9" s="1862">
        <v>2</v>
      </c>
      <c r="E9" s="1862">
        <v>0</v>
      </c>
      <c r="F9" s="560">
        <v>1</v>
      </c>
    </row>
    <row r="10" spans="1:6">
      <c r="A10" s="1879" t="s">
        <v>1434</v>
      </c>
      <c r="B10" s="476">
        <f t="shared" si="0"/>
        <v>490</v>
      </c>
      <c r="C10" s="1862">
        <v>221</v>
      </c>
      <c r="D10" s="1862">
        <v>124</v>
      </c>
      <c r="E10" s="1862">
        <v>0</v>
      </c>
      <c r="F10" s="560">
        <v>145</v>
      </c>
    </row>
    <row r="11" spans="1:6">
      <c r="A11" s="1879" t="s">
        <v>1435</v>
      </c>
      <c r="B11" s="476">
        <f t="shared" si="0"/>
        <v>345</v>
      </c>
      <c r="C11" s="1862">
        <v>278</v>
      </c>
      <c r="D11" s="1862">
        <v>20</v>
      </c>
      <c r="E11" s="1862">
        <v>0</v>
      </c>
      <c r="F11" s="560">
        <v>47</v>
      </c>
    </row>
    <row r="12" spans="1:6">
      <c r="A12" s="1879" t="s">
        <v>1436</v>
      </c>
      <c r="B12" s="476">
        <f t="shared" si="0"/>
        <v>20</v>
      </c>
      <c r="C12" s="1862">
        <v>12</v>
      </c>
      <c r="D12" s="1862">
        <v>3</v>
      </c>
      <c r="E12" s="1862">
        <v>0</v>
      </c>
      <c r="F12" s="560">
        <v>5</v>
      </c>
    </row>
    <row r="13" spans="1:6">
      <c r="A13" s="1879" t="s">
        <v>1514</v>
      </c>
      <c r="B13" s="476">
        <f t="shared" si="0"/>
        <v>3</v>
      </c>
      <c r="C13" s="1862">
        <v>2</v>
      </c>
      <c r="D13" s="1862">
        <v>0</v>
      </c>
      <c r="E13" s="1862">
        <v>0</v>
      </c>
      <c r="F13" s="560">
        <v>1</v>
      </c>
    </row>
    <row r="14" spans="1:6">
      <c r="A14" s="1879" t="s">
        <v>1438</v>
      </c>
      <c r="B14" s="476">
        <f t="shared" si="0"/>
        <v>7</v>
      </c>
      <c r="C14" s="1862">
        <v>3</v>
      </c>
      <c r="D14" s="1862">
        <v>1</v>
      </c>
      <c r="E14" s="1862">
        <v>0</v>
      </c>
      <c r="F14" s="560">
        <v>3</v>
      </c>
    </row>
    <row r="15" spans="1:6">
      <c r="A15" s="1880" t="s">
        <v>1439</v>
      </c>
      <c r="B15" s="476">
        <f t="shared" si="0"/>
        <v>32</v>
      </c>
      <c r="C15" s="1862">
        <v>16</v>
      </c>
      <c r="D15" s="1862">
        <v>11</v>
      </c>
      <c r="E15" s="1862">
        <v>0</v>
      </c>
      <c r="F15" s="560">
        <v>5</v>
      </c>
    </row>
    <row r="16" spans="1:6">
      <c r="A16" s="1880" t="s">
        <v>1515</v>
      </c>
      <c r="B16" s="476">
        <f t="shared" si="0"/>
        <v>480</v>
      </c>
      <c r="C16" s="1862">
        <v>332</v>
      </c>
      <c r="D16" s="1862">
        <v>65</v>
      </c>
      <c r="E16" s="1862">
        <v>0</v>
      </c>
      <c r="F16" s="560">
        <v>83</v>
      </c>
    </row>
    <row r="17" spans="1:6">
      <c r="A17" s="1880" t="s">
        <v>1516</v>
      </c>
      <c r="B17" s="476">
        <f t="shared" si="0"/>
        <v>1</v>
      </c>
      <c r="C17" s="1862">
        <v>0</v>
      </c>
      <c r="D17" s="1862">
        <v>0</v>
      </c>
      <c r="E17" s="1862">
        <v>0</v>
      </c>
      <c r="F17" s="560">
        <v>1</v>
      </c>
    </row>
    <row r="18" spans="1:6">
      <c r="A18" s="1881" t="s">
        <v>1443</v>
      </c>
      <c r="B18" s="476">
        <f t="shared" si="0"/>
        <v>5</v>
      </c>
      <c r="C18" s="1862">
        <v>2</v>
      </c>
      <c r="D18" s="1862">
        <v>2</v>
      </c>
      <c r="E18" s="1862">
        <v>0</v>
      </c>
      <c r="F18" s="560">
        <v>1</v>
      </c>
    </row>
    <row r="19" spans="1:6">
      <c r="A19" s="1881" t="s">
        <v>1444</v>
      </c>
      <c r="B19" s="476">
        <f t="shared" si="0"/>
        <v>197</v>
      </c>
      <c r="C19" s="1862">
        <v>62</v>
      </c>
      <c r="D19" s="1862">
        <v>22</v>
      </c>
      <c r="E19" s="1862">
        <v>0</v>
      </c>
      <c r="F19" s="560">
        <v>113</v>
      </c>
    </row>
    <row r="20" spans="1:6">
      <c r="A20" s="1881" t="s">
        <v>1517</v>
      </c>
      <c r="B20" s="476">
        <f t="shared" si="0"/>
        <v>9</v>
      </c>
      <c r="C20" s="1862">
        <v>7</v>
      </c>
      <c r="D20" s="1862">
        <v>0</v>
      </c>
      <c r="E20" s="1862">
        <v>0</v>
      </c>
      <c r="F20" s="560">
        <v>2</v>
      </c>
    </row>
    <row r="21" spans="1:6">
      <c r="A21" s="1881" t="s">
        <v>1518</v>
      </c>
      <c r="B21" s="476">
        <f t="shared" si="0"/>
        <v>64</v>
      </c>
      <c r="C21" s="1862">
        <v>34</v>
      </c>
      <c r="D21" s="1862">
        <v>18</v>
      </c>
      <c r="E21" s="1862">
        <v>0</v>
      </c>
      <c r="F21" s="560">
        <v>12</v>
      </c>
    </row>
    <row r="22" spans="1:6">
      <c r="A22" s="1881" t="s">
        <v>1519</v>
      </c>
      <c r="B22" s="476">
        <f t="shared" si="0"/>
        <v>154</v>
      </c>
      <c r="C22" s="1862">
        <v>73</v>
      </c>
      <c r="D22" s="1862">
        <v>35</v>
      </c>
      <c r="E22" s="1862">
        <v>0</v>
      </c>
      <c r="F22" s="560">
        <v>46</v>
      </c>
    </row>
    <row r="23" spans="1:6">
      <c r="A23" s="1881" t="s">
        <v>1451</v>
      </c>
      <c r="B23" s="476">
        <f t="shared" si="0"/>
        <v>499</v>
      </c>
      <c r="C23" s="1862">
        <v>188</v>
      </c>
      <c r="D23" s="1862">
        <v>90</v>
      </c>
      <c r="E23" s="1862">
        <v>0</v>
      </c>
      <c r="F23" s="560">
        <v>221</v>
      </c>
    </row>
    <row r="24" spans="1:6">
      <c r="A24" s="1881" t="s">
        <v>1452</v>
      </c>
      <c r="B24" s="476">
        <f t="shared" si="0"/>
        <v>30</v>
      </c>
      <c r="C24" s="1862">
        <v>8</v>
      </c>
      <c r="D24" s="1862">
        <v>5</v>
      </c>
      <c r="E24" s="1862">
        <v>0</v>
      </c>
      <c r="F24" s="560">
        <v>17</v>
      </c>
    </row>
    <row r="25" spans="1:6" ht="14.5" thickBot="1">
      <c r="A25" s="2346" t="s">
        <v>47</v>
      </c>
      <c r="B25" s="2440">
        <f>SUM(B6:B24)</f>
        <v>2363</v>
      </c>
      <c r="C25" s="2440">
        <f>SUM(C6:C24)</f>
        <v>1251</v>
      </c>
      <c r="D25" s="2440">
        <f>SUM(D6:D24)</f>
        <v>404</v>
      </c>
      <c r="E25" s="2440">
        <f>SUM(E6:E24)</f>
        <v>0</v>
      </c>
      <c r="F25" s="2441">
        <f>SUM(F6:F24)</f>
        <v>708</v>
      </c>
    </row>
    <row r="26" spans="1:6" customFormat="1" ht="14.5">
      <c r="A26" s="561" t="s">
        <v>1520</v>
      </c>
      <c r="B26" s="1230"/>
      <c r="C26" s="1230"/>
      <c r="D26" s="1230"/>
      <c r="E26" s="1230"/>
      <c r="F26" s="562"/>
    </row>
    <row r="27" spans="1:6" ht="15" thickBot="1">
      <c r="A27" s="3047" t="s">
        <v>1521</v>
      </c>
      <c r="B27" s="3048"/>
      <c r="C27" s="3048"/>
      <c r="D27" s="3048"/>
      <c r="E27" s="3048"/>
      <c r="F27" s="3049"/>
    </row>
  </sheetData>
  <customSheetViews>
    <customSheetView guid="{F8F6599B-2A1F-4529-A350-AEBC686D896D}" showPageBreaks="1" fitToPage="1" printArea="1">
      <pageMargins left="0" right="0" top="0" bottom="0" header="0" footer="0"/>
      <printOptions horizontalCentered="1" verticalCentered="1" headings="1" gridLines="1"/>
      <pageSetup firstPageNumber="87" fitToHeight="0" orientation="landscape" useFirstPageNumber="1" r:id="rId1"/>
      <headerFooter scaleWithDoc="0" alignWithMargins="0"/>
    </customSheetView>
  </customSheetViews>
  <mergeCells count="4">
    <mergeCell ref="A1:F1"/>
    <mergeCell ref="A2:F2"/>
    <mergeCell ref="A3:F3"/>
    <mergeCell ref="A27:F27"/>
  </mergeCells>
  <printOptions horizontalCentered="1" verticalCentered="1" headings="1"/>
  <pageMargins left="0.25" right="0.25" top="0.5" bottom="0.5" header="0.3" footer="0.3"/>
  <pageSetup scale="82" firstPageNumber="87" orientation="portrait" r:id="rId2"/>
  <customProperties>
    <customPr name="_pios_id" r:id="rId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A38A-FC1F-49CB-9D75-8B6E126D4D79}">
  <sheetPr>
    <pageSetUpPr fitToPage="1"/>
  </sheetPr>
  <dimension ref="A1:G31"/>
  <sheetViews>
    <sheetView tabSelected="1" view="pageBreakPreview" zoomScale="80" zoomScaleNormal="100" zoomScaleSheetLayoutView="80" zoomScalePageLayoutView="90" workbookViewId="0">
      <selection activeCell="B6" sqref="B6"/>
    </sheetView>
  </sheetViews>
  <sheetFormatPr defaultColWidth="9.453125" defaultRowHeight="14"/>
  <cols>
    <col min="1" max="1" width="15.54296875" style="5" customWidth="1"/>
    <col min="2" max="3" width="15.54296875" style="6" customWidth="1"/>
    <col min="4" max="6" width="15.54296875" style="7" customWidth="1"/>
    <col min="7" max="7" width="15.54296875" style="6" customWidth="1"/>
    <col min="8" max="8" width="19.54296875" style="7" customWidth="1"/>
    <col min="9" max="10" width="17.54296875" style="7" customWidth="1"/>
    <col min="11" max="11" width="28.54296875" style="7" customWidth="1"/>
    <col min="12" max="16384" width="9.453125" style="7"/>
  </cols>
  <sheetData>
    <row r="1" spans="1:7" ht="15.5">
      <c r="A1" s="2557" t="s">
        <v>1522</v>
      </c>
      <c r="B1" s="2557"/>
      <c r="C1" s="2557"/>
      <c r="D1" s="2557"/>
      <c r="E1" s="2557"/>
      <c r="F1" s="2557"/>
      <c r="G1" s="2557"/>
    </row>
    <row r="2" spans="1:7" ht="15.5">
      <c r="A2" s="2557" t="s">
        <v>39</v>
      </c>
      <c r="B2" s="2557"/>
      <c r="C2" s="2557"/>
      <c r="D2" s="2557"/>
      <c r="E2" s="2557"/>
      <c r="F2" s="2557"/>
      <c r="G2" s="2557"/>
    </row>
    <row r="3" spans="1:7" ht="15.5">
      <c r="A3" s="2557" t="s">
        <v>40</v>
      </c>
      <c r="B3" s="2557"/>
      <c r="C3" s="2557"/>
      <c r="D3" s="2557"/>
      <c r="E3" s="2557"/>
      <c r="F3" s="2557"/>
      <c r="G3" s="2557"/>
    </row>
    <row r="4" spans="1:7" ht="14.5" thickBot="1"/>
    <row r="5" spans="1:7" ht="27" customHeight="1" thickBot="1">
      <c r="A5" s="3050" t="s">
        <v>1523</v>
      </c>
      <c r="B5" s="3051"/>
      <c r="C5" s="3051"/>
      <c r="D5" s="3051"/>
      <c r="E5" s="3053"/>
      <c r="F5" s="3053"/>
      <c r="G5" s="3054"/>
    </row>
    <row r="6" spans="1:7" ht="14.5" thickBot="1">
      <c r="A6" s="3055">
        <v>2025</v>
      </c>
      <c r="B6" s="3057" t="s">
        <v>46</v>
      </c>
      <c r="C6" s="3058"/>
      <c r="D6" s="3059"/>
      <c r="E6" s="3057" t="s">
        <v>45</v>
      </c>
      <c r="F6" s="3058"/>
      <c r="G6" s="3059"/>
    </row>
    <row r="7" spans="1:7" ht="39.5" thickBot="1">
      <c r="A7" s="3056"/>
      <c r="B7" s="2232" t="s">
        <v>1524</v>
      </c>
      <c r="C7" s="2233" t="s">
        <v>1525</v>
      </c>
      <c r="D7" s="2234" t="s">
        <v>1526</v>
      </c>
      <c r="E7" s="2232" t="s">
        <v>1524</v>
      </c>
      <c r="F7" s="2233" t="s">
        <v>1525</v>
      </c>
      <c r="G7" s="2234" t="s">
        <v>1527</v>
      </c>
    </row>
    <row r="8" spans="1:7">
      <c r="A8" s="2462" t="s">
        <v>1311</v>
      </c>
      <c r="B8" s="1116">
        <v>2365</v>
      </c>
      <c r="C8" s="691">
        <v>447</v>
      </c>
      <c r="D8" s="692">
        <f t="shared" ref="D8:D19" si="0">SUM(B8:C8)</f>
        <v>2812</v>
      </c>
      <c r="E8" s="1116">
        <v>2414</v>
      </c>
      <c r="F8" s="691">
        <v>798</v>
      </c>
      <c r="G8" s="692">
        <f>SUM(E8:F8)</f>
        <v>3212</v>
      </c>
    </row>
    <row r="9" spans="1:7">
      <c r="A9" s="2463" t="s">
        <v>1313</v>
      </c>
      <c r="B9" s="693">
        <v>2366</v>
      </c>
      <c r="C9" s="694">
        <v>457</v>
      </c>
      <c r="D9" s="695">
        <f t="shared" si="0"/>
        <v>2823</v>
      </c>
      <c r="E9" s="693">
        <v>2416</v>
      </c>
      <c r="F9" s="694">
        <v>821</v>
      </c>
      <c r="G9" s="695">
        <f t="shared" ref="G9:G19" si="1">SUM(E9:F9)</f>
        <v>3237</v>
      </c>
    </row>
    <row r="10" spans="1:7">
      <c r="A10" s="2463" t="s">
        <v>1314</v>
      </c>
      <c r="B10" s="693">
        <v>2366</v>
      </c>
      <c r="C10" s="694">
        <v>457</v>
      </c>
      <c r="D10" s="695">
        <f t="shared" si="0"/>
        <v>2823</v>
      </c>
      <c r="E10" s="693">
        <v>2416</v>
      </c>
      <c r="F10" s="694">
        <v>821</v>
      </c>
      <c r="G10" s="695">
        <f t="shared" si="1"/>
        <v>3237</v>
      </c>
    </row>
    <row r="11" spans="1:7">
      <c r="A11" s="2463" t="s">
        <v>1315</v>
      </c>
      <c r="B11" s="693">
        <v>2365</v>
      </c>
      <c r="C11" s="694">
        <v>452</v>
      </c>
      <c r="D11" s="695">
        <f t="shared" si="0"/>
        <v>2817</v>
      </c>
      <c r="E11" s="693">
        <v>2417</v>
      </c>
      <c r="F11" s="694">
        <v>816</v>
      </c>
      <c r="G11" s="695">
        <f t="shared" si="1"/>
        <v>3233</v>
      </c>
    </row>
    <row r="12" spans="1:7">
      <c r="A12" s="2463" t="s">
        <v>1316</v>
      </c>
      <c r="B12" s="693">
        <v>2366</v>
      </c>
      <c r="C12" s="694">
        <v>452</v>
      </c>
      <c r="D12" s="695">
        <f t="shared" si="0"/>
        <v>2818</v>
      </c>
      <c r="E12" s="693">
        <v>2422</v>
      </c>
      <c r="F12" s="694">
        <v>816</v>
      </c>
      <c r="G12" s="695">
        <f t="shared" si="1"/>
        <v>3238</v>
      </c>
    </row>
    <row r="13" spans="1:7">
      <c r="A13" s="2463" t="s">
        <v>1317</v>
      </c>
      <c r="B13" s="693">
        <v>2369</v>
      </c>
      <c r="C13" s="694">
        <v>453</v>
      </c>
      <c r="D13" s="695">
        <f t="shared" si="0"/>
        <v>2822</v>
      </c>
      <c r="E13" s="693">
        <v>2423</v>
      </c>
      <c r="F13" s="694">
        <v>817</v>
      </c>
      <c r="G13" s="695">
        <f t="shared" si="1"/>
        <v>3240</v>
      </c>
    </row>
    <row r="14" spans="1:7">
      <c r="A14" s="2463" t="s">
        <v>1318</v>
      </c>
      <c r="B14" s="693">
        <v>2373</v>
      </c>
      <c r="C14" s="694">
        <v>458</v>
      </c>
      <c r="D14" s="695">
        <f t="shared" si="0"/>
        <v>2831</v>
      </c>
      <c r="E14" s="693">
        <v>2425</v>
      </c>
      <c r="F14" s="694">
        <v>824</v>
      </c>
      <c r="G14" s="695">
        <f t="shared" si="1"/>
        <v>3249</v>
      </c>
    </row>
    <row r="15" spans="1:7">
      <c r="A15" s="2463" t="s">
        <v>1319</v>
      </c>
      <c r="B15" s="693">
        <v>2376</v>
      </c>
      <c r="C15" s="694">
        <v>458</v>
      </c>
      <c r="D15" s="695">
        <f t="shared" si="0"/>
        <v>2834</v>
      </c>
      <c r="E15" s="693">
        <v>2425</v>
      </c>
      <c r="F15" s="694">
        <v>824</v>
      </c>
      <c r="G15" s="695">
        <f t="shared" si="1"/>
        <v>3249</v>
      </c>
    </row>
    <row r="16" spans="1:7">
      <c r="A16" s="2463" t="s">
        <v>1320</v>
      </c>
      <c r="B16" s="693">
        <v>2377</v>
      </c>
      <c r="C16" s="694">
        <v>458</v>
      </c>
      <c r="D16" s="695">
        <f t="shared" si="0"/>
        <v>2835</v>
      </c>
      <c r="E16" s="693">
        <v>2427</v>
      </c>
      <c r="F16" s="694">
        <v>828</v>
      </c>
      <c r="G16" s="695">
        <f t="shared" si="1"/>
        <v>3255</v>
      </c>
    </row>
    <row r="17" spans="1:7">
      <c r="A17" s="2463" t="s">
        <v>1321</v>
      </c>
      <c r="B17" s="693">
        <v>2378</v>
      </c>
      <c r="C17" s="694">
        <v>458</v>
      </c>
      <c r="D17" s="695">
        <f t="shared" si="0"/>
        <v>2836</v>
      </c>
      <c r="E17" s="693">
        <v>2427</v>
      </c>
      <c r="F17" s="694">
        <v>829</v>
      </c>
      <c r="G17" s="695">
        <f t="shared" si="1"/>
        <v>3256</v>
      </c>
    </row>
    <row r="18" spans="1:7">
      <c r="A18" s="2463" t="s">
        <v>1322</v>
      </c>
      <c r="B18" s="693">
        <v>2378</v>
      </c>
      <c r="C18" s="694">
        <v>458</v>
      </c>
      <c r="D18" s="695">
        <f t="shared" si="0"/>
        <v>2836</v>
      </c>
      <c r="E18" s="693">
        <v>2469</v>
      </c>
      <c r="F18" s="694">
        <v>830</v>
      </c>
      <c r="G18" s="695">
        <f t="shared" si="1"/>
        <v>3299</v>
      </c>
    </row>
    <row r="19" spans="1:7" ht="14.5" thickBot="1">
      <c r="A19" s="2464" t="s">
        <v>1323</v>
      </c>
      <c r="B19" s="696">
        <v>2378</v>
      </c>
      <c r="C19" s="697">
        <v>458</v>
      </c>
      <c r="D19" s="698">
        <f t="shared" si="0"/>
        <v>2836</v>
      </c>
      <c r="E19" s="696">
        <v>2471</v>
      </c>
      <c r="F19" s="697">
        <v>830</v>
      </c>
      <c r="G19" s="698">
        <f t="shared" si="1"/>
        <v>3301</v>
      </c>
    </row>
    <row r="20" spans="1:7" ht="16" thickBot="1">
      <c r="A20" s="50"/>
      <c r="B20" s="135"/>
      <c r="C20" s="135"/>
      <c r="D20" s="32"/>
      <c r="E20" s="32"/>
      <c r="F20" s="32"/>
      <c r="G20" s="135"/>
    </row>
    <row r="21" spans="1:7" ht="29.25" customHeight="1" thickBot="1">
      <c r="A21" s="3050" t="s">
        <v>1528</v>
      </c>
      <c r="B21" s="3051"/>
      <c r="C21" s="3052"/>
      <c r="D21"/>
      <c r="E21" s="53"/>
      <c r="F21" s="116"/>
      <c r="G21" s="53"/>
    </row>
    <row r="22" spans="1:7" ht="15.5">
      <c r="A22" s="3057" t="s">
        <v>543</v>
      </c>
      <c r="B22" s="2235" t="s">
        <v>46</v>
      </c>
      <c r="C22" s="2236" t="s">
        <v>45</v>
      </c>
      <c r="D22"/>
      <c r="E22" s="32"/>
      <c r="F22" s="271"/>
      <c r="G22" s="52"/>
    </row>
    <row r="23" spans="1:7" ht="16" thickBot="1">
      <c r="A23" s="3060"/>
      <c r="B23" s="2237" t="s">
        <v>65</v>
      </c>
      <c r="C23" s="2238" t="s">
        <v>1529</v>
      </c>
      <c r="D23"/>
      <c r="E23"/>
      <c r="F23"/>
      <c r="G23" s="135"/>
    </row>
    <row r="24" spans="1:7" ht="26">
      <c r="A24" s="140" t="s">
        <v>1530</v>
      </c>
      <c r="B24" s="1899">
        <v>38</v>
      </c>
      <c r="C24" s="1900">
        <v>473</v>
      </c>
      <c r="D24"/>
      <c r="E24"/>
      <c r="F24"/>
      <c r="G24" s="135"/>
    </row>
    <row r="25" spans="1:7" ht="26.5" thickBot="1">
      <c r="A25" s="667" t="s">
        <v>1531</v>
      </c>
      <c r="B25" s="1901">
        <v>727</v>
      </c>
      <c r="C25" s="1902">
        <v>8341</v>
      </c>
      <c r="D25"/>
      <c r="E25"/>
      <c r="F25"/>
      <c r="G25" s="135"/>
    </row>
    <row r="26" spans="1:7" ht="16" thickBot="1">
      <c r="A26" s="788" t="s">
        <v>1532</v>
      </c>
      <c r="B26" s="789"/>
      <c r="C26" s="790"/>
      <c r="D26"/>
      <c r="E26"/>
      <c r="F26"/>
      <c r="G26" s="135"/>
    </row>
    <row r="27" spans="1:7" ht="16" thickBot="1">
      <c r="A27"/>
      <c r="B27"/>
      <c r="C27"/>
      <c r="D27"/>
      <c r="E27"/>
      <c r="F27"/>
      <c r="G27" s="135"/>
    </row>
    <row r="28" spans="1:7" ht="27" customHeight="1" thickBot="1">
      <c r="A28" s="3050" t="s">
        <v>1533</v>
      </c>
      <c r="B28" s="3051"/>
      <c r="C28" s="3051"/>
      <c r="D28" s="3051"/>
      <c r="E28" s="3051"/>
      <c r="F28" s="3052"/>
      <c r="G28" s="135"/>
    </row>
    <row r="29" spans="1:7" ht="28.4" customHeight="1" thickBot="1">
      <c r="A29" s="2239"/>
      <c r="B29" s="2240" t="s">
        <v>1389</v>
      </c>
      <c r="C29" s="2240" t="s">
        <v>1390</v>
      </c>
      <c r="D29" s="2240" t="s">
        <v>1511</v>
      </c>
      <c r="E29" s="2240" t="s">
        <v>1534</v>
      </c>
      <c r="F29" s="2241" t="s">
        <v>1393</v>
      </c>
      <c r="G29" s="135"/>
    </row>
    <row r="30" spans="1:7" ht="15.5">
      <c r="A30" s="699" t="s">
        <v>47</v>
      </c>
      <c r="B30" s="1622">
        <v>93</v>
      </c>
      <c r="C30" s="1622">
        <v>69</v>
      </c>
      <c r="D30" s="1622">
        <v>0</v>
      </c>
      <c r="E30" s="1622">
        <v>21</v>
      </c>
      <c r="F30" s="1623">
        <v>3</v>
      </c>
      <c r="G30" s="135"/>
    </row>
    <row r="31" spans="1:7" ht="16" thickBot="1">
      <c r="A31" s="700" t="s">
        <v>1535</v>
      </c>
      <c r="B31" s="701"/>
      <c r="C31" s="702">
        <f>C30/B30</f>
        <v>0.74193548387096775</v>
      </c>
      <c r="D31" s="702">
        <f>D30/B30</f>
        <v>0</v>
      </c>
      <c r="E31" s="702">
        <f>E30/B30</f>
        <v>0.22580645161290322</v>
      </c>
      <c r="F31" s="703">
        <f>F30/B30</f>
        <v>3.2258064516129031E-2</v>
      </c>
      <c r="G31" s="135"/>
    </row>
  </sheetData>
  <customSheetViews>
    <customSheetView guid="{F8F6599B-2A1F-4529-A350-AEBC686D896D}" showPageBreaks="1" fitToPage="1" printArea="1">
      <pageMargins left="0" right="0" top="0" bottom="0" header="0" footer="0"/>
      <printOptions horizontalCentered="1" verticalCentered="1" headings="1" gridLines="1"/>
      <pageSetup scale="82" firstPageNumber="112" orientation="landscape" useFirstPageNumber="1" r:id="rId1"/>
      <headerFooter scaleWithDoc="0" alignWithMargins="0"/>
    </customSheetView>
  </customSheetViews>
  <mergeCells count="10">
    <mergeCell ref="A1:G1"/>
    <mergeCell ref="A2:G2"/>
    <mergeCell ref="A3:G3"/>
    <mergeCell ref="A21:C21"/>
    <mergeCell ref="A22:A23"/>
    <mergeCell ref="A28:F28"/>
    <mergeCell ref="A5:G5"/>
    <mergeCell ref="A6:A7"/>
    <mergeCell ref="B6:D6"/>
    <mergeCell ref="E6:G6"/>
  </mergeCells>
  <printOptions horizontalCentered="1" verticalCentered="1" headings="1"/>
  <pageMargins left="0.25" right="0.25" top="0.5" bottom="0.5" header="0.3" footer="0.3"/>
  <pageSetup scale="92" firstPageNumber="112" orientation="portrait" r:id="rId2"/>
  <customProperties>
    <customPr name="_pios_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42"/>
  <sheetViews>
    <sheetView tabSelected="1" view="pageBreakPreview" zoomScale="80" zoomScaleNormal="100" zoomScaleSheetLayoutView="80" zoomScalePageLayoutView="91" workbookViewId="0">
      <selection activeCell="B6" sqref="B6"/>
    </sheetView>
  </sheetViews>
  <sheetFormatPr defaultColWidth="8.54296875" defaultRowHeight="12.5"/>
  <cols>
    <col min="1" max="1" width="39.453125" customWidth="1"/>
    <col min="2" max="2" width="14.54296875" customWidth="1"/>
    <col min="3" max="3" width="15.453125" customWidth="1"/>
    <col min="4" max="4" width="15" customWidth="1"/>
    <col min="5" max="5" width="14.54296875" customWidth="1"/>
    <col min="6" max="7" width="15.453125" customWidth="1"/>
    <col min="11" max="11" width="5.54296875" customWidth="1"/>
    <col min="12" max="12" width="15.453125" customWidth="1"/>
    <col min="13" max="13" width="44.453125" customWidth="1"/>
    <col min="14" max="14" width="13.54296875" customWidth="1"/>
  </cols>
  <sheetData>
    <row r="1" spans="1:10" ht="15.5">
      <c r="A1" s="2557" t="s">
        <v>114</v>
      </c>
      <c r="B1" s="2557"/>
      <c r="C1" s="2557"/>
      <c r="D1" s="2557"/>
      <c r="E1" s="2557"/>
      <c r="F1" s="2557"/>
      <c r="G1" s="2557"/>
      <c r="H1" s="2557"/>
      <c r="I1" s="2557"/>
      <c r="J1" s="2557"/>
    </row>
    <row r="2" spans="1:10" ht="15.5">
      <c r="A2" s="2557" t="s">
        <v>39</v>
      </c>
      <c r="B2" s="2557"/>
      <c r="C2" s="2557"/>
      <c r="D2" s="2557"/>
      <c r="E2" s="2557"/>
      <c r="F2" s="2557"/>
      <c r="G2" s="2557"/>
      <c r="H2" s="2557"/>
      <c r="I2" s="2557"/>
      <c r="J2" s="2557"/>
    </row>
    <row r="3" spans="1:10" ht="15.5">
      <c r="A3" s="2557" t="s">
        <v>40</v>
      </c>
      <c r="B3" s="2557"/>
      <c r="C3" s="2557"/>
      <c r="D3" s="2557"/>
      <c r="E3" s="2557"/>
      <c r="F3" s="2557"/>
      <c r="G3" s="2557"/>
      <c r="H3" s="2557"/>
      <c r="I3" s="2557"/>
      <c r="J3" s="2557"/>
    </row>
    <row r="4" spans="1:10" ht="16" thickBot="1">
      <c r="A4" s="54"/>
      <c r="B4" s="54"/>
      <c r="C4" s="54"/>
      <c r="D4" s="54"/>
      <c r="E4" s="54"/>
      <c r="F4" s="54"/>
      <c r="G4" s="54"/>
      <c r="H4" s="54"/>
      <c r="I4" s="54"/>
      <c r="J4" s="54"/>
    </row>
    <row r="5" spans="1:10" ht="14.9" customHeight="1" thickBot="1">
      <c r="A5" s="2543" t="s">
        <v>115</v>
      </c>
      <c r="B5" s="2544"/>
      <c r="C5" s="2544"/>
      <c r="D5" s="2544"/>
      <c r="E5" s="2544"/>
      <c r="F5" s="2544"/>
      <c r="G5" s="2544"/>
      <c r="H5" s="2544"/>
      <c r="I5" s="2544"/>
      <c r="J5" s="2545"/>
    </row>
    <row r="6" spans="1:10" ht="15.65" customHeight="1">
      <c r="A6" s="2603" t="s">
        <v>116</v>
      </c>
      <c r="B6" s="2534" t="s">
        <v>117</v>
      </c>
      <c r="C6" s="2598"/>
      <c r="D6" s="2599"/>
      <c r="E6" s="2534" t="s">
        <v>43</v>
      </c>
      <c r="F6" s="2598"/>
      <c r="G6" s="2599"/>
      <c r="H6" s="2597" t="s">
        <v>78</v>
      </c>
      <c r="I6" s="2598"/>
      <c r="J6" s="2599"/>
    </row>
    <row r="7" spans="1:10" ht="14.15" customHeight="1" thickBot="1">
      <c r="A7" s="2604"/>
      <c r="B7" s="2136" t="s">
        <v>45</v>
      </c>
      <c r="C7" s="2137" t="s">
        <v>46</v>
      </c>
      <c r="D7" s="2138" t="s">
        <v>47</v>
      </c>
      <c r="E7" s="2136" t="s">
        <v>45</v>
      </c>
      <c r="F7" s="2137" t="s">
        <v>46</v>
      </c>
      <c r="G7" s="2138" t="s">
        <v>47</v>
      </c>
      <c r="H7" s="2136" t="s">
        <v>45</v>
      </c>
      <c r="I7" s="2137" t="s">
        <v>46</v>
      </c>
      <c r="J7" s="2138" t="s">
        <v>47</v>
      </c>
    </row>
    <row r="8" spans="1:10" ht="15">
      <c r="A8" s="1023" t="s">
        <v>118</v>
      </c>
      <c r="B8" s="1024">
        <v>49391754.529298306</v>
      </c>
      <c r="C8" s="1025">
        <v>43040649.768623032</v>
      </c>
      <c r="D8" s="1026">
        <f>SUM(B8:C8)</f>
        <v>92432404.29792133</v>
      </c>
      <c r="E8" s="1024">
        <v>14025635.675499998</v>
      </c>
      <c r="F8" s="1025">
        <v>13579784.1545</v>
      </c>
      <c r="G8" s="1026">
        <f>SUM(E8:F8)</f>
        <v>27605419.829999998</v>
      </c>
      <c r="H8" s="511">
        <f>E8/B8</f>
        <v>0.28396714814372997</v>
      </c>
      <c r="I8" s="1702">
        <f t="shared" ref="I8:I10" si="0">F8/C8</f>
        <v>0.31551066788029231</v>
      </c>
      <c r="J8" s="512">
        <f t="shared" ref="J8:J10" si="1">G8/D8</f>
        <v>0.29865521772022979</v>
      </c>
    </row>
    <row r="9" spans="1:10" ht="13" thickBot="1">
      <c r="A9" s="513" t="s">
        <v>55</v>
      </c>
      <c r="B9" s="1027">
        <v>193388.18553445613</v>
      </c>
      <c r="C9" s="1028">
        <v>171495.18339847997</v>
      </c>
      <c r="D9" s="1029">
        <f>SUM(B9:C9)</f>
        <v>364883.36893293611</v>
      </c>
      <c r="E9" s="1027">
        <v>169709.4768</v>
      </c>
      <c r="F9" s="1028">
        <v>150497.08319999999</v>
      </c>
      <c r="G9" s="1029">
        <f>SUM(E9:F9)</f>
        <v>320206.56</v>
      </c>
      <c r="H9" s="514">
        <f t="shared" ref="H9" si="2">E9/B9</f>
        <v>0.87755865918584119</v>
      </c>
      <c r="I9" s="515">
        <f t="shared" si="0"/>
        <v>0.87755865918584108</v>
      </c>
      <c r="J9" s="516">
        <f t="shared" si="1"/>
        <v>0.87755865918584108</v>
      </c>
    </row>
    <row r="10" spans="1:10" ht="14.15" customHeight="1" thickTop="1" thickBot="1">
      <c r="A10" s="2292" t="s">
        <v>119</v>
      </c>
      <c r="B10" s="2293">
        <f t="shared" ref="B10:G10" si="3">SUM(B8:B9)</f>
        <v>49585142.71483276</v>
      </c>
      <c r="C10" s="2294">
        <f t="shared" si="3"/>
        <v>43212144.952021509</v>
      </c>
      <c r="D10" s="2295">
        <f t="shared" si="3"/>
        <v>92797287.666854262</v>
      </c>
      <c r="E10" s="2293">
        <f t="shared" si="3"/>
        <v>14195345.152299998</v>
      </c>
      <c r="F10" s="2294">
        <f t="shared" si="3"/>
        <v>13730281.2377</v>
      </c>
      <c r="G10" s="2295">
        <f t="shared" si="3"/>
        <v>27925626.389999997</v>
      </c>
      <c r="H10" s="2277">
        <f>E10/B10</f>
        <v>0.28628222840737416</v>
      </c>
      <c r="I10" s="2278">
        <f t="shared" si="0"/>
        <v>0.31774125660609409</v>
      </c>
      <c r="J10" s="2279">
        <f t="shared" si="1"/>
        <v>0.30093149371190719</v>
      </c>
    </row>
    <row r="11" spans="1:10" s="1618" customFormat="1" ht="16.5" customHeight="1" thickBot="1">
      <c r="A11" s="2592" t="s">
        <v>120</v>
      </c>
      <c r="B11" s="2593"/>
      <c r="C11" s="2593"/>
      <c r="D11" s="2593"/>
      <c r="E11" s="2593"/>
      <c r="F11" s="2593"/>
      <c r="G11" s="2593"/>
      <c r="H11" s="2593"/>
      <c r="I11" s="2593"/>
      <c r="J11" s="2594"/>
    </row>
    <row r="12" spans="1:10" ht="13" thickBot="1">
      <c r="A12" s="36"/>
      <c r="B12" s="36"/>
      <c r="C12" s="36"/>
      <c r="D12" s="36"/>
      <c r="E12" s="36"/>
      <c r="F12" s="36"/>
      <c r="G12" s="36"/>
      <c r="H12" s="36"/>
      <c r="I12" s="36"/>
      <c r="J12" s="36"/>
    </row>
    <row r="13" spans="1:10" ht="13.5" thickBot="1">
      <c r="A13" s="2543" t="s">
        <v>121</v>
      </c>
      <c r="B13" s="2544"/>
      <c r="C13" s="2544"/>
      <c r="D13" s="2544"/>
      <c r="E13" s="2544"/>
      <c r="F13" s="2544"/>
      <c r="G13" s="2544"/>
      <c r="H13" s="2544"/>
      <c r="I13" s="2544"/>
      <c r="J13" s="2545"/>
    </row>
    <row r="14" spans="1:10" ht="15.65" customHeight="1">
      <c r="A14" s="2139"/>
      <c r="B14" s="2534" t="s">
        <v>117</v>
      </c>
      <c r="C14" s="2598"/>
      <c r="D14" s="2599"/>
      <c r="E14" s="2534" t="s">
        <v>43</v>
      </c>
      <c r="F14" s="2598"/>
      <c r="G14" s="2599"/>
      <c r="H14" s="2597" t="s">
        <v>78</v>
      </c>
      <c r="I14" s="2598"/>
      <c r="J14" s="2599"/>
    </row>
    <row r="15" spans="1:10" ht="14.15" customHeight="1" thickBot="1">
      <c r="A15" s="2140"/>
      <c r="B15" s="2136" t="s">
        <v>45</v>
      </c>
      <c r="C15" s="2137" t="s">
        <v>46</v>
      </c>
      <c r="D15" s="2138" t="s">
        <v>47</v>
      </c>
      <c r="E15" s="2136" t="s">
        <v>45</v>
      </c>
      <c r="F15" s="2137" t="s">
        <v>46</v>
      </c>
      <c r="G15" s="2138" t="s">
        <v>47</v>
      </c>
      <c r="H15" s="2136" t="s">
        <v>45</v>
      </c>
      <c r="I15" s="2137" t="s">
        <v>46</v>
      </c>
      <c r="J15" s="2138" t="s">
        <v>47</v>
      </c>
    </row>
    <row r="16" spans="1:10" ht="15.5" thickBot="1">
      <c r="A16" s="292" t="s">
        <v>122</v>
      </c>
      <c r="B16" s="1027">
        <v>10728246.777999997</v>
      </c>
      <c r="C16" s="1028">
        <v>9513727.8219999969</v>
      </c>
      <c r="D16" s="1029">
        <f>SUM(B16:C16)</f>
        <v>20241974.599999994</v>
      </c>
      <c r="E16" s="1027">
        <v>4747929.4643999999</v>
      </c>
      <c r="F16" s="1028">
        <v>4210428.0155999996</v>
      </c>
      <c r="G16" s="1030">
        <f t="shared" ref="G16" si="4">E16+F16</f>
        <v>8958357.4800000004</v>
      </c>
      <c r="H16" s="517">
        <f>E16/B16</f>
        <v>0.44256340878888023</v>
      </c>
      <c r="I16" s="518">
        <f t="shared" ref="I16:J16" si="5">F16/C16</f>
        <v>0.44256342985381664</v>
      </c>
      <c r="J16" s="519">
        <f t="shared" si="5"/>
        <v>0.44256341868940013</v>
      </c>
    </row>
    <row r="17" spans="1:10" ht="14.15" customHeight="1" thickTop="1" thickBot="1">
      <c r="A17" s="2292" t="s">
        <v>119</v>
      </c>
      <c r="B17" s="2293">
        <f t="shared" ref="B17:G17" si="6">SUM(B16:B16)</f>
        <v>10728246.777999997</v>
      </c>
      <c r="C17" s="2294">
        <f t="shared" si="6"/>
        <v>9513727.8219999969</v>
      </c>
      <c r="D17" s="2295">
        <f t="shared" si="6"/>
        <v>20241974.599999994</v>
      </c>
      <c r="E17" s="2293">
        <f t="shared" si="6"/>
        <v>4747929.4643999999</v>
      </c>
      <c r="F17" s="2294">
        <f t="shared" si="6"/>
        <v>4210428.0155999996</v>
      </c>
      <c r="G17" s="2295">
        <f t="shared" si="6"/>
        <v>8958357.4800000004</v>
      </c>
      <c r="H17" s="2277">
        <f>E17/B17</f>
        <v>0.44256340878888023</v>
      </c>
      <c r="I17" s="2278">
        <f t="shared" ref="I17:J17" si="7">F17/C17</f>
        <v>0.44256342985381664</v>
      </c>
      <c r="J17" s="2279">
        <f t="shared" si="7"/>
        <v>0.44256341868940013</v>
      </c>
    </row>
    <row r="18" spans="1:10" s="1618" customFormat="1" ht="17.25" customHeight="1" thickBot="1">
      <c r="A18" s="2592" t="s">
        <v>123</v>
      </c>
      <c r="B18" s="2593"/>
      <c r="C18" s="2593"/>
      <c r="D18" s="2593"/>
      <c r="E18" s="2593"/>
      <c r="F18" s="2593"/>
      <c r="G18" s="2593"/>
      <c r="H18" s="2593"/>
      <c r="I18" s="2593"/>
      <c r="J18" s="2594"/>
    </row>
    <row r="19" spans="1:10" ht="13">
      <c r="A19" s="158"/>
      <c r="B19" s="91"/>
      <c r="C19" s="91"/>
      <c r="D19" s="91"/>
      <c r="E19" s="91"/>
      <c r="F19" s="91"/>
      <c r="G19" s="91"/>
      <c r="H19" s="159"/>
      <c r="I19" s="159"/>
      <c r="J19" s="159"/>
    </row>
    <row r="20" spans="1:10" ht="13.5" thickBot="1">
      <c r="A20" s="90"/>
      <c r="B20" s="91"/>
      <c r="C20" s="91"/>
      <c r="D20" s="91"/>
      <c r="E20" s="91"/>
      <c r="F20" s="91"/>
      <c r="G20" s="91"/>
      <c r="H20" s="92"/>
      <c r="I20" s="92"/>
      <c r="J20" s="92"/>
    </row>
    <row r="21" spans="1:10" ht="17.149999999999999" customHeight="1" thickBot="1">
      <c r="A21" s="2543" t="s">
        <v>124</v>
      </c>
      <c r="B21" s="2544"/>
      <c r="C21" s="2544"/>
      <c r="D21" s="2544"/>
      <c r="E21" s="2544"/>
      <c r="F21" s="2544"/>
      <c r="G21" s="2544"/>
      <c r="H21" s="2544"/>
      <c r="I21" s="2544"/>
      <c r="J21" s="2545"/>
    </row>
    <row r="22" spans="1:10" ht="12.75" customHeight="1">
      <c r="A22" s="2139"/>
      <c r="B22" s="2534" t="s">
        <v>117</v>
      </c>
      <c r="C22" s="2598"/>
      <c r="D22" s="2599"/>
      <c r="E22" s="2534" t="s">
        <v>43</v>
      </c>
      <c r="F22" s="2598"/>
      <c r="G22" s="2599"/>
      <c r="H22" s="2597" t="s">
        <v>78</v>
      </c>
      <c r="I22" s="2598"/>
      <c r="J22" s="2599"/>
    </row>
    <row r="23" spans="1:10" ht="16.5" customHeight="1" thickBot="1">
      <c r="A23" s="2140"/>
      <c r="B23" s="2136" t="s">
        <v>45</v>
      </c>
      <c r="C23" s="2137" t="s">
        <v>46</v>
      </c>
      <c r="D23" s="2138" t="s">
        <v>47</v>
      </c>
      <c r="E23" s="2136" t="s">
        <v>45</v>
      </c>
      <c r="F23" s="2137" t="s">
        <v>46</v>
      </c>
      <c r="G23" s="2138" t="s">
        <v>47</v>
      </c>
      <c r="H23" s="2136" t="s">
        <v>45</v>
      </c>
      <c r="I23" s="2137" t="s">
        <v>46</v>
      </c>
      <c r="J23" s="2138" t="s">
        <v>47</v>
      </c>
    </row>
    <row r="24" spans="1:10" ht="15.65" customHeight="1" thickBot="1">
      <c r="A24" s="292" t="s">
        <v>125</v>
      </c>
      <c r="B24" s="1031">
        <v>0</v>
      </c>
      <c r="C24" s="1032">
        <v>0</v>
      </c>
      <c r="D24" s="1033">
        <f t="shared" ref="D24" si="8">B24+C24</f>
        <v>0</v>
      </c>
      <c r="E24" s="1031">
        <v>0</v>
      </c>
      <c r="F24" s="1032">
        <v>0</v>
      </c>
      <c r="G24" s="1033">
        <f t="shared" ref="G24" si="9">E24+F24</f>
        <v>0</v>
      </c>
      <c r="H24" s="293" t="s">
        <v>126</v>
      </c>
      <c r="I24" s="294" t="s">
        <v>126</v>
      </c>
      <c r="J24" s="295" t="s">
        <v>126</v>
      </c>
    </row>
    <row r="25" spans="1:10" ht="14.15" customHeight="1" thickTop="1" thickBot="1">
      <c r="A25" s="2292" t="s">
        <v>119</v>
      </c>
      <c r="B25" s="1090">
        <f>SUM(B24:B24)</f>
        <v>0</v>
      </c>
      <c r="C25" s="1034">
        <f>SUM(C24:C24)</f>
        <v>0</v>
      </c>
      <c r="D25" s="1035">
        <v>0</v>
      </c>
      <c r="E25" s="1090">
        <f>SUM(E24:E24)</f>
        <v>0</v>
      </c>
      <c r="F25" s="1034">
        <f>SUM(F24:F24)</f>
        <v>0</v>
      </c>
      <c r="G25" s="1035">
        <f>SUM(G24:G24)</f>
        <v>0</v>
      </c>
      <c r="H25" s="1091" t="s">
        <v>126</v>
      </c>
      <c r="I25" s="291" t="s">
        <v>126</v>
      </c>
      <c r="J25" s="1092" t="s">
        <v>126</v>
      </c>
    </row>
    <row r="26" spans="1:10" s="1618" customFormat="1" ht="16.5" customHeight="1" thickBot="1">
      <c r="A26" s="2600" t="s">
        <v>127</v>
      </c>
      <c r="B26" s="2601"/>
      <c r="C26" s="2601"/>
      <c r="D26" s="2601"/>
      <c r="E26" s="2601"/>
      <c r="F26" s="2601"/>
      <c r="G26" s="2601"/>
      <c r="H26" s="2601"/>
      <c r="I26" s="2601"/>
      <c r="J26" s="2602"/>
    </row>
    <row r="27" spans="1:10" ht="13.5" thickBot="1">
      <c r="A27" s="90"/>
      <c r="B27" s="88"/>
      <c r="C27" s="88"/>
      <c r="D27" s="88"/>
      <c r="E27" s="88"/>
      <c r="F27" s="88"/>
      <c r="G27" s="88"/>
      <c r="H27" s="89"/>
      <c r="I27" s="89"/>
      <c r="J27" s="89"/>
    </row>
    <row r="28" spans="1:10" ht="17.149999999999999" customHeight="1" thickBot="1">
      <c r="A28" s="2543" t="s">
        <v>128</v>
      </c>
      <c r="B28" s="2544"/>
      <c r="C28" s="2544"/>
      <c r="D28" s="2544"/>
      <c r="E28" s="2544"/>
      <c r="F28" s="2544"/>
      <c r="G28" s="2544"/>
      <c r="H28" s="2544"/>
      <c r="I28" s="2544"/>
      <c r="J28" s="2545"/>
    </row>
    <row r="29" spans="1:10" ht="13.4" customHeight="1">
      <c r="A29" s="2139"/>
      <c r="B29" s="2534" t="s">
        <v>117</v>
      </c>
      <c r="C29" s="2598"/>
      <c r="D29" s="2599"/>
      <c r="E29" s="2534" t="s">
        <v>43</v>
      </c>
      <c r="F29" s="2598"/>
      <c r="G29" s="2599"/>
      <c r="H29" s="2597" t="s">
        <v>78</v>
      </c>
      <c r="I29" s="2598"/>
      <c r="J29" s="2599"/>
    </row>
    <row r="30" spans="1:10" ht="14.15" customHeight="1" thickBot="1">
      <c r="A30" s="2140"/>
      <c r="B30" s="2136" t="s">
        <v>45</v>
      </c>
      <c r="C30" s="2137" t="s">
        <v>46</v>
      </c>
      <c r="D30" s="2138" t="s">
        <v>47</v>
      </c>
      <c r="E30" s="2136" t="s">
        <v>45</v>
      </c>
      <c r="F30" s="2137" t="s">
        <v>46</v>
      </c>
      <c r="G30" s="2138" t="s">
        <v>47</v>
      </c>
      <c r="H30" s="2136" t="s">
        <v>45</v>
      </c>
      <c r="I30" s="2137" t="s">
        <v>46</v>
      </c>
      <c r="J30" s="2138" t="s">
        <v>47</v>
      </c>
    </row>
    <row r="31" spans="1:10" ht="13.4" customHeight="1" thickBot="1">
      <c r="A31" s="292" t="s">
        <v>129</v>
      </c>
      <c r="B31" s="1031">
        <v>0</v>
      </c>
      <c r="C31" s="1032">
        <v>0</v>
      </c>
      <c r="D31" s="1033">
        <f t="shared" ref="D31" si="10">B31+C31</f>
        <v>0</v>
      </c>
      <c r="E31" s="1031">
        <v>0</v>
      </c>
      <c r="F31" s="1032">
        <v>0</v>
      </c>
      <c r="G31" s="1033">
        <f t="shared" ref="G31" si="11">E31+F31</f>
        <v>0</v>
      </c>
      <c r="H31" s="293" t="s">
        <v>126</v>
      </c>
      <c r="I31" s="294" t="s">
        <v>126</v>
      </c>
      <c r="J31" s="295" t="s">
        <v>126</v>
      </c>
    </row>
    <row r="32" spans="1:10" ht="14.15" customHeight="1" thickTop="1" thickBot="1">
      <c r="A32" s="2292" t="s">
        <v>119</v>
      </c>
      <c r="B32" s="1090">
        <f>SUM(B31:B31)</f>
        <v>0</v>
      </c>
      <c r="C32" s="1034">
        <f>SUM(C31:C31)</f>
        <v>0</v>
      </c>
      <c r="D32" s="1035">
        <v>0</v>
      </c>
      <c r="E32" s="1090">
        <f>SUM(E31:E31)</f>
        <v>0</v>
      </c>
      <c r="F32" s="1034">
        <f>SUM(F31:F31)</f>
        <v>0</v>
      </c>
      <c r="G32" s="1035">
        <f>SUM(G31:G31)</f>
        <v>0</v>
      </c>
      <c r="H32" s="1091" t="s">
        <v>126</v>
      </c>
      <c r="I32" s="291" t="s">
        <v>126</v>
      </c>
      <c r="J32" s="1092" t="s">
        <v>126</v>
      </c>
    </row>
    <row r="33" spans="1:10" s="129" customFormat="1" ht="16.5" customHeight="1" thickBot="1">
      <c r="A33" s="2600" t="s">
        <v>130</v>
      </c>
      <c r="B33" s="2601"/>
      <c r="C33" s="2601"/>
      <c r="D33" s="2601"/>
      <c r="E33" s="2601"/>
      <c r="F33" s="2601"/>
      <c r="G33" s="2601"/>
      <c r="H33" s="2601"/>
      <c r="I33" s="2601"/>
      <c r="J33" s="2602"/>
    </row>
    <row r="34" spans="1:10" ht="13" thickBot="1">
      <c r="A34" s="36"/>
      <c r="B34" s="36"/>
      <c r="C34" s="36"/>
      <c r="D34" s="36"/>
      <c r="E34" s="36"/>
      <c r="F34" s="36"/>
      <c r="G34" s="36"/>
      <c r="H34" s="36"/>
      <c r="I34" s="36"/>
      <c r="J34" s="36"/>
    </row>
    <row r="35" spans="1:10" ht="13.5" thickBot="1">
      <c r="A35" s="2543" t="s">
        <v>131</v>
      </c>
      <c r="B35" s="2544"/>
      <c r="C35" s="2544"/>
      <c r="D35" s="2544"/>
      <c r="E35" s="2544"/>
      <c r="F35" s="2544"/>
      <c r="G35" s="2544"/>
      <c r="H35" s="2544"/>
      <c r="I35" s="2544"/>
      <c r="J35" s="2545"/>
    </row>
    <row r="36" spans="1:10" ht="13.4" customHeight="1">
      <c r="A36" s="2139"/>
      <c r="B36" s="2534" t="s">
        <v>117</v>
      </c>
      <c r="C36" s="2598"/>
      <c r="D36" s="2599"/>
      <c r="E36" s="2534" t="s">
        <v>43</v>
      </c>
      <c r="F36" s="2598"/>
      <c r="G36" s="2599"/>
      <c r="H36" s="2597" t="s">
        <v>78</v>
      </c>
      <c r="I36" s="2598"/>
      <c r="J36" s="2599"/>
    </row>
    <row r="37" spans="1:10" ht="14.15" customHeight="1" thickBot="1">
      <c r="A37" s="2141"/>
      <c r="B37" s="2136" t="s">
        <v>45</v>
      </c>
      <c r="C37" s="2137" t="s">
        <v>46</v>
      </c>
      <c r="D37" s="2138" t="s">
        <v>47</v>
      </c>
      <c r="E37" s="2136" t="s">
        <v>45</v>
      </c>
      <c r="F37" s="2137" t="s">
        <v>46</v>
      </c>
      <c r="G37" s="2138" t="s">
        <v>47</v>
      </c>
      <c r="H37" s="2136" t="s">
        <v>45</v>
      </c>
      <c r="I37" s="2137" t="s">
        <v>46</v>
      </c>
      <c r="J37" s="2138" t="s">
        <v>47</v>
      </c>
    </row>
    <row r="38" spans="1:10" ht="15">
      <c r="A38" s="1043" t="s">
        <v>132</v>
      </c>
      <c r="B38" s="1024">
        <v>1818756.0840001754</v>
      </c>
      <c r="C38" s="1025">
        <v>1612768.4029812873</v>
      </c>
      <c r="D38" s="1026">
        <f t="shared" ref="D38:D39" si="12">B38+C38</f>
        <v>3431524.4869814627</v>
      </c>
      <c r="E38" s="1024">
        <v>256.68430000000001</v>
      </c>
      <c r="F38" s="1025">
        <v>227.62569999999999</v>
      </c>
      <c r="G38" s="1026">
        <f t="shared" ref="G38:G39" si="13">E38+F38</f>
        <v>484.31</v>
      </c>
      <c r="H38" s="520">
        <f>E38/B38</f>
        <v>1.4113178906071237E-4</v>
      </c>
      <c r="I38" s="521">
        <f t="shared" ref="I38:J38" si="14">F38/C38</f>
        <v>1.4113973189158586E-4</v>
      </c>
      <c r="J38" s="522">
        <f t="shared" si="14"/>
        <v>1.4113552207987385E-4</v>
      </c>
    </row>
    <row r="39" spans="1:10" ht="13" thickBot="1">
      <c r="A39" s="513" t="s">
        <v>54</v>
      </c>
      <c r="B39" s="1027">
        <v>0</v>
      </c>
      <c r="C39" s="1028">
        <v>0</v>
      </c>
      <c r="D39" s="1029">
        <f t="shared" si="12"/>
        <v>0</v>
      </c>
      <c r="E39" s="1027">
        <v>0</v>
      </c>
      <c r="F39" s="1028">
        <v>0</v>
      </c>
      <c r="G39" s="1029">
        <f t="shared" si="13"/>
        <v>0</v>
      </c>
      <c r="H39" s="514">
        <v>0</v>
      </c>
      <c r="I39" s="515">
        <v>0</v>
      </c>
      <c r="J39" s="516">
        <v>0</v>
      </c>
    </row>
    <row r="40" spans="1:10" ht="14.15" customHeight="1" thickTop="1" thickBot="1">
      <c r="A40" s="2280" t="s">
        <v>119</v>
      </c>
      <c r="B40" s="2293">
        <f>SUM(B38:B39)</f>
        <v>1818756.0840001754</v>
      </c>
      <c r="C40" s="2294">
        <f>SUM(C38:C39)</f>
        <v>1612768.4029812873</v>
      </c>
      <c r="D40" s="2295">
        <f>SUM(D38:D39)</f>
        <v>3431524.4869814627</v>
      </c>
      <c r="E40" s="2293">
        <f t="shared" ref="E40:G40" si="15">SUM(E38:E39)</f>
        <v>256.68430000000001</v>
      </c>
      <c r="F40" s="2294">
        <f t="shared" si="15"/>
        <v>227.62569999999999</v>
      </c>
      <c r="G40" s="2295">
        <f t="shared" si="15"/>
        <v>484.31</v>
      </c>
      <c r="H40" s="2296">
        <f>IFERROR(+E40/B40,0)</f>
        <v>1.4113178906071237E-4</v>
      </c>
      <c r="I40" s="2289">
        <f>IFERROR(F40/C40,0)</f>
        <v>1.4113973189158586E-4</v>
      </c>
      <c r="J40" s="2290">
        <f>IFERROR(G40/D40,0)</f>
        <v>1.4113552207987385E-4</v>
      </c>
    </row>
    <row r="41" spans="1:10" s="1618" customFormat="1" ht="15.75" customHeight="1" thickBot="1">
      <c r="A41" s="2592" t="s">
        <v>133</v>
      </c>
      <c r="B41" s="2593"/>
      <c r="C41" s="2593"/>
      <c r="D41" s="2593"/>
      <c r="E41" s="2593"/>
      <c r="F41" s="2593"/>
      <c r="G41" s="2593"/>
      <c r="H41" s="2593"/>
      <c r="I41" s="2593"/>
      <c r="J41" s="2594"/>
    </row>
    <row r="42" spans="1:10">
      <c r="A42" s="2595"/>
      <c r="B42" s="2596"/>
      <c r="C42" s="2596"/>
      <c r="D42" s="2596"/>
      <c r="E42" s="2596"/>
      <c r="F42" s="2596"/>
      <c r="G42" s="2596"/>
      <c r="H42" s="2596"/>
      <c r="I42" s="2596"/>
      <c r="J42" s="2596"/>
    </row>
  </sheetData>
  <customSheetViews>
    <customSheetView guid="{F8F6599B-2A1F-4529-A350-AEBC686D896D}" scale="130" showPageBreaks="1" fitToPage="1" printArea="1" topLeftCell="B1">
      <selection activeCell="E6" sqref="E6"/>
      <pageMargins left="0" right="0" top="0" bottom="0" header="0" footer="0"/>
      <printOptions horizontalCentered="1" verticalCentered="1" headings="1" gridLines="1"/>
      <pageSetup orientation="landscape" r:id="rId1"/>
    </customSheetView>
  </customSheetViews>
  <mergeCells count="30">
    <mergeCell ref="A1:J1"/>
    <mergeCell ref="A2:J2"/>
    <mergeCell ref="A3:J3"/>
    <mergeCell ref="A5:J5"/>
    <mergeCell ref="B14:D14"/>
    <mergeCell ref="E14:G14"/>
    <mergeCell ref="H14:J14"/>
    <mergeCell ref="A6:A7"/>
    <mergeCell ref="B6:D6"/>
    <mergeCell ref="E6:G6"/>
    <mergeCell ref="H6:J6"/>
    <mergeCell ref="A13:J13"/>
    <mergeCell ref="A11:J11"/>
    <mergeCell ref="A18:J18"/>
    <mergeCell ref="A28:J28"/>
    <mergeCell ref="B29:D29"/>
    <mergeCell ref="E29:G29"/>
    <mergeCell ref="H29:J29"/>
    <mergeCell ref="A21:J21"/>
    <mergeCell ref="A26:J26"/>
    <mergeCell ref="A41:J41"/>
    <mergeCell ref="A42:J42"/>
    <mergeCell ref="H22:J22"/>
    <mergeCell ref="A35:J35"/>
    <mergeCell ref="B36:D36"/>
    <mergeCell ref="E36:G36"/>
    <mergeCell ref="H36:J36"/>
    <mergeCell ref="B22:D22"/>
    <mergeCell ref="E22:G22"/>
    <mergeCell ref="A33:J33"/>
  </mergeCells>
  <printOptions horizontalCentered="1" verticalCentered="1" headings="1"/>
  <pageMargins left="0.25" right="0.25" top="0.5" bottom="0.5" header="0.3" footer="0.3"/>
  <pageSetup scale="65" orientation="portrait" r:id="rId2"/>
  <customProperties>
    <customPr name="_pios_id" r:id="rId3"/>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98823-2601-4B67-B793-E81F1C601FA4}">
  <sheetPr>
    <pageSetUpPr fitToPage="1"/>
  </sheetPr>
  <dimension ref="A1:J13"/>
  <sheetViews>
    <sheetView tabSelected="1" view="pageBreakPreview" zoomScale="80" zoomScaleNormal="100" zoomScaleSheetLayoutView="80" workbookViewId="0">
      <selection activeCell="B6" sqref="B6"/>
    </sheetView>
  </sheetViews>
  <sheetFormatPr defaultColWidth="9.453125" defaultRowHeight="13"/>
  <cols>
    <col min="1" max="3" width="16.54296875" style="24" customWidth="1"/>
    <col min="4" max="4" width="18" style="24" customWidth="1"/>
    <col min="5" max="10" width="16.54296875" style="24" customWidth="1"/>
    <col min="11" max="11" width="7" style="24" customWidth="1"/>
    <col min="12" max="12" width="26" style="24" customWidth="1"/>
    <col min="13" max="13" width="21.54296875" style="24" customWidth="1"/>
    <col min="14" max="14" width="29.453125" style="24" customWidth="1"/>
    <col min="15" max="16384" width="9.453125" style="24"/>
  </cols>
  <sheetData>
    <row r="1" spans="1:10" ht="15.5">
      <c r="A1" s="2557" t="s">
        <v>1536</v>
      </c>
      <c r="B1" s="2557"/>
      <c r="C1" s="2557"/>
      <c r="D1" s="2557"/>
      <c r="E1" s="2557"/>
      <c r="F1" s="2557"/>
      <c r="G1" s="2557"/>
      <c r="H1" s="2557"/>
      <c r="I1" s="2557"/>
      <c r="J1" s="2557"/>
    </row>
    <row r="2" spans="1:10" ht="15.5">
      <c r="A2" s="2557" t="s">
        <v>39</v>
      </c>
      <c r="B2" s="2557"/>
      <c r="C2" s="2557"/>
      <c r="D2" s="2557"/>
      <c r="E2" s="2557"/>
      <c r="F2" s="2557"/>
      <c r="G2" s="2557"/>
      <c r="H2" s="2557"/>
      <c r="I2" s="2557"/>
      <c r="J2" s="2557"/>
    </row>
    <row r="3" spans="1:10" ht="15.5">
      <c r="A3" s="2557" t="s">
        <v>40</v>
      </c>
      <c r="B3" s="2557"/>
      <c r="C3" s="2557"/>
      <c r="D3" s="2557"/>
      <c r="E3" s="2557"/>
      <c r="F3" s="2557"/>
      <c r="G3" s="2557"/>
      <c r="H3" s="2557"/>
      <c r="I3" s="2557"/>
      <c r="J3" s="2557"/>
    </row>
    <row r="4" spans="1:10" ht="13.5" thickBot="1"/>
    <row r="5" spans="1:10" ht="13.5" thickBot="1">
      <c r="A5" s="2942" t="s">
        <v>1537</v>
      </c>
      <c r="B5" s="3061"/>
      <c r="C5" s="3062"/>
      <c r="D5" s="3063"/>
      <c r="E5" s="2942" t="s">
        <v>1538</v>
      </c>
      <c r="F5" s="2803"/>
      <c r="G5" s="3063"/>
      <c r="H5" s="2942" t="s">
        <v>1539</v>
      </c>
      <c r="I5" s="2803"/>
      <c r="J5" s="3063"/>
    </row>
    <row r="6" spans="1:10" ht="41.5" thickBot="1">
      <c r="A6" s="2242" t="s">
        <v>1540</v>
      </c>
      <c r="B6" s="2243" t="s">
        <v>1541</v>
      </c>
      <c r="C6" s="2243" t="s">
        <v>1542</v>
      </c>
      <c r="D6" s="2244" t="s">
        <v>1543</v>
      </c>
      <c r="E6" s="2242" t="s">
        <v>1544</v>
      </c>
      <c r="F6" s="2245" t="s">
        <v>1545</v>
      </c>
      <c r="G6" s="2244" t="s">
        <v>1546</v>
      </c>
      <c r="H6" s="2242" t="s">
        <v>1547</v>
      </c>
      <c r="I6" s="2244" t="s">
        <v>1548</v>
      </c>
      <c r="J6" s="2244" t="s">
        <v>1549</v>
      </c>
    </row>
    <row r="7" spans="1:10" ht="13.5" thickBot="1">
      <c r="A7" s="1117">
        <v>23591</v>
      </c>
      <c r="B7" s="843">
        <v>14648</v>
      </c>
      <c r="C7" s="844">
        <v>573</v>
      </c>
      <c r="D7" s="1118">
        <v>8370</v>
      </c>
      <c r="E7" s="1117">
        <v>0</v>
      </c>
      <c r="F7" s="1248">
        <v>1540</v>
      </c>
      <c r="G7" s="1118">
        <v>936</v>
      </c>
      <c r="H7" s="1117">
        <v>0</v>
      </c>
      <c r="I7" s="845">
        <v>0</v>
      </c>
      <c r="J7" s="1118">
        <v>0</v>
      </c>
    </row>
    <row r="8" spans="1:10" ht="15">
      <c r="A8" s="3064" t="s">
        <v>1550</v>
      </c>
      <c r="B8" s="3065"/>
      <c r="C8" s="3065"/>
      <c r="D8" s="3065"/>
      <c r="E8" s="3065"/>
      <c r="F8" s="3065"/>
      <c r="G8" s="3065"/>
      <c r="H8" s="3065"/>
      <c r="I8" s="3065"/>
      <c r="J8" s="3066"/>
    </row>
    <row r="9" spans="1:10" ht="15">
      <c r="A9" s="3002" t="s">
        <v>1551</v>
      </c>
      <c r="B9" s="3003"/>
      <c r="C9" s="3003"/>
      <c r="D9" s="3003"/>
      <c r="E9" s="3003"/>
      <c r="F9" s="3003"/>
      <c r="G9" s="3003"/>
      <c r="H9" s="3003"/>
      <c r="I9" s="3003"/>
      <c r="J9" s="3004"/>
    </row>
    <row r="10" spans="1:10" ht="15">
      <c r="A10" s="3002" t="s">
        <v>1552</v>
      </c>
      <c r="B10" s="3003"/>
      <c r="C10" s="3003"/>
      <c r="D10" s="3003"/>
      <c r="E10" s="3003"/>
      <c r="F10" s="3003"/>
      <c r="G10" s="3003"/>
      <c r="H10" s="3003"/>
      <c r="I10" s="3003"/>
      <c r="J10" s="3004"/>
    </row>
    <row r="11" spans="1:10" ht="15">
      <c r="A11" s="3002" t="s">
        <v>1553</v>
      </c>
      <c r="B11" s="3003"/>
      <c r="C11" s="3003"/>
      <c r="D11" s="3003"/>
      <c r="E11" s="3003"/>
      <c r="F11" s="3003"/>
      <c r="G11" s="3003"/>
      <c r="H11" s="3003"/>
      <c r="I11" s="3003"/>
      <c r="J11" s="3004"/>
    </row>
    <row r="12" spans="1:10" ht="15">
      <c r="A12" s="3002" t="s">
        <v>1554</v>
      </c>
      <c r="B12" s="3003"/>
      <c r="C12" s="3003"/>
      <c r="D12" s="3003"/>
      <c r="E12" s="3003"/>
      <c r="F12" s="3003"/>
      <c r="G12" s="3003"/>
      <c r="H12" s="3003"/>
      <c r="I12" s="3003"/>
      <c r="J12" s="3004"/>
    </row>
    <row r="13" spans="1:10" ht="15.5" thickBot="1">
      <c r="A13" s="3009" t="s">
        <v>1555</v>
      </c>
      <c r="B13" s="3010"/>
      <c r="C13" s="3010"/>
      <c r="D13" s="3010"/>
      <c r="E13" s="3010"/>
      <c r="F13" s="3010"/>
      <c r="G13" s="3010"/>
      <c r="H13" s="3010"/>
      <c r="I13" s="3010"/>
      <c r="J13" s="3011"/>
    </row>
  </sheetData>
  <customSheetViews>
    <customSheetView guid="{F8F6599B-2A1F-4529-A350-AEBC686D896D}" scale="90" showPageBreaks="1" fitToPage="1" printArea="1">
      <pageMargins left="0" right="0" top="0" bottom="0" header="0" footer="0"/>
      <printOptions horizontalCentered="1" verticalCentered="1" headings="1" gridLines="1"/>
      <pageSetup scale="80" orientation="landscape" r:id="rId1"/>
    </customSheetView>
  </customSheetViews>
  <mergeCells count="12">
    <mergeCell ref="A13:J13"/>
    <mergeCell ref="A1:J1"/>
    <mergeCell ref="A2:J2"/>
    <mergeCell ref="A3:J3"/>
    <mergeCell ref="A5:D5"/>
    <mergeCell ref="E5:G5"/>
    <mergeCell ref="H5:J5"/>
    <mergeCell ref="A8:J8"/>
    <mergeCell ref="A9:J9"/>
    <mergeCell ref="A10:J10"/>
    <mergeCell ref="A11:J11"/>
    <mergeCell ref="A12:J12"/>
  </mergeCells>
  <printOptions horizontalCentered="1" verticalCentered="1" headings="1"/>
  <pageMargins left="0.25" right="0.25" top="0.5" bottom="0.5" header="0.3" footer="0.3"/>
  <pageSetup scale="61" orientation="portrait" r:id="rId2"/>
  <customProperties>
    <customPr name="_pios_id" r:id="rId3"/>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10"/>
  <sheetViews>
    <sheetView tabSelected="1" view="pageBreakPreview" zoomScale="80" zoomScaleNormal="100" zoomScaleSheetLayoutView="80" zoomScalePageLayoutView="80" workbookViewId="0">
      <selection activeCell="B6" sqref="B6"/>
    </sheetView>
  </sheetViews>
  <sheetFormatPr defaultColWidth="9.453125" defaultRowHeight="12.5"/>
  <cols>
    <col min="1" max="1" width="27.453125" customWidth="1"/>
    <col min="2" max="2" width="24.54296875" customWidth="1"/>
    <col min="3" max="3" width="21" customWidth="1"/>
    <col min="4" max="4" width="27.453125" customWidth="1"/>
    <col min="5" max="5" width="20.54296875" customWidth="1"/>
    <col min="6" max="7" width="19.54296875" customWidth="1"/>
    <col min="8" max="8" width="20.453125" customWidth="1"/>
    <col min="9" max="9" width="26.54296875" customWidth="1"/>
    <col min="10" max="10" width="6.54296875" customWidth="1"/>
    <col min="11" max="11" width="16" customWidth="1"/>
    <col min="12" max="12" width="21.453125" customWidth="1"/>
    <col min="13" max="13" width="13.453125" customWidth="1"/>
  </cols>
  <sheetData>
    <row r="1" spans="1:9" ht="15.5">
      <c r="A1" s="2557" t="s">
        <v>1556</v>
      </c>
      <c r="B1" s="2557"/>
      <c r="C1" s="2557"/>
      <c r="D1" s="2557"/>
      <c r="E1" s="2557"/>
      <c r="F1" s="2557"/>
      <c r="G1" s="2557"/>
      <c r="H1" s="2557"/>
      <c r="I1" s="2557"/>
    </row>
    <row r="2" spans="1:9" ht="15.5">
      <c r="A2" s="2557" t="s">
        <v>39</v>
      </c>
      <c r="B2" s="2557"/>
      <c r="C2" s="2557"/>
      <c r="D2" s="2557"/>
      <c r="E2" s="2557"/>
      <c r="F2" s="2557"/>
      <c r="G2" s="2557"/>
      <c r="H2" s="2557"/>
      <c r="I2" s="2557"/>
    </row>
    <row r="3" spans="1:9" ht="15.5">
      <c r="A3" s="2557" t="s">
        <v>40</v>
      </c>
      <c r="B3" s="2557"/>
      <c r="C3" s="2557"/>
      <c r="D3" s="2557"/>
      <c r="E3" s="2557"/>
      <c r="F3" s="2557"/>
      <c r="G3" s="2557"/>
      <c r="H3" s="2557"/>
      <c r="I3" s="2557"/>
    </row>
    <row r="4" spans="1:9" ht="14.5" thickBot="1">
      <c r="C4" s="8"/>
    </row>
    <row r="5" spans="1:9" ht="30.75" customHeight="1">
      <c r="A5" s="2905" t="s">
        <v>1557</v>
      </c>
      <c r="B5" s="2905" t="s">
        <v>1558</v>
      </c>
      <c r="C5" s="2905" t="s">
        <v>1559</v>
      </c>
      <c r="D5" s="2905" t="s">
        <v>1560</v>
      </c>
      <c r="E5" s="2685" t="s">
        <v>1561</v>
      </c>
      <c r="F5" s="2824"/>
      <c r="G5" s="2824"/>
      <c r="H5" s="2825"/>
      <c r="I5" s="2905" t="s">
        <v>1562</v>
      </c>
    </row>
    <row r="6" spans="1:9" ht="39.5" thickBot="1">
      <c r="A6" s="3067"/>
      <c r="B6" s="3067"/>
      <c r="C6" s="3067"/>
      <c r="D6" s="3067"/>
      <c r="E6" s="2120" t="s">
        <v>1563</v>
      </c>
      <c r="F6" s="2121" t="s">
        <v>1564</v>
      </c>
      <c r="G6" s="2121" t="s">
        <v>1565</v>
      </c>
      <c r="H6" s="2121" t="s">
        <v>1566</v>
      </c>
      <c r="I6" s="3067"/>
    </row>
    <row r="7" spans="1:9" ht="13" thickBot="1">
      <c r="A7" s="1919">
        <v>23411</v>
      </c>
      <c r="B7" s="1920">
        <f>D7/A7</f>
        <v>0.68839434453889192</v>
      </c>
      <c r="C7" s="1919">
        <v>7295</v>
      </c>
      <c r="D7" s="1919">
        <v>16116</v>
      </c>
      <c r="E7" s="1919">
        <v>1128</v>
      </c>
      <c r="F7" s="1919">
        <v>1108</v>
      </c>
      <c r="G7" s="1919">
        <v>1117</v>
      </c>
      <c r="H7" s="1919">
        <v>1136</v>
      </c>
      <c r="I7" s="1919">
        <v>1131</v>
      </c>
    </row>
    <row r="8" spans="1:9" ht="14.5">
      <c r="A8" s="3064" t="s">
        <v>1567</v>
      </c>
      <c r="B8" s="3065"/>
      <c r="C8" s="3065"/>
      <c r="D8" s="3065"/>
      <c r="E8" s="3065"/>
      <c r="F8" s="3065"/>
      <c r="G8" s="3065"/>
      <c r="H8" s="1241"/>
      <c r="I8" s="272"/>
    </row>
    <row r="9" spans="1:9" ht="14.5">
      <c r="A9" s="3002" t="s">
        <v>1568</v>
      </c>
      <c r="B9" s="3003"/>
      <c r="C9" s="3003"/>
      <c r="D9" s="3003"/>
      <c r="E9" s="3003"/>
      <c r="F9" s="3003"/>
      <c r="G9" s="3003"/>
      <c r="I9" s="265"/>
    </row>
    <row r="10" spans="1:9" ht="14.25" customHeight="1" thickBot="1">
      <c r="A10" s="3009" t="s">
        <v>1569</v>
      </c>
      <c r="B10" s="3010"/>
      <c r="C10" s="3010"/>
      <c r="D10" s="3010"/>
      <c r="E10" s="3010"/>
      <c r="F10" s="3010"/>
      <c r="G10" s="3010"/>
      <c r="H10" s="103"/>
      <c r="I10" s="812"/>
    </row>
  </sheetData>
  <customSheetViews>
    <customSheetView guid="{F8F6599B-2A1F-4529-A350-AEBC686D896D}" showPageBreaks="1" fitToPage="1" printArea="1">
      <pageMargins left="0" right="0" top="0" bottom="0" header="0" footer="0"/>
      <printOptions horizontalCentered="1" verticalCentered="1" headings="1" gridLines="1"/>
      <pageSetup paperSize="5" scale="83" orientation="landscape" r:id="rId1"/>
      <headerFooter scaleWithDoc="0" alignWithMargins="0"/>
    </customSheetView>
  </customSheetViews>
  <mergeCells count="12">
    <mergeCell ref="A8:G8"/>
    <mergeCell ref="A10:G10"/>
    <mergeCell ref="A9:G9"/>
    <mergeCell ref="A1:I1"/>
    <mergeCell ref="A2:I2"/>
    <mergeCell ref="A3:I3"/>
    <mergeCell ref="I5:I6"/>
    <mergeCell ref="A5:A6"/>
    <mergeCell ref="B5:B6"/>
    <mergeCell ref="C5:C6"/>
    <mergeCell ref="D5:D6"/>
    <mergeCell ref="E5:H5"/>
  </mergeCells>
  <printOptions horizontalCentered="1" verticalCentered="1" headings="1"/>
  <pageMargins left="0.25" right="0.25" top="0.5" bottom="0.5" header="0.3" footer="0.3"/>
  <pageSetup scale="49" orientation="portrait" r:id="rId2"/>
  <customProperties>
    <customPr name="_pios_id" r:id="rId3"/>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18"/>
  <sheetViews>
    <sheetView tabSelected="1" view="pageBreakPreview" zoomScale="80" zoomScaleNormal="100" zoomScaleSheetLayoutView="80" workbookViewId="0">
      <selection activeCell="B6" sqref="B6"/>
    </sheetView>
  </sheetViews>
  <sheetFormatPr defaultColWidth="39" defaultRowHeight="14"/>
  <cols>
    <col min="1" max="1" width="63.54296875" style="7" customWidth="1"/>
    <col min="2" max="2" width="38" style="7" customWidth="1"/>
    <col min="3" max="3" width="5.54296875" style="7" customWidth="1"/>
    <col min="4" max="4" width="24" style="7" customWidth="1"/>
    <col min="5" max="5" width="29" style="7" customWidth="1"/>
    <col min="6" max="16384" width="39" style="7"/>
  </cols>
  <sheetData>
    <row r="1" spans="1:2" ht="15.5">
      <c r="A1" s="2557" t="s">
        <v>1570</v>
      </c>
      <c r="B1" s="2557"/>
    </row>
    <row r="2" spans="1:2" ht="15.5">
      <c r="A2" s="2557" t="s">
        <v>39</v>
      </c>
      <c r="B2" s="2557"/>
    </row>
    <row r="3" spans="1:2" ht="15.5">
      <c r="A3" s="2557" t="s">
        <v>40</v>
      </c>
      <c r="B3" s="2557"/>
    </row>
    <row r="4" spans="1:2" ht="14.5" thickBot="1"/>
    <row r="5" spans="1:2" ht="15">
      <c r="A5" s="2099" t="s">
        <v>859</v>
      </c>
      <c r="B5" s="2122" t="s">
        <v>1571</v>
      </c>
    </row>
    <row r="6" spans="1:2">
      <c r="A6" s="63" t="s">
        <v>873</v>
      </c>
      <c r="B6" s="736">
        <v>290</v>
      </c>
    </row>
    <row r="7" spans="1:2">
      <c r="A7" s="63" t="s">
        <v>863</v>
      </c>
      <c r="B7" s="736">
        <v>135115</v>
      </c>
    </row>
    <row r="8" spans="1:2" ht="15">
      <c r="A8" s="63" t="s">
        <v>1572</v>
      </c>
      <c r="B8" s="736">
        <v>18186</v>
      </c>
    </row>
    <row r="9" spans="1:2">
      <c r="A9" s="63" t="s">
        <v>874</v>
      </c>
      <c r="B9" s="736">
        <v>804</v>
      </c>
    </row>
    <row r="10" spans="1:2">
      <c r="A10" s="63" t="s">
        <v>869</v>
      </c>
      <c r="B10" s="736">
        <v>101440</v>
      </c>
    </row>
    <row r="11" spans="1:2">
      <c r="A11" s="63" t="s">
        <v>872</v>
      </c>
      <c r="B11" s="736">
        <v>29735</v>
      </c>
    </row>
    <row r="12" spans="1:2">
      <c r="A12" s="63" t="s">
        <v>1573</v>
      </c>
      <c r="B12" s="736">
        <v>144970</v>
      </c>
    </row>
    <row r="13" spans="1:2">
      <c r="A13" s="63" t="s">
        <v>871</v>
      </c>
      <c r="B13" s="736">
        <v>29922</v>
      </c>
    </row>
    <row r="14" spans="1:2">
      <c r="A14" s="63" t="s">
        <v>862</v>
      </c>
      <c r="B14" s="736">
        <v>45510</v>
      </c>
    </row>
    <row r="15" spans="1:2" ht="15">
      <c r="A15" s="63" t="s">
        <v>1574</v>
      </c>
      <c r="B15" s="736">
        <v>18186</v>
      </c>
    </row>
    <row r="16" spans="1:2" ht="14.5" thickBot="1">
      <c r="A16" s="737" t="s">
        <v>861</v>
      </c>
      <c r="B16" s="738">
        <v>39109</v>
      </c>
    </row>
    <row r="17" spans="1:2" customFormat="1" ht="26.25" customHeight="1">
      <c r="A17" s="2639" t="s">
        <v>1575</v>
      </c>
      <c r="B17" s="3070"/>
    </row>
    <row r="18" spans="1:2" customFormat="1" ht="15" thickBot="1">
      <c r="A18" s="3068" t="s">
        <v>1576</v>
      </c>
      <c r="B18" s="3069"/>
    </row>
  </sheetData>
  <customSheetViews>
    <customSheetView guid="{F8F6599B-2A1F-4529-A350-AEBC686D896D}" showPageBreaks="1" fitToPage="1" printArea="1">
      <pageMargins left="0" right="0" top="0" bottom="0" header="0" footer="0"/>
      <printOptions horizontalCentered="1" verticalCentered="1" headings="1" gridLines="1"/>
      <pageSetup orientation="landscape" r:id="rId1"/>
      <headerFooter scaleWithDoc="0" alignWithMargins="0"/>
    </customSheetView>
  </customSheetViews>
  <mergeCells count="5">
    <mergeCell ref="A18:B18"/>
    <mergeCell ref="A17:B17"/>
    <mergeCell ref="A1:B1"/>
    <mergeCell ref="A2:B2"/>
    <mergeCell ref="A3:B3"/>
  </mergeCells>
  <printOptions horizontalCentered="1" verticalCentered="1" headings="1"/>
  <pageMargins left="0.25" right="0.25" top="0.5" bottom="0.5" header="0.3" footer="0.3"/>
  <pageSetup scale="98" orientation="portrait" r:id="rId2"/>
  <customProperties>
    <customPr name="_pios_id" r:id="rId3"/>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FD678-82F9-48EF-9AAE-7CB03F7C0631}">
  <sheetPr>
    <pageSetUpPr fitToPage="1"/>
  </sheetPr>
  <dimension ref="A1:E26"/>
  <sheetViews>
    <sheetView tabSelected="1" view="pageBreakPreview" zoomScale="80" zoomScaleNormal="100" zoomScaleSheetLayoutView="80" workbookViewId="0">
      <selection activeCell="B6" sqref="B6"/>
    </sheetView>
  </sheetViews>
  <sheetFormatPr defaultColWidth="8.54296875" defaultRowHeight="12.5"/>
  <cols>
    <col min="1" max="1" width="17.54296875" customWidth="1"/>
    <col min="2" max="4" width="20.54296875" customWidth="1"/>
    <col min="5" max="5" width="25" customWidth="1"/>
    <col min="7" max="7" width="19.54296875" customWidth="1"/>
    <col min="8" max="8" width="24.54296875" customWidth="1"/>
    <col min="9" max="9" width="21.54296875" customWidth="1"/>
  </cols>
  <sheetData>
    <row r="1" spans="1:5" ht="15.5">
      <c r="A1" s="2557" t="s">
        <v>1577</v>
      </c>
      <c r="B1" s="2557"/>
      <c r="C1" s="2557"/>
      <c r="D1" s="2557"/>
      <c r="E1" s="2557"/>
    </row>
    <row r="2" spans="1:5" ht="15.5">
      <c r="A2" s="2557" t="s">
        <v>39</v>
      </c>
      <c r="B2" s="2557"/>
      <c r="C2" s="2557"/>
      <c r="D2" s="2557"/>
      <c r="E2" s="2557"/>
    </row>
    <row r="3" spans="1:5" ht="15.5">
      <c r="A3" s="2557" t="s">
        <v>40</v>
      </c>
      <c r="B3" s="2557"/>
      <c r="C3" s="2557"/>
      <c r="D3" s="2557"/>
      <c r="E3" s="2557"/>
    </row>
    <row r="4" spans="1:5" ht="13" thickBot="1"/>
    <row r="5" spans="1:5" ht="13.5" thickBot="1">
      <c r="A5" s="3073" t="s">
        <v>1334</v>
      </c>
      <c r="B5" s="3074"/>
      <c r="C5" s="3074"/>
      <c r="D5" s="3074"/>
      <c r="E5" s="3075"/>
    </row>
    <row r="6" spans="1:5" ht="67.5" thickBot="1">
      <c r="A6" s="2214" t="s">
        <v>1333</v>
      </c>
      <c r="B6" s="2214" t="s">
        <v>1578</v>
      </c>
      <c r="C6" s="2214" t="s">
        <v>1579</v>
      </c>
      <c r="D6" s="2214" t="s">
        <v>1580</v>
      </c>
      <c r="E6" s="2214" t="s">
        <v>1581</v>
      </c>
    </row>
    <row r="7" spans="1:5">
      <c r="A7" s="1590" t="s">
        <v>1311</v>
      </c>
      <c r="B7" s="1591" t="s">
        <v>1312</v>
      </c>
      <c r="C7" s="1591">
        <v>0.98599999999999999</v>
      </c>
      <c r="D7" s="1591">
        <v>0.35499999999999998</v>
      </c>
      <c r="E7" s="1592">
        <v>0.54300000000000004</v>
      </c>
    </row>
    <row r="8" spans="1:5">
      <c r="A8" s="532" t="s">
        <v>1313</v>
      </c>
      <c r="B8" s="544" t="s">
        <v>1312</v>
      </c>
      <c r="C8" s="1882">
        <v>0.98599999999999999</v>
      </c>
      <c r="D8" s="1882">
        <v>0.35699999999999998</v>
      </c>
      <c r="E8" s="545">
        <v>0.53600000000000003</v>
      </c>
    </row>
    <row r="9" spans="1:5">
      <c r="A9" s="532" t="s">
        <v>1314</v>
      </c>
      <c r="B9" s="544" t="s">
        <v>1312</v>
      </c>
      <c r="C9" s="1882">
        <v>0.98199999999999998</v>
      </c>
      <c r="D9" s="1882">
        <v>0.35699999999999998</v>
      </c>
      <c r="E9" s="545">
        <v>0.53</v>
      </c>
    </row>
    <row r="10" spans="1:5">
      <c r="A10" s="532" t="s">
        <v>1315</v>
      </c>
      <c r="B10" s="544" t="s">
        <v>1312</v>
      </c>
      <c r="C10" s="1882">
        <v>0.96799999999999997</v>
      </c>
      <c r="D10" s="1882">
        <v>0.35499999999999998</v>
      </c>
      <c r="E10" s="545">
        <v>0.53300000000000003</v>
      </c>
    </row>
    <row r="11" spans="1:5">
      <c r="A11" s="532" t="s">
        <v>1316</v>
      </c>
      <c r="B11" s="544" t="s">
        <v>1312</v>
      </c>
      <c r="C11" s="1882">
        <v>0.96499999999999997</v>
      </c>
      <c r="D11" s="1882">
        <v>0.34499999999999997</v>
      </c>
      <c r="E11" s="545">
        <v>0.53900000000000003</v>
      </c>
    </row>
    <row r="12" spans="1:5">
      <c r="A12" s="532" t="s">
        <v>1317</v>
      </c>
      <c r="B12" s="544" t="s">
        <v>1312</v>
      </c>
      <c r="C12" s="1883">
        <v>0.97</v>
      </c>
      <c r="D12" s="1884">
        <v>0.34200000000000003</v>
      </c>
      <c r="E12" s="546">
        <v>0.54400000000000004</v>
      </c>
    </row>
    <row r="13" spans="1:5">
      <c r="A13" s="532" t="s">
        <v>1318</v>
      </c>
      <c r="B13" s="544" t="s">
        <v>1312</v>
      </c>
      <c r="C13" s="1883">
        <v>0.98199999999999998</v>
      </c>
      <c r="D13" s="1884">
        <v>0.34200000000000003</v>
      </c>
      <c r="E13" s="546">
        <v>0.55400000000000005</v>
      </c>
    </row>
    <row r="14" spans="1:5">
      <c r="A14" s="532" t="s">
        <v>1319</v>
      </c>
      <c r="B14" s="544" t="s">
        <v>1312</v>
      </c>
      <c r="C14" s="1883">
        <v>0.99299999999999999</v>
      </c>
      <c r="D14" s="1884">
        <v>0.35</v>
      </c>
      <c r="E14" s="546">
        <v>0.56399999999999995</v>
      </c>
    </row>
    <row r="15" spans="1:5">
      <c r="A15" s="532" t="s">
        <v>1320</v>
      </c>
      <c r="B15" s="544" t="s">
        <v>1312</v>
      </c>
      <c r="C15" s="1883">
        <v>1</v>
      </c>
      <c r="D15" s="1884">
        <v>0.35699999999999998</v>
      </c>
      <c r="E15" s="546">
        <v>0.56899999999999995</v>
      </c>
    </row>
    <row r="16" spans="1:5">
      <c r="A16" s="532" t="s">
        <v>1321</v>
      </c>
      <c r="B16" s="544" t="s">
        <v>1312</v>
      </c>
      <c r="C16" s="1883">
        <v>1</v>
      </c>
      <c r="D16" s="1884">
        <v>0.375</v>
      </c>
      <c r="E16" s="546">
        <v>0.56399999999999995</v>
      </c>
    </row>
    <row r="17" spans="1:5">
      <c r="A17" s="532" t="s">
        <v>1322</v>
      </c>
      <c r="B17" s="544" t="s">
        <v>1312</v>
      </c>
      <c r="C17" s="1884">
        <v>0.999</v>
      </c>
      <c r="D17" s="1884">
        <v>0.377</v>
      </c>
      <c r="E17" s="546">
        <v>0.56599999999999995</v>
      </c>
    </row>
    <row r="18" spans="1:5" ht="13" thickBot="1">
      <c r="A18" s="151" t="s">
        <v>1323</v>
      </c>
      <c r="B18" s="1593" t="s">
        <v>1312</v>
      </c>
      <c r="C18" s="1178">
        <v>1.0026408632631971</v>
      </c>
      <c r="D18" s="1178">
        <v>0.36899999999999999</v>
      </c>
      <c r="E18" s="1179">
        <v>0.56499999999999995</v>
      </c>
    </row>
    <row r="19" spans="1:5" ht="13.5">
      <c r="A19" s="3002" t="s">
        <v>1582</v>
      </c>
      <c r="B19" s="3003"/>
      <c r="C19" s="3003"/>
      <c r="D19" s="3003"/>
      <c r="E19" s="3004"/>
    </row>
    <row r="20" spans="1:5" ht="13.5">
      <c r="A20" s="3002" t="s">
        <v>1583</v>
      </c>
      <c r="B20" s="3071"/>
      <c r="C20" s="3071"/>
      <c r="D20" s="3071"/>
      <c r="E20" s="3072"/>
    </row>
    <row r="21" spans="1:5" ht="27" customHeight="1" thickBot="1">
      <c r="A21" s="2548" t="s">
        <v>1584</v>
      </c>
      <c r="B21" s="3076"/>
      <c r="C21" s="3076"/>
      <c r="D21" s="3076"/>
      <c r="E21" s="2645"/>
    </row>
    <row r="23" spans="1:5">
      <c r="A23" s="547" t="s">
        <v>536</v>
      </c>
      <c r="B23" s="20"/>
      <c r="C23" s="20"/>
      <c r="D23" s="20"/>
      <c r="E23" s="20"/>
    </row>
    <row r="24" spans="1:5">
      <c r="A24" s="1587" t="s">
        <v>1585</v>
      </c>
      <c r="B24" s="20"/>
      <c r="C24" s="20"/>
      <c r="D24" s="20"/>
      <c r="E24" s="20"/>
    </row>
    <row r="25" spans="1:5">
      <c r="A25" s="3003" t="s">
        <v>1586</v>
      </c>
      <c r="B25" s="3003"/>
      <c r="C25" s="3003"/>
      <c r="D25" s="3003"/>
      <c r="E25" s="3003"/>
    </row>
    <row r="26" spans="1:5">
      <c r="A26" s="20"/>
      <c r="B26" s="20"/>
      <c r="C26" s="20"/>
      <c r="D26" s="20"/>
      <c r="E26" s="20"/>
    </row>
  </sheetData>
  <mergeCells count="8">
    <mergeCell ref="A25:E25"/>
    <mergeCell ref="A19:E19"/>
    <mergeCell ref="A20:E20"/>
    <mergeCell ref="A1:E1"/>
    <mergeCell ref="A2:E2"/>
    <mergeCell ref="A3:E3"/>
    <mergeCell ref="A5:E5"/>
    <mergeCell ref="A21:E21"/>
  </mergeCells>
  <printOptions horizontalCentered="1" verticalCentered="1" headings="1"/>
  <pageMargins left="0.25" right="0.25" top="0.5" bottom="0.5" header="0.3" footer="0.3"/>
  <pageSetup scale="96" orientation="portrait" r:id="rId1"/>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D8B6A-B313-4DE6-8BA6-6F3570DE9E6F}">
  <sheetPr>
    <tabColor rgb="FF0070C0"/>
  </sheetPr>
  <dimension ref="A1"/>
  <sheetViews>
    <sheetView workbookViewId="0">
      <selection activeCell="S43" sqref="S43"/>
    </sheetView>
  </sheetViews>
  <sheetFormatPr defaultRowHeight="12.5"/>
  <sheetData/>
  <pageMargins left="0.7" right="0.7" top="0.75" bottom="0.75" header="0.3" footer="0.3"/>
  <customProperties>
    <customPr name="_pios_id" r:id="rId1"/>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3DA94-234F-4D0A-8938-77327DEDA2AC}">
  <sheetPr>
    <pageSetUpPr fitToPage="1"/>
  </sheetPr>
  <dimension ref="A1:H25"/>
  <sheetViews>
    <sheetView tabSelected="1" view="pageBreakPreview" zoomScale="80" zoomScaleNormal="90" zoomScaleSheetLayoutView="80" zoomScalePageLayoutView="90" workbookViewId="0">
      <selection activeCell="B6" sqref="B6"/>
    </sheetView>
  </sheetViews>
  <sheetFormatPr defaultColWidth="9.453125" defaultRowHeight="15.5"/>
  <cols>
    <col min="1" max="1" width="38.54296875" style="32" customWidth="1"/>
    <col min="2" max="3" width="14.54296875" style="32" customWidth="1"/>
    <col min="4" max="4" width="15.453125" style="32" customWidth="1"/>
    <col min="5" max="6" width="14.54296875" style="32" customWidth="1"/>
    <col min="7" max="7" width="16.54296875" style="32" customWidth="1"/>
    <col min="8" max="8" width="77.54296875" style="32" customWidth="1"/>
    <col min="9" max="9" width="8.453125" style="32" customWidth="1"/>
    <col min="10" max="10" width="16" style="32" customWidth="1"/>
    <col min="11" max="11" width="24.54296875" style="32" customWidth="1"/>
    <col min="12" max="12" width="16.453125" style="32" customWidth="1"/>
    <col min="13" max="16384" width="9.453125" style="32"/>
  </cols>
  <sheetData>
    <row r="1" spans="1:8">
      <c r="A1" s="2557" t="s">
        <v>1587</v>
      </c>
      <c r="B1" s="2557"/>
      <c r="C1" s="2557"/>
      <c r="D1" s="2557"/>
      <c r="E1" s="2557"/>
      <c r="F1" s="2557"/>
      <c r="G1" s="2557"/>
      <c r="H1" s="2557"/>
    </row>
    <row r="2" spans="1:8">
      <c r="A2" s="2557" t="s">
        <v>39</v>
      </c>
      <c r="B2" s="2557"/>
      <c r="C2" s="2557"/>
      <c r="D2" s="2557"/>
      <c r="E2" s="2557"/>
      <c r="F2" s="2557"/>
      <c r="G2" s="2557"/>
      <c r="H2" s="2557"/>
    </row>
    <row r="3" spans="1:8">
      <c r="A3" s="2557" t="s">
        <v>40</v>
      </c>
      <c r="B3" s="2557"/>
      <c r="C3" s="2557"/>
      <c r="D3" s="2557"/>
      <c r="E3" s="2557"/>
      <c r="F3" s="2557"/>
      <c r="G3" s="2557"/>
      <c r="H3" s="2557"/>
    </row>
    <row r="4" spans="1:8" ht="16" thickBot="1">
      <c r="A4" s="143"/>
      <c r="B4" s="143"/>
      <c r="C4" s="143"/>
      <c r="D4" s="143"/>
      <c r="E4" s="143"/>
      <c r="F4" s="143"/>
      <c r="G4" s="143"/>
      <c r="H4" s="143"/>
    </row>
    <row r="5" spans="1:8">
      <c r="A5" s="2905" t="s">
        <v>1251</v>
      </c>
      <c r="B5" s="3079" t="s">
        <v>1252</v>
      </c>
      <c r="C5" s="2824"/>
      <c r="D5" s="2824"/>
      <c r="E5" s="3077" t="s">
        <v>1588</v>
      </c>
      <c r="F5" s="2732" t="s">
        <v>1254</v>
      </c>
      <c r="G5" s="2904" t="s">
        <v>1589</v>
      </c>
      <c r="H5" s="2902" t="s">
        <v>1256</v>
      </c>
    </row>
    <row r="6" spans="1:8" ht="18" customHeight="1" thickBot="1">
      <c r="A6" s="2906"/>
      <c r="B6" s="2104" t="s">
        <v>45</v>
      </c>
      <c r="C6" s="2086" t="s">
        <v>46</v>
      </c>
      <c r="D6" s="2123" t="s">
        <v>47</v>
      </c>
      <c r="E6" s="3078"/>
      <c r="F6" s="2747"/>
      <c r="G6" s="2687"/>
      <c r="H6" s="2903"/>
    </row>
    <row r="7" spans="1:8">
      <c r="A7" s="1535" t="s">
        <v>1590</v>
      </c>
      <c r="B7" s="1536">
        <v>1991061.57</v>
      </c>
      <c r="C7" s="1537">
        <v>0</v>
      </c>
      <c r="D7" s="1538">
        <f>B7+C7</f>
        <v>1991061.57</v>
      </c>
      <c r="E7" s="1539">
        <v>2758300</v>
      </c>
      <c r="F7" s="1540">
        <f>D7/E7</f>
        <v>0.72184373345901465</v>
      </c>
      <c r="G7" s="1541">
        <v>0</v>
      </c>
      <c r="H7" s="1542"/>
    </row>
    <row r="8" spans="1:8">
      <c r="A8" s="1535" t="s">
        <v>1259</v>
      </c>
      <c r="B8" s="1543">
        <v>19980.77</v>
      </c>
      <c r="C8" s="1539">
        <v>0</v>
      </c>
      <c r="D8" s="1544">
        <f t="shared" ref="D8:D15" si="0">B8+C8</f>
        <v>19980.77</v>
      </c>
      <c r="E8" s="1539">
        <v>60600</v>
      </c>
      <c r="F8" s="1540">
        <f>D8/E8</f>
        <v>0.32971567656765677</v>
      </c>
      <c r="G8" s="1545">
        <v>0</v>
      </c>
      <c r="H8" s="1546"/>
    </row>
    <row r="9" spans="1:8">
      <c r="A9" s="1547" t="s">
        <v>1260</v>
      </c>
      <c r="B9" s="1548">
        <v>6042.61</v>
      </c>
      <c r="C9" s="1885">
        <v>0</v>
      </c>
      <c r="D9" s="1549">
        <f t="shared" si="0"/>
        <v>6042.61</v>
      </c>
      <c r="E9" s="1885">
        <v>89100</v>
      </c>
      <c r="F9" s="1540">
        <f t="shared" ref="F9:F14" si="1">D9/E9</f>
        <v>6.7818294051627384E-2</v>
      </c>
      <c r="G9" s="1545">
        <v>0</v>
      </c>
      <c r="H9" s="1550"/>
    </row>
    <row r="10" spans="1:8">
      <c r="A10" s="1547" t="s">
        <v>1261</v>
      </c>
      <c r="B10" s="1548">
        <v>0</v>
      </c>
      <c r="C10" s="1885">
        <v>0</v>
      </c>
      <c r="D10" s="1549">
        <f t="shared" si="0"/>
        <v>0</v>
      </c>
      <c r="E10" s="1885">
        <v>0</v>
      </c>
      <c r="F10" s="1540">
        <v>0</v>
      </c>
      <c r="G10" s="1545">
        <f t="shared" ref="G10:G15" si="2">E10-D10</f>
        <v>0</v>
      </c>
      <c r="H10" s="1551"/>
    </row>
    <row r="11" spans="1:8">
      <c r="A11" s="1552" t="s">
        <v>229</v>
      </c>
      <c r="B11" s="1548">
        <v>0</v>
      </c>
      <c r="C11" s="1885">
        <v>0</v>
      </c>
      <c r="D11" s="1549">
        <f t="shared" si="0"/>
        <v>0</v>
      </c>
      <c r="E11" s="1885">
        <v>0</v>
      </c>
      <c r="F11" s="1540">
        <v>0</v>
      </c>
      <c r="G11" s="1545">
        <f t="shared" si="2"/>
        <v>0</v>
      </c>
      <c r="H11" s="1551"/>
    </row>
    <row r="12" spans="1:8">
      <c r="A12" s="1547" t="s">
        <v>1591</v>
      </c>
      <c r="B12" s="1548">
        <v>0</v>
      </c>
      <c r="C12" s="1885">
        <v>0</v>
      </c>
      <c r="D12" s="1549">
        <f t="shared" si="0"/>
        <v>0</v>
      </c>
      <c r="E12" s="1885">
        <v>0</v>
      </c>
      <c r="F12" s="1540">
        <v>0</v>
      </c>
      <c r="G12" s="1545">
        <f t="shared" si="2"/>
        <v>0</v>
      </c>
      <c r="H12" s="1551"/>
    </row>
    <row r="13" spans="1:8">
      <c r="A13" s="1552" t="s">
        <v>101</v>
      </c>
      <c r="B13" s="1548">
        <v>0</v>
      </c>
      <c r="C13" s="1885">
        <v>0</v>
      </c>
      <c r="D13" s="1549">
        <f t="shared" si="0"/>
        <v>0</v>
      </c>
      <c r="E13" s="1885">
        <v>31300</v>
      </c>
      <c r="F13" s="1540">
        <f t="shared" si="1"/>
        <v>0</v>
      </c>
      <c r="G13" s="1545">
        <v>0</v>
      </c>
      <c r="H13" s="1550"/>
    </row>
    <row r="14" spans="1:8">
      <c r="A14" s="1552" t="s">
        <v>102</v>
      </c>
      <c r="B14" s="1548">
        <v>43848.7</v>
      </c>
      <c r="C14" s="1885">
        <v>0</v>
      </c>
      <c r="D14" s="1549">
        <f t="shared" si="0"/>
        <v>43848.7</v>
      </c>
      <c r="E14" s="1885">
        <v>58600</v>
      </c>
      <c r="F14" s="1540">
        <f t="shared" si="1"/>
        <v>0.74827133105802046</v>
      </c>
      <c r="G14" s="1545">
        <v>0</v>
      </c>
      <c r="H14" s="1550"/>
    </row>
    <row r="15" spans="1:8">
      <c r="A15" s="1547" t="s">
        <v>103</v>
      </c>
      <c r="B15" s="1553">
        <v>0</v>
      </c>
      <c r="C15" s="1554">
        <v>0</v>
      </c>
      <c r="D15" s="1555">
        <f t="shared" si="0"/>
        <v>0</v>
      </c>
      <c r="E15" s="1554">
        <v>0</v>
      </c>
      <c r="F15" s="1540">
        <v>0</v>
      </c>
      <c r="G15" s="1545">
        <f t="shared" si="2"/>
        <v>0</v>
      </c>
      <c r="H15" s="1551"/>
    </row>
    <row r="16" spans="1:8" ht="16" thickBot="1">
      <c r="A16" s="1511"/>
      <c r="B16" s="1556"/>
      <c r="C16" s="1557"/>
      <c r="D16" s="1558"/>
      <c r="E16" s="1557"/>
      <c r="F16" s="1559"/>
      <c r="G16" s="1560"/>
      <c r="H16" s="1561"/>
    </row>
    <row r="17" spans="1:8" ht="16" thickTop="1">
      <c r="A17" s="2442" t="s">
        <v>1266</v>
      </c>
      <c r="B17" s="2403">
        <f>SUM(B7:B10)+SUM(B11:B15)</f>
        <v>2060933.6500000001</v>
      </c>
      <c r="C17" s="2404">
        <f>SUM(C7:C10)+SUM(C11:C15)</f>
        <v>0</v>
      </c>
      <c r="D17" s="2443">
        <f>SUM(D7:D10)+SUM(D11:D15)</f>
        <v>2060933.6500000001</v>
      </c>
      <c r="E17" s="2404">
        <f>SUM(E7:E10)+SUM(E11:E15)</f>
        <v>2997900</v>
      </c>
      <c r="F17" s="2407">
        <f>D17/E17</f>
        <v>0.68745910470662797</v>
      </c>
      <c r="G17" s="2444">
        <f>SUM(G7:G15)</f>
        <v>0</v>
      </c>
      <c r="H17" s="2445"/>
    </row>
    <row r="18" spans="1:8" ht="16" thickBot="1">
      <c r="A18" s="1518"/>
      <c r="B18" s="1519"/>
      <c r="C18" s="1520"/>
      <c r="D18" s="1562"/>
      <c r="E18" s="1520"/>
      <c r="F18" s="1523"/>
      <c r="G18" s="1563"/>
      <c r="H18" s="1564"/>
    </row>
    <row r="19" spans="1:8">
      <c r="A19" s="1525" t="s">
        <v>1592</v>
      </c>
      <c r="B19" s="1492">
        <v>21181433.390000001</v>
      </c>
      <c r="C19" s="1493">
        <v>0</v>
      </c>
      <c r="D19" s="1565">
        <f>B19+C19</f>
        <v>21181433.390000001</v>
      </c>
      <c r="E19" s="1493">
        <v>20819000</v>
      </c>
      <c r="F19" s="1527">
        <f>D19/E19</f>
        <v>1.0174087799606129</v>
      </c>
      <c r="G19" s="1566">
        <f>D19-E19</f>
        <v>362433.3900000006</v>
      </c>
      <c r="H19" s="1567"/>
    </row>
    <row r="20" spans="1:8">
      <c r="A20" s="1529" t="s">
        <v>1268</v>
      </c>
      <c r="B20" s="1503"/>
      <c r="C20" s="1860"/>
      <c r="D20" s="1568">
        <f t="shared" ref="D20" si="3">B20+C20</f>
        <v>0</v>
      </c>
      <c r="E20" s="1860">
        <v>0</v>
      </c>
      <c r="F20" s="1530">
        <v>0</v>
      </c>
      <c r="G20" s="1566">
        <v>0</v>
      </c>
      <c r="H20" s="1569"/>
    </row>
    <row r="21" spans="1:8" ht="16" thickBot="1">
      <c r="A21" s="1511"/>
      <c r="B21" s="1512"/>
      <c r="C21" s="1513"/>
      <c r="D21" s="1570"/>
      <c r="E21" s="1513"/>
      <c r="F21" s="1516"/>
      <c r="G21" s="1571"/>
      <c r="H21" s="1561"/>
    </row>
    <row r="22" spans="1:8" ht="29" thickTop="1" thickBot="1">
      <c r="A22" s="2446" t="s">
        <v>1593</v>
      </c>
      <c r="B22" s="2447">
        <f>B17+B19+B20</f>
        <v>23242367.039999999</v>
      </c>
      <c r="C22" s="2448">
        <f t="shared" ref="C22:E22" si="4">C17+C19+C20</f>
        <v>0</v>
      </c>
      <c r="D22" s="2449">
        <f t="shared" si="4"/>
        <v>23242367.039999999</v>
      </c>
      <c r="E22" s="2448">
        <f t="shared" si="4"/>
        <v>23816900</v>
      </c>
      <c r="F22" s="2450">
        <f>D22/E22</f>
        <v>0.97587708895784087</v>
      </c>
      <c r="G22" s="2451">
        <f>+G17+G19+G20</f>
        <v>362433.3900000006</v>
      </c>
      <c r="H22" s="2452"/>
    </row>
    <row r="23" spans="1:8" ht="18" customHeight="1">
      <c r="A23" s="2899" t="s">
        <v>1594</v>
      </c>
      <c r="B23" s="2900"/>
      <c r="C23" s="2900"/>
      <c r="D23" s="2900"/>
      <c r="E23" s="2900"/>
      <c r="F23" s="2900"/>
      <c r="G23" s="2900"/>
      <c r="H23" s="2901"/>
    </row>
    <row r="24" spans="1:8" s="52" customFormat="1" ht="29.15" customHeight="1">
      <c r="A24" s="2910" t="s">
        <v>1595</v>
      </c>
      <c r="B24" s="2911"/>
      <c r="C24" s="2911"/>
      <c r="D24" s="2911"/>
      <c r="E24" s="2911"/>
      <c r="F24" s="2911"/>
      <c r="G24" s="2911"/>
      <c r="H24" s="2912"/>
    </row>
    <row r="25" spans="1:8" ht="30.65" customHeight="1" thickBot="1">
      <c r="A25" s="2896" t="s">
        <v>1596</v>
      </c>
      <c r="B25" s="2897"/>
      <c r="C25" s="2897"/>
      <c r="D25" s="2897"/>
      <c r="E25" s="2897"/>
      <c r="F25" s="2897"/>
      <c r="G25" s="2897"/>
      <c r="H25" s="2898"/>
    </row>
  </sheetData>
  <mergeCells count="12">
    <mergeCell ref="A1:H1"/>
    <mergeCell ref="A2:H2"/>
    <mergeCell ref="A3:H3"/>
    <mergeCell ref="A23:H23"/>
    <mergeCell ref="A24:H24"/>
    <mergeCell ref="A25:H25"/>
    <mergeCell ref="A5:A6"/>
    <mergeCell ref="E5:E6"/>
    <mergeCell ref="F5:F6"/>
    <mergeCell ref="G5:G6"/>
    <mergeCell ref="H5:H6"/>
    <mergeCell ref="B5:D5"/>
  </mergeCells>
  <printOptions horizontalCentered="1" verticalCentered="1" headings="1"/>
  <pageMargins left="0.25" right="0.25" top="0.5" bottom="0.5" header="0.3" footer="0.3"/>
  <pageSetup scale="49" orientation="portrait" r:id="rId1"/>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16334-2D8C-4684-B83D-7D3AAF2030B3}">
  <sheetPr>
    <pageSetUpPr fitToPage="1"/>
  </sheetPr>
  <dimension ref="A1:AB26"/>
  <sheetViews>
    <sheetView tabSelected="1" showWhiteSpace="0" view="pageBreakPreview" zoomScale="80" zoomScaleNormal="80" zoomScaleSheetLayoutView="80" zoomScalePageLayoutView="62" workbookViewId="0">
      <selection activeCell="B6" sqref="B6"/>
    </sheetView>
  </sheetViews>
  <sheetFormatPr defaultColWidth="9.453125" defaultRowHeight="14"/>
  <cols>
    <col min="1" max="1" width="15.453125" style="22" customWidth="1"/>
    <col min="2" max="3" width="9.453125" style="23" bestFit="1" customWidth="1"/>
    <col min="4" max="4" width="12.54296875" style="23" bestFit="1" customWidth="1"/>
    <col min="5" max="5" width="11.54296875" style="23" bestFit="1" customWidth="1"/>
    <col min="6" max="6" width="8" style="23" bestFit="1" customWidth="1"/>
    <col min="7" max="7" width="7.453125" style="23" bestFit="1" customWidth="1"/>
    <col min="8" max="8" width="7.54296875" style="23" bestFit="1" customWidth="1"/>
    <col min="9" max="10" width="11.453125" style="23" bestFit="1" customWidth="1"/>
    <col min="11" max="11" width="12.453125" style="23" bestFit="1" customWidth="1"/>
    <col min="12" max="12" width="12" style="23" bestFit="1" customWidth="1"/>
    <col min="13" max="13" width="16.54296875" style="23" customWidth="1"/>
    <col min="14" max="14" width="11.453125" style="23" customWidth="1"/>
    <col min="15" max="15" width="18.1796875" style="23" customWidth="1"/>
    <col min="16" max="16" width="13.453125" style="23" customWidth="1"/>
    <col min="17" max="17" width="10.54296875" style="23" customWidth="1"/>
    <col min="18" max="18" width="18.26953125" style="23" customWidth="1"/>
    <col min="19" max="19" width="9.453125" style="23"/>
    <col min="20" max="20" width="12.453125" style="23" bestFit="1" customWidth="1"/>
    <col min="21" max="21" width="10.54296875" style="23" customWidth="1"/>
    <col min="22" max="22" width="10.81640625" style="23" customWidth="1"/>
    <col min="23" max="25" width="9.453125" style="23"/>
    <col min="26" max="26" width="13.453125" style="23" bestFit="1" customWidth="1"/>
    <col min="27" max="27" width="12" style="23" customWidth="1"/>
    <col min="28" max="28" width="12" style="23" bestFit="1" customWidth="1"/>
    <col min="29" max="29" width="7.54296875" style="23" customWidth="1"/>
    <col min="30" max="30" width="15.453125" style="23" customWidth="1"/>
    <col min="31" max="31" width="24.54296875" style="23" customWidth="1"/>
    <col min="32" max="32" width="15" style="23" customWidth="1"/>
    <col min="33" max="16384" width="9.453125" style="23"/>
  </cols>
  <sheetData>
    <row r="1" spans="1:28" ht="15.5">
      <c r="A1" s="2557" t="s">
        <v>1597</v>
      </c>
      <c r="B1" s="2557"/>
      <c r="C1" s="2557"/>
      <c r="D1" s="2557"/>
      <c r="E1" s="2557"/>
      <c r="F1" s="2557"/>
      <c r="G1" s="2557"/>
      <c r="H1" s="2557"/>
      <c r="I1" s="2557"/>
      <c r="J1" s="2557"/>
      <c r="K1" s="2557"/>
      <c r="L1" s="2557"/>
      <c r="M1" s="2557"/>
      <c r="N1" s="2557"/>
      <c r="O1" s="2557"/>
      <c r="P1" s="2557"/>
      <c r="Q1" s="2557"/>
      <c r="R1" s="2557"/>
      <c r="S1" s="2557"/>
      <c r="T1" s="2557"/>
      <c r="U1" s="2557"/>
      <c r="V1" s="2557"/>
      <c r="W1" s="2557"/>
      <c r="X1" s="2557"/>
      <c r="Y1" s="2557"/>
      <c r="Z1" s="2557"/>
      <c r="AA1" s="2557"/>
      <c r="AB1" s="2557"/>
    </row>
    <row r="2" spans="1:28" ht="15.5">
      <c r="A2" s="2557" t="s">
        <v>39</v>
      </c>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row>
    <row r="3" spans="1:28" ht="15.5">
      <c r="A3" s="2557" t="s">
        <v>40</v>
      </c>
      <c r="B3" s="2557"/>
      <c r="C3" s="2557"/>
      <c r="D3" s="2557"/>
      <c r="E3" s="2557"/>
      <c r="F3" s="2557"/>
      <c r="G3" s="2557"/>
      <c r="H3" s="2557"/>
      <c r="I3" s="2557"/>
      <c r="J3" s="2557"/>
      <c r="K3" s="2557"/>
      <c r="L3" s="2557"/>
      <c r="M3" s="2557"/>
      <c r="N3" s="2557"/>
      <c r="O3" s="2557"/>
      <c r="P3" s="2557"/>
      <c r="Q3" s="2557"/>
      <c r="R3" s="2557"/>
      <c r="S3" s="2557"/>
      <c r="T3" s="2557"/>
      <c r="U3" s="2557"/>
      <c r="V3" s="2557"/>
      <c r="W3" s="2557"/>
      <c r="X3" s="2557"/>
      <c r="Y3" s="2557"/>
      <c r="Z3" s="2557"/>
      <c r="AA3" s="2557"/>
      <c r="AB3" s="2557"/>
    </row>
    <row r="4" spans="1:28" ht="14.5" thickBot="1">
      <c r="A4" s="144"/>
      <c r="B4" s="145"/>
      <c r="C4" s="145"/>
      <c r="D4" s="145"/>
      <c r="E4" s="145"/>
      <c r="F4" s="145"/>
      <c r="G4" s="145"/>
      <c r="H4" s="145"/>
      <c r="I4" s="145"/>
      <c r="J4" s="145"/>
      <c r="K4" s="145"/>
      <c r="L4" s="145"/>
      <c r="M4" s="145"/>
      <c r="N4" s="145"/>
      <c r="O4" s="145"/>
      <c r="P4" s="145"/>
      <c r="Q4" s="145"/>
      <c r="R4" s="145"/>
      <c r="S4" s="145"/>
      <c r="T4" s="145"/>
      <c r="Z4" s="145"/>
      <c r="AA4" s="145"/>
      <c r="AB4" s="145"/>
    </row>
    <row r="5" spans="1:28" ht="18.649999999999999" customHeight="1" thickBot="1">
      <c r="A5" s="3086"/>
      <c r="B5" s="3087" t="s">
        <v>1277</v>
      </c>
      <c r="C5" s="3088"/>
      <c r="D5" s="3088"/>
      <c r="E5" s="3088"/>
      <c r="F5" s="3088"/>
      <c r="G5" s="3088"/>
      <c r="H5" s="3088"/>
      <c r="I5" s="3088"/>
      <c r="J5" s="3088"/>
      <c r="K5" s="3089"/>
      <c r="L5" s="3090" t="s">
        <v>1278</v>
      </c>
      <c r="M5" s="3091"/>
      <c r="N5" s="3091"/>
      <c r="O5" s="3092"/>
      <c r="P5" s="3093" t="s">
        <v>1279</v>
      </c>
      <c r="Q5" s="3094"/>
      <c r="R5" s="3094"/>
      <c r="S5" s="3094"/>
      <c r="T5" s="3094"/>
      <c r="U5" s="3080" t="s">
        <v>1280</v>
      </c>
      <c r="V5" s="3081"/>
      <c r="W5" s="3101" t="s">
        <v>1598</v>
      </c>
      <c r="X5" s="3102"/>
      <c r="Y5" s="3103"/>
      <c r="Z5" s="3105" t="s">
        <v>1599</v>
      </c>
      <c r="AA5" s="3108" t="s">
        <v>1600</v>
      </c>
      <c r="AB5" s="3110" t="s">
        <v>1601</v>
      </c>
    </row>
    <row r="6" spans="1:28" ht="29.9" customHeight="1" thickBot="1">
      <c r="A6" s="2924"/>
      <c r="B6" s="3112" t="s">
        <v>1285</v>
      </c>
      <c r="C6" s="3113"/>
      <c r="D6" s="3113"/>
      <c r="E6" s="3114"/>
      <c r="F6" s="3101" t="s">
        <v>1286</v>
      </c>
      <c r="G6" s="3102"/>
      <c r="H6" s="3102"/>
      <c r="I6" s="3102"/>
      <c r="J6" s="3103"/>
      <c r="K6" s="3115" t="s">
        <v>1287</v>
      </c>
      <c r="L6" s="3097" t="s">
        <v>1288</v>
      </c>
      <c r="M6" s="3082" t="s">
        <v>1289</v>
      </c>
      <c r="N6" s="3082" t="s">
        <v>1290</v>
      </c>
      <c r="O6" s="3095" t="s">
        <v>1291</v>
      </c>
      <c r="P6" s="3097" t="s">
        <v>1602</v>
      </c>
      <c r="Q6" s="3082" t="s">
        <v>1293</v>
      </c>
      <c r="R6" s="3082" t="s">
        <v>1294</v>
      </c>
      <c r="S6" s="3084" t="s">
        <v>1603</v>
      </c>
      <c r="T6" s="3117" t="s">
        <v>1296</v>
      </c>
      <c r="U6" s="3097" t="s">
        <v>1297</v>
      </c>
      <c r="V6" s="3099" t="s">
        <v>1298</v>
      </c>
      <c r="W6" s="3104"/>
      <c r="X6" s="3088"/>
      <c r="Y6" s="3089"/>
      <c r="Z6" s="3106"/>
      <c r="AA6" s="3109"/>
      <c r="AB6" s="3111"/>
    </row>
    <row r="7" spans="1:28" ht="29.5" thickBot="1">
      <c r="A7" s="2925"/>
      <c r="B7" s="2246" t="s">
        <v>1604</v>
      </c>
      <c r="C7" s="2247" t="s">
        <v>1605</v>
      </c>
      <c r="D7" s="2247" t="s">
        <v>1606</v>
      </c>
      <c r="E7" s="2248" t="s">
        <v>1302</v>
      </c>
      <c r="F7" s="2246" t="s">
        <v>1303</v>
      </c>
      <c r="G7" s="2247" t="s">
        <v>1304</v>
      </c>
      <c r="H7" s="2247" t="s">
        <v>1305</v>
      </c>
      <c r="I7" s="2249" t="s">
        <v>1306</v>
      </c>
      <c r="J7" s="2248" t="s">
        <v>1307</v>
      </c>
      <c r="K7" s="3116"/>
      <c r="L7" s="3098"/>
      <c r="M7" s="3083"/>
      <c r="N7" s="3083"/>
      <c r="O7" s="3096"/>
      <c r="P7" s="3098"/>
      <c r="Q7" s="3083"/>
      <c r="R7" s="3083"/>
      <c r="S7" s="3085"/>
      <c r="T7" s="3118"/>
      <c r="U7" s="3098"/>
      <c r="V7" s="3100"/>
      <c r="W7" s="2250" t="s">
        <v>1308</v>
      </c>
      <c r="X7" s="2250" t="s">
        <v>1309</v>
      </c>
      <c r="Y7" s="2250" t="s">
        <v>1310</v>
      </c>
      <c r="Z7" s="3107"/>
      <c r="AA7" s="3091"/>
      <c r="AB7" s="3092"/>
    </row>
    <row r="8" spans="1:28">
      <c r="A8" s="131" t="s">
        <v>1311</v>
      </c>
      <c r="B8" s="469">
        <v>0</v>
      </c>
      <c r="C8" s="470">
        <v>38</v>
      </c>
      <c r="D8" s="470">
        <v>0</v>
      </c>
      <c r="E8" s="471">
        <f>SUM(B8:D8)</f>
        <v>38</v>
      </c>
      <c r="F8" s="469">
        <v>798</v>
      </c>
      <c r="G8" s="470">
        <v>245</v>
      </c>
      <c r="H8" s="470">
        <v>43</v>
      </c>
      <c r="I8" s="472">
        <v>1</v>
      </c>
      <c r="J8" s="1110">
        <f>SUM(F8:I8)</f>
        <v>1087</v>
      </c>
      <c r="K8" s="473">
        <f>E8+J8</f>
        <v>1125</v>
      </c>
      <c r="L8" s="469">
        <v>167</v>
      </c>
      <c r="M8" s="470">
        <v>162</v>
      </c>
      <c r="N8" s="474">
        <v>448</v>
      </c>
      <c r="O8" s="475">
        <f>SUM(L8:N8)</f>
        <v>777</v>
      </c>
      <c r="P8" s="476" t="s">
        <v>1312</v>
      </c>
      <c r="Q8" s="474">
        <v>64</v>
      </c>
      <c r="R8" s="474">
        <v>382</v>
      </c>
      <c r="S8" s="475">
        <v>196</v>
      </c>
      <c r="T8" s="477">
        <f>SUM(P8:S8)</f>
        <v>642</v>
      </c>
      <c r="U8" s="1111">
        <f t="shared" ref="U8:U19" si="0">K8+O8</f>
        <v>1902</v>
      </c>
      <c r="V8" s="1112">
        <f t="shared" ref="V8:V19" si="1">K8-T8</f>
        <v>483</v>
      </c>
      <c r="W8" s="553"/>
      <c r="X8" s="554"/>
      <c r="Y8" s="554"/>
      <c r="Z8" s="480">
        <v>39745</v>
      </c>
      <c r="AA8" s="470">
        <v>315626</v>
      </c>
      <c r="AB8" s="481">
        <f>Z8/AA8</f>
        <v>0.12592435350699879</v>
      </c>
    </row>
    <row r="9" spans="1:28">
      <c r="A9" s="132" t="s">
        <v>1313</v>
      </c>
      <c r="B9" s="482">
        <v>0</v>
      </c>
      <c r="C9" s="1861">
        <v>36</v>
      </c>
      <c r="D9" s="1861">
        <v>0</v>
      </c>
      <c r="E9" s="471">
        <f t="shared" ref="E9:E19" si="2">SUM(B9:D9)</f>
        <v>36</v>
      </c>
      <c r="F9" s="482">
        <v>679</v>
      </c>
      <c r="G9" s="1861">
        <v>259</v>
      </c>
      <c r="H9" s="1861">
        <v>34</v>
      </c>
      <c r="I9" s="1113">
        <v>1</v>
      </c>
      <c r="J9" s="483">
        <f t="shared" ref="J9:J19" si="3">SUM(F9:I9)</f>
        <v>973</v>
      </c>
      <c r="K9" s="473">
        <f t="shared" ref="K9:K19" si="4">E9+J9</f>
        <v>1009</v>
      </c>
      <c r="L9" s="482">
        <v>166</v>
      </c>
      <c r="M9" s="1861">
        <v>165</v>
      </c>
      <c r="N9" s="1862">
        <v>389</v>
      </c>
      <c r="O9" s="475">
        <f t="shared" ref="O9:O19" si="5">SUM(L9:N9)</f>
        <v>720</v>
      </c>
      <c r="P9" s="484" t="s">
        <v>1312</v>
      </c>
      <c r="Q9" s="1862">
        <v>229</v>
      </c>
      <c r="R9" s="1862">
        <v>392</v>
      </c>
      <c r="S9" s="475">
        <v>273</v>
      </c>
      <c r="T9" s="477">
        <f t="shared" ref="T9:T19" si="6">SUM(P9:S9)</f>
        <v>894</v>
      </c>
      <c r="U9" s="476">
        <f t="shared" si="0"/>
        <v>1729</v>
      </c>
      <c r="V9" s="477">
        <f t="shared" si="1"/>
        <v>115</v>
      </c>
      <c r="W9" s="555"/>
      <c r="X9" s="1886"/>
      <c r="Y9" s="1886"/>
      <c r="Z9" s="480">
        <v>39860</v>
      </c>
      <c r="AA9" s="470">
        <v>315626</v>
      </c>
      <c r="AB9" s="481">
        <f t="shared" ref="AB9:AB19" si="7">Z9/AA9</f>
        <v>0.12628870878824938</v>
      </c>
    </row>
    <row r="10" spans="1:28">
      <c r="A10" s="132" t="s">
        <v>1314</v>
      </c>
      <c r="B10" s="482">
        <v>0</v>
      </c>
      <c r="C10" s="1861">
        <v>50</v>
      </c>
      <c r="D10" s="1861">
        <v>0</v>
      </c>
      <c r="E10" s="471">
        <f t="shared" si="2"/>
        <v>50</v>
      </c>
      <c r="F10" s="482">
        <v>624</v>
      </c>
      <c r="G10" s="1861">
        <v>208</v>
      </c>
      <c r="H10" s="1861">
        <v>51</v>
      </c>
      <c r="I10" s="1113">
        <v>5</v>
      </c>
      <c r="J10" s="483">
        <f t="shared" si="3"/>
        <v>888</v>
      </c>
      <c r="K10" s="473">
        <f t="shared" si="4"/>
        <v>938</v>
      </c>
      <c r="L10" s="482">
        <v>196</v>
      </c>
      <c r="M10" s="1861">
        <v>148</v>
      </c>
      <c r="N10" s="1862">
        <v>330</v>
      </c>
      <c r="O10" s="475">
        <f t="shared" si="5"/>
        <v>674</v>
      </c>
      <c r="P10" s="484" t="s">
        <v>1312</v>
      </c>
      <c r="Q10" s="1862">
        <v>145</v>
      </c>
      <c r="R10" s="1862">
        <v>295</v>
      </c>
      <c r="S10" s="475">
        <v>263</v>
      </c>
      <c r="T10" s="477">
        <f t="shared" si="6"/>
        <v>703</v>
      </c>
      <c r="U10" s="476">
        <f t="shared" si="0"/>
        <v>1612</v>
      </c>
      <c r="V10" s="477">
        <f t="shared" si="1"/>
        <v>235</v>
      </c>
      <c r="W10" s="555"/>
      <c r="X10" s="1886"/>
      <c r="Y10" s="1886"/>
      <c r="Z10" s="480">
        <v>40095</v>
      </c>
      <c r="AA10" s="470">
        <v>315626</v>
      </c>
      <c r="AB10" s="481">
        <f t="shared" si="7"/>
        <v>0.127033260884718</v>
      </c>
    </row>
    <row r="11" spans="1:28">
      <c r="A11" s="132" t="s">
        <v>1315</v>
      </c>
      <c r="B11" s="482">
        <v>0</v>
      </c>
      <c r="C11" s="1861">
        <v>40</v>
      </c>
      <c r="D11" s="1861">
        <v>0</v>
      </c>
      <c r="E11" s="471">
        <f t="shared" si="2"/>
        <v>40</v>
      </c>
      <c r="F11" s="482">
        <v>438</v>
      </c>
      <c r="G11" s="1861">
        <v>178</v>
      </c>
      <c r="H11" s="1861">
        <v>38</v>
      </c>
      <c r="I11" s="1113">
        <v>1</v>
      </c>
      <c r="J11" s="483">
        <f t="shared" si="3"/>
        <v>655</v>
      </c>
      <c r="K11" s="473">
        <f t="shared" si="4"/>
        <v>695</v>
      </c>
      <c r="L11" s="482">
        <v>152</v>
      </c>
      <c r="M11" s="1861">
        <v>84</v>
      </c>
      <c r="N11" s="1862">
        <v>417</v>
      </c>
      <c r="O11" s="475">
        <f t="shared" si="5"/>
        <v>653</v>
      </c>
      <c r="P11" s="484" t="s">
        <v>1312</v>
      </c>
      <c r="Q11" s="1862">
        <v>62</v>
      </c>
      <c r="R11" s="1862">
        <v>446</v>
      </c>
      <c r="S11" s="475">
        <v>231</v>
      </c>
      <c r="T11" s="477">
        <f t="shared" si="6"/>
        <v>739</v>
      </c>
      <c r="U11" s="476">
        <f t="shared" si="0"/>
        <v>1348</v>
      </c>
      <c r="V11" s="477">
        <f t="shared" si="1"/>
        <v>-44</v>
      </c>
      <c r="W11" s="555"/>
      <c r="X11" s="1886"/>
      <c r="Y11" s="1886"/>
      <c r="Z11" s="480">
        <v>40051</v>
      </c>
      <c r="AA11" s="470">
        <v>315626</v>
      </c>
      <c r="AB11" s="481">
        <f t="shared" si="7"/>
        <v>0.12689385538580472</v>
      </c>
    </row>
    <row r="12" spans="1:28">
      <c r="A12" s="132" t="s">
        <v>1316</v>
      </c>
      <c r="B12" s="482">
        <v>0</v>
      </c>
      <c r="C12" s="1861">
        <v>39</v>
      </c>
      <c r="D12" s="1861">
        <v>0</v>
      </c>
      <c r="E12" s="471">
        <f t="shared" si="2"/>
        <v>39</v>
      </c>
      <c r="F12" s="482">
        <v>348</v>
      </c>
      <c r="G12" s="1861">
        <v>106</v>
      </c>
      <c r="H12" s="1861">
        <v>31</v>
      </c>
      <c r="I12" s="1113">
        <v>4</v>
      </c>
      <c r="J12" s="483">
        <f t="shared" si="3"/>
        <v>489</v>
      </c>
      <c r="K12" s="473">
        <f t="shared" si="4"/>
        <v>528</v>
      </c>
      <c r="L12" s="482">
        <v>119</v>
      </c>
      <c r="M12" s="1861">
        <v>79</v>
      </c>
      <c r="N12" s="1862">
        <v>532</v>
      </c>
      <c r="O12" s="475">
        <f>SUM(L12:N12)</f>
        <v>730</v>
      </c>
      <c r="P12" s="484" t="s">
        <v>1312</v>
      </c>
      <c r="Q12" s="1862">
        <v>302</v>
      </c>
      <c r="R12" s="1862">
        <v>515</v>
      </c>
      <c r="S12" s="475">
        <v>-62</v>
      </c>
      <c r="T12" s="477">
        <f t="shared" si="6"/>
        <v>755</v>
      </c>
      <c r="U12" s="476">
        <f t="shared" si="0"/>
        <v>1258</v>
      </c>
      <c r="V12" s="477">
        <f t="shared" si="1"/>
        <v>-227</v>
      </c>
      <c r="W12" s="555"/>
      <c r="X12" s="1886"/>
      <c r="Y12" s="1886"/>
      <c r="Z12" s="480">
        <v>39824</v>
      </c>
      <c r="AA12" s="470">
        <v>315626</v>
      </c>
      <c r="AB12" s="481">
        <f t="shared" si="7"/>
        <v>0.12617464974368398</v>
      </c>
    </row>
    <row r="13" spans="1:28">
      <c r="A13" s="132" t="s">
        <v>1317</v>
      </c>
      <c r="B13" s="482">
        <v>0</v>
      </c>
      <c r="C13" s="1861">
        <v>45</v>
      </c>
      <c r="D13" s="1861">
        <v>0</v>
      </c>
      <c r="E13" s="471">
        <f t="shared" si="2"/>
        <v>45</v>
      </c>
      <c r="F13" s="482">
        <v>2063</v>
      </c>
      <c r="G13" s="1861">
        <v>524</v>
      </c>
      <c r="H13" s="1861">
        <v>72</v>
      </c>
      <c r="I13" s="1113">
        <v>3</v>
      </c>
      <c r="J13" s="483">
        <f t="shared" si="3"/>
        <v>2662</v>
      </c>
      <c r="K13" s="473">
        <f t="shared" si="4"/>
        <v>2707</v>
      </c>
      <c r="L13" s="482">
        <v>179</v>
      </c>
      <c r="M13" s="1861">
        <v>260</v>
      </c>
      <c r="N13" s="1862">
        <v>436</v>
      </c>
      <c r="O13" s="475">
        <f t="shared" si="5"/>
        <v>875</v>
      </c>
      <c r="P13" s="484" t="s">
        <v>1312</v>
      </c>
      <c r="Q13" s="1862">
        <v>187</v>
      </c>
      <c r="R13" s="1862">
        <v>571</v>
      </c>
      <c r="S13" s="475">
        <v>634</v>
      </c>
      <c r="T13" s="477">
        <f t="shared" si="6"/>
        <v>1392</v>
      </c>
      <c r="U13" s="476">
        <f t="shared" si="0"/>
        <v>3582</v>
      </c>
      <c r="V13" s="477">
        <f t="shared" si="1"/>
        <v>1315</v>
      </c>
      <c r="W13" s="555"/>
      <c r="X13" s="1886"/>
      <c r="Y13" s="1886"/>
      <c r="Z13" s="480">
        <v>41139</v>
      </c>
      <c r="AA13" s="470">
        <v>315626</v>
      </c>
      <c r="AB13" s="481">
        <f t="shared" si="7"/>
        <v>0.13034097317711468</v>
      </c>
    </row>
    <row r="14" spans="1:28">
      <c r="A14" s="132" t="s">
        <v>1318</v>
      </c>
      <c r="B14" s="482">
        <v>0</v>
      </c>
      <c r="C14" s="1861">
        <v>86</v>
      </c>
      <c r="D14" s="1861">
        <v>0</v>
      </c>
      <c r="E14" s="471">
        <f t="shared" si="2"/>
        <v>86</v>
      </c>
      <c r="F14" s="482">
        <v>2493</v>
      </c>
      <c r="G14" s="1861">
        <v>694</v>
      </c>
      <c r="H14" s="1861">
        <v>89</v>
      </c>
      <c r="I14" s="1113">
        <v>23</v>
      </c>
      <c r="J14" s="483">
        <f t="shared" si="3"/>
        <v>3299</v>
      </c>
      <c r="K14" s="473">
        <f t="shared" si="4"/>
        <v>3385</v>
      </c>
      <c r="L14" s="482">
        <v>290</v>
      </c>
      <c r="M14" s="1861">
        <v>374</v>
      </c>
      <c r="N14" s="1862">
        <v>586</v>
      </c>
      <c r="O14" s="475">
        <f t="shared" si="5"/>
        <v>1250</v>
      </c>
      <c r="P14" s="484" t="s">
        <v>1312</v>
      </c>
      <c r="Q14" s="1862">
        <v>151</v>
      </c>
      <c r="R14" s="1862">
        <v>429</v>
      </c>
      <c r="S14" s="475">
        <v>315</v>
      </c>
      <c r="T14" s="477">
        <f t="shared" si="6"/>
        <v>895</v>
      </c>
      <c r="U14" s="476">
        <f t="shared" si="0"/>
        <v>4635</v>
      </c>
      <c r="V14" s="477">
        <f t="shared" si="1"/>
        <v>2490</v>
      </c>
      <c r="W14" s="555"/>
      <c r="X14" s="1886"/>
      <c r="Y14" s="1886"/>
      <c r="Z14" s="480">
        <v>43629</v>
      </c>
      <c r="AA14" s="470">
        <v>315626</v>
      </c>
      <c r="AB14" s="481">
        <f t="shared" si="7"/>
        <v>0.13823005709288841</v>
      </c>
    </row>
    <row r="15" spans="1:28">
      <c r="A15" s="132" t="s">
        <v>1319</v>
      </c>
      <c r="B15" s="482">
        <v>0</v>
      </c>
      <c r="C15" s="1861">
        <v>93</v>
      </c>
      <c r="D15" s="1861">
        <v>0</v>
      </c>
      <c r="E15" s="471">
        <f t="shared" si="2"/>
        <v>93</v>
      </c>
      <c r="F15" s="482">
        <v>1896</v>
      </c>
      <c r="G15" s="1861">
        <v>464</v>
      </c>
      <c r="H15" s="1861">
        <v>65</v>
      </c>
      <c r="I15" s="1113">
        <v>0</v>
      </c>
      <c r="J15" s="483">
        <f t="shared" si="3"/>
        <v>2425</v>
      </c>
      <c r="K15" s="473">
        <f t="shared" si="4"/>
        <v>2518</v>
      </c>
      <c r="L15" s="482">
        <v>237</v>
      </c>
      <c r="M15" s="1861">
        <v>305</v>
      </c>
      <c r="N15" s="1862">
        <v>477</v>
      </c>
      <c r="O15" s="475">
        <f t="shared" si="5"/>
        <v>1019</v>
      </c>
      <c r="P15" s="484" t="s">
        <v>1312</v>
      </c>
      <c r="Q15" s="1862">
        <v>12</v>
      </c>
      <c r="R15" s="1862">
        <v>534</v>
      </c>
      <c r="S15" s="475">
        <v>408</v>
      </c>
      <c r="T15" s="477">
        <f t="shared" si="6"/>
        <v>954</v>
      </c>
      <c r="U15" s="476">
        <f t="shared" si="0"/>
        <v>3537</v>
      </c>
      <c r="V15" s="477">
        <f t="shared" si="1"/>
        <v>1564</v>
      </c>
      <c r="W15" s="555"/>
      <c r="X15" s="1886"/>
      <c r="Y15" s="1886"/>
      <c r="Z15" s="480">
        <v>45193</v>
      </c>
      <c r="AA15" s="470">
        <v>315626</v>
      </c>
      <c r="AB15" s="481">
        <f t="shared" si="7"/>
        <v>0.1431852889178965</v>
      </c>
    </row>
    <row r="16" spans="1:28">
      <c r="A16" s="132" t="s">
        <v>1320</v>
      </c>
      <c r="B16" s="482">
        <v>0</v>
      </c>
      <c r="C16" s="1861">
        <v>65</v>
      </c>
      <c r="D16" s="1861">
        <v>0</v>
      </c>
      <c r="E16" s="471">
        <f t="shared" si="2"/>
        <v>65</v>
      </c>
      <c r="F16" s="482">
        <v>1441</v>
      </c>
      <c r="G16" s="1861">
        <v>456</v>
      </c>
      <c r="H16" s="1861">
        <v>42</v>
      </c>
      <c r="I16" s="1113">
        <v>2</v>
      </c>
      <c r="J16" s="483">
        <f t="shared" si="3"/>
        <v>1941</v>
      </c>
      <c r="K16" s="473">
        <f t="shared" si="4"/>
        <v>2006</v>
      </c>
      <c r="L16" s="482">
        <v>282</v>
      </c>
      <c r="M16" s="1861">
        <v>195</v>
      </c>
      <c r="N16" s="1862">
        <v>368</v>
      </c>
      <c r="O16" s="475">
        <f t="shared" si="5"/>
        <v>845</v>
      </c>
      <c r="P16" s="484" t="s">
        <v>1312</v>
      </c>
      <c r="Q16" s="1862">
        <v>15</v>
      </c>
      <c r="R16" s="1862">
        <v>599</v>
      </c>
      <c r="S16" s="475">
        <v>198</v>
      </c>
      <c r="T16" s="477">
        <f t="shared" si="6"/>
        <v>812</v>
      </c>
      <c r="U16" s="476">
        <f t="shared" si="0"/>
        <v>2851</v>
      </c>
      <c r="V16" s="477">
        <f t="shared" si="1"/>
        <v>1194</v>
      </c>
      <c r="W16" s="555"/>
      <c r="X16" s="1886"/>
      <c r="Y16" s="1886"/>
      <c r="Z16" s="480">
        <v>46387</v>
      </c>
      <c r="AA16" s="470">
        <v>315626</v>
      </c>
      <c r="AB16" s="481">
        <f t="shared" si="7"/>
        <v>0.1469682472293157</v>
      </c>
    </row>
    <row r="17" spans="1:28">
      <c r="A17" s="132" t="s">
        <v>1321</v>
      </c>
      <c r="B17" s="482">
        <v>0</v>
      </c>
      <c r="C17" s="1861">
        <v>291</v>
      </c>
      <c r="D17" s="1861">
        <v>0</v>
      </c>
      <c r="E17" s="471">
        <f t="shared" si="2"/>
        <v>291</v>
      </c>
      <c r="F17" s="482">
        <v>1359</v>
      </c>
      <c r="G17" s="1861">
        <v>472</v>
      </c>
      <c r="H17" s="1861">
        <v>47</v>
      </c>
      <c r="I17" s="1113">
        <v>2</v>
      </c>
      <c r="J17" s="483">
        <f t="shared" si="3"/>
        <v>1880</v>
      </c>
      <c r="K17" s="473">
        <f t="shared" si="4"/>
        <v>2171</v>
      </c>
      <c r="L17" s="482">
        <v>232</v>
      </c>
      <c r="M17" s="1861">
        <v>465</v>
      </c>
      <c r="N17" s="1862">
        <v>301</v>
      </c>
      <c r="O17" s="475">
        <f t="shared" si="5"/>
        <v>998</v>
      </c>
      <c r="P17" s="484" t="s">
        <v>1312</v>
      </c>
      <c r="Q17" s="1862">
        <v>258</v>
      </c>
      <c r="R17" s="1862">
        <v>445</v>
      </c>
      <c r="S17" s="475">
        <v>364</v>
      </c>
      <c r="T17" s="477">
        <f t="shared" si="6"/>
        <v>1067</v>
      </c>
      <c r="U17" s="476">
        <f t="shared" si="0"/>
        <v>3169</v>
      </c>
      <c r="V17" s="477">
        <f t="shared" si="1"/>
        <v>1104</v>
      </c>
      <c r="W17" s="555"/>
      <c r="X17" s="1886"/>
      <c r="Y17" s="1886"/>
      <c r="Z17" s="480">
        <v>47491</v>
      </c>
      <c r="AA17" s="470">
        <v>315626</v>
      </c>
      <c r="AB17" s="481">
        <f t="shared" si="7"/>
        <v>0.15046605792932141</v>
      </c>
    </row>
    <row r="18" spans="1:28">
      <c r="A18" s="132" t="s">
        <v>1322</v>
      </c>
      <c r="B18" s="482">
        <v>0</v>
      </c>
      <c r="C18" s="1861">
        <v>212</v>
      </c>
      <c r="D18" s="1861">
        <v>0</v>
      </c>
      <c r="E18" s="471">
        <f t="shared" si="2"/>
        <v>212</v>
      </c>
      <c r="F18" s="482">
        <v>923</v>
      </c>
      <c r="G18" s="1861">
        <v>315</v>
      </c>
      <c r="H18" s="1861">
        <v>33</v>
      </c>
      <c r="I18" s="1113">
        <v>9</v>
      </c>
      <c r="J18" s="483">
        <f t="shared" si="3"/>
        <v>1280</v>
      </c>
      <c r="K18" s="473">
        <f t="shared" si="4"/>
        <v>1492</v>
      </c>
      <c r="L18" s="482">
        <v>188</v>
      </c>
      <c r="M18" s="1861">
        <v>383</v>
      </c>
      <c r="N18" s="1862">
        <v>198</v>
      </c>
      <c r="O18" s="475">
        <f t="shared" si="5"/>
        <v>769</v>
      </c>
      <c r="P18" s="484" t="s">
        <v>1312</v>
      </c>
      <c r="Q18" s="1862">
        <v>76</v>
      </c>
      <c r="R18" s="1862">
        <v>611</v>
      </c>
      <c r="S18" s="475">
        <v>525</v>
      </c>
      <c r="T18" s="477">
        <f t="shared" si="6"/>
        <v>1212</v>
      </c>
      <c r="U18" s="476">
        <f t="shared" si="0"/>
        <v>2261</v>
      </c>
      <c r="V18" s="477">
        <f t="shared" si="1"/>
        <v>280</v>
      </c>
      <c r="W18" s="555"/>
      <c r="X18" s="1886"/>
      <c r="Y18" s="1886"/>
      <c r="Z18" s="480">
        <v>47771</v>
      </c>
      <c r="AA18" s="470">
        <v>315626</v>
      </c>
      <c r="AB18" s="481">
        <f t="shared" si="7"/>
        <v>0.15135318383149676</v>
      </c>
    </row>
    <row r="19" spans="1:28" ht="14.5" thickBot="1">
      <c r="A19" s="132" t="s">
        <v>1323</v>
      </c>
      <c r="B19" s="1119">
        <v>0</v>
      </c>
      <c r="C19" s="1242">
        <v>188</v>
      </c>
      <c r="D19" s="1242">
        <v>0</v>
      </c>
      <c r="E19" s="471">
        <f t="shared" si="2"/>
        <v>188</v>
      </c>
      <c r="F19" s="1119">
        <v>1345</v>
      </c>
      <c r="G19" s="1242">
        <v>387</v>
      </c>
      <c r="H19" s="1242">
        <v>42</v>
      </c>
      <c r="I19" s="556">
        <v>1</v>
      </c>
      <c r="J19" s="557">
        <f t="shared" si="3"/>
        <v>1775</v>
      </c>
      <c r="K19" s="473">
        <f t="shared" si="4"/>
        <v>1963</v>
      </c>
      <c r="L19" s="1119">
        <v>243</v>
      </c>
      <c r="M19" s="1242">
        <v>446</v>
      </c>
      <c r="N19" s="1243">
        <v>359</v>
      </c>
      <c r="O19" s="475">
        <f t="shared" si="5"/>
        <v>1048</v>
      </c>
      <c r="P19" s="1120" t="s">
        <v>1312</v>
      </c>
      <c r="Q19" s="1243">
        <v>19</v>
      </c>
      <c r="R19" s="1243">
        <v>385</v>
      </c>
      <c r="S19" s="558">
        <v>123</v>
      </c>
      <c r="T19" s="477">
        <f t="shared" si="6"/>
        <v>527</v>
      </c>
      <c r="U19" s="476">
        <f t="shared" si="0"/>
        <v>3011</v>
      </c>
      <c r="V19" s="477">
        <f t="shared" si="1"/>
        <v>1436</v>
      </c>
      <c r="W19" s="1244"/>
      <c r="X19" s="1245"/>
      <c r="Y19" s="1245"/>
      <c r="Z19" s="480">
        <v>49207</v>
      </c>
      <c r="AA19" s="470">
        <v>315626</v>
      </c>
      <c r="AB19" s="481">
        <f t="shared" si="7"/>
        <v>0.15590287238693898</v>
      </c>
    </row>
    <row r="20" spans="1:28" ht="14.5" thickBot="1">
      <c r="A20" s="2453" t="s">
        <v>1324</v>
      </c>
      <c r="B20" s="2454">
        <f>SUM(B8:B19)</f>
        <v>0</v>
      </c>
      <c r="C20" s="2454">
        <f t="shared" ref="C20:V20" si="8">SUM(C8:C19)</f>
        <v>1183</v>
      </c>
      <c r="D20" s="2454">
        <f t="shared" si="8"/>
        <v>0</v>
      </c>
      <c r="E20" s="2454">
        <f t="shared" si="8"/>
        <v>1183</v>
      </c>
      <c r="F20" s="2454">
        <f t="shared" si="8"/>
        <v>14407</v>
      </c>
      <c r="G20" s="2454">
        <f t="shared" si="8"/>
        <v>4308</v>
      </c>
      <c r="H20" s="2454">
        <f t="shared" si="8"/>
        <v>587</v>
      </c>
      <c r="I20" s="2454">
        <f t="shared" si="8"/>
        <v>52</v>
      </c>
      <c r="J20" s="2454">
        <f t="shared" si="8"/>
        <v>19354</v>
      </c>
      <c r="K20" s="2454">
        <f t="shared" si="8"/>
        <v>20537</v>
      </c>
      <c r="L20" s="2454">
        <f t="shared" si="8"/>
        <v>2451</v>
      </c>
      <c r="M20" s="2454">
        <f t="shared" si="8"/>
        <v>3066</v>
      </c>
      <c r="N20" s="2454">
        <f t="shared" si="8"/>
        <v>4841</v>
      </c>
      <c r="O20" s="2454">
        <f t="shared" si="8"/>
        <v>10358</v>
      </c>
      <c r="P20" s="2454">
        <f t="shared" si="8"/>
        <v>0</v>
      </c>
      <c r="Q20" s="2454">
        <f t="shared" si="8"/>
        <v>1520</v>
      </c>
      <c r="R20" s="2455">
        <f t="shared" si="8"/>
        <v>5604</v>
      </c>
      <c r="S20" s="2454">
        <f t="shared" si="8"/>
        <v>3468</v>
      </c>
      <c r="T20" s="2454">
        <f t="shared" si="8"/>
        <v>10592</v>
      </c>
      <c r="U20" s="2454">
        <f t="shared" si="8"/>
        <v>30895</v>
      </c>
      <c r="V20" s="2455">
        <f t="shared" si="8"/>
        <v>9945</v>
      </c>
      <c r="W20" s="2455">
        <v>37246</v>
      </c>
      <c r="X20" s="2455">
        <v>11961</v>
      </c>
      <c r="Y20" s="2455" t="s">
        <v>1312</v>
      </c>
      <c r="Z20" s="2454">
        <f>Z19</f>
        <v>49207</v>
      </c>
      <c r="AA20" s="2455">
        <f>AA19</f>
        <v>315626</v>
      </c>
      <c r="AB20" s="2456">
        <f>Z20/AA20</f>
        <v>0.15590287238693898</v>
      </c>
    </row>
    <row r="21" spans="1:28" ht="15">
      <c r="A21" s="2931" t="s">
        <v>1325</v>
      </c>
      <c r="B21" s="2932"/>
      <c r="C21" s="2932"/>
      <c r="D21" s="2932"/>
      <c r="E21" s="2932"/>
      <c r="F21" s="2932"/>
      <c r="G21" s="2932"/>
      <c r="H21" s="2932"/>
      <c r="I21" s="2932"/>
      <c r="J21" s="2932"/>
      <c r="K21" s="2932"/>
      <c r="L21" s="2932"/>
      <c r="M21" s="1241"/>
      <c r="N21" s="1241"/>
      <c r="O21" s="1241"/>
      <c r="P21" s="1241"/>
      <c r="Q21" s="1241"/>
      <c r="R21" s="1241"/>
      <c r="S21" s="1241"/>
      <c r="T21" s="1241"/>
      <c r="U21" s="1241"/>
      <c r="V21" s="1246"/>
      <c r="W21" s="1246"/>
      <c r="X21" s="1246"/>
      <c r="Y21" s="1246"/>
      <c r="Z21" s="1246"/>
      <c r="AA21" s="1246"/>
      <c r="AB21" s="270"/>
    </row>
    <row r="22" spans="1:28" ht="15">
      <c r="A22" s="2917" t="s">
        <v>1607</v>
      </c>
      <c r="B22" s="2918"/>
      <c r="C22" s="2918"/>
      <c r="D22" s="2918"/>
      <c r="E22" s="2918"/>
      <c r="F22" s="2918"/>
      <c r="G22" s="2918"/>
      <c r="H22" s="2918"/>
      <c r="I22" s="2918"/>
      <c r="J22" s="2918"/>
      <c r="K22" s="2918"/>
      <c r="L22" s="2918"/>
      <c r="M22"/>
      <c r="N22"/>
      <c r="O22"/>
      <c r="P22"/>
      <c r="Q22"/>
      <c r="R22"/>
      <c r="S22"/>
      <c r="T22"/>
      <c r="U22"/>
      <c r="V22" s="36"/>
      <c r="W22" s="36"/>
      <c r="X22" s="36"/>
      <c r="Y22" s="36"/>
      <c r="Z22" s="36"/>
      <c r="AA22" s="36"/>
      <c r="AB22" s="273"/>
    </row>
    <row r="23" spans="1:28" ht="15">
      <c r="A23" s="2917" t="s">
        <v>1608</v>
      </c>
      <c r="B23" s="2918"/>
      <c r="C23" s="2918"/>
      <c r="D23" s="2918"/>
      <c r="E23" s="2918"/>
      <c r="F23" s="2918"/>
      <c r="G23" s="2918"/>
      <c r="H23" s="2918"/>
      <c r="I23" s="2918"/>
      <c r="J23" s="2918"/>
      <c r="K23" s="2918"/>
      <c r="L23" s="2918"/>
      <c r="M23"/>
      <c r="N23"/>
      <c r="O23"/>
      <c r="P23"/>
      <c r="Q23"/>
      <c r="R23"/>
      <c r="S23"/>
      <c r="T23"/>
      <c r="U23"/>
      <c r="V23" s="36"/>
      <c r="W23" s="36"/>
      <c r="X23" s="36"/>
      <c r="Y23" s="36"/>
      <c r="Z23" s="36"/>
      <c r="AA23" s="36"/>
      <c r="AB23" s="273"/>
    </row>
    <row r="24" spans="1:28" ht="15">
      <c r="A24" s="2917" t="s">
        <v>1609</v>
      </c>
      <c r="B24" s="2918"/>
      <c r="C24" s="2918"/>
      <c r="D24" s="2918"/>
      <c r="E24" s="2918"/>
      <c r="F24" s="2918"/>
      <c r="G24" s="2918"/>
      <c r="H24" s="2918"/>
      <c r="I24" s="2918"/>
      <c r="J24" s="2918"/>
      <c r="K24" s="2918"/>
      <c r="L24" s="2918"/>
      <c r="M24"/>
      <c r="N24"/>
      <c r="O24"/>
      <c r="P24"/>
      <c r="Q24"/>
      <c r="R24"/>
      <c r="S24"/>
      <c r="T24"/>
      <c r="U24"/>
      <c r="V24" s="36"/>
      <c r="W24" s="36"/>
      <c r="X24" s="36"/>
      <c r="Y24" s="36"/>
      <c r="Z24" s="36"/>
      <c r="AA24" s="36"/>
      <c r="AB24" s="273"/>
    </row>
    <row r="25" spans="1:28" ht="15">
      <c r="A25" s="2917" t="s">
        <v>1610</v>
      </c>
      <c r="B25" s="2918"/>
      <c r="C25" s="2918"/>
      <c r="D25" s="2918"/>
      <c r="E25" s="2918"/>
      <c r="F25" s="2918"/>
      <c r="G25" s="2918"/>
      <c r="H25" s="2918"/>
      <c r="I25" s="2918"/>
      <c r="J25" s="2918"/>
      <c r="K25" s="2918"/>
      <c r="L25" s="2918"/>
      <c r="M25" s="24"/>
      <c r="N25" s="24"/>
      <c r="O25" s="24"/>
      <c r="P25" s="24"/>
      <c r="Q25" s="24"/>
      <c r="R25" s="24"/>
      <c r="S25" s="24"/>
      <c r="T25" s="24"/>
      <c r="U25" s="24"/>
      <c r="V25" s="24"/>
      <c r="W25" s="24"/>
      <c r="X25" s="24"/>
      <c r="Y25" s="24"/>
      <c r="Z25" s="24"/>
      <c r="AA25" s="24"/>
      <c r="AB25" s="274"/>
    </row>
    <row r="26" spans="1:28" ht="15.5" thickBot="1">
      <c r="A26" s="2935" t="s">
        <v>1611</v>
      </c>
      <c r="B26" s="2936"/>
      <c r="C26" s="2936"/>
      <c r="D26" s="2936"/>
      <c r="E26" s="2936"/>
      <c r="F26" s="2936"/>
      <c r="G26" s="2936"/>
      <c r="H26" s="2936"/>
      <c r="I26" s="2936"/>
      <c r="J26" s="2936"/>
      <c r="K26" s="2936"/>
      <c r="L26" s="2936"/>
      <c r="M26" s="275"/>
      <c r="N26" s="275"/>
      <c r="O26" s="275"/>
      <c r="P26" s="275"/>
      <c r="Q26" s="275"/>
      <c r="R26" s="275"/>
      <c r="S26" s="275"/>
      <c r="T26" s="275"/>
      <c r="U26" s="275"/>
      <c r="V26" s="275"/>
      <c r="W26" s="275"/>
      <c r="X26" s="275"/>
      <c r="Y26" s="275"/>
      <c r="Z26" s="275"/>
      <c r="AA26" s="275"/>
      <c r="AB26" s="276"/>
    </row>
  </sheetData>
  <mergeCells count="32">
    <mergeCell ref="A1:AB1"/>
    <mergeCell ref="A2:AB2"/>
    <mergeCell ref="A3:AB3"/>
    <mergeCell ref="A22:L22"/>
    <mergeCell ref="A23:L23"/>
    <mergeCell ref="V6:V7"/>
    <mergeCell ref="W5:Y6"/>
    <mergeCell ref="Z5:Z7"/>
    <mergeCell ref="AA5:AA7"/>
    <mergeCell ref="AB5:AB7"/>
    <mergeCell ref="B6:E6"/>
    <mergeCell ref="F6:J6"/>
    <mergeCell ref="K6:K7"/>
    <mergeCell ref="L6:L7"/>
    <mergeCell ref="T6:T7"/>
    <mergeCell ref="U6:U7"/>
    <mergeCell ref="U5:V5"/>
    <mergeCell ref="A25:L25"/>
    <mergeCell ref="A26:L26"/>
    <mergeCell ref="A24:L24"/>
    <mergeCell ref="Q6:Q7"/>
    <mergeCell ref="S6:S7"/>
    <mergeCell ref="R6:R7"/>
    <mergeCell ref="A5:A7"/>
    <mergeCell ref="B5:K5"/>
    <mergeCell ref="L5:O5"/>
    <mergeCell ref="P5:T5"/>
    <mergeCell ref="A21:L21"/>
    <mergeCell ref="M6:M7"/>
    <mergeCell ref="N6:N7"/>
    <mergeCell ref="O6:O7"/>
    <mergeCell ref="P6:P7"/>
  </mergeCells>
  <printOptions horizontalCentered="1" verticalCentered="1" headings="1"/>
  <pageMargins left="0.25" right="0.25" top="0.5" bottom="0.5" header="0.3" footer="0.3"/>
  <pageSetup scale="31" orientation="portrait" r:id="rId1"/>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CC7C-DC0E-4647-B045-8BBFD6DCE960}">
  <sheetPr>
    <pageSetUpPr fitToPage="1"/>
  </sheetPr>
  <dimension ref="A1:I81"/>
  <sheetViews>
    <sheetView tabSelected="1" view="pageBreakPreview" zoomScale="80" zoomScaleNormal="90" zoomScaleSheetLayoutView="80" zoomScalePageLayoutView="90" workbookViewId="0">
      <selection activeCell="B6" sqref="B6"/>
    </sheetView>
  </sheetViews>
  <sheetFormatPr defaultColWidth="9.453125" defaultRowHeight="12.5"/>
  <cols>
    <col min="1" max="7" width="16.54296875" style="36" customWidth="1"/>
    <col min="8" max="8" width="13.54296875" style="36" bestFit="1" customWidth="1"/>
    <col min="9" max="9" width="22.54296875" style="36" customWidth="1"/>
    <col min="10" max="10" width="7.54296875" style="36" customWidth="1"/>
    <col min="11" max="11" width="21.453125" style="36" customWidth="1"/>
    <col min="12" max="12" width="33.54296875" style="36" customWidth="1"/>
    <col min="13" max="13" width="18.54296875" style="36" customWidth="1"/>
    <col min="14" max="16384" width="9.453125" style="36"/>
  </cols>
  <sheetData>
    <row r="1" spans="1:9" ht="15.5">
      <c r="A1" s="2557" t="s">
        <v>1612</v>
      </c>
      <c r="B1" s="2557"/>
      <c r="C1" s="2557"/>
      <c r="D1" s="2557"/>
      <c r="E1" s="2557"/>
      <c r="F1" s="2557"/>
      <c r="G1" s="2557"/>
      <c r="H1" s="2557"/>
      <c r="I1" s="2557"/>
    </row>
    <row r="2" spans="1:9" ht="15.5">
      <c r="A2" s="2557" t="s">
        <v>39</v>
      </c>
      <c r="B2" s="2557"/>
      <c r="C2" s="2557"/>
      <c r="D2" s="2557"/>
      <c r="E2" s="2557"/>
      <c r="F2" s="2557"/>
      <c r="G2" s="2557"/>
      <c r="H2" s="2557"/>
      <c r="I2" s="2557"/>
    </row>
    <row r="3" spans="1:9" ht="15.5">
      <c r="A3" s="2557" t="s">
        <v>40</v>
      </c>
      <c r="B3" s="2557"/>
      <c r="C3" s="2557"/>
      <c r="D3" s="2557"/>
      <c r="E3" s="2557"/>
      <c r="F3" s="2557"/>
      <c r="G3" s="2557"/>
      <c r="H3" s="2557"/>
      <c r="I3" s="2557"/>
    </row>
    <row r="4" spans="1:9" ht="13" thickBot="1"/>
    <row r="5" spans="1:9" ht="30" customHeight="1" thickBot="1">
      <c r="A5" s="2606" t="s">
        <v>1613</v>
      </c>
      <c r="B5" s="2607"/>
      <c r="C5" s="2607"/>
      <c r="D5" s="2607"/>
      <c r="E5" s="2607"/>
      <c r="F5" s="2607"/>
      <c r="G5" s="2607"/>
      <c r="H5" s="2607"/>
      <c r="I5" s="2608"/>
    </row>
    <row r="6" spans="1:9" ht="68" customHeight="1" thickBot="1">
      <c r="A6" s="2102" t="s">
        <v>1333</v>
      </c>
      <c r="B6" s="2115" t="s">
        <v>1614</v>
      </c>
      <c r="C6" s="2115" t="s">
        <v>1615</v>
      </c>
      <c r="D6" s="2044" t="s">
        <v>1616</v>
      </c>
      <c r="E6" s="2115" t="s">
        <v>1617</v>
      </c>
      <c r="F6" s="2115" t="s">
        <v>1618</v>
      </c>
      <c r="G6" s="2115" t="s">
        <v>1619</v>
      </c>
      <c r="H6" s="2044" t="s">
        <v>1620</v>
      </c>
      <c r="I6" s="2101" t="s">
        <v>1621</v>
      </c>
    </row>
    <row r="7" spans="1:9" ht="13">
      <c r="A7" s="540" t="s">
        <v>1311</v>
      </c>
      <c r="B7" s="470">
        <v>39745</v>
      </c>
      <c r="C7" s="470">
        <v>30</v>
      </c>
      <c r="D7" s="538">
        <f t="shared" ref="D7:D18" si="0">C7/B7</f>
        <v>7.5481192602843122E-4</v>
      </c>
      <c r="E7" s="470">
        <v>28</v>
      </c>
      <c r="F7" s="470">
        <v>1</v>
      </c>
      <c r="G7" s="470">
        <f t="shared" ref="G7:G18" si="1">SUM(E7:F7)</f>
        <v>29</v>
      </c>
      <c r="H7" s="523">
        <f>IF(C7=0,0,G7/C7)</f>
        <v>0.96666666666666667</v>
      </c>
      <c r="I7" s="1180">
        <f t="shared" ref="I7:I19" si="2">G7/B7</f>
        <v>7.2965152849415024E-4</v>
      </c>
    </row>
    <row r="8" spans="1:9" ht="13">
      <c r="A8" s="541" t="s">
        <v>1313</v>
      </c>
      <c r="B8" s="470">
        <v>39860</v>
      </c>
      <c r="C8" s="1861">
        <v>29</v>
      </c>
      <c r="D8" s="538">
        <f t="shared" si="0"/>
        <v>7.2754641244355243E-4</v>
      </c>
      <c r="E8" s="1861">
        <v>27</v>
      </c>
      <c r="F8" s="1861">
        <v>0</v>
      </c>
      <c r="G8" s="470">
        <f t="shared" si="1"/>
        <v>27</v>
      </c>
      <c r="H8" s="523">
        <f t="shared" ref="H8:H19" si="3">IF(C8=0,0,G8/C8)</f>
        <v>0.93103448275862066</v>
      </c>
      <c r="I8" s="1180">
        <f t="shared" si="2"/>
        <v>6.7737079779227295E-4</v>
      </c>
    </row>
    <row r="9" spans="1:9" ht="13">
      <c r="A9" s="541" t="s">
        <v>1314</v>
      </c>
      <c r="B9" s="470">
        <v>40095</v>
      </c>
      <c r="C9" s="1861">
        <v>30</v>
      </c>
      <c r="D9" s="538">
        <f t="shared" si="0"/>
        <v>7.4822297044519262E-4</v>
      </c>
      <c r="E9" s="1861">
        <v>26</v>
      </c>
      <c r="F9" s="1861">
        <v>2</v>
      </c>
      <c r="G9" s="470">
        <f t="shared" si="1"/>
        <v>28</v>
      </c>
      <c r="H9" s="523">
        <f t="shared" si="3"/>
        <v>0.93333333333333335</v>
      </c>
      <c r="I9" s="1180">
        <f t="shared" si="2"/>
        <v>6.983414390821798E-4</v>
      </c>
    </row>
    <row r="10" spans="1:9" ht="13">
      <c r="A10" s="541" t="s">
        <v>1315</v>
      </c>
      <c r="B10" s="470">
        <v>40051</v>
      </c>
      <c r="C10" s="1861">
        <v>30</v>
      </c>
      <c r="D10" s="538">
        <f t="shared" si="0"/>
        <v>7.4904496766622561E-4</v>
      </c>
      <c r="E10" s="1861">
        <v>29</v>
      </c>
      <c r="F10" s="1861">
        <v>0</v>
      </c>
      <c r="G10" s="470">
        <f t="shared" si="1"/>
        <v>29</v>
      </c>
      <c r="H10" s="523">
        <f t="shared" si="3"/>
        <v>0.96666666666666667</v>
      </c>
      <c r="I10" s="1180">
        <f t="shared" si="2"/>
        <v>7.2407680207735141E-4</v>
      </c>
    </row>
    <row r="11" spans="1:9" ht="13">
      <c r="A11" s="541" t="s">
        <v>1316</v>
      </c>
      <c r="B11" s="470">
        <v>39824</v>
      </c>
      <c r="C11" s="1861">
        <v>30</v>
      </c>
      <c r="D11" s="538">
        <f t="shared" si="0"/>
        <v>7.5331458417034951E-4</v>
      </c>
      <c r="E11" s="1861">
        <v>29</v>
      </c>
      <c r="F11" s="1861">
        <v>0</v>
      </c>
      <c r="G11" s="470">
        <f t="shared" si="1"/>
        <v>29</v>
      </c>
      <c r="H11" s="523">
        <f t="shared" si="3"/>
        <v>0.96666666666666667</v>
      </c>
      <c r="I11" s="1180">
        <f t="shared" si="2"/>
        <v>7.2820409803133791E-4</v>
      </c>
    </row>
    <row r="12" spans="1:9" ht="13">
      <c r="A12" s="541" t="s">
        <v>1317</v>
      </c>
      <c r="B12" s="470">
        <v>41139</v>
      </c>
      <c r="C12" s="1861">
        <v>0</v>
      </c>
      <c r="D12" s="538">
        <f t="shared" si="0"/>
        <v>0</v>
      </c>
      <c r="E12" s="1861">
        <v>0</v>
      </c>
      <c r="F12" s="1861">
        <v>0</v>
      </c>
      <c r="G12" s="470">
        <f t="shared" si="1"/>
        <v>0</v>
      </c>
      <c r="H12" s="523">
        <f t="shared" si="3"/>
        <v>0</v>
      </c>
      <c r="I12" s="1180">
        <f t="shared" si="2"/>
        <v>0</v>
      </c>
    </row>
    <row r="13" spans="1:9" ht="13">
      <c r="A13" s="541" t="s">
        <v>1318</v>
      </c>
      <c r="B13" s="470">
        <v>43629</v>
      </c>
      <c r="C13" s="1861">
        <v>0</v>
      </c>
      <c r="D13" s="538">
        <f t="shared" si="0"/>
        <v>0</v>
      </c>
      <c r="E13" s="1861">
        <v>0</v>
      </c>
      <c r="F13" s="1861">
        <v>0</v>
      </c>
      <c r="G13" s="470">
        <f t="shared" si="1"/>
        <v>0</v>
      </c>
      <c r="H13" s="523">
        <f t="shared" si="3"/>
        <v>0</v>
      </c>
      <c r="I13" s="1180">
        <f t="shared" si="2"/>
        <v>0</v>
      </c>
    </row>
    <row r="14" spans="1:9" ht="13">
      <c r="A14" s="541" t="s">
        <v>1319</v>
      </c>
      <c r="B14" s="470">
        <v>45193</v>
      </c>
      <c r="C14" s="1861">
        <v>30</v>
      </c>
      <c r="D14" s="538">
        <f t="shared" si="0"/>
        <v>6.638196180824464E-4</v>
      </c>
      <c r="E14" s="1861">
        <v>26</v>
      </c>
      <c r="F14" s="1861">
        <v>2</v>
      </c>
      <c r="G14" s="470">
        <f t="shared" si="1"/>
        <v>28</v>
      </c>
      <c r="H14" s="523">
        <f t="shared" si="3"/>
        <v>0.93333333333333335</v>
      </c>
      <c r="I14" s="1180">
        <f t="shared" si="2"/>
        <v>6.1956497687694996E-4</v>
      </c>
    </row>
    <row r="15" spans="1:9" ht="13">
      <c r="A15" s="541" t="s">
        <v>1320</v>
      </c>
      <c r="B15" s="470">
        <v>46387</v>
      </c>
      <c r="C15" s="1861">
        <v>30</v>
      </c>
      <c r="D15" s="538">
        <f t="shared" si="0"/>
        <v>6.467329208614482E-4</v>
      </c>
      <c r="E15" s="1861">
        <v>29</v>
      </c>
      <c r="F15" s="1861">
        <v>1</v>
      </c>
      <c r="G15" s="470">
        <f t="shared" si="1"/>
        <v>30</v>
      </c>
      <c r="H15" s="523">
        <f t="shared" si="3"/>
        <v>1</v>
      </c>
      <c r="I15" s="1180">
        <f t="shared" si="2"/>
        <v>6.467329208614482E-4</v>
      </c>
    </row>
    <row r="16" spans="1:9" ht="13">
      <c r="A16" s="541" t="s">
        <v>1321</v>
      </c>
      <c r="B16" s="470">
        <v>47491</v>
      </c>
      <c r="C16" s="1861">
        <v>30</v>
      </c>
      <c r="D16" s="538">
        <f t="shared" si="0"/>
        <v>6.3169863763660485E-4</v>
      </c>
      <c r="E16" s="1861">
        <v>26</v>
      </c>
      <c r="F16" s="1861">
        <v>0</v>
      </c>
      <c r="G16" s="470">
        <f t="shared" si="1"/>
        <v>26</v>
      </c>
      <c r="H16" s="523">
        <f t="shared" si="3"/>
        <v>0.8666666666666667</v>
      </c>
      <c r="I16" s="1180">
        <f t="shared" si="2"/>
        <v>5.4747215261839082E-4</v>
      </c>
    </row>
    <row r="17" spans="1:9" ht="13">
      <c r="A17" s="541" t="s">
        <v>1322</v>
      </c>
      <c r="B17" s="470">
        <v>47771</v>
      </c>
      <c r="C17" s="1861">
        <v>31</v>
      </c>
      <c r="D17" s="538">
        <f t="shared" si="0"/>
        <v>6.4892926670992858E-4</v>
      </c>
      <c r="E17" s="1861">
        <v>31</v>
      </c>
      <c r="F17" s="1861">
        <v>0</v>
      </c>
      <c r="G17" s="470">
        <f t="shared" si="1"/>
        <v>31</v>
      </c>
      <c r="H17" s="523">
        <f t="shared" si="3"/>
        <v>1</v>
      </c>
      <c r="I17" s="1180">
        <f t="shared" si="2"/>
        <v>6.4892926670992858E-4</v>
      </c>
    </row>
    <row r="18" spans="1:9" ht="13.5" thickBot="1">
      <c r="A18" s="542" t="s">
        <v>1323</v>
      </c>
      <c r="B18" s="487">
        <v>49207</v>
      </c>
      <c r="C18" s="487">
        <v>30</v>
      </c>
      <c r="D18" s="539">
        <f t="shared" si="0"/>
        <v>6.0966935598593698E-4</v>
      </c>
      <c r="E18" s="487">
        <v>28</v>
      </c>
      <c r="F18" s="487">
        <v>0</v>
      </c>
      <c r="G18" s="487">
        <f t="shared" si="1"/>
        <v>28</v>
      </c>
      <c r="H18" s="535">
        <f t="shared" si="3"/>
        <v>0.93333333333333335</v>
      </c>
      <c r="I18" s="1181">
        <f t="shared" si="2"/>
        <v>5.6902473225354112E-4</v>
      </c>
    </row>
    <row r="19" spans="1:9" ht="14" thickTop="1" thickBot="1">
      <c r="A19" s="2420" t="s">
        <v>1324</v>
      </c>
      <c r="B19" s="2265">
        <f>B18</f>
        <v>49207</v>
      </c>
      <c r="C19" s="2265">
        <f>SUM(C7:C18)</f>
        <v>300</v>
      </c>
      <c r="D19" s="2421">
        <f>C19/B19</f>
        <v>6.0966935598593692E-3</v>
      </c>
      <c r="E19" s="2265">
        <f>SUM(E7:E18)</f>
        <v>279</v>
      </c>
      <c r="F19" s="2265">
        <f>SUM(F7:F18)</f>
        <v>6</v>
      </c>
      <c r="G19" s="2265">
        <f>SUM(G7:G18)</f>
        <v>285</v>
      </c>
      <c r="H19" s="2419">
        <f t="shared" si="3"/>
        <v>0.95</v>
      </c>
      <c r="I19" s="2421">
        <f t="shared" si="2"/>
        <v>5.7918588818664015E-3</v>
      </c>
    </row>
    <row r="20" spans="1:9">
      <c r="A20" s="3119" t="s">
        <v>1622</v>
      </c>
      <c r="B20" s="2640"/>
      <c r="C20" s="2640"/>
      <c r="D20" s="2640"/>
      <c r="E20" s="2640"/>
      <c r="F20" s="2640"/>
      <c r="G20" s="2640"/>
      <c r="H20" s="2640"/>
      <c r="I20" s="3070"/>
    </row>
    <row r="21" spans="1:9">
      <c r="A21" s="3120" t="s">
        <v>1345</v>
      </c>
      <c r="B21" s="2642"/>
      <c r="C21" s="2642"/>
      <c r="D21" s="2642"/>
      <c r="E21" s="2642"/>
      <c r="F21" s="2642"/>
      <c r="G21" s="2642"/>
      <c r="H21" s="2642"/>
      <c r="I21" s="2643"/>
    </row>
    <row r="22" spans="1:9" ht="12.65" customHeight="1">
      <c r="A22" s="2641" t="s">
        <v>1357</v>
      </c>
      <c r="B22" s="2642"/>
      <c r="C22" s="2642"/>
      <c r="D22" s="2642"/>
      <c r="E22" s="2642"/>
      <c r="F22" s="2642"/>
      <c r="G22" s="2642"/>
      <c r="H22" s="2642"/>
      <c r="I22" s="2643"/>
    </row>
    <row r="23" spans="1:9" ht="13" thickBot="1">
      <c r="A23" s="3121" t="s">
        <v>1623</v>
      </c>
      <c r="B23" s="3076"/>
      <c r="C23" s="3076"/>
      <c r="D23" s="3076"/>
      <c r="E23" s="3076"/>
      <c r="F23" s="3076"/>
      <c r="G23" s="3076"/>
      <c r="H23" s="3076"/>
      <c r="I23" s="543"/>
    </row>
    <row r="24" spans="1:9" ht="15.5">
      <c r="A24" s="2955"/>
      <c r="B24" s="2955"/>
      <c r="C24" s="2955"/>
      <c r="D24" s="2955"/>
      <c r="E24" s="2955"/>
      <c r="F24" s="2955"/>
      <c r="G24" s="2955"/>
      <c r="H24" s="134"/>
      <c r="I24" s="134"/>
    </row>
    <row r="25" spans="1:9" ht="17.149999999999999" customHeight="1" thickBot="1">
      <c r="A25" s="134"/>
      <c r="B25" s="134"/>
      <c r="C25" s="134"/>
      <c r="D25" s="134"/>
      <c r="E25" s="134"/>
      <c r="F25" s="134"/>
      <c r="G25" s="134"/>
      <c r="H25" s="134"/>
      <c r="I25" s="134"/>
    </row>
    <row r="26" spans="1:9" ht="15.65" customHeight="1">
      <c r="A26" s="2962" t="s">
        <v>1624</v>
      </c>
      <c r="B26" s="2963"/>
      <c r="C26" s="2963"/>
      <c r="D26" s="2963"/>
      <c r="E26" s="2963"/>
      <c r="F26" s="2963"/>
      <c r="G26" s="2963"/>
      <c r="H26" s="2963"/>
      <c r="I26" s="2964"/>
    </row>
    <row r="27" spans="1:9" ht="13" thickBot="1">
      <c r="A27" s="2965"/>
      <c r="B27" s="2966"/>
      <c r="C27" s="2966"/>
      <c r="D27" s="2966"/>
      <c r="E27" s="2966"/>
      <c r="F27" s="2966"/>
      <c r="G27" s="2966"/>
      <c r="H27" s="2966"/>
      <c r="I27" s="2967"/>
    </row>
    <row r="28" spans="1:9" ht="77" customHeight="1" thickBot="1">
      <c r="A28" s="2102" t="s">
        <v>1333</v>
      </c>
      <c r="B28" s="2115" t="s">
        <v>1614</v>
      </c>
      <c r="C28" s="2115" t="s">
        <v>1625</v>
      </c>
      <c r="D28" s="2044" t="s">
        <v>1616</v>
      </c>
      <c r="E28" s="2115" t="s">
        <v>1617</v>
      </c>
      <c r="F28" s="2115" t="s">
        <v>1618</v>
      </c>
      <c r="G28" s="2115" t="s">
        <v>1626</v>
      </c>
      <c r="H28" s="2044" t="s">
        <v>1627</v>
      </c>
      <c r="I28" s="2101" t="s">
        <v>1621</v>
      </c>
    </row>
    <row r="29" spans="1:9" ht="13">
      <c r="A29" s="540" t="s">
        <v>1311</v>
      </c>
      <c r="B29" s="531">
        <v>39745</v>
      </c>
      <c r="C29" s="531">
        <v>78</v>
      </c>
      <c r="D29" s="538">
        <f t="shared" ref="D29:D40" si="4">C29/B29</f>
        <v>1.9625110076739211E-3</v>
      </c>
      <c r="E29" s="531">
        <v>67</v>
      </c>
      <c r="F29" s="531">
        <v>3</v>
      </c>
      <c r="G29" s="470">
        <f>SUM(E29:F29)</f>
        <v>70</v>
      </c>
      <c r="H29" s="523">
        <f>IF(C29=0,0,G29/C29)</f>
        <v>0.89743589743589747</v>
      </c>
      <c r="I29" s="1180">
        <f t="shared" ref="I29:I41" si="5">G29/B29</f>
        <v>1.7612278273996728E-3</v>
      </c>
    </row>
    <row r="30" spans="1:9" ht="13">
      <c r="A30" s="541" t="s">
        <v>1313</v>
      </c>
      <c r="B30" s="531">
        <v>39860</v>
      </c>
      <c r="C30" s="531">
        <v>34</v>
      </c>
      <c r="D30" s="538">
        <f t="shared" si="4"/>
        <v>8.5298544907175115E-4</v>
      </c>
      <c r="E30" s="531">
        <v>24</v>
      </c>
      <c r="F30" s="531">
        <v>1</v>
      </c>
      <c r="G30" s="470">
        <f t="shared" ref="G30:G40" si="6">SUM(E30:F30)</f>
        <v>25</v>
      </c>
      <c r="H30" s="523">
        <f t="shared" ref="H30:H40" si="7">IF(C30=0,0,G30/C30)</f>
        <v>0.73529411764705888</v>
      </c>
      <c r="I30" s="1180">
        <f t="shared" si="5"/>
        <v>6.2719518314099346E-4</v>
      </c>
    </row>
    <row r="31" spans="1:9" ht="13">
      <c r="A31" s="541" t="s">
        <v>1314</v>
      </c>
      <c r="B31" s="531">
        <v>40095</v>
      </c>
      <c r="C31" s="531">
        <v>258</v>
      </c>
      <c r="D31" s="538">
        <f t="shared" si="4"/>
        <v>6.434717545828657E-3</v>
      </c>
      <c r="E31" s="531">
        <v>215</v>
      </c>
      <c r="F31" s="531">
        <v>11</v>
      </c>
      <c r="G31" s="470">
        <f t="shared" si="6"/>
        <v>226</v>
      </c>
      <c r="H31" s="523">
        <f t="shared" si="7"/>
        <v>0.87596899224806202</v>
      </c>
      <c r="I31" s="1180">
        <f t="shared" si="5"/>
        <v>5.6366130440204517E-3</v>
      </c>
    </row>
    <row r="32" spans="1:9" ht="13">
      <c r="A32" s="541" t="s">
        <v>1315</v>
      </c>
      <c r="B32" s="531">
        <v>40051</v>
      </c>
      <c r="C32" s="531">
        <v>147</v>
      </c>
      <c r="D32" s="538">
        <f t="shared" si="4"/>
        <v>3.6703203415645053E-3</v>
      </c>
      <c r="E32" s="531">
        <v>121</v>
      </c>
      <c r="F32" s="531">
        <v>9</v>
      </c>
      <c r="G32" s="470">
        <f t="shared" si="6"/>
        <v>130</v>
      </c>
      <c r="H32" s="523">
        <f t="shared" si="7"/>
        <v>0.88435374149659862</v>
      </c>
      <c r="I32" s="1180">
        <f t="shared" si="5"/>
        <v>3.2458615265536441E-3</v>
      </c>
    </row>
    <row r="33" spans="1:9" ht="13">
      <c r="A33" s="541" t="s">
        <v>1316</v>
      </c>
      <c r="B33" s="531">
        <v>39824</v>
      </c>
      <c r="C33" s="531">
        <v>83</v>
      </c>
      <c r="D33" s="538">
        <f t="shared" si="4"/>
        <v>2.0841703495379669E-3</v>
      </c>
      <c r="E33" s="531">
        <v>73</v>
      </c>
      <c r="F33" s="531">
        <v>1</v>
      </c>
      <c r="G33" s="470">
        <f t="shared" si="6"/>
        <v>74</v>
      </c>
      <c r="H33" s="523">
        <f t="shared" si="7"/>
        <v>0.89156626506024095</v>
      </c>
      <c r="I33" s="1180">
        <f t="shared" si="5"/>
        <v>1.8581759742868622E-3</v>
      </c>
    </row>
    <row r="34" spans="1:9" ht="13">
      <c r="A34" s="541" t="s">
        <v>1317</v>
      </c>
      <c r="B34" s="1862">
        <v>41139</v>
      </c>
      <c r="C34" s="531">
        <v>0</v>
      </c>
      <c r="D34" s="538">
        <f t="shared" si="4"/>
        <v>0</v>
      </c>
      <c r="E34" s="531">
        <v>0</v>
      </c>
      <c r="F34" s="531">
        <v>0</v>
      </c>
      <c r="G34" s="470">
        <f t="shared" si="6"/>
        <v>0</v>
      </c>
      <c r="H34" s="523">
        <f t="shared" si="7"/>
        <v>0</v>
      </c>
      <c r="I34" s="1180">
        <f t="shared" si="5"/>
        <v>0</v>
      </c>
    </row>
    <row r="35" spans="1:9" ht="13">
      <c r="A35" s="541" t="s">
        <v>1318</v>
      </c>
      <c r="B35" s="1862">
        <v>43629</v>
      </c>
      <c r="C35" s="1861">
        <v>0</v>
      </c>
      <c r="D35" s="538">
        <f t="shared" si="4"/>
        <v>0</v>
      </c>
      <c r="E35" s="1861">
        <v>0</v>
      </c>
      <c r="F35" s="1861">
        <v>0</v>
      </c>
      <c r="G35" s="470">
        <f t="shared" si="6"/>
        <v>0</v>
      </c>
      <c r="H35" s="523">
        <f t="shared" si="7"/>
        <v>0</v>
      </c>
      <c r="I35" s="1180">
        <f t="shared" si="5"/>
        <v>0</v>
      </c>
    </row>
    <row r="36" spans="1:9" ht="13">
      <c r="A36" s="541" t="s">
        <v>1319</v>
      </c>
      <c r="B36" s="1862">
        <v>45193</v>
      </c>
      <c r="C36" s="1861">
        <v>286</v>
      </c>
      <c r="D36" s="538">
        <f t="shared" si="4"/>
        <v>6.3284136923859886E-3</v>
      </c>
      <c r="E36" s="1861">
        <v>232</v>
      </c>
      <c r="F36" s="1861">
        <v>11</v>
      </c>
      <c r="G36" s="470">
        <f t="shared" si="6"/>
        <v>243</v>
      </c>
      <c r="H36" s="523">
        <f t="shared" si="7"/>
        <v>0.84965034965034969</v>
      </c>
      <c r="I36" s="1180">
        <f t="shared" si="5"/>
        <v>5.3769389064678161E-3</v>
      </c>
    </row>
    <row r="37" spans="1:9" ht="13">
      <c r="A37" s="541" t="s">
        <v>1320</v>
      </c>
      <c r="B37" s="1862">
        <v>46387</v>
      </c>
      <c r="C37" s="1861">
        <v>69</v>
      </c>
      <c r="D37" s="538">
        <f t="shared" si="4"/>
        <v>1.4874857179813311E-3</v>
      </c>
      <c r="E37" s="1861">
        <v>51</v>
      </c>
      <c r="F37" s="1861">
        <v>4</v>
      </c>
      <c r="G37" s="470">
        <f t="shared" si="6"/>
        <v>55</v>
      </c>
      <c r="H37" s="523">
        <f t="shared" si="7"/>
        <v>0.79710144927536231</v>
      </c>
      <c r="I37" s="1180">
        <f t="shared" si="5"/>
        <v>1.1856770215793219E-3</v>
      </c>
    </row>
    <row r="38" spans="1:9" ht="13">
      <c r="A38" s="541" t="s">
        <v>1321</v>
      </c>
      <c r="B38" s="1862">
        <v>47491</v>
      </c>
      <c r="C38" s="1861">
        <v>174</v>
      </c>
      <c r="D38" s="538">
        <f t="shared" si="4"/>
        <v>3.6638520982923079E-3</v>
      </c>
      <c r="E38" s="1861">
        <v>138</v>
      </c>
      <c r="F38" s="1861">
        <v>4</v>
      </c>
      <c r="G38" s="470">
        <f t="shared" si="6"/>
        <v>142</v>
      </c>
      <c r="H38" s="523">
        <f t="shared" si="7"/>
        <v>0.81609195402298851</v>
      </c>
      <c r="I38" s="1180">
        <f t="shared" si="5"/>
        <v>2.9900402181465961E-3</v>
      </c>
    </row>
    <row r="39" spans="1:9" ht="13">
      <c r="A39" s="541" t="s">
        <v>1322</v>
      </c>
      <c r="B39" s="1862">
        <v>47771</v>
      </c>
      <c r="C39" s="1861">
        <v>43</v>
      </c>
      <c r="D39" s="538">
        <f t="shared" si="4"/>
        <v>9.0012769253312679E-4</v>
      </c>
      <c r="E39" s="1861">
        <v>39</v>
      </c>
      <c r="F39" s="1861">
        <v>1</v>
      </c>
      <c r="G39" s="470">
        <f t="shared" si="6"/>
        <v>40</v>
      </c>
      <c r="H39" s="523">
        <f t="shared" si="7"/>
        <v>0.93023255813953487</v>
      </c>
      <c r="I39" s="1180">
        <f>G39/B39</f>
        <v>8.3732808607732726E-4</v>
      </c>
    </row>
    <row r="40" spans="1:9" ht="13.5" thickBot="1">
      <c r="A40" s="542" t="s">
        <v>1323</v>
      </c>
      <c r="B40" s="487">
        <v>49207</v>
      </c>
      <c r="C40" s="487">
        <v>318</v>
      </c>
      <c r="D40" s="539">
        <f t="shared" si="4"/>
        <v>6.462495173450932E-3</v>
      </c>
      <c r="E40" s="487">
        <v>264</v>
      </c>
      <c r="F40" s="487">
        <v>12</v>
      </c>
      <c r="G40" s="487">
        <f t="shared" si="6"/>
        <v>276</v>
      </c>
      <c r="H40" s="535">
        <f t="shared" si="7"/>
        <v>0.86792452830188682</v>
      </c>
      <c r="I40" s="1181">
        <f t="shared" si="5"/>
        <v>5.6089580750706197E-3</v>
      </c>
    </row>
    <row r="41" spans="1:9" ht="14" thickTop="1" thickBot="1">
      <c r="A41" s="2420" t="s">
        <v>1324</v>
      </c>
      <c r="B41" s="2265">
        <f>B40</f>
        <v>49207</v>
      </c>
      <c r="C41" s="2265">
        <f>SUM(C29:C40)</f>
        <v>1490</v>
      </c>
      <c r="D41" s="2421">
        <f>C41/B41</f>
        <v>3.0280244680634869E-2</v>
      </c>
      <c r="E41" s="2265">
        <f>SUM(E29:E40)</f>
        <v>1224</v>
      </c>
      <c r="F41" s="2265">
        <f>SUM(F29:F40)</f>
        <v>57</v>
      </c>
      <c r="G41" s="2265">
        <f>SUM(G29:G40)</f>
        <v>1281</v>
      </c>
      <c r="H41" s="2419">
        <f t="shared" ref="H41" si="8">G41/C41</f>
        <v>0.85973154362416104</v>
      </c>
      <c r="I41" s="2421">
        <f t="shared" si="5"/>
        <v>2.6032881500599507E-2</v>
      </c>
    </row>
    <row r="42" spans="1:9">
      <c r="A42" s="3119" t="s">
        <v>1628</v>
      </c>
      <c r="B42" s="2640"/>
      <c r="C42" s="2640"/>
      <c r="D42" s="2640"/>
      <c r="E42" s="2640"/>
      <c r="F42" s="2640"/>
      <c r="G42" s="2640"/>
      <c r="H42" s="2640"/>
      <c r="I42" s="3008"/>
    </row>
    <row r="43" spans="1:9">
      <c r="A43" s="3120" t="s">
        <v>1629</v>
      </c>
      <c r="B43" s="2642"/>
      <c r="C43" s="2642"/>
      <c r="D43" s="2642"/>
      <c r="E43" s="2642"/>
      <c r="F43" s="2642"/>
      <c r="G43" s="2642"/>
      <c r="H43" s="2642"/>
      <c r="I43" s="2643"/>
    </row>
    <row r="44" spans="1:9" s="77" customFormat="1" ht="14.15" customHeight="1" thickBot="1">
      <c r="A44" s="2548" t="s">
        <v>1346</v>
      </c>
      <c r="B44" s="3076"/>
      <c r="C44" s="3076"/>
      <c r="D44" s="3076"/>
      <c r="E44" s="3076"/>
      <c r="F44" s="3076"/>
      <c r="G44" s="3076"/>
      <c r="H44" s="3076"/>
      <c r="I44" s="2645"/>
    </row>
    <row r="46" spans="1:9">
      <c r="H46" s="78"/>
    </row>
    <row r="47" spans="1:9" ht="16" thickBot="1">
      <c r="A47" s="53"/>
      <c r="B47" s="53"/>
      <c r="C47" s="53"/>
      <c r="D47" s="53"/>
      <c r="E47" s="53"/>
      <c r="F47" s="53"/>
    </row>
    <row r="48" spans="1:9" ht="16" thickBot="1">
      <c r="A48" s="2979" t="s">
        <v>1630</v>
      </c>
      <c r="B48" s="2980"/>
      <c r="C48" s="2980"/>
      <c r="D48" s="2980"/>
      <c r="E48" s="2980"/>
      <c r="F48" s="2981"/>
    </row>
    <row r="49" spans="1:6" ht="41" customHeight="1" thickBot="1">
      <c r="A49" s="2102" t="s">
        <v>1368</v>
      </c>
      <c r="B49" s="2115" t="s">
        <v>1360</v>
      </c>
      <c r="C49" s="2115" t="s">
        <v>1361</v>
      </c>
      <c r="D49" s="2044" t="s">
        <v>1362</v>
      </c>
      <c r="E49" s="2044" t="s">
        <v>1369</v>
      </c>
      <c r="F49" s="2101" t="s">
        <v>1364</v>
      </c>
    </row>
    <row r="50" spans="1:6" ht="13">
      <c r="A50" s="1190">
        <v>45292</v>
      </c>
      <c r="B50" s="1864">
        <v>24</v>
      </c>
      <c r="C50" s="1864">
        <v>2</v>
      </c>
      <c r="D50" s="1907">
        <f t="shared" ref="D50:D61" si="9">C50/B50</f>
        <v>8.3333333333333329E-2</v>
      </c>
      <c r="E50" s="1864">
        <v>3</v>
      </c>
      <c r="F50" s="1534">
        <f t="shared" ref="F50:F61" si="10">E50/B50</f>
        <v>0.125</v>
      </c>
    </row>
    <row r="51" spans="1:6" ht="13">
      <c r="A51" s="1190">
        <v>45323</v>
      </c>
      <c r="B51" s="1864">
        <v>25</v>
      </c>
      <c r="C51" s="1864">
        <v>1</v>
      </c>
      <c r="D51" s="1907">
        <f t="shared" si="9"/>
        <v>0.04</v>
      </c>
      <c r="E51" s="1864">
        <v>3</v>
      </c>
      <c r="F51" s="1534">
        <f t="shared" si="10"/>
        <v>0.12</v>
      </c>
    </row>
    <row r="52" spans="1:6" ht="13">
      <c r="A52" s="1190">
        <v>45352</v>
      </c>
      <c r="B52" s="1864">
        <v>27</v>
      </c>
      <c r="C52" s="1864">
        <v>1</v>
      </c>
      <c r="D52" s="1907">
        <f t="shared" si="9"/>
        <v>3.7037037037037035E-2</v>
      </c>
      <c r="E52" s="1864">
        <v>2</v>
      </c>
      <c r="F52" s="1534">
        <f t="shared" si="10"/>
        <v>7.407407407407407E-2</v>
      </c>
    </row>
    <row r="53" spans="1:6" ht="13">
      <c r="A53" s="1190">
        <v>45383</v>
      </c>
      <c r="B53" s="1864">
        <v>24</v>
      </c>
      <c r="C53" s="1864">
        <v>2</v>
      </c>
      <c r="D53" s="1907">
        <f t="shared" si="9"/>
        <v>8.3333333333333329E-2</v>
      </c>
      <c r="E53" s="1864">
        <v>3</v>
      </c>
      <c r="F53" s="1534">
        <f t="shared" si="10"/>
        <v>0.125</v>
      </c>
    </row>
    <row r="54" spans="1:6" ht="13">
      <c r="A54" s="1190">
        <v>45413</v>
      </c>
      <c r="B54" s="1864">
        <v>26</v>
      </c>
      <c r="C54" s="1864">
        <v>3</v>
      </c>
      <c r="D54" s="1907">
        <f t="shared" si="9"/>
        <v>0.11538461538461539</v>
      </c>
      <c r="E54" s="1864">
        <v>7</v>
      </c>
      <c r="F54" s="1534">
        <f t="shared" si="10"/>
        <v>0.26923076923076922</v>
      </c>
    </row>
    <row r="55" spans="1:6" ht="13">
      <c r="A55" s="1190">
        <v>45444</v>
      </c>
      <c r="B55" s="1864">
        <v>26</v>
      </c>
      <c r="C55" s="1864">
        <v>2</v>
      </c>
      <c r="D55" s="1907">
        <f t="shared" si="9"/>
        <v>7.6923076923076927E-2</v>
      </c>
      <c r="E55" s="1864">
        <v>2</v>
      </c>
      <c r="F55" s="1534">
        <f t="shared" si="10"/>
        <v>7.6923076923076927E-2</v>
      </c>
    </row>
    <row r="56" spans="1:6" ht="13">
      <c r="A56" s="1190">
        <v>45474</v>
      </c>
      <c r="B56" s="1864">
        <v>23</v>
      </c>
      <c r="C56" s="1864">
        <v>2</v>
      </c>
      <c r="D56" s="1907">
        <f t="shared" si="9"/>
        <v>8.6956521739130432E-2</v>
      </c>
      <c r="E56" s="1864">
        <v>3</v>
      </c>
      <c r="F56" s="1534">
        <f t="shared" si="10"/>
        <v>0.13043478260869565</v>
      </c>
    </row>
    <row r="57" spans="1:6" ht="13">
      <c r="A57" s="1190">
        <v>45505</v>
      </c>
      <c r="B57" s="1864">
        <v>27</v>
      </c>
      <c r="C57" s="1864">
        <v>4</v>
      </c>
      <c r="D57" s="1907">
        <f t="shared" si="9"/>
        <v>0.14814814814814814</v>
      </c>
      <c r="E57" s="1864">
        <v>4</v>
      </c>
      <c r="F57" s="1534">
        <f t="shared" si="10"/>
        <v>0.14814814814814814</v>
      </c>
    </row>
    <row r="58" spans="1:6" ht="13">
      <c r="A58" s="1190">
        <v>45536</v>
      </c>
      <c r="B58" s="1864">
        <v>27</v>
      </c>
      <c r="C58" s="1864">
        <v>7</v>
      </c>
      <c r="D58" s="1907">
        <f t="shared" si="9"/>
        <v>0.25925925925925924</v>
      </c>
      <c r="E58" s="1864">
        <v>9</v>
      </c>
      <c r="F58" s="1534">
        <f t="shared" si="10"/>
        <v>0.33333333333333331</v>
      </c>
    </row>
    <row r="59" spans="1:6" ht="13">
      <c r="A59" s="1190">
        <v>45566</v>
      </c>
      <c r="B59" s="1864">
        <v>25</v>
      </c>
      <c r="C59" s="1864">
        <v>0</v>
      </c>
      <c r="D59" s="1907">
        <f t="shared" si="9"/>
        <v>0</v>
      </c>
      <c r="E59" s="1864">
        <v>0</v>
      </c>
      <c r="F59" s="1534">
        <f t="shared" si="10"/>
        <v>0</v>
      </c>
    </row>
    <row r="60" spans="1:6" ht="13">
      <c r="A60" s="1190">
        <v>45597</v>
      </c>
      <c r="B60" s="1864">
        <v>26</v>
      </c>
      <c r="C60" s="1864">
        <v>2</v>
      </c>
      <c r="D60" s="1907">
        <f t="shared" si="9"/>
        <v>7.6923076923076927E-2</v>
      </c>
      <c r="E60" s="1864">
        <v>5</v>
      </c>
      <c r="F60" s="1534">
        <f t="shared" si="10"/>
        <v>0.19230769230769232</v>
      </c>
    </row>
    <row r="61" spans="1:6" ht="13.5" thickBot="1">
      <c r="A61" s="1190">
        <v>45627</v>
      </c>
      <c r="B61" s="1531">
        <v>26</v>
      </c>
      <c r="C61" s="1531">
        <v>4</v>
      </c>
      <c r="D61" s="1908">
        <f t="shared" si="9"/>
        <v>0.15384615384615385</v>
      </c>
      <c r="E61" s="1531">
        <v>9</v>
      </c>
      <c r="F61" s="1909">
        <f t="shared" si="10"/>
        <v>0.34615384615384615</v>
      </c>
    </row>
    <row r="62" spans="1:6" ht="13.5">
      <c r="A62" s="2982" t="s">
        <v>1365</v>
      </c>
      <c r="B62" s="2983"/>
      <c r="C62" s="2983"/>
      <c r="D62" s="2983"/>
      <c r="E62" s="2983"/>
      <c r="F62" s="2984"/>
    </row>
    <row r="63" spans="1:6" ht="14" thickBot="1">
      <c r="A63" s="2985" t="s">
        <v>1370</v>
      </c>
      <c r="B63" s="2977"/>
      <c r="C63" s="2977"/>
      <c r="D63" s="2977"/>
      <c r="E63" s="2977"/>
      <c r="F63" s="2978"/>
    </row>
    <row r="64" spans="1:6">
      <c r="A64" s="67"/>
      <c r="B64" s="993"/>
      <c r="C64" s="67"/>
      <c r="D64"/>
      <c r="E64"/>
      <c r="F64"/>
    </row>
    <row r="65" spans="1:8" ht="13" thickBot="1">
      <c r="A65" s="67"/>
      <c r="B65" s="993"/>
      <c r="C65" s="67"/>
      <c r="D65"/>
      <c r="E65"/>
      <c r="F65"/>
    </row>
    <row r="66" spans="1:8" ht="16" thickBot="1">
      <c r="A66" s="2979" t="s">
        <v>1631</v>
      </c>
      <c r="B66" s="2980"/>
      <c r="C66" s="2980"/>
      <c r="D66" s="2980"/>
      <c r="E66" s="2980"/>
      <c r="F66" s="2981"/>
    </row>
    <row r="67" spans="1:8" ht="45" customHeight="1" thickBot="1">
      <c r="A67" s="2102" t="s">
        <v>1368</v>
      </c>
      <c r="B67" s="2115" t="s">
        <v>1360</v>
      </c>
      <c r="C67" s="2115" t="s">
        <v>1361</v>
      </c>
      <c r="D67" s="2044" t="s">
        <v>1362</v>
      </c>
      <c r="E67" s="2044" t="s">
        <v>1369</v>
      </c>
      <c r="F67" s="2101" t="s">
        <v>1364</v>
      </c>
    </row>
    <row r="68" spans="1:8" ht="13">
      <c r="A68" s="1190">
        <v>45292</v>
      </c>
      <c r="B68" s="1864">
        <v>168</v>
      </c>
      <c r="C68" s="1864">
        <v>29</v>
      </c>
      <c r="D68" s="1905">
        <f t="shared" ref="D68:D79" si="11">C68/B68</f>
        <v>0.17261904761904762</v>
      </c>
      <c r="E68" s="1864">
        <v>30</v>
      </c>
      <c r="F68" s="1324">
        <f t="shared" ref="F68:F79" si="12">E68/B68</f>
        <v>0.17857142857142858</v>
      </c>
    </row>
    <row r="69" spans="1:8" ht="13">
      <c r="A69" s="1190">
        <v>45323</v>
      </c>
      <c r="B69" s="1864">
        <v>75</v>
      </c>
      <c r="C69" s="1864">
        <v>4</v>
      </c>
      <c r="D69" s="1905">
        <f t="shared" si="11"/>
        <v>5.3333333333333337E-2</v>
      </c>
      <c r="E69" s="1864">
        <v>7</v>
      </c>
      <c r="F69" s="1324">
        <f t="shared" si="12"/>
        <v>9.3333333333333338E-2</v>
      </c>
      <c r="H69" s="1910"/>
    </row>
    <row r="70" spans="1:8" ht="13">
      <c r="A70" s="1190">
        <v>45352</v>
      </c>
      <c r="B70" s="1864">
        <v>56</v>
      </c>
      <c r="C70" s="1864">
        <v>7</v>
      </c>
      <c r="D70" s="1905">
        <f t="shared" si="11"/>
        <v>0.125</v>
      </c>
      <c r="E70" s="1864">
        <v>7</v>
      </c>
      <c r="F70" s="1324">
        <f t="shared" si="12"/>
        <v>0.125</v>
      </c>
    </row>
    <row r="71" spans="1:8" ht="13">
      <c r="A71" s="1190">
        <v>45383</v>
      </c>
      <c r="B71" s="1864">
        <v>106</v>
      </c>
      <c r="C71" s="1864">
        <v>9</v>
      </c>
      <c r="D71" s="1905">
        <f t="shared" si="11"/>
        <v>8.4905660377358486E-2</v>
      </c>
      <c r="E71" s="1864">
        <v>15</v>
      </c>
      <c r="F71" s="1324">
        <f t="shared" si="12"/>
        <v>0.14150943396226415</v>
      </c>
      <c r="H71" s="1910"/>
    </row>
    <row r="72" spans="1:8" ht="13">
      <c r="A72" s="1190">
        <v>45413</v>
      </c>
      <c r="B72" s="1864">
        <v>87</v>
      </c>
      <c r="C72" s="1864">
        <v>9</v>
      </c>
      <c r="D72" s="1905">
        <f t="shared" si="11"/>
        <v>0.10344827586206896</v>
      </c>
      <c r="E72" s="1864">
        <v>13</v>
      </c>
      <c r="F72" s="1324">
        <f t="shared" si="12"/>
        <v>0.14942528735632185</v>
      </c>
    </row>
    <row r="73" spans="1:8" ht="13">
      <c r="A73" s="1190">
        <v>45444</v>
      </c>
      <c r="B73" s="1864">
        <v>99</v>
      </c>
      <c r="C73" s="1864">
        <v>7</v>
      </c>
      <c r="D73" s="1905">
        <f t="shared" si="11"/>
        <v>7.0707070707070704E-2</v>
      </c>
      <c r="E73" s="1864">
        <v>9</v>
      </c>
      <c r="F73" s="1324">
        <f t="shared" si="12"/>
        <v>9.0909090909090912E-2</v>
      </c>
    </row>
    <row r="74" spans="1:8" ht="13">
      <c r="A74" s="1190">
        <v>45474</v>
      </c>
      <c r="B74" s="1864">
        <v>64</v>
      </c>
      <c r="C74" s="1864">
        <v>5</v>
      </c>
      <c r="D74" s="1905">
        <f t="shared" si="11"/>
        <v>7.8125E-2</v>
      </c>
      <c r="E74" s="1864">
        <v>8</v>
      </c>
      <c r="F74" s="1324">
        <f t="shared" si="12"/>
        <v>0.125</v>
      </c>
    </row>
    <row r="75" spans="1:8" ht="13">
      <c r="A75" s="1190">
        <v>45505</v>
      </c>
      <c r="B75" s="1864">
        <v>47</v>
      </c>
      <c r="C75" s="1864">
        <v>4</v>
      </c>
      <c r="D75" s="1905">
        <f t="shared" si="11"/>
        <v>8.5106382978723402E-2</v>
      </c>
      <c r="E75" s="1864">
        <v>5</v>
      </c>
      <c r="F75" s="1324">
        <f t="shared" si="12"/>
        <v>0.10638297872340426</v>
      </c>
    </row>
    <row r="76" spans="1:8" ht="13">
      <c r="A76" s="1190">
        <v>45536</v>
      </c>
      <c r="B76" s="1864">
        <v>59</v>
      </c>
      <c r="C76" s="1864">
        <v>2</v>
      </c>
      <c r="D76" s="1905">
        <f t="shared" si="11"/>
        <v>3.3898305084745763E-2</v>
      </c>
      <c r="E76" s="1864">
        <v>4</v>
      </c>
      <c r="F76" s="1324">
        <f t="shared" si="12"/>
        <v>6.7796610169491525E-2</v>
      </c>
    </row>
    <row r="77" spans="1:8" ht="13">
      <c r="A77" s="1190">
        <v>45566</v>
      </c>
      <c r="B77" s="1864">
        <v>123</v>
      </c>
      <c r="C77" s="1864">
        <v>13</v>
      </c>
      <c r="D77" s="1905">
        <f t="shared" si="11"/>
        <v>0.10569105691056911</v>
      </c>
      <c r="E77" s="1864">
        <v>17</v>
      </c>
      <c r="F77" s="1324">
        <f t="shared" si="12"/>
        <v>0.13821138211382114</v>
      </c>
    </row>
    <row r="78" spans="1:8" ht="13">
      <c r="A78" s="1190">
        <v>45597</v>
      </c>
      <c r="B78" s="1864">
        <v>153</v>
      </c>
      <c r="C78" s="1864">
        <v>25</v>
      </c>
      <c r="D78" s="1905">
        <f t="shared" si="11"/>
        <v>0.16339869281045752</v>
      </c>
      <c r="E78" s="1864">
        <v>30</v>
      </c>
      <c r="F78" s="1324">
        <f t="shared" si="12"/>
        <v>0.19607843137254902</v>
      </c>
    </row>
    <row r="79" spans="1:8" ht="13.5" thickBot="1">
      <c r="A79" s="1190">
        <v>45627</v>
      </c>
      <c r="B79" s="1531">
        <v>149</v>
      </c>
      <c r="C79" s="1531">
        <v>18</v>
      </c>
      <c r="D79" s="1906">
        <f t="shared" si="11"/>
        <v>0.12080536912751678</v>
      </c>
      <c r="E79" s="1531">
        <v>18</v>
      </c>
      <c r="F79" s="1533">
        <f t="shared" si="12"/>
        <v>0.12080536912751678</v>
      </c>
    </row>
    <row r="80" spans="1:8" ht="13.5">
      <c r="A80" s="2982" t="s">
        <v>1365</v>
      </c>
      <c r="B80" s="2983"/>
      <c r="C80" s="2983"/>
      <c r="D80" s="2983"/>
      <c r="E80" s="2983"/>
      <c r="F80" s="2984"/>
    </row>
    <row r="81" spans="1:6" ht="14" thickBot="1">
      <c r="A81" s="2985" t="s">
        <v>1370</v>
      </c>
      <c r="B81" s="2977"/>
      <c r="C81" s="2977"/>
      <c r="D81" s="2977"/>
      <c r="E81" s="2977"/>
      <c r="F81" s="2978"/>
    </row>
  </sheetData>
  <mergeCells count="19">
    <mergeCell ref="A1:I1"/>
    <mergeCell ref="A2:I2"/>
    <mergeCell ref="A3:I3"/>
    <mergeCell ref="A44:I44"/>
    <mergeCell ref="A5:I5"/>
    <mergeCell ref="A20:I20"/>
    <mergeCell ref="A21:I21"/>
    <mergeCell ref="A22:I22"/>
    <mergeCell ref="A23:H23"/>
    <mergeCell ref="A24:G24"/>
    <mergeCell ref="A26:I27"/>
    <mergeCell ref="A42:I42"/>
    <mergeCell ref="A43:I43"/>
    <mergeCell ref="A81:F81"/>
    <mergeCell ref="A48:F48"/>
    <mergeCell ref="A62:F62"/>
    <mergeCell ref="A63:F63"/>
    <mergeCell ref="A66:F66"/>
    <mergeCell ref="A80:F80"/>
  </mergeCells>
  <printOptions horizontalCentered="1" verticalCentered="1" headings="1"/>
  <pageMargins left="0.25" right="0.25" top="0.5" bottom="0.5" header="0.3" footer="0.3"/>
  <pageSetup scale="56" orientation="portrait" r:id="rId1"/>
  <customProperties>
    <customPr name="_pios_id" r:id="rId2"/>
  </customProperties>
  <ignoredErrors>
    <ignoredError sqref="D19 D41"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16767-3395-4863-94CD-1F3339BBA34D}">
  <sheetPr>
    <pageSetUpPr fitToPage="1"/>
  </sheetPr>
  <dimension ref="A1:G19"/>
  <sheetViews>
    <sheetView tabSelected="1" view="pageBreakPreview" zoomScale="80" zoomScaleNormal="90" zoomScaleSheetLayoutView="80" zoomScalePageLayoutView="90" workbookViewId="0">
      <selection activeCell="B6" sqref="B6"/>
    </sheetView>
  </sheetViews>
  <sheetFormatPr defaultColWidth="9.453125" defaultRowHeight="12.5"/>
  <cols>
    <col min="1" max="1" width="30.54296875" customWidth="1"/>
    <col min="2" max="5" width="15.54296875" customWidth="1"/>
    <col min="6" max="6" width="17" customWidth="1"/>
    <col min="7" max="7" width="15.54296875" customWidth="1"/>
    <col min="8" max="8" width="20.453125" customWidth="1"/>
    <col min="9" max="9" width="17.453125" customWidth="1"/>
    <col min="10" max="10" width="18.453125" customWidth="1"/>
    <col min="11" max="11" width="14.453125" customWidth="1"/>
  </cols>
  <sheetData>
    <row r="1" spans="1:7" ht="15.5">
      <c r="A1" s="2557" t="s">
        <v>1632</v>
      </c>
      <c r="B1" s="2557"/>
      <c r="C1" s="2557"/>
      <c r="D1" s="2557"/>
      <c r="E1" s="2557"/>
      <c r="F1" s="2557"/>
      <c r="G1" s="2557"/>
    </row>
    <row r="2" spans="1:7" ht="15.5">
      <c r="A2" s="2557" t="s">
        <v>39</v>
      </c>
      <c r="B2" s="2557"/>
      <c r="C2" s="2557"/>
      <c r="D2" s="2557"/>
      <c r="E2" s="2557"/>
      <c r="F2" s="2557"/>
      <c r="G2" s="2557"/>
    </row>
    <row r="3" spans="1:7" ht="15.5">
      <c r="A3" s="2557" t="s">
        <v>40</v>
      </c>
      <c r="B3" s="2557"/>
      <c r="C3" s="2557"/>
      <c r="D3" s="2557"/>
      <c r="E3" s="2557"/>
      <c r="F3" s="2557"/>
      <c r="G3" s="2557"/>
    </row>
    <row r="4" spans="1:7" ht="13" thickBot="1"/>
    <row r="5" spans="1:7" ht="27" customHeight="1" thickBot="1">
      <c r="A5" s="2835" t="s">
        <v>1633</v>
      </c>
      <c r="B5" s="3034"/>
      <c r="C5" s="3034"/>
      <c r="D5" s="3034"/>
      <c r="E5" s="3034"/>
      <c r="F5" s="3034"/>
      <c r="G5" s="2838"/>
    </row>
    <row r="6" spans="1:7" ht="26.5" thickBot="1">
      <c r="A6" s="450"/>
      <c r="B6" s="2251" t="s">
        <v>1634</v>
      </c>
      <c r="C6" s="2251" t="s">
        <v>1389</v>
      </c>
      <c r="D6" s="2251" t="s">
        <v>1390</v>
      </c>
      <c r="E6" s="2251" t="s">
        <v>1391</v>
      </c>
      <c r="F6" s="2251" t="s">
        <v>1392</v>
      </c>
      <c r="G6" s="2252" t="s">
        <v>1393</v>
      </c>
    </row>
    <row r="7" spans="1:7" ht="14.15" customHeight="1" thickTop="1">
      <c r="A7" s="1187" t="s">
        <v>47</v>
      </c>
      <c r="B7" s="1982">
        <v>2134581</v>
      </c>
      <c r="C7" s="1982">
        <v>27161</v>
      </c>
      <c r="D7" s="1982">
        <v>25626</v>
      </c>
      <c r="E7" s="1982">
        <v>1110</v>
      </c>
      <c r="F7" s="1984">
        <v>425</v>
      </c>
      <c r="G7" s="1985">
        <v>3066</v>
      </c>
    </row>
    <row r="8" spans="1:7" ht="15.5" thickBot="1">
      <c r="A8" s="864" t="s">
        <v>1635</v>
      </c>
      <c r="B8" s="769"/>
      <c r="C8" s="860">
        <v>1</v>
      </c>
      <c r="D8" s="860">
        <f>D7/C7</f>
        <v>0.94348514414049556</v>
      </c>
      <c r="E8" s="860">
        <f>E7/C7</f>
        <v>4.0867420198078125E-2</v>
      </c>
      <c r="F8" s="860">
        <f>F7/C7</f>
        <v>1.5647435661426311E-2</v>
      </c>
      <c r="G8" s="861">
        <f>G7/C7</f>
        <v>0.11288244173631309</v>
      </c>
    </row>
    <row r="9" spans="1:7" ht="14.5">
      <c r="A9" s="561" t="s">
        <v>1396</v>
      </c>
      <c r="B9" s="1124"/>
      <c r="C9" s="1124"/>
      <c r="D9" s="1124"/>
      <c r="E9" s="1124"/>
      <c r="F9" s="1124"/>
      <c r="G9" s="629"/>
    </row>
    <row r="10" spans="1:7" ht="27" customHeight="1">
      <c r="A10" s="3122" t="s">
        <v>1397</v>
      </c>
      <c r="B10" s="3123"/>
      <c r="C10" s="3123"/>
      <c r="D10" s="3123"/>
      <c r="E10" s="3123"/>
      <c r="F10" s="3123"/>
      <c r="G10" s="3124"/>
    </row>
    <row r="11" spans="1:7" ht="15" thickBot="1">
      <c r="A11" s="3125" t="s">
        <v>1636</v>
      </c>
      <c r="B11" s="3126"/>
      <c r="C11" s="3126"/>
      <c r="D11" s="3126"/>
      <c r="E11" s="3126"/>
      <c r="F11" s="3126"/>
      <c r="G11" s="3069"/>
    </row>
    <row r="13" spans="1:7" ht="13" thickBot="1"/>
    <row r="14" spans="1:7" ht="27" customHeight="1" thickBot="1">
      <c r="A14" s="2835" t="s">
        <v>1637</v>
      </c>
      <c r="B14" s="3034"/>
      <c r="C14" s="3034"/>
      <c r="D14" s="3034"/>
      <c r="E14" s="3034"/>
      <c r="F14" s="2838"/>
      <c r="G14" s="277"/>
    </row>
    <row r="15" spans="1:7" ht="26.5" thickBot="1">
      <c r="A15" s="451"/>
      <c r="B15" s="2251" t="s">
        <v>1638</v>
      </c>
      <c r="C15" s="2251" t="s">
        <v>1389</v>
      </c>
      <c r="D15" s="2251" t="s">
        <v>1390</v>
      </c>
      <c r="E15" s="2251" t="s">
        <v>1511</v>
      </c>
      <c r="F15" s="2252" t="s">
        <v>1392</v>
      </c>
      <c r="G15" s="116"/>
    </row>
    <row r="16" spans="1:7" ht="13.5" thickTop="1">
      <c r="A16" s="767" t="s">
        <v>662</v>
      </c>
      <c r="B16" s="1982">
        <v>1790</v>
      </c>
      <c r="C16" s="1982">
        <v>287</v>
      </c>
      <c r="D16" s="1982">
        <v>224</v>
      </c>
      <c r="E16" s="1982">
        <v>63</v>
      </c>
      <c r="F16" s="1983">
        <v>1503</v>
      </c>
      <c r="G16" s="278"/>
    </row>
    <row r="17" spans="1:7" ht="13" thickBot="1">
      <c r="A17" s="768"/>
      <c r="B17" s="769"/>
      <c r="C17" s="769"/>
      <c r="D17" s="769"/>
      <c r="E17" s="769"/>
      <c r="F17" s="770"/>
      <c r="G17" s="771"/>
    </row>
    <row r="18" spans="1:7" ht="16" thickBot="1">
      <c r="A18" s="772" t="s">
        <v>1396</v>
      </c>
      <c r="B18" s="279"/>
      <c r="C18" s="279"/>
      <c r="D18" s="279"/>
      <c r="E18" s="279"/>
      <c r="F18" s="280"/>
      <c r="G18" s="32"/>
    </row>
    <row r="19" spans="1:7">
      <c r="A19" s="2872"/>
      <c r="B19" s="2872"/>
      <c r="C19" s="2872"/>
      <c r="D19" s="2872"/>
      <c r="E19" s="2872"/>
      <c r="F19" s="2872"/>
      <c r="G19" s="2872"/>
    </row>
  </sheetData>
  <mergeCells count="8">
    <mergeCell ref="A1:G1"/>
    <mergeCell ref="A2:G2"/>
    <mergeCell ref="A3:G3"/>
    <mergeCell ref="A5:G5"/>
    <mergeCell ref="A19:G19"/>
    <mergeCell ref="A10:G10"/>
    <mergeCell ref="A11:G11"/>
    <mergeCell ref="A14:F14"/>
  </mergeCells>
  <printOptions horizontalCentered="1" verticalCentered="1" headings="1"/>
  <pageMargins left="0.25" right="0.25" top="0.5" bottom="0.5" header="0.3" footer="0.3"/>
  <pageSetup scale="80" orientation="portrait" r:id="rId1"/>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51CD-9571-4CDA-A4C6-1C79F0A7FA41}">
  <sheetPr>
    <pageSetUpPr fitToPage="1"/>
  </sheetPr>
  <dimension ref="A1:J56"/>
  <sheetViews>
    <sheetView tabSelected="1" view="pageBreakPreview" zoomScale="80" zoomScaleNormal="90" zoomScaleSheetLayoutView="80" zoomScalePageLayoutView="90" workbookViewId="0">
      <selection activeCell="B6" sqref="B6"/>
    </sheetView>
  </sheetViews>
  <sheetFormatPr defaultColWidth="9.453125" defaultRowHeight="12.5"/>
  <cols>
    <col min="1" max="1" width="27.54296875" customWidth="1"/>
    <col min="2" max="10" width="10.54296875" customWidth="1"/>
    <col min="11" max="11" width="7.54296875" customWidth="1"/>
    <col min="12" max="12" width="17.54296875" customWidth="1"/>
    <col min="13" max="13" width="19.54296875" customWidth="1"/>
    <col min="14" max="14" width="21.453125" customWidth="1"/>
  </cols>
  <sheetData>
    <row r="1" spans="1:10" ht="15.5">
      <c r="A1" s="2557" t="s">
        <v>1639</v>
      </c>
      <c r="B1" s="2557"/>
      <c r="C1" s="2557"/>
      <c r="D1" s="2557"/>
      <c r="E1" s="2557"/>
      <c r="F1" s="2557"/>
      <c r="G1" s="2557"/>
      <c r="H1" s="2557"/>
      <c r="I1" s="2557"/>
      <c r="J1" s="2557"/>
    </row>
    <row r="2" spans="1:10" ht="15.5">
      <c r="A2" s="2557" t="s">
        <v>39</v>
      </c>
      <c r="B2" s="2557"/>
      <c r="C2" s="2557"/>
      <c r="D2" s="2557"/>
      <c r="E2" s="2557"/>
      <c r="F2" s="2557"/>
      <c r="G2" s="2557"/>
      <c r="H2" s="2557"/>
      <c r="I2" s="2557"/>
      <c r="J2" s="2557"/>
    </row>
    <row r="3" spans="1:10" ht="15.5">
      <c r="A3" s="2557" t="s">
        <v>40</v>
      </c>
      <c r="B3" s="2557"/>
      <c r="C3" s="2557"/>
      <c r="D3" s="2557"/>
      <c r="E3" s="2557"/>
      <c r="F3" s="2557"/>
      <c r="G3" s="2557"/>
      <c r="H3" s="2557"/>
      <c r="I3" s="2557"/>
      <c r="J3" s="2557"/>
    </row>
    <row r="4" spans="1:10" ht="13" thickBot="1"/>
    <row r="5" spans="1:10" ht="29.9" customHeight="1" thickBot="1">
      <c r="A5" s="2521" t="s">
        <v>574</v>
      </c>
      <c r="B5" s="3001" t="s">
        <v>1400</v>
      </c>
      <c r="C5" s="2524"/>
      <c r="D5" s="2525"/>
      <c r="E5" s="3001" t="s">
        <v>1401</v>
      </c>
      <c r="F5" s="2524"/>
      <c r="G5" s="2525"/>
      <c r="H5" s="2523" t="s">
        <v>30</v>
      </c>
      <c r="I5" s="2524"/>
      <c r="J5" s="2525"/>
    </row>
    <row r="6" spans="1:10" ht="15.75" customHeight="1" thickBot="1">
      <c r="A6" s="2522"/>
      <c r="B6" s="2081" t="s">
        <v>1402</v>
      </c>
      <c r="C6" s="2124" t="s">
        <v>1640</v>
      </c>
      <c r="D6" s="2125" t="s">
        <v>47</v>
      </c>
      <c r="E6" s="2126" t="s">
        <v>1402</v>
      </c>
      <c r="F6" s="2124" t="s">
        <v>1077</v>
      </c>
      <c r="G6" s="2127" t="s">
        <v>47</v>
      </c>
      <c r="H6" s="2082" t="s">
        <v>1402</v>
      </c>
      <c r="I6" s="2124" t="s">
        <v>1077</v>
      </c>
      <c r="J6" s="2128" t="s">
        <v>47</v>
      </c>
    </row>
    <row r="7" spans="1:10" ht="15.75" customHeight="1">
      <c r="A7" s="160" t="s">
        <v>688</v>
      </c>
      <c r="B7" s="454">
        <v>27942.462734003711</v>
      </c>
      <c r="C7" s="455">
        <v>1.3122499962880001</v>
      </c>
      <c r="D7" s="456">
        <f t="shared" ref="D7:D53" si="0">B7+C7</f>
        <v>27943.774984</v>
      </c>
      <c r="E7" s="454">
        <v>4122</v>
      </c>
      <c r="F7" s="455">
        <v>0</v>
      </c>
      <c r="G7" s="456">
        <f t="shared" ref="G7:G49" si="1">E7+F7</f>
        <v>4122</v>
      </c>
      <c r="H7" s="457">
        <f t="shared" ref="H7:H53" si="2">E7/B7</f>
        <v>0.14751741960753731</v>
      </c>
      <c r="I7" s="460">
        <f t="shared" ref="I7:I53" si="3">F7/C7</f>
        <v>0</v>
      </c>
      <c r="J7" s="548">
        <f t="shared" ref="J7:J53" si="4">G7/D7</f>
        <v>0.14751049213501641</v>
      </c>
    </row>
    <row r="8" spans="1:10" ht="15.75" customHeight="1">
      <c r="A8" s="166" t="s">
        <v>690</v>
      </c>
      <c r="B8" s="458">
        <v>0</v>
      </c>
      <c r="C8" s="1867">
        <v>20.39752</v>
      </c>
      <c r="D8" s="459">
        <f t="shared" si="0"/>
        <v>20.39752</v>
      </c>
      <c r="E8" s="458">
        <v>0</v>
      </c>
      <c r="F8" s="1867">
        <v>0</v>
      </c>
      <c r="G8" s="459">
        <f t="shared" si="1"/>
        <v>0</v>
      </c>
      <c r="H8" s="457" t="s">
        <v>1312</v>
      </c>
      <c r="I8" s="460">
        <f t="shared" ref="I8:I22" si="5">F8/C8</f>
        <v>0</v>
      </c>
      <c r="J8" s="548">
        <f t="shared" si="4"/>
        <v>0</v>
      </c>
    </row>
    <row r="9" spans="1:10" ht="15.75" customHeight="1">
      <c r="A9" s="166" t="s">
        <v>691</v>
      </c>
      <c r="B9" s="458">
        <v>0.18154850152495783</v>
      </c>
      <c r="C9" s="1867">
        <v>1579.087115498475</v>
      </c>
      <c r="D9" s="459">
        <f t="shared" si="0"/>
        <v>1579.2686639999999</v>
      </c>
      <c r="E9" s="458">
        <v>0</v>
      </c>
      <c r="F9" s="1867">
        <v>196</v>
      </c>
      <c r="G9" s="459">
        <f t="shared" si="1"/>
        <v>196</v>
      </c>
      <c r="H9" s="457">
        <f t="shared" ref="H9:H16" si="6">E9/B9</f>
        <v>0</v>
      </c>
      <c r="I9" s="460">
        <f t="shared" si="5"/>
        <v>0.12412234770095512</v>
      </c>
      <c r="J9" s="548">
        <f t="shared" si="4"/>
        <v>0.12410807892785493</v>
      </c>
    </row>
    <row r="10" spans="1:10" ht="15.75" customHeight="1">
      <c r="A10" s="166" t="s">
        <v>693</v>
      </c>
      <c r="B10" s="458">
        <v>4660.6065863302201</v>
      </c>
      <c r="C10" s="1867">
        <v>2167.27303366978</v>
      </c>
      <c r="D10" s="459">
        <f t="shared" si="0"/>
        <v>6827.8796199999997</v>
      </c>
      <c r="E10" s="458">
        <v>776</v>
      </c>
      <c r="F10" s="1867">
        <v>312</v>
      </c>
      <c r="G10" s="459">
        <f t="shared" si="1"/>
        <v>1088</v>
      </c>
      <c r="H10" s="457">
        <f t="shared" si="6"/>
        <v>0.16650193180347914</v>
      </c>
      <c r="I10" s="460">
        <f t="shared" si="5"/>
        <v>0.143959711191395</v>
      </c>
      <c r="J10" s="548">
        <f t="shared" si="4"/>
        <v>0.15934668748597533</v>
      </c>
    </row>
    <row r="11" spans="1:10" ht="15.75" customHeight="1">
      <c r="A11" s="166" t="s">
        <v>695</v>
      </c>
      <c r="B11" s="458">
        <v>6.3489534198740643</v>
      </c>
      <c r="C11" s="1867">
        <v>2005.062146580126</v>
      </c>
      <c r="D11" s="459">
        <f t="shared" si="0"/>
        <v>2011.4111</v>
      </c>
      <c r="E11" s="458">
        <v>0</v>
      </c>
      <c r="F11" s="1867">
        <v>243</v>
      </c>
      <c r="G11" s="459">
        <f t="shared" si="1"/>
        <v>243</v>
      </c>
      <c r="H11" s="457">
        <f t="shared" si="6"/>
        <v>0</v>
      </c>
      <c r="I11" s="460">
        <f t="shared" si="5"/>
        <v>0.12119325099945936</v>
      </c>
      <c r="J11" s="548">
        <f t="shared" si="4"/>
        <v>0.12081070846233273</v>
      </c>
    </row>
    <row r="12" spans="1:10" ht="15.75" customHeight="1">
      <c r="A12" s="166" t="s">
        <v>697</v>
      </c>
      <c r="B12" s="458">
        <v>3.3495254320449988</v>
      </c>
      <c r="C12" s="1867">
        <v>734.00282456795503</v>
      </c>
      <c r="D12" s="459">
        <f t="shared" si="0"/>
        <v>737.35235</v>
      </c>
      <c r="E12" s="458">
        <v>0</v>
      </c>
      <c r="F12" s="1867">
        <v>119</v>
      </c>
      <c r="G12" s="459">
        <f t="shared" si="1"/>
        <v>119</v>
      </c>
      <c r="H12" s="457">
        <f t="shared" si="6"/>
        <v>0</v>
      </c>
      <c r="I12" s="460">
        <f t="shared" si="5"/>
        <v>0.16212471671351561</v>
      </c>
      <c r="J12" s="548">
        <f t="shared" si="4"/>
        <v>0.16138824267665247</v>
      </c>
    </row>
    <row r="13" spans="1:10" ht="15.75" customHeight="1">
      <c r="A13" s="166" t="s">
        <v>699</v>
      </c>
      <c r="B13" s="458">
        <v>22466.136396806116</v>
      </c>
      <c r="C13" s="1867">
        <v>1.5758193885000001E-2</v>
      </c>
      <c r="D13" s="459">
        <f t="shared" si="0"/>
        <v>22466.152155</v>
      </c>
      <c r="E13" s="458">
        <v>4359</v>
      </c>
      <c r="F13" s="1867">
        <v>0</v>
      </c>
      <c r="G13" s="459">
        <f t="shared" si="1"/>
        <v>4359</v>
      </c>
      <c r="H13" s="457">
        <f t="shared" si="6"/>
        <v>0.19402535099981386</v>
      </c>
      <c r="I13" s="460">
        <f t="shared" si="5"/>
        <v>0</v>
      </c>
      <c r="J13" s="548">
        <f t="shared" si="4"/>
        <v>0.1940252149066779</v>
      </c>
    </row>
    <row r="14" spans="1:10" ht="15.75" customHeight="1">
      <c r="A14" s="166" t="s">
        <v>701</v>
      </c>
      <c r="B14" s="458">
        <v>2298.728287826325</v>
      </c>
      <c r="C14" s="1867">
        <v>1749.3902531736749</v>
      </c>
      <c r="D14" s="459">
        <f t="shared" si="0"/>
        <v>4048.1185409999998</v>
      </c>
      <c r="E14" s="458">
        <v>387</v>
      </c>
      <c r="F14" s="1867">
        <v>268</v>
      </c>
      <c r="G14" s="459">
        <f t="shared" si="1"/>
        <v>655</v>
      </c>
      <c r="H14" s="457">
        <f t="shared" si="6"/>
        <v>0.16835395555424551</v>
      </c>
      <c r="I14" s="460">
        <f t="shared" si="5"/>
        <v>0.15319623481027458</v>
      </c>
      <c r="J14" s="548">
        <f t="shared" si="4"/>
        <v>0.1618035621650043</v>
      </c>
    </row>
    <row r="15" spans="1:10" ht="15.75" customHeight="1">
      <c r="A15" s="166" t="s">
        <v>703</v>
      </c>
      <c r="B15" s="458">
        <v>28918.541027828302</v>
      </c>
      <c r="C15" s="1867">
        <v>40.541528171697998</v>
      </c>
      <c r="D15" s="459">
        <f t="shared" si="0"/>
        <v>28959.082556000001</v>
      </c>
      <c r="E15" s="458">
        <v>5442</v>
      </c>
      <c r="F15" s="1867">
        <v>5</v>
      </c>
      <c r="G15" s="459">
        <f t="shared" si="1"/>
        <v>5447</v>
      </c>
      <c r="H15" s="457">
        <f t="shared" si="6"/>
        <v>0.18818376745781074</v>
      </c>
      <c r="I15" s="460">
        <f t="shared" si="5"/>
        <v>0.12333032881307358</v>
      </c>
      <c r="J15" s="548">
        <f t="shared" si="4"/>
        <v>0.1880929753028879</v>
      </c>
    </row>
    <row r="16" spans="1:10" ht="15.75" customHeight="1">
      <c r="A16" s="166" t="s">
        <v>705</v>
      </c>
      <c r="B16" s="458">
        <v>0.26618354056802218</v>
      </c>
      <c r="C16" s="1867">
        <v>1309.3042124594319</v>
      </c>
      <c r="D16" s="459">
        <f t="shared" si="0"/>
        <v>1309.5703960000001</v>
      </c>
      <c r="E16" s="458">
        <v>0</v>
      </c>
      <c r="F16" s="1867">
        <v>154</v>
      </c>
      <c r="G16" s="459">
        <f t="shared" si="1"/>
        <v>154</v>
      </c>
      <c r="H16" s="457">
        <f t="shared" si="6"/>
        <v>0</v>
      </c>
      <c r="I16" s="460">
        <f t="shared" si="5"/>
        <v>0.11761972392246588</v>
      </c>
      <c r="J16" s="548">
        <f t="shared" si="4"/>
        <v>0.11759581651386078</v>
      </c>
    </row>
    <row r="17" spans="1:10" ht="15.75" customHeight="1">
      <c r="A17" s="166" t="s">
        <v>707</v>
      </c>
      <c r="B17" s="458">
        <v>0</v>
      </c>
      <c r="C17" s="1867">
        <v>5645.8826090000002</v>
      </c>
      <c r="D17" s="459">
        <f t="shared" si="0"/>
        <v>5645.8826090000002</v>
      </c>
      <c r="E17" s="458">
        <v>0</v>
      </c>
      <c r="F17" s="1867">
        <v>475</v>
      </c>
      <c r="G17" s="459">
        <f t="shared" si="1"/>
        <v>475</v>
      </c>
      <c r="H17" s="457" t="s">
        <v>1312</v>
      </c>
      <c r="I17" s="460">
        <f t="shared" si="5"/>
        <v>8.4132107040768261E-2</v>
      </c>
      <c r="J17" s="548">
        <f t="shared" si="4"/>
        <v>8.4132107040768261E-2</v>
      </c>
    </row>
    <row r="18" spans="1:10" ht="15.75" customHeight="1">
      <c r="A18" s="166" t="s">
        <v>709</v>
      </c>
      <c r="B18" s="458">
        <v>7764.9120207013957</v>
      </c>
      <c r="C18" s="1867">
        <v>12738.272402298604</v>
      </c>
      <c r="D18" s="459">
        <f t="shared" si="0"/>
        <v>20503.184422999999</v>
      </c>
      <c r="E18" s="458">
        <v>2010</v>
      </c>
      <c r="F18" s="1867">
        <v>1540</v>
      </c>
      <c r="G18" s="459">
        <f t="shared" si="1"/>
        <v>3550</v>
      </c>
      <c r="H18" s="457">
        <f>E18/B18</f>
        <v>0.25885676420303327</v>
      </c>
      <c r="I18" s="460">
        <f t="shared" si="5"/>
        <v>0.12089551482052692</v>
      </c>
      <c r="J18" s="548">
        <f t="shared" si="4"/>
        <v>0.17314383594080596</v>
      </c>
    </row>
    <row r="19" spans="1:10" ht="15.75" customHeight="1">
      <c r="A19" s="166" t="s">
        <v>711</v>
      </c>
      <c r="B19" s="458">
        <v>56.259177479475056</v>
      </c>
      <c r="C19" s="1867">
        <v>2446.0770895205251</v>
      </c>
      <c r="D19" s="459">
        <f t="shared" si="0"/>
        <v>2502.3362670000001</v>
      </c>
      <c r="E19" s="458">
        <v>5</v>
      </c>
      <c r="F19" s="1867">
        <v>376</v>
      </c>
      <c r="G19" s="459">
        <f t="shared" si="1"/>
        <v>381</v>
      </c>
      <c r="H19" s="457">
        <f>E19/B19</f>
        <v>8.8874388571076102E-2</v>
      </c>
      <c r="I19" s="460">
        <f t="shared" si="5"/>
        <v>0.15371551518586959</v>
      </c>
      <c r="J19" s="548">
        <f t="shared" si="4"/>
        <v>0.15225771413079231</v>
      </c>
    </row>
    <row r="20" spans="1:10" ht="15.75" customHeight="1">
      <c r="A20" s="166" t="s">
        <v>713</v>
      </c>
      <c r="B20" s="458">
        <v>0</v>
      </c>
      <c r="C20" s="1867">
        <v>2961.8758760000001</v>
      </c>
      <c r="D20" s="459">
        <f t="shared" si="0"/>
        <v>2961.8758760000001</v>
      </c>
      <c r="E20" s="458">
        <v>0</v>
      </c>
      <c r="F20" s="1867">
        <v>368</v>
      </c>
      <c r="G20" s="459">
        <f t="shared" si="1"/>
        <v>368</v>
      </c>
      <c r="H20" s="457" t="s">
        <v>1312</v>
      </c>
      <c r="I20" s="460">
        <f t="shared" si="5"/>
        <v>0.12424558469242213</v>
      </c>
      <c r="J20" s="548">
        <f t="shared" si="4"/>
        <v>0.12424558469242213</v>
      </c>
    </row>
    <row r="21" spans="1:10" ht="15.75" customHeight="1">
      <c r="A21" s="166" t="s">
        <v>715</v>
      </c>
      <c r="B21" s="458">
        <v>0</v>
      </c>
      <c r="C21" s="1867">
        <v>73.19744</v>
      </c>
      <c r="D21" s="459">
        <f t="shared" si="0"/>
        <v>73.19744</v>
      </c>
      <c r="E21" s="458">
        <v>0</v>
      </c>
      <c r="F21" s="1867">
        <v>5</v>
      </c>
      <c r="G21" s="459">
        <f t="shared" si="1"/>
        <v>5</v>
      </c>
      <c r="H21" s="457" t="s">
        <v>1312</v>
      </c>
      <c r="I21" s="460">
        <f t="shared" si="5"/>
        <v>6.8308399856607013E-2</v>
      </c>
      <c r="J21" s="548">
        <f t="shared" si="4"/>
        <v>6.8308399856607013E-2</v>
      </c>
    </row>
    <row r="22" spans="1:10" ht="15.75" customHeight="1">
      <c r="A22" s="166" t="s">
        <v>717</v>
      </c>
      <c r="B22" s="458">
        <v>3573.6356474286722</v>
      </c>
      <c r="C22" s="1867">
        <v>1592.3621685713281</v>
      </c>
      <c r="D22" s="459">
        <f t="shared" si="0"/>
        <v>5165.9978160000001</v>
      </c>
      <c r="E22" s="458">
        <v>646</v>
      </c>
      <c r="F22" s="1867">
        <v>217</v>
      </c>
      <c r="G22" s="459">
        <f t="shared" si="1"/>
        <v>863</v>
      </c>
      <c r="H22" s="457">
        <f t="shared" ref="H22:H33" si="7">E22/B22</f>
        <v>0.18076828858163382</v>
      </c>
      <c r="I22" s="460">
        <f t="shared" si="5"/>
        <v>0.13627553095832026</v>
      </c>
      <c r="J22" s="548">
        <f t="shared" si="4"/>
        <v>0.16705388401968305</v>
      </c>
    </row>
    <row r="23" spans="1:10" ht="15.75" customHeight="1">
      <c r="A23" s="166" t="s">
        <v>719</v>
      </c>
      <c r="B23" s="458">
        <v>5211.6330740000003</v>
      </c>
      <c r="C23" s="1867">
        <v>0</v>
      </c>
      <c r="D23" s="459">
        <f t="shared" si="0"/>
        <v>5211.6330740000003</v>
      </c>
      <c r="E23" s="458">
        <v>431</v>
      </c>
      <c r="F23" s="1867">
        <v>0</v>
      </c>
      <c r="G23" s="459">
        <f t="shared" si="1"/>
        <v>431</v>
      </c>
      <c r="H23" s="457">
        <f t="shared" si="7"/>
        <v>8.2699605647640409E-2</v>
      </c>
      <c r="I23" s="460" t="s">
        <v>1312</v>
      </c>
      <c r="J23" s="548">
        <f t="shared" ref="J23:J33" si="8">G23/D23</f>
        <v>8.2699605647640409E-2</v>
      </c>
    </row>
    <row r="24" spans="1:10" ht="15.75" customHeight="1">
      <c r="A24" s="166" t="s">
        <v>721</v>
      </c>
      <c r="B24" s="458">
        <v>6.8567473553039235</v>
      </c>
      <c r="C24" s="1867">
        <v>820.05441464469607</v>
      </c>
      <c r="D24" s="459">
        <f t="shared" si="0"/>
        <v>826.91116199999999</v>
      </c>
      <c r="E24" s="458">
        <v>1</v>
      </c>
      <c r="F24" s="1867">
        <v>90</v>
      </c>
      <c r="G24" s="459">
        <f t="shared" si="1"/>
        <v>91</v>
      </c>
      <c r="H24" s="457">
        <f t="shared" si="7"/>
        <v>0.14584174509893041</v>
      </c>
      <c r="I24" s="460">
        <f t="shared" ref="I24:I31" si="9">F24/C24</f>
        <v>0.10974881470395374</v>
      </c>
      <c r="J24" s="548">
        <f t="shared" si="8"/>
        <v>0.11004809728278889</v>
      </c>
    </row>
    <row r="25" spans="1:10" ht="15.75" customHeight="1">
      <c r="A25" s="166" t="s">
        <v>723</v>
      </c>
      <c r="B25" s="458">
        <v>3.0302952160500354</v>
      </c>
      <c r="C25" s="1867">
        <v>2886.03810178395</v>
      </c>
      <c r="D25" s="459">
        <f t="shared" si="0"/>
        <v>2889.068397</v>
      </c>
      <c r="E25" s="458">
        <v>0</v>
      </c>
      <c r="F25" s="1867">
        <v>280</v>
      </c>
      <c r="G25" s="459">
        <f t="shared" si="1"/>
        <v>280</v>
      </c>
      <c r="H25" s="457">
        <f t="shared" si="7"/>
        <v>0</v>
      </c>
      <c r="I25" s="460">
        <f t="shared" si="9"/>
        <v>9.7018816150390833E-2</v>
      </c>
      <c r="J25" s="548">
        <f t="shared" si="8"/>
        <v>9.6917054747042736E-2</v>
      </c>
    </row>
    <row r="26" spans="1:10" ht="15.75" customHeight="1">
      <c r="A26" s="166" t="s">
        <v>725</v>
      </c>
      <c r="B26" s="458">
        <v>3583.2709592876131</v>
      </c>
      <c r="C26" s="1867">
        <v>3790.6619937123869</v>
      </c>
      <c r="D26" s="459">
        <f t="shared" si="0"/>
        <v>7373.9329529999995</v>
      </c>
      <c r="E26" s="458">
        <v>585</v>
      </c>
      <c r="F26" s="1867">
        <v>811</v>
      </c>
      <c r="G26" s="459">
        <f t="shared" si="1"/>
        <v>1396</v>
      </c>
      <c r="H26" s="457">
        <f t="shared" si="7"/>
        <v>0.16325865574963477</v>
      </c>
      <c r="I26" s="460">
        <f t="shared" si="9"/>
        <v>0.21394679909346037</v>
      </c>
      <c r="J26" s="548">
        <f t="shared" si="8"/>
        <v>0.18931552658504353</v>
      </c>
    </row>
    <row r="27" spans="1:10" ht="15.75" customHeight="1">
      <c r="A27" s="166" t="s">
        <v>727</v>
      </c>
      <c r="B27" s="458">
        <v>10648.375898147438</v>
      </c>
      <c r="C27" s="1867">
        <v>1488.44551385256</v>
      </c>
      <c r="D27" s="459">
        <f t="shared" si="0"/>
        <v>12136.821411999998</v>
      </c>
      <c r="E27" s="458">
        <v>1286</v>
      </c>
      <c r="F27" s="1867">
        <v>186</v>
      </c>
      <c r="G27" s="459">
        <f t="shared" si="1"/>
        <v>1472</v>
      </c>
      <c r="H27" s="457">
        <f t="shared" si="7"/>
        <v>0.12076959080902967</v>
      </c>
      <c r="I27" s="460">
        <f t="shared" si="9"/>
        <v>0.1249625856431749</v>
      </c>
      <c r="J27" s="548">
        <f t="shared" si="8"/>
        <v>0.12128381476756299</v>
      </c>
    </row>
    <row r="28" spans="1:10" ht="15.75" customHeight="1">
      <c r="A28" s="166" t="s">
        <v>729</v>
      </c>
      <c r="B28" s="458">
        <v>3538.7725914335042</v>
      </c>
      <c r="C28" s="1867">
        <v>0.17383456649600004</v>
      </c>
      <c r="D28" s="459">
        <f t="shared" si="0"/>
        <v>3538.9464260000004</v>
      </c>
      <c r="E28" s="458">
        <v>460</v>
      </c>
      <c r="F28" s="1867">
        <v>0</v>
      </c>
      <c r="G28" s="459">
        <f t="shared" si="1"/>
        <v>460</v>
      </c>
      <c r="H28" s="457">
        <f t="shared" si="7"/>
        <v>0.12998857318877924</v>
      </c>
      <c r="I28" s="460">
        <f t="shared" si="9"/>
        <v>0</v>
      </c>
      <c r="J28" s="548">
        <f t="shared" si="8"/>
        <v>0.12998218809430487</v>
      </c>
    </row>
    <row r="29" spans="1:10" ht="15.75" customHeight="1">
      <c r="A29" s="166" t="s">
        <v>731</v>
      </c>
      <c r="B29" s="458">
        <v>3.1747868112238393</v>
      </c>
      <c r="C29" s="1867">
        <v>3063.4587751887757</v>
      </c>
      <c r="D29" s="459">
        <f t="shared" si="0"/>
        <v>3066.6335619999995</v>
      </c>
      <c r="E29" s="458">
        <v>0</v>
      </c>
      <c r="F29" s="1867">
        <v>386</v>
      </c>
      <c r="G29" s="459">
        <f t="shared" si="1"/>
        <v>386</v>
      </c>
      <c r="H29" s="457">
        <f t="shared" si="7"/>
        <v>0</v>
      </c>
      <c r="I29" s="460">
        <f t="shared" si="9"/>
        <v>0.1260013691472685</v>
      </c>
      <c r="J29" s="548">
        <f t="shared" si="8"/>
        <v>0.12587092399401584</v>
      </c>
    </row>
    <row r="30" spans="1:10" ht="15.75" customHeight="1">
      <c r="A30" s="166" t="s">
        <v>733</v>
      </c>
      <c r="B30" s="458">
        <v>2713.5229918959794</v>
      </c>
      <c r="C30" s="1867">
        <v>2723.80899610402</v>
      </c>
      <c r="D30" s="459">
        <f t="shared" si="0"/>
        <v>5437.3319879999999</v>
      </c>
      <c r="E30" s="458">
        <v>570</v>
      </c>
      <c r="F30" s="1867">
        <v>344</v>
      </c>
      <c r="G30" s="459">
        <f t="shared" si="1"/>
        <v>914</v>
      </c>
      <c r="H30" s="457">
        <f t="shared" si="7"/>
        <v>0.21005902721381858</v>
      </c>
      <c r="I30" s="460">
        <f t="shared" si="9"/>
        <v>0.12629373076160547</v>
      </c>
      <c r="J30" s="548">
        <f t="shared" si="8"/>
        <v>0.16809714801618988</v>
      </c>
    </row>
    <row r="31" spans="1:10" ht="15.75" customHeight="1">
      <c r="A31" s="166" t="s">
        <v>735</v>
      </c>
      <c r="B31" s="458">
        <v>28.933402944511954</v>
      </c>
      <c r="C31" s="1867">
        <v>776.20358905548812</v>
      </c>
      <c r="D31" s="459">
        <f t="shared" si="0"/>
        <v>805.13699200000008</v>
      </c>
      <c r="E31" s="458">
        <v>0</v>
      </c>
      <c r="F31" s="1867">
        <v>65</v>
      </c>
      <c r="G31" s="459">
        <f t="shared" si="1"/>
        <v>65</v>
      </c>
      <c r="H31" s="457">
        <f t="shared" si="7"/>
        <v>0</v>
      </c>
      <c r="I31" s="460">
        <f t="shared" si="9"/>
        <v>8.3740916579752342E-2</v>
      </c>
      <c r="J31" s="548">
        <f t="shared" si="8"/>
        <v>8.0731603001542362E-2</v>
      </c>
    </row>
    <row r="32" spans="1:10" ht="15.75" customHeight="1">
      <c r="A32" s="166" t="s">
        <v>737</v>
      </c>
      <c r="B32" s="458">
        <v>117.164243</v>
      </c>
      <c r="C32" s="1867">
        <v>0</v>
      </c>
      <c r="D32" s="459">
        <f t="shared" si="0"/>
        <v>117.164243</v>
      </c>
      <c r="E32" s="458">
        <v>14</v>
      </c>
      <c r="F32" s="1867">
        <v>0</v>
      </c>
      <c r="G32" s="459">
        <f t="shared" si="1"/>
        <v>14</v>
      </c>
      <c r="H32" s="457">
        <f t="shared" si="7"/>
        <v>0.11949038069575545</v>
      </c>
      <c r="I32" s="460" t="s">
        <v>1312</v>
      </c>
      <c r="J32" s="548">
        <f t="shared" si="8"/>
        <v>0.11949038069575545</v>
      </c>
    </row>
    <row r="33" spans="1:10" ht="15.75" customHeight="1">
      <c r="A33" s="166" t="s">
        <v>739</v>
      </c>
      <c r="B33" s="458">
        <v>26.159537298780094</v>
      </c>
      <c r="C33" s="1867">
        <v>1653.0652247012199</v>
      </c>
      <c r="D33" s="459">
        <f t="shared" si="0"/>
        <v>1679.2247620000001</v>
      </c>
      <c r="E33" s="458">
        <v>5</v>
      </c>
      <c r="F33" s="1867">
        <v>360</v>
      </c>
      <c r="G33" s="459">
        <f t="shared" si="1"/>
        <v>365</v>
      </c>
      <c r="H33" s="457">
        <f t="shared" si="7"/>
        <v>0.19113487914150404</v>
      </c>
      <c r="I33" s="460">
        <f>F33/C33</f>
        <v>0.21777725078274968</v>
      </c>
      <c r="J33" s="548">
        <f t="shared" si="8"/>
        <v>0.21736220681100221</v>
      </c>
    </row>
    <row r="34" spans="1:10" ht="15.75" customHeight="1">
      <c r="A34" s="166" t="s">
        <v>741</v>
      </c>
      <c r="B34" s="458">
        <v>0</v>
      </c>
      <c r="C34" s="1867">
        <v>0</v>
      </c>
      <c r="D34" s="459">
        <f t="shared" si="0"/>
        <v>0</v>
      </c>
      <c r="E34" s="458">
        <v>0</v>
      </c>
      <c r="F34" s="1867">
        <v>0</v>
      </c>
      <c r="G34" s="459">
        <f t="shared" si="1"/>
        <v>0</v>
      </c>
      <c r="H34" s="457" t="s">
        <v>1312</v>
      </c>
      <c r="I34" s="460" t="s">
        <v>1312</v>
      </c>
      <c r="J34" s="549" t="s">
        <v>1312</v>
      </c>
    </row>
    <row r="35" spans="1:10" ht="15.75" customHeight="1">
      <c r="A35" s="166" t="s">
        <v>743</v>
      </c>
      <c r="B35" s="458">
        <v>14037.012209999999</v>
      </c>
      <c r="C35" s="1867">
        <v>0</v>
      </c>
      <c r="D35" s="459">
        <f t="shared" si="0"/>
        <v>14037.012209999999</v>
      </c>
      <c r="E35" s="458">
        <v>1229</v>
      </c>
      <c r="F35" s="1867">
        <v>0</v>
      </c>
      <c r="G35" s="459">
        <f t="shared" si="1"/>
        <v>1229</v>
      </c>
      <c r="H35" s="457">
        <f t="shared" ref="H35:H43" si="10">E35/B35</f>
        <v>8.7554244565268502E-2</v>
      </c>
      <c r="I35" s="460" t="s">
        <v>1312</v>
      </c>
      <c r="J35" s="548">
        <f t="shared" ref="J35:J49" si="11">G35/D35</f>
        <v>8.7554244565268502E-2</v>
      </c>
    </row>
    <row r="36" spans="1:10" ht="15.75" customHeight="1">
      <c r="A36" s="166" t="s">
        <v>745</v>
      </c>
      <c r="B36" s="458">
        <v>17114.338952157683</v>
      </c>
      <c r="C36" s="1867">
        <v>1650.5042718423201</v>
      </c>
      <c r="D36" s="459">
        <f t="shared" si="0"/>
        <v>18764.843224000004</v>
      </c>
      <c r="E36" s="458">
        <v>3746</v>
      </c>
      <c r="F36" s="1867">
        <v>475</v>
      </c>
      <c r="G36" s="459">
        <f t="shared" si="1"/>
        <v>4221</v>
      </c>
      <c r="H36" s="457">
        <f t="shared" si="10"/>
        <v>0.21888078823679746</v>
      </c>
      <c r="I36" s="460">
        <f>F36/C36</f>
        <v>0.28779083344619105</v>
      </c>
      <c r="J36" s="548">
        <f t="shared" si="11"/>
        <v>0.22494192728460385</v>
      </c>
    </row>
    <row r="37" spans="1:10" ht="15.75" customHeight="1">
      <c r="A37" s="166" t="s">
        <v>747</v>
      </c>
      <c r="B37" s="458">
        <v>3475.1366523818483</v>
      </c>
      <c r="C37" s="1867">
        <v>4919.2313896181522</v>
      </c>
      <c r="D37" s="459">
        <f t="shared" si="0"/>
        <v>8394.3680420000001</v>
      </c>
      <c r="E37" s="458">
        <v>169</v>
      </c>
      <c r="F37" s="1867">
        <v>486</v>
      </c>
      <c r="G37" s="459">
        <f t="shared" si="1"/>
        <v>655</v>
      </c>
      <c r="H37" s="457">
        <f t="shared" si="10"/>
        <v>4.8631181131875173E-2</v>
      </c>
      <c r="I37" s="460">
        <f>F37/C37</f>
        <v>9.8795921864070921E-2</v>
      </c>
      <c r="J37" s="548">
        <f t="shared" si="11"/>
        <v>7.802850634172849E-2</v>
      </c>
    </row>
    <row r="38" spans="1:10" ht="15.75" customHeight="1">
      <c r="A38" s="166" t="s">
        <v>748</v>
      </c>
      <c r="B38" s="458">
        <v>13000.752526</v>
      </c>
      <c r="C38" s="1867">
        <v>0</v>
      </c>
      <c r="D38" s="459">
        <f t="shared" si="0"/>
        <v>13000.752526</v>
      </c>
      <c r="E38" s="458">
        <v>1578</v>
      </c>
      <c r="F38" s="1867">
        <v>0</v>
      </c>
      <c r="G38" s="459">
        <f t="shared" si="1"/>
        <v>1578</v>
      </c>
      <c r="H38" s="457">
        <f t="shared" si="10"/>
        <v>0.12137758924679035</v>
      </c>
      <c r="I38" s="460" t="s">
        <v>1312</v>
      </c>
      <c r="J38" s="548">
        <f t="shared" si="11"/>
        <v>0.12137758924679035</v>
      </c>
    </row>
    <row r="39" spans="1:10" ht="15.75" customHeight="1">
      <c r="A39" s="166" t="s">
        <v>750</v>
      </c>
      <c r="B39" s="458">
        <v>5287.90182271104</v>
      </c>
      <c r="C39" s="1867">
        <v>312.79321728895997</v>
      </c>
      <c r="D39" s="459">
        <f t="shared" si="0"/>
        <v>5600.6950399999996</v>
      </c>
      <c r="E39" s="458">
        <v>467</v>
      </c>
      <c r="F39" s="1867">
        <v>38</v>
      </c>
      <c r="G39" s="459">
        <f t="shared" si="1"/>
        <v>505</v>
      </c>
      <c r="H39" s="457">
        <f t="shared" si="10"/>
        <v>8.8314801533243115E-2</v>
      </c>
      <c r="I39" s="460">
        <f t="shared" ref="I39:I44" si="12">F39/C39</f>
        <v>0.12148601024457448</v>
      </c>
      <c r="J39" s="548">
        <f t="shared" si="11"/>
        <v>9.0167380368562269E-2</v>
      </c>
    </row>
    <row r="40" spans="1:10" ht="15.75" customHeight="1">
      <c r="A40" s="166" t="s">
        <v>752</v>
      </c>
      <c r="B40" s="458">
        <v>25808.58385385662</v>
      </c>
      <c r="C40" s="1867">
        <v>913.67553114338091</v>
      </c>
      <c r="D40" s="459">
        <f t="shared" si="0"/>
        <v>26722.259385000001</v>
      </c>
      <c r="E40" s="458">
        <v>4290</v>
      </c>
      <c r="F40" s="1867">
        <v>200</v>
      </c>
      <c r="G40" s="459">
        <f t="shared" si="1"/>
        <v>4490</v>
      </c>
      <c r="H40" s="457">
        <f t="shared" si="10"/>
        <v>0.16622376587156051</v>
      </c>
      <c r="I40" s="460">
        <f t="shared" si="12"/>
        <v>0.21889608858159787</v>
      </c>
      <c r="J40" s="548">
        <f t="shared" si="11"/>
        <v>0.16802471435182501</v>
      </c>
    </row>
    <row r="41" spans="1:10" ht="15.75" customHeight="1">
      <c r="A41" s="166" t="s">
        <v>754</v>
      </c>
      <c r="B41" s="458">
        <v>5320.0656114501508</v>
      </c>
      <c r="C41" s="1867">
        <v>2.2366145498500001</v>
      </c>
      <c r="D41" s="459">
        <f t="shared" si="0"/>
        <v>5322.3022260000007</v>
      </c>
      <c r="E41" s="458">
        <v>579</v>
      </c>
      <c r="F41" s="1867">
        <v>0</v>
      </c>
      <c r="G41" s="459">
        <f t="shared" si="1"/>
        <v>579</v>
      </c>
      <c r="H41" s="457">
        <f t="shared" si="10"/>
        <v>0.10883324422801158</v>
      </c>
      <c r="I41" s="460">
        <f t="shared" si="12"/>
        <v>0</v>
      </c>
      <c r="J41" s="548">
        <f t="shared" si="11"/>
        <v>0.10878750875354742</v>
      </c>
    </row>
    <row r="42" spans="1:10" ht="15.75" customHeight="1">
      <c r="A42" s="166" t="s">
        <v>756</v>
      </c>
      <c r="B42" s="458">
        <v>1364.9744532038819</v>
      </c>
      <c r="C42" s="1867">
        <v>1544.0049247961181</v>
      </c>
      <c r="D42" s="459">
        <f t="shared" si="0"/>
        <v>2908.979378</v>
      </c>
      <c r="E42" s="458">
        <v>225</v>
      </c>
      <c r="F42" s="1867">
        <v>243</v>
      </c>
      <c r="G42" s="459">
        <f t="shared" si="1"/>
        <v>468</v>
      </c>
      <c r="H42" s="457">
        <f t="shared" si="10"/>
        <v>0.16483824988217011</v>
      </c>
      <c r="I42" s="460">
        <f t="shared" si="12"/>
        <v>0.1573829176950893</v>
      </c>
      <c r="J42" s="548">
        <f t="shared" si="11"/>
        <v>0.16088116799293445</v>
      </c>
    </row>
    <row r="43" spans="1:10" ht="15.75" customHeight="1">
      <c r="A43" s="166" t="s">
        <v>758</v>
      </c>
      <c r="B43" s="458">
        <v>0.97628978272800282</v>
      </c>
      <c r="C43" s="1867">
        <v>82.811024217271992</v>
      </c>
      <c r="D43" s="459">
        <f t="shared" si="0"/>
        <v>83.787313999999995</v>
      </c>
      <c r="E43" s="458">
        <v>0</v>
      </c>
      <c r="F43" s="1867">
        <v>3</v>
      </c>
      <c r="G43" s="459">
        <f t="shared" si="1"/>
        <v>3</v>
      </c>
      <c r="H43" s="457">
        <f t="shared" si="10"/>
        <v>0</v>
      </c>
      <c r="I43" s="460">
        <f t="shared" si="12"/>
        <v>3.6227060688548841E-2</v>
      </c>
      <c r="J43" s="548">
        <f t="shared" si="11"/>
        <v>3.5804942977405864E-2</v>
      </c>
    </row>
    <row r="44" spans="1:10" ht="15.75" customHeight="1">
      <c r="A44" s="166" t="s">
        <v>760</v>
      </c>
      <c r="B44" s="458">
        <v>0</v>
      </c>
      <c r="C44" s="1867">
        <v>5.3361980000000004</v>
      </c>
      <c r="D44" s="459">
        <f t="shared" si="0"/>
        <v>5.3361980000000004</v>
      </c>
      <c r="E44" s="458">
        <v>0</v>
      </c>
      <c r="F44" s="1867">
        <v>0</v>
      </c>
      <c r="G44" s="459">
        <f t="shared" si="1"/>
        <v>0</v>
      </c>
      <c r="H44" s="457" t="s">
        <v>1312</v>
      </c>
      <c r="I44" s="460">
        <f t="shared" si="12"/>
        <v>0</v>
      </c>
      <c r="J44" s="548">
        <f t="shared" si="11"/>
        <v>0</v>
      </c>
    </row>
    <row r="45" spans="1:10" ht="15.75" customHeight="1">
      <c r="A45" s="166" t="s">
        <v>762</v>
      </c>
      <c r="B45" s="458">
        <v>11307.139063999999</v>
      </c>
      <c r="C45" s="1867">
        <v>0</v>
      </c>
      <c r="D45" s="459">
        <f t="shared" si="0"/>
        <v>11307.139063999999</v>
      </c>
      <c r="E45" s="458">
        <v>2424</v>
      </c>
      <c r="F45" s="1867">
        <v>0</v>
      </c>
      <c r="G45" s="459">
        <f t="shared" si="1"/>
        <v>2424</v>
      </c>
      <c r="H45" s="457">
        <f>E45/B45</f>
        <v>0.21437783565584706</v>
      </c>
      <c r="I45" s="460" t="s">
        <v>1312</v>
      </c>
      <c r="J45" s="548">
        <f t="shared" si="11"/>
        <v>0.21437783565584706</v>
      </c>
    </row>
    <row r="46" spans="1:10" ht="15.75" customHeight="1">
      <c r="A46" s="166" t="s">
        <v>764</v>
      </c>
      <c r="B46" s="458">
        <v>12802.042927173889</v>
      </c>
      <c r="C46" s="1867">
        <v>842.70500582611214</v>
      </c>
      <c r="D46" s="459">
        <f t="shared" si="0"/>
        <v>13644.747933000001</v>
      </c>
      <c r="E46" s="458">
        <v>1506</v>
      </c>
      <c r="F46" s="1867">
        <v>111</v>
      </c>
      <c r="G46" s="459">
        <f t="shared" si="1"/>
        <v>1617</v>
      </c>
      <c r="H46" s="457">
        <f>E46/B46</f>
        <v>0.11763747462550156</v>
      </c>
      <c r="I46" s="460">
        <f>F46/C46</f>
        <v>0.13171869068368189</v>
      </c>
      <c r="J46" s="548">
        <f t="shared" si="11"/>
        <v>0.11850713607462579</v>
      </c>
    </row>
    <row r="47" spans="1:10" ht="15.75" customHeight="1">
      <c r="A47" s="166" t="s">
        <v>766</v>
      </c>
      <c r="B47" s="458">
        <v>13.155817167499947</v>
      </c>
      <c r="C47" s="1867">
        <v>1919.1792478325001</v>
      </c>
      <c r="D47" s="459">
        <f t="shared" si="0"/>
        <v>1932.335065</v>
      </c>
      <c r="E47" s="458">
        <v>2</v>
      </c>
      <c r="F47" s="1867">
        <v>445</v>
      </c>
      <c r="G47" s="459">
        <f t="shared" si="1"/>
        <v>447</v>
      </c>
      <c r="H47" s="457">
        <f>E47/B47</f>
        <v>0.15202400387113832</v>
      </c>
      <c r="I47" s="460">
        <f>F47/C47</f>
        <v>0.23186995196127622</v>
      </c>
      <c r="J47" s="548">
        <f t="shared" si="11"/>
        <v>0.2313263409107571</v>
      </c>
    </row>
    <row r="48" spans="1:10" ht="15.75" customHeight="1">
      <c r="A48" s="166" t="s">
        <v>768</v>
      </c>
      <c r="B48" s="458">
        <v>3352.2765677981338</v>
      </c>
      <c r="C48" s="1867">
        <v>0.17080020186600001</v>
      </c>
      <c r="D48" s="459">
        <f t="shared" si="0"/>
        <v>3352.4473679999996</v>
      </c>
      <c r="E48" s="458">
        <v>661</v>
      </c>
      <c r="F48" s="1867">
        <v>0</v>
      </c>
      <c r="G48" s="459">
        <f t="shared" si="1"/>
        <v>661</v>
      </c>
      <c r="H48" s="457">
        <f>E48/B48</f>
        <v>0.19717943511867303</v>
      </c>
      <c r="I48" s="460">
        <f>F48/C48</f>
        <v>0</v>
      </c>
      <c r="J48" s="548">
        <f t="shared" si="11"/>
        <v>0.19716938923767172</v>
      </c>
    </row>
    <row r="49" spans="1:10" ht="15.75" customHeight="1">
      <c r="A49" s="166" t="s">
        <v>770</v>
      </c>
      <c r="B49" s="458">
        <v>3.9354855782901268</v>
      </c>
      <c r="C49" s="1867">
        <v>3029.5706964217097</v>
      </c>
      <c r="D49" s="459">
        <f t="shared" si="0"/>
        <v>3033.5061820000001</v>
      </c>
      <c r="E49" s="458">
        <v>0</v>
      </c>
      <c r="F49" s="1867">
        <v>402</v>
      </c>
      <c r="G49" s="459">
        <f t="shared" si="1"/>
        <v>402</v>
      </c>
      <c r="H49" s="457">
        <f>E49/B49</f>
        <v>0</v>
      </c>
      <c r="I49" s="460">
        <f>F49/C49</f>
        <v>0.13269206771600039</v>
      </c>
      <c r="J49" s="548">
        <f t="shared" si="11"/>
        <v>0.13251992113461267</v>
      </c>
    </row>
    <row r="50" spans="1:10" ht="15.75" customHeight="1">
      <c r="A50" s="166" t="s">
        <v>772</v>
      </c>
      <c r="B50" s="458">
        <v>0</v>
      </c>
      <c r="C50" s="1867">
        <v>82.527024999999995</v>
      </c>
      <c r="D50" s="459">
        <f t="shared" si="0"/>
        <v>82.527024999999995</v>
      </c>
      <c r="E50" s="458">
        <v>0</v>
      </c>
      <c r="F50" s="1867">
        <v>0</v>
      </c>
      <c r="G50" s="459">
        <f t="shared" ref="G50:G54" si="13">E50+F50</f>
        <v>0</v>
      </c>
      <c r="H50" s="457" t="s">
        <v>1312</v>
      </c>
      <c r="I50" s="460">
        <f t="shared" si="3"/>
        <v>0</v>
      </c>
      <c r="J50" s="550">
        <f t="shared" si="4"/>
        <v>0</v>
      </c>
    </row>
    <row r="51" spans="1:10" ht="15.75" customHeight="1">
      <c r="A51" s="166" t="s">
        <v>774</v>
      </c>
      <c r="B51" s="458">
        <v>133.69353272391595</v>
      </c>
      <c r="C51" s="1867">
        <v>1339.1401592760842</v>
      </c>
      <c r="D51" s="459">
        <f t="shared" si="0"/>
        <v>1472.8336920000002</v>
      </c>
      <c r="E51" s="458">
        <v>16</v>
      </c>
      <c r="F51" s="1867">
        <v>192</v>
      </c>
      <c r="G51" s="459">
        <f t="shared" si="13"/>
        <v>208</v>
      </c>
      <c r="H51" s="457">
        <f t="shared" si="2"/>
        <v>0.11967669395826967</v>
      </c>
      <c r="I51" s="460">
        <f t="shared" si="3"/>
        <v>0.14337558221223973</v>
      </c>
      <c r="J51" s="550">
        <f t="shared" si="4"/>
        <v>0.1412243630287621</v>
      </c>
    </row>
    <row r="52" spans="1:10" ht="15.75" customHeight="1">
      <c r="A52" s="166" t="s">
        <v>776</v>
      </c>
      <c r="B52" s="458">
        <v>0</v>
      </c>
      <c r="C52" s="1867">
        <v>2486.7331290000002</v>
      </c>
      <c r="D52" s="459">
        <f t="shared" si="0"/>
        <v>2486.7331290000002</v>
      </c>
      <c r="E52" s="458">
        <v>0</v>
      </c>
      <c r="F52" s="1867">
        <v>292</v>
      </c>
      <c r="G52" s="459">
        <f t="shared" si="13"/>
        <v>292</v>
      </c>
      <c r="H52" s="457" t="s">
        <v>1312</v>
      </c>
      <c r="I52" s="460">
        <f t="shared" si="3"/>
        <v>0.11742313503396447</v>
      </c>
      <c r="J52" s="550">
        <f t="shared" si="4"/>
        <v>0.11742313503396447</v>
      </c>
    </row>
    <row r="53" spans="1:10">
      <c r="A53" s="166" t="s">
        <v>778</v>
      </c>
      <c r="B53" s="458">
        <v>5119.0617611039879</v>
      </c>
      <c r="C53" s="1867">
        <v>0.10829889601200002</v>
      </c>
      <c r="D53" s="459">
        <f t="shared" si="0"/>
        <v>5119.1700599999995</v>
      </c>
      <c r="E53" s="458">
        <v>953</v>
      </c>
      <c r="F53" s="1867">
        <v>0</v>
      </c>
      <c r="G53" s="459">
        <f t="shared" si="13"/>
        <v>953</v>
      </c>
      <c r="H53" s="457">
        <f t="shared" si="2"/>
        <v>0.18616692754933162</v>
      </c>
      <c r="I53" s="460">
        <f t="shared" si="3"/>
        <v>0</v>
      </c>
      <c r="J53" s="550">
        <f t="shared" si="4"/>
        <v>0.18616298908421106</v>
      </c>
    </row>
    <row r="54" spans="1:10" ht="13" thickBot="1">
      <c r="A54" s="364" t="s">
        <v>780</v>
      </c>
      <c r="B54" s="464">
        <v>2494.9299784071932</v>
      </c>
      <c r="C54" s="465">
        <v>20.775026592807006</v>
      </c>
      <c r="D54" s="466">
        <f t="shared" ref="D54" si="14">B54+C54</f>
        <v>2515.7050050000003</v>
      </c>
      <c r="E54" s="464">
        <v>566</v>
      </c>
      <c r="F54" s="465">
        <v>10</v>
      </c>
      <c r="G54" s="466">
        <f t="shared" si="13"/>
        <v>576</v>
      </c>
      <c r="H54" s="551">
        <f t="shared" ref="H54:J55" si="15">E54/B54</f>
        <v>0.22686007418987536</v>
      </c>
      <c r="I54" s="467">
        <f t="shared" si="15"/>
        <v>0.48134715762348662</v>
      </c>
      <c r="J54" s="552">
        <f t="shared" si="15"/>
        <v>0.22896166237901169</v>
      </c>
    </row>
    <row r="55" spans="1:10" s="48" customFormat="1" ht="14" thickTop="1" thickBot="1">
      <c r="A55" s="2423" t="s">
        <v>47</v>
      </c>
      <c r="B55" s="2457">
        <f>SUM(B7:B54)</f>
        <v>244208.30012218549</v>
      </c>
      <c r="C55" s="2458">
        <f>SUM(C7:C54)</f>
        <v>71417.467231814517</v>
      </c>
      <c r="D55" s="2426">
        <f t="shared" ref="D55" si="16">SUM(B55:C55)</f>
        <v>315625.76735400001</v>
      </c>
      <c r="E55" s="2427">
        <f>SUM(E7:E54)</f>
        <v>39510</v>
      </c>
      <c r="F55" s="2458">
        <f>SUM(F7:F54)</f>
        <v>9697</v>
      </c>
      <c r="G55" s="2428">
        <f>SUM(E55:F55)</f>
        <v>49207</v>
      </c>
      <c r="H55" s="2459">
        <f t="shared" si="15"/>
        <v>0.1617881127718912</v>
      </c>
      <c r="I55" s="2430">
        <f t="shared" si="15"/>
        <v>0.13577910805103788</v>
      </c>
      <c r="J55" s="2460">
        <f t="shared" si="15"/>
        <v>0.15590298730208024</v>
      </c>
    </row>
    <row r="56" spans="1:10" ht="29.15" customHeight="1" thickBot="1">
      <c r="A56" s="3127" t="s">
        <v>1641</v>
      </c>
      <c r="B56" s="3128"/>
      <c r="C56" s="3128"/>
      <c r="D56" s="3128"/>
      <c r="E56" s="3128"/>
      <c r="F56" s="3128"/>
      <c r="G56" s="3128"/>
      <c r="H56" s="3128"/>
      <c r="I56" s="3128"/>
      <c r="J56" s="3129"/>
    </row>
  </sheetData>
  <mergeCells count="8">
    <mergeCell ref="A1:J1"/>
    <mergeCell ref="A2:J2"/>
    <mergeCell ref="A3:J3"/>
    <mergeCell ref="A56:J56"/>
    <mergeCell ref="B5:D5"/>
    <mergeCell ref="E5:G5"/>
    <mergeCell ref="H5:J5"/>
    <mergeCell ref="A5:A6"/>
  </mergeCells>
  <printOptions horizontalCentered="1" verticalCentered="1" headings="1"/>
  <pageMargins left="0.25" right="0.25" top="0.5" bottom="0.5" header="0.3" footer="0.3"/>
  <pageSetup scale="80" orientation="portrait" r:id="rId1"/>
  <customProperties>
    <customPr name="_pios_id" r:id="rId2"/>
  </customProperties>
  <ignoredErrors>
    <ignoredError sqref="D5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27"/>
  <sheetViews>
    <sheetView tabSelected="1" view="pageBreakPreview" topLeftCell="A94" zoomScale="80" zoomScaleNormal="130" zoomScaleSheetLayoutView="80" zoomScalePageLayoutView="71" workbookViewId="0">
      <selection activeCell="B6" sqref="B6"/>
    </sheetView>
  </sheetViews>
  <sheetFormatPr defaultColWidth="9.453125" defaultRowHeight="12.5"/>
  <cols>
    <col min="1" max="1" width="55.1796875" customWidth="1"/>
    <col min="2" max="2" width="7.54296875" customWidth="1"/>
    <col min="3" max="3" width="7.453125" customWidth="1"/>
    <col min="4" max="4" width="15.54296875" customWidth="1"/>
    <col min="5" max="5" width="15.453125" customWidth="1"/>
    <col min="6" max="6" width="16.453125" customWidth="1"/>
    <col min="7" max="7" width="9.54296875" customWidth="1"/>
    <col min="8" max="8" width="12.54296875" customWidth="1"/>
    <col min="9" max="9" width="16.54296875" customWidth="1"/>
    <col min="10" max="10" width="17" customWidth="1"/>
    <col min="11" max="11" width="16.453125" customWidth="1"/>
    <col min="12" max="12" width="20.1796875" customWidth="1"/>
    <col min="13" max="13" width="3.81640625" customWidth="1"/>
    <col min="14" max="14" width="8.453125" bestFit="1" customWidth="1"/>
    <col min="15" max="15" width="15" bestFit="1" customWidth="1"/>
  </cols>
  <sheetData>
    <row r="1" spans="1:20" ht="15.5">
      <c r="A1" s="2605" t="s">
        <v>134</v>
      </c>
      <c r="B1" s="2557"/>
      <c r="C1" s="2557"/>
      <c r="D1" s="2557"/>
      <c r="E1" s="2557"/>
      <c r="F1" s="2557"/>
      <c r="G1" s="2557"/>
      <c r="H1" s="2557"/>
      <c r="I1" s="2557"/>
      <c r="J1" s="2557"/>
      <c r="K1" s="2557"/>
      <c r="L1" s="2557"/>
    </row>
    <row r="2" spans="1:20" ht="15.65" customHeight="1">
      <c r="A2" s="2605" t="s">
        <v>39</v>
      </c>
      <c r="B2" s="2557"/>
      <c r="C2" s="2557"/>
      <c r="D2" s="2557"/>
      <c r="E2" s="2557"/>
      <c r="F2" s="2557"/>
      <c r="G2" s="2557"/>
      <c r="H2" s="2557"/>
      <c r="I2" s="2557"/>
      <c r="J2" s="2557"/>
      <c r="K2" s="2557"/>
      <c r="L2" s="2557"/>
    </row>
    <row r="3" spans="1:20" ht="15.65" customHeight="1">
      <c r="A3" s="2605" t="s">
        <v>40</v>
      </c>
      <c r="B3" s="2557"/>
      <c r="C3" s="2557"/>
      <c r="D3" s="2557"/>
      <c r="E3" s="2557"/>
      <c r="F3" s="2557"/>
      <c r="G3" s="2557"/>
      <c r="H3" s="2557"/>
      <c r="I3" s="2557"/>
      <c r="J3" s="2557"/>
      <c r="K3" s="2557"/>
      <c r="L3" s="2557"/>
    </row>
    <row r="4" spans="1:20" ht="15.65" customHeight="1" thickBot="1">
      <c r="A4" s="179"/>
      <c r="B4" s="53"/>
      <c r="C4" s="53"/>
      <c r="D4" s="53"/>
      <c r="E4" s="53"/>
      <c r="F4" s="53"/>
      <c r="G4" s="53"/>
      <c r="H4" s="53"/>
      <c r="I4" s="53"/>
      <c r="J4" s="53"/>
    </row>
    <row r="5" spans="1:20" ht="40" customHeight="1" thickBot="1">
      <c r="A5" s="2606" t="s">
        <v>1749</v>
      </c>
      <c r="B5" s="2607"/>
      <c r="C5" s="2607"/>
      <c r="D5" s="2607"/>
      <c r="E5" s="2607"/>
      <c r="F5" s="2607"/>
      <c r="G5" s="2607"/>
      <c r="H5" s="2607"/>
      <c r="I5" s="2607"/>
      <c r="J5" s="2607"/>
      <c r="K5" s="2607"/>
      <c r="L5" s="2608"/>
    </row>
    <row r="6" spans="1:20" ht="39.5" thickBot="1">
      <c r="A6" s="2476" t="s">
        <v>135</v>
      </c>
      <c r="B6" s="2477" t="s">
        <v>136</v>
      </c>
      <c r="C6" s="2477" t="s">
        <v>137</v>
      </c>
      <c r="D6" s="2113" t="s">
        <v>138</v>
      </c>
      <c r="E6" s="2469" t="s">
        <v>139</v>
      </c>
      <c r="F6" s="2469" t="s">
        <v>140</v>
      </c>
      <c r="G6" s="2469" t="s">
        <v>141</v>
      </c>
      <c r="H6" s="2469" t="s">
        <v>142</v>
      </c>
      <c r="I6" s="2474" t="s">
        <v>143</v>
      </c>
      <c r="J6" s="2113" t="s">
        <v>144</v>
      </c>
      <c r="K6" s="2044" t="s">
        <v>145</v>
      </c>
      <c r="L6" s="2475" t="s">
        <v>146</v>
      </c>
    </row>
    <row r="7" spans="1:20" ht="13.4" customHeight="1">
      <c r="A7" s="252" t="s">
        <v>147</v>
      </c>
      <c r="B7" s="252"/>
      <c r="C7" s="252"/>
      <c r="D7" s="253"/>
      <c r="E7" s="254"/>
      <c r="F7" s="254"/>
      <c r="G7" s="254"/>
      <c r="H7" s="254"/>
      <c r="I7" s="255"/>
      <c r="J7" s="256"/>
      <c r="K7" s="1254"/>
      <c r="L7" s="2473"/>
    </row>
    <row r="8" spans="1:20" ht="13">
      <c r="A8" s="1282" t="s">
        <v>148</v>
      </c>
      <c r="B8" s="1282"/>
      <c r="C8" s="868"/>
      <c r="D8" s="1282" t="s">
        <v>149</v>
      </c>
      <c r="E8" s="1283"/>
      <c r="F8" s="1283"/>
      <c r="G8" s="1283"/>
      <c r="H8" s="1283"/>
      <c r="I8" s="1284"/>
      <c r="J8" s="1285"/>
      <c r="K8" s="1286"/>
      <c r="L8" s="1696"/>
    </row>
    <row r="9" spans="1:20" ht="13">
      <c r="A9" s="1282" t="s">
        <v>150</v>
      </c>
      <c r="B9" s="1282"/>
      <c r="C9" s="868"/>
      <c r="D9" s="1282" t="s">
        <v>149</v>
      </c>
      <c r="E9" s="1283"/>
      <c r="F9" s="1283"/>
      <c r="G9" s="1283"/>
      <c r="H9" s="1283"/>
      <c r="I9" s="1284"/>
      <c r="J9" s="1285"/>
      <c r="K9" s="1286"/>
      <c r="L9" s="1696"/>
    </row>
    <row r="10" spans="1:20" ht="13">
      <c r="A10" s="1282" t="s">
        <v>151</v>
      </c>
      <c r="B10" s="1282"/>
      <c r="C10" s="868"/>
      <c r="D10" s="1282" t="s">
        <v>149</v>
      </c>
      <c r="E10" s="1283"/>
      <c r="F10" s="1283"/>
      <c r="G10" s="1283"/>
      <c r="H10" s="1283"/>
      <c r="I10" s="1284"/>
      <c r="J10" s="1285"/>
      <c r="K10" s="1286"/>
      <c r="L10" s="1696"/>
    </row>
    <row r="11" spans="1:20" ht="13">
      <c r="A11" s="1282" t="s">
        <v>152</v>
      </c>
      <c r="B11" s="1282" t="s">
        <v>126</v>
      </c>
      <c r="C11" s="868" t="s">
        <v>153</v>
      </c>
      <c r="D11" s="1282" t="s">
        <v>149</v>
      </c>
      <c r="E11" s="1283">
        <v>3154</v>
      </c>
      <c r="F11" s="1283">
        <v>580160</v>
      </c>
      <c r="G11" s="1283">
        <v>104.42879999999384</v>
      </c>
      <c r="H11" s="1283">
        <v>59641</v>
      </c>
      <c r="I11" s="1284">
        <v>3067483.1900000004</v>
      </c>
      <c r="J11" s="1285">
        <v>3.1709294966458031E-2</v>
      </c>
      <c r="K11" s="1286">
        <v>11</v>
      </c>
      <c r="L11" s="1696">
        <v>2116475</v>
      </c>
      <c r="N11" s="595"/>
      <c r="O11" s="1697"/>
      <c r="P11" s="595"/>
      <c r="Q11" s="595"/>
      <c r="R11" s="595"/>
      <c r="S11" s="595"/>
      <c r="T11" s="595"/>
    </row>
    <row r="12" spans="1:20" ht="13">
      <c r="A12" s="1282" t="s">
        <v>154</v>
      </c>
      <c r="B12" s="1282" t="s">
        <v>126</v>
      </c>
      <c r="C12" s="868" t="s">
        <v>153</v>
      </c>
      <c r="D12" s="1282" t="s">
        <v>149</v>
      </c>
      <c r="E12" s="1283">
        <v>1</v>
      </c>
      <c r="F12" s="1283">
        <v>270.54000000000002</v>
      </c>
      <c r="G12" s="1283">
        <v>0</v>
      </c>
      <c r="H12" s="1283">
        <v>0</v>
      </c>
      <c r="I12" s="1284">
        <v>1840.55</v>
      </c>
      <c r="J12" s="1285">
        <v>1.9026198102984328E-5</v>
      </c>
      <c r="K12" s="1286">
        <v>10</v>
      </c>
      <c r="L12" s="1696">
        <v>465</v>
      </c>
      <c r="N12" s="595"/>
      <c r="O12" s="1697"/>
      <c r="P12" s="595"/>
      <c r="Q12" s="595"/>
      <c r="R12" s="595"/>
      <c r="S12" s="595"/>
      <c r="T12" s="595"/>
    </row>
    <row r="13" spans="1:20">
      <c r="A13" s="1282" t="s">
        <v>155</v>
      </c>
      <c r="B13" s="1282"/>
      <c r="C13" s="1282"/>
      <c r="D13" s="1282" t="s">
        <v>149</v>
      </c>
      <c r="E13" s="1283"/>
      <c r="F13" s="1283"/>
      <c r="G13" s="1283"/>
      <c r="H13" s="1283"/>
      <c r="I13" s="1284"/>
      <c r="J13" s="1285"/>
      <c r="K13" s="1286"/>
      <c r="L13" s="1696"/>
      <c r="N13" s="595"/>
      <c r="O13" s="1697"/>
      <c r="P13" s="595"/>
      <c r="Q13" s="595"/>
      <c r="R13" s="595"/>
      <c r="S13" s="595"/>
      <c r="T13" s="595"/>
    </row>
    <row r="14" spans="1:20" ht="12.65" customHeight="1">
      <c r="A14" s="1282" t="s">
        <v>156</v>
      </c>
      <c r="B14" s="1282" t="s">
        <v>126</v>
      </c>
      <c r="C14" s="868" t="s">
        <v>153</v>
      </c>
      <c r="D14" s="1282" t="s">
        <v>157</v>
      </c>
      <c r="E14" s="1283">
        <v>12342</v>
      </c>
      <c r="F14" s="1283">
        <v>7043783.7540005632</v>
      </c>
      <c r="G14" s="1283">
        <v>986.12794700007362</v>
      </c>
      <c r="H14" s="1283">
        <v>0</v>
      </c>
      <c r="I14" s="1284">
        <v>15034621.35</v>
      </c>
      <c r="J14" s="1285">
        <v>0.1554164158585519</v>
      </c>
      <c r="K14" s="1286">
        <v>15</v>
      </c>
      <c r="L14" s="1696">
        <v>16554737</v>
      </c>
      <c r="N14" s="595"/>
      <c r="O14" s="1697"/>
      <c r="P14" s="595"/>
      <c r="Q14" s="595"/>
      <c r="R14" s="595"/>
      <c r="S14" s="595"/>
      <c r="T14" s="595"/>
    </row>
    <row r="15" spans="1:20" ht="13">
      <c r="A15" s="869" t="s">
        <v>158</v>
      </c>
      <c r="B15" s="869"/>
      <c r="C15" s="869"/>
      <c r="D15" s="1287"/>
      <c r="E15" s="1287"/>
      <c r="F15" s="1287"/>
      <c r="G15" s="1287"/>
      <c r="H15" s="1287"/>
      <c r="I15" s="1288"/>
      <c r="J15" s="1289"/>
      <c r="K15" s="1290"/>
      <c r="L15" s="1711"/>
      <c r="N15" s="595"/>
      <c r="O15" s="1697"/>
      <c r="P15" s="595"/>
      <c r="Q15" s="595"/>
      <c r="R15" s="595"/>
      <c r="S15" s="595"/>
      <c r="T15" s="595"/>
    </row>
    <row r="16" spans="1:20" ht="13">
      <c r="A16" s="1282" t="s">
        <v>159</v>
      </c>
      <c r="B16" s="1282" t="s">
        <v>126</v>
      </c>
      <c r="C16" s="868" t="s">
        <v>153</v>
      </c>
      <c r="D16" s="1282" t="s">
        <v>157</v>
      </c>
      <c r="E16" s="1283">
        <v>30</v>
      </c>
      <c r="F16" s="1283">
        <v>51127.993999999999</v>
      </c>
      <c r="G16" s="1283">
        <v>25.093699999999995</v>
      </c>
      <c r="H16" s="1283">
        <v>0</v>
      </c>
      <c r="I16" s="1284">
        <v>124847.25000000001</v>
      </c>
      <c r="J16" s="1285">
        <v>1.2905753775299832E-3</v>
      </c>
      <c r="K16" s="1286">
        <v>10</v>
      </c>
      <c r="L16" s="1696">
        <v>87917</v>
      </c>
      <c r="N16" s="595"/>
      <c r="O16" s="1697"/>
      <c r="P16" s="595"/>
      <c r="Q16" s="595"/>
      <c r="R16" s="595"/>
      <c r="S16" s="595"/>
      <c r="T16" s="595"/>
    </row>
    <row r="17" spans="1:20" ht="13">
      <c r="A17" s="1282" t="s">
        <v>160</v>
      </c>
      <c r="B17" s="1282"/>
      <c r="C17" s="868"/>
      <c r="D17" s="1282" t="s">
        <v>149</v>
      </c>
      <c r="E17" s="1283"/>
      <c r="F17" s="1283"/>
      <c r="G17" s="1283"/>
      <c r="H17" s="1283"/>
      <c r="I17" s="1284"/>
      <c r="J17" s="1285"/>
      <c r="K17" s="1286"/>
      <c r="L17" s="1696"/>
      <c r="N17" s="595"/>
      <c r="O17" s="1697"/>
      <c r="P17" s="595"/>
      <c r="Q17" s="595"/>
      <c r="R17" s="595"/>
      <c r="S17" s="595"/>
      <c r="T17" s="595"/>
    </row>
    <row r="18" spans="1:20" ht="13">
      <c r="A18" s="1282" t="s">
        <v>161</v>
      </c>
      <c r="B18" s="868"/>
      <c r="C18" s="868"/>
      <c r="D18" s="1282" t="s">
        <v>149</v>
      </c>
      <c r="E18" s="1283"/>
      <c r="F18" s="1283"/>
      <c r="G18" s="1283"/>
      <c r="H18" s="1283"/>
      <c r="I18" s="1284"/>
      <c r="J18" s="1285"/>
      <c r="K18" s="1286"/>
      <c r="L18" s="1696"/>
      <c r="N18" s="595"/>
      <c r="O18" s="1697"/>
      <c r="P18" s="595"/>
      <c r="Q18" s="595"/>
      <c r="R18" s="595"/>
      <c r="S18" s="595"/>
      <c r="T18" s="595"/>
    </row>
    <row r="19" spans="1:20" ht="13">
      <c r="A19" s="1282" t="s">
        <v>162</v>
      </c>
      <c r="B19" s="1282"/>
      <c r="C19" s="868"/>
      <c r="D19" s="1282" t="s">
        <v>149</v>
      </c>
      <c r="E19" s="1283"/>
      <c r="F19" s="1283"/>
      <c r="G19" s="1283"/>
      <c r="H19" s="1283"/>
      <c r="I19" s="1284"/>
      <c r="J19" s="1285"/>
      <c r="K19" s="1286"/>
      <c r="L19" s="1696"/>
      <c r="N19" s="595"/>
      <c r="O19" s="1697"/>
      <c r="P19" s="595"/>
      <c r="Q19" s="595"/>
      <c r="R19" s="595"/>
      <c r="S19" s="595"/>
      <c r="T19" s="595"/>
    </row>
    <row r="20" spans="1:20" ht="13.4" customHeight="1">
      <c r="A20" s="1282" t="s">
        <v>163</v>
      </c>
      <c r="B20" s="1282"/>
      <c r="C20" s="868"/>
      <c r="D20" s="1282" t="s">
        <v>149</v>
      </c>
      <c r="E20" s="1283"/>
      <c r="F20" s="1283"/>
      <c r="G20" s="1283"/>
      <c r="H20" s="1283"/>
      <c r="I20" s="1284"/>
      <c r="J20" s="1285"/>
      <c r="K20" s="1286"/>
      <c r="L20" s="1696"/>
      <c r="N20" s="595"/>
      <c r="O20" s="1697"/>
      <c r="P20" s="595"/>
      <c r="Q20" s="595"/>
      <c r="R20" s="595"/>
      <c r="S20" s="595"/>
      <c r="T20" s="595"/>
    </row>
    <row r="21" spans="1:20" ht="13">
      <c r="A21" s="1282" t="s">
        <v>164</v>
      </c>
      <c r="B21" s="1282"/>
      <c r="C21" s="868"/>
      <c r="D21" s="1282" t="s">
        <v>149</v>
      </c>
      <c r="E21" s="1283"/>
      <c r="F21" s="1283"/>
      <c r="G21" s="1283"/>
      <c r="H21" s="1283"/>
      <c r="I21" s="1284"/>
      <c r="J21" s="1285"/>
      <c r="K21" s="1286"/>
      <c r="L21" s="1696"/>
      <c r="N21" s="595"/>
      <c r="O21" s="1697"/>
      <c r="P21" s="595"/>
      <c r="Q21" s="595"/>
      <c r="R21" s="595"/>
      <c r="S21" s="595"/>
      <c r="T21" s="595"/>
    </row>
    <row r="22" spans="1:20" ht="13">
      <c r="A22" s="1282" t="s">
        <v>165</v>
      </c>
      <c r="B22" s="1282"/>
      <c r="C22" s="868"/>
      <c r="D22" s="1282" t="s">
        <v>149</v>
      </c>
      <c r="E22" s="1283"/>
      <c r="F22" s="1283"/>
      <c r="G22" s="1283"/>
      <c r="H22" s="1283"/>
      <c r="I22" s="1284"/>
      <c r="J22" s="1285"/>
      <c r="K22" s="1286"/>
      <c r="L22" s="1696"/>
      <c r="N22" s="595"/>
      <c r="O22" s="1697"/>
      <c r="P22" s="595"/>
      <c r="Q22" s="595"/>
      <c r="R22" s="595"/>
      <c r="S22" s="595"/>
      <c r="T22" s="595"/>
    </row>
    <row r="23" spans="1:20" ht="15">
      <c r="A23" s="1282" t="s">
        <v>166</v>
      </c>
      <c r="B23" s="868" t="s">
        <v>153</v>
      </c>
      <c r="C23" s="1282" t="s">
        <v>126</v>
      </c>
      <c r="D23" s="1282" t="s">
        <v>157</v>
      </c>
      <c r="E23" s="1283">
        <v>29319</v>
      </c>
      <c r="F23" s="1283">
        <v>146347.55000000191</v>
      </c>
      <c r="G23" s="1283">
        <v>20.488898999999865</v>
      </c>
      <c r="H23" s="1283">
        <v>141849.35250001797</v>
      </c>
      <c r="I23" s="1284">
        <v>2370983.69</v>
      </c>
      <c r="J23" s="1285">
        <v>2.4509415872910154E-2</v>
      </c>
      <c r="K23" s="1286">
        <v>8</v>
      </c>
      <c r="L23" s="1696">
        <v>2112937</v>
      </c>
      <c r="N23" s="595"/>
      <c r="O23" s="1697"/>
      <c r="P23" s="595"/>
      <c r="Q23" s="595"/>
      <c r="R23" s="595"/>
      <c r="S23" s="595"/>
      <c r="T23" s="595"/>
    </row>
    <row r="24" spans="1:20" ht="13.4" customHeight="1">
      <c r="A24" s="1282" t="s">
        <v>167</v>
      </c>
      <c r="B24" s="1282"/>
      <c r="C24" s="868"/>
      <c r="D24" s="1282" t="s">
        <v>157</v>
      </c>
      <c r="E24" s="1283"/>
      <c r="F24" s="1283"/>
      <c r="G24" s="1283"/>
      <c r="H24" s="1283"/>
      <c r="I24" s="1284"/>
      <c r="J24" s="1285"/>
      <c r="K24" s="1286"/>
      <c r="L24" s="1696"/>
      <c r="N24" s="595"/>
      <c r="O24" s="1697"/>
      <c r="P24" s="595"/>
      <c r="Q24" s="595"/>
      <c r="R24" s="595"/>
      <c r="S24" s="595"/>
      <c r="T24" s="595"/>
    </row>
    <row r="25" spans="1:20" ht="13">
      <c r="A25" s="1282" t="s">
        <v>168</v>
      </c>
      <c r="B25" s="1282"/>
      <c r="C25" s="868"/>
      <c r="D25" s="1282" t="s">
        <v>149</v>
      </c>
      <c r="E25" s="1283"/>
      <c r="F25" s="1283"/>
      <c r="G25" s="1283"/>
      <c r="H25" s="1283"/>
      <c r="I25" s="1284"/>
      <c r="J25" s="1285"/>
      <c r="K25" s="1286"/>
      <c r="L25" s="1696"/>
      <c r="N25" s="595"/>
      <c r="O25" s="1697"/>
      <c r="P25" s="595"/>
      <c r="Q25" s="595"/>
      <c r="R25" s="595"/>
      <c r="S25" s="595"/>
      <c r="T25" s="595"/>
    </row>
    <row r="26" spans="1:20" ht="13">
      <c r="A26" s="1282" t="s">
        <v>169</v>
      </c>
      <c r="B26" s="1282"/>
      <c r="C26" s="868"/>
      <c r="D26" s="1282" t="s">
        <v>149</v>
      </c>
      <c r="E26" s="1283"/>
      <c r="F26" s="1283"/>
      <c r="G26" s="1283"/>
      <c r="H26" s="1283"/>
      <c r="I26" s="1284"/>
      <c r="J26" s="1285"/>
      <c r="K26" s="1286"/>
      <c r="L26" s="1696"/>
      <c r="N26" s="595"/>
      <c r="O26" s="1697"/>
      <c r="P26" s="595"/>
      <c r="Q26" s="595"/>
      <c r="R26" s="595"/>
      <c r="S26" s="595"/>
      <c r="T26" s="595"/>
    </row>
    <row r="27" spans="1:20" ht="13">
      <c r="A27" s="1282" t="s">
        <v>170</v>
      </c>
      <c r="B27" s="1282"/>
      <c r="C27" s="868"/>
      <c r="D27" s="1282" t="s">
        <v>149</v>
      </c>
      <c r="E27" s="1283"/>
      <c r="F27" s="1283"/>
      <c r="G27" s="1283"/>
      <c r="H27" s="1283"/>
      <c r="I27" s="1284"/>
      <c r="J27" s="1285"/>
      <c r="K27" s="1286"/>
      <c r="L27" s="1696"/>
      <c r="N27" s="595"/>
      <c r="O27" s="1697"/>
      <c r="P27" s="595"/>
      <c r="Q27" s="595"/>
      <c r="R27" s="595"/>
      <c r="S27" s="595"/>
      <c r="T27" s="595"/>
    </row>
    <row r="28" spans="1:20" ht="13.4" customHeight="1">
      <c r="A28" s="1282" t="s">
        <v>171</v>
      </c>
      <c r="B28" s="868" t="s">
        <v>153</v>
      </c>
      <c r="C28" s="1282" t="s">
        <v>126</v>
      </c>
      <c r="D28" s="1282" t="s">
        <v>149</v>
      </c>
      <c r="E28" s="1283">
        <v>1693</v>
      </c>
      <c r="F28" s="1283">
        <v>0</v>
      </c>
      <c r="G28" s="1283">
        <v>0</v>
      </c>
      <c r="H28" s="1283">
        <v>3034</v>
      </c>
      <c r="I28" s="1284">
        <v>174894.41999999998</v>
      </c>
      <c r="J28" s="1285">
        <v>1.8079247409885874E-3</v>
      </c>
      <c r="K28" s="1286">
        <v>8</v>
      </c>
      <c r="L28" s="1696">
        <v>40720</v>
      </c>
      <c r="N28" s="595"/>
      <c r="O28" s="1697"/>
      <c r="P28" s="595"/>
      <c r="Q28" s="595"/>
      <c r="R28" s="595"/>
      <c r="S28" s="595"/>
      <c r="T28" s="595"/>
    </row>
    <row r="29" spans="1:20" ht="13">
      <c r="A29" s="1282" t="s">
        <v>172</v>
      </c>
      <c r="B29" s="1282" t="s">
        <v>126</v>
      </c>
      <c r="C29" s="868" t="s">
        <v>153</v>
      </c>
      <c r="D29" s="1282" t="s">
        <v>149</v>
      </c>
      <c r="E29" s="1283">
        <v>153</v>
      </c>
      <c r="F29" s="1283">
        <v>0</v>
      </c>
      <c r="G29" s="1283">
        <v>0</v>
      </c>
      <c r="H29" s="1283">
        <v>1188.9659887563746</v>
      </c>
      <c r="I29" s="1284">
        <v>67476.31</v>
      </c>
      <c r="J29" s="1285">
        <v>6.9751848160516281E-4</v>
      </c>
      <c r="K29" s="1286">
        <v>15</v>
      </c>
      <c r="L29" s="1696">
        <v>26243</v>
      </c>
      <c r="N29" s="595"/>
      <c r="O29" s="1697"/>
      <c r="P29" s="595"/>
      <c r="Q29" s="595"/>
      <c r="R29" s="595"/>
      <c r="S29" s="595"/>
      <c r="T29" s="595"/>
    </row>
    <row r="30" spans="1:20" ht="13">
      <c r="A30" s="1282" t="s">
        <v>173</v>
      </c>
      <c r="B30" s="1282" t="s">
        <v>126</v>
      </c>
      <c r="C30" s="868" t="s">
        <v>153</v>
      </c>
      <c r="D30" s="1282" t="s">
        <v>149</v>
      </c>
      <c r="E30" s="1283">
        <v>1608</v>
      </c>
      <c r="F30" s="1283">
        <v>0</v>
      </c>
      <c r="G30" s="1283">
        <v>0</v>
      </c>
      <c r="H30" s="1283">
        <v>12495.799411243468</v>
      </c>
      <c r="I30" s="1284">
        <v>3968246.1100000003</v>
      </c>
      <c r="J30" s="1285">
        <v>4.1020693059279537E-2</v>
      </c>
      <c r="K30" s="1286">
        <v>15</v>
      </c>
      <c r="L30" s="1696">
        <v>275804</v>
      </c>
      <c r="N30" s="595"/>
      <c r="O30" s="1697"/>
      <c r="P30" s="595"/>
      <c r="Q30" s="595"/>
      <c r="R30" s="595"/>
      <c r="S30" s="595"/>
      <c r="T30" s="595"/>
    </row>
    <row r="31" spans="1:20" ht="12.65" customHeight="1">
      <c r="A31" s="1282" t="s">
        <v>174</v>
      </c>
      <c r="B31" s="1282" t="s">
        <v>126</v>
      </c>
      <c r="C31" s="868" t="s">
        <v>153</v>
      </c>
      <c r="D31" s="1282" t="s">
        <v>157</v>
      </c>
      <c r="E31" s="1283">
        <v>525</v>
      </c>
      <c r="F31" s="1283">
        <v>8100</v>
      </c>
      <c r="G31" s="1283">
        <v>0</v>
      </c>
      <c r="H31" s="1283">
        <v>1706.3190059999904</v>
      </c>
      <c r="I31" s="1284">
        <v>19334.019999999997</v>
      </c>
      <c r="J31" s="1285">
        <v>1.9986031058491269E-4</v>
      </c>
      <c r="K31" s="1286">
        <v>8</v>
      </c>
      <c r="L31" s="1696">
        <v>34477</v>
      </c>
      <c r="N31" s="595"/>
      <c r="O31" s="1697"/>
      <c r="P31" s="595"/>
      <c r="Q31" s="595"/>
      <c r="R31" s="595"/>
      <c r="S31" s="595"/>
      <c r="T31" s="595"/>
    </row>
    <row r="32" spans="1:20" ht="13.4" customHeight="1">
      <c r="A32" s="869" t="s">
        <v>83</v>
      </c>
      <c r="B32" s="869"/>
      <c r="C32" s="869"/>
      <c r="D32" s="1287"/>
      <c r="E32" s="1287"/>
      <c r="F32" s="1287"/>
      <c r="G32" s="1287"/>
      <c r="H32" s="1287"/>
      <c r="I32" s="1288"/>
      <c r="J32" s="1287"/>
      <c r="K32" s="1290"/>
      <c r="L32" s="1711"/>
      <c r="N32" s="595"/>
      <c r="O32" s="1697"/>
      <c r="P32" s="595"/>
      <c r="Q32" s="595"/>
      <c r="R32" s="595"/>
      <c r="S32" s="595"/>
      <c r="T32" s="595"/>
    </row>
    <row r="33" spans="1:20" s="60" customFormat="1" ht="15">
      <c r="A33" s="1282" t="s">
        <v>175</v>
      </c>
      <c r="B33" s="1282" t="s">
        <v>126</v>
      </c>
      <c r="C33" s="868" t="s">
        <v>153</v>
      </c>
      <c r="D33" s="1282" t="s">
        <v>157</v>
      </c>
      <c r="E33" s="1283">
        <v>32392</v>
      </c>
      <c r="F33" s="1283">
        <v>1358334</v>
      </c>
      <c r="G33" s="1283">
        <v>124.02179999994615</v>
      </c>
      <c r="H33" s="1283">
        <v>125620</v>
      </c>
      <c r="I33" s="1284">
        <v>18590899.59</v>
      </c>
      <c r="J33" s="1291">
        <v>0.19217850018311383</v>
      </c>
      <c r="K33" s="1286">
        <v>9</v>
      </c>
      <c r="L33" s="1696">
        <v>4003227</v>
      </c>
      <c r="N33" s="595"/>
      <c r="O33" s="1697"/>
      <c r="P33" s="595"/>
      <c r="Q33" s="595"/>
      <c r="R33" s="595"/>
      <c r="S33" s="595"/>
      <c r="T33" s="595"/>
    </row>
    <row r="34" spans="1:20" ht="13">
      <c r="A34" s="1282" t="s">
        <v>176</v>
      </c>
      <c r="B34" s="1282" t="s">
        <v>126</v>
      </c>
      <c r="C34" s="868" t="s">
        <v>153</v>
      </c>
      <c r="D34" s="1282" t="s">
        <v>157</v>
      </c>
      <c r="E34" s="1283">
        <v>789</v>
      </c>
      <c r="F34" s="1283">
        <v>184882.92000000022</v>
      </c>
      <c r="G34" s="1283">
        <v>33.292790000000466</v>
      </c>
      <c r="H34" s="1283">
        <v>32830.889999999454</v>
      </c>
      <c r="I34" s="1284">
        <v>1428456.3599999999</v>
      </c>
      <c r="J34" s="1292">
        <v>1.4766289254205481E-2</v>
      </c>
      <c r="K34" s="1286">
        <v>20</v>
      </c>
      <c r="L34" s="1696">
        <v>1413057</v>
      </c>
      <c r="N34" s="595"/>
      <c r="O34" s="1697"/>
      <c r="P34" s="595"/>
      <c r="Q34" s="595"/>
      <c r="R34" s="595"/>
      <c r="S34" s="595"/>
      <c r="T34" s="595"/>
    </row>
    <row r="35" spans="1:20" ht="13.4" customHeight="1">
      <c r="A35" s="1282" t="s">
        <v>177</v>
      </c>
      <c r="B35" s="1282"/>
      <c r="C35" s="868"/>
      <c r="D35" s="1282" t="s">
        <v>157</v>
      </c>
      <c r="E35" s="1283"/>
      <c r="F35" s="1283"/>
      <c r="G35" s="1283"/>
      <c r="H35" s="1283"/>
      <c r="I35" s="1284"/>
      <c r="J35" s="1293"/>
      <c r="K35" s="1286"/>
      <c r="L35" s="1696"/>
      <c r="N35" s="595"/>
      <c r="O35" s="1697"/>
      <c r="P35" s="595"/>
      <c r="Q35" s="595"/>
      <c r="R35" s="595"/>
      <c r="S35" s="595"/>
      <c r="T35" s="595"/>
    </row>
    <row r="36" spans="1:20" ht="13">
      <c r="A36" s="1282" t="s">
        <v>178</v>
      </c>
      <c r="B36" s="1282"/>
      <c r="C36" s="868"/>
      <c r="D36" s="1282" t="s">
        <v>157</v>
      </c>
      <c r="E36" s="1283"/>
      <c r="F36" s="1283"/>
      <c r="G36" s="1283"/>
      <c r="H36" s="1283"/>
      <c r="I36" s="1284"/>
      <c r="J36" s="1293"/>
      <c r="K36" s="1286"/>
      <c r="L36" s="1696"/>
      <c r="N36" s="595"/>
      <c r="O36" s="1697"/>
      <c r="P36" s="595"/>
      <c r="Q36" s="595"/>
      <c r="R36" s="595"/>
      <c r="S36" s="595"/>
      <c r="T36" s="595"/>
    </row>
    <row r="37" spans="1:20" ht="13">
      <c r="A37" s="1282" t="s">
        <v>179</v>
      </c>
      <c r="B37" s="1282" t="s">
        <v>126</v>
      </c>
      <c r="C37" s="868" t="s">
        <v>153</v>
      </c>
      <c r="D37" s="1294" t="s">
        <v>157</v>
      </c>
      <c r="E37" s="1283"/>
      <c r="F37" s="1283"/>
      <c r="G37" s="1283"/>
      <c r="H37" s="1283"/>
      <c r="I37" s="1284"/>
      <c r="J37" s="1285"/>
      <c r="K37" s="1286"/>
      <c r="L37" s="1696"/>
      <c r="N37" s="595"/>
      <c r="O37" s="1697"/>
      <c r="P37" s="595"/>
      <c r="Q37" s="595"/>
      <c r="R37" s="595"/>
      <c r="S37" s="595"/>
      <c r="T37" s="595"/>
    </row>
    <row r="38" spans="1:20" ht="13.4" customHeight="1">
      <c r="A38" s="1282" t="s">
        <v>180</v>
      </c>
      <c r="B38" s="1282" t="s">
        <v>126</v>
      </c>
      <c r="C38" s="868" t="s">
        <v>153</v>
      </c>
      <c r="D38" s="1294" t="s">
        <v>157</v>
      </c>
      <c r="E38" s="1286">
        <v>0</v>
      </c>
      <c r="F38" s="1286">
        <v>0</v>
      </c>
      <c r="G38" s="1286">
        <v>0</v>
      </c>
      <c r="H38" s="1286">
        <v>0</v>
      </c>
      <c r="I38" s="1284">
        <v>0</v>
      </c>
      <c r="J38" s="1285">
        <v>0</v>
      </c>
      <c r="K38" s="1286">
        <v>1</v>
      </c>
      <c r="L38" s="1696">
        <v>0</v>
      </c>
      <c r="N38" s="595"/>
      <c r="O38" s="1697"/>
      <c r="P38" s="595"/>
      <c r="Q38" s="595"/>
      <c r="R38" s="595"/>
      <c r="S38" s="595"/>
      <c r="T38" s="595"/>
    </row>
    <row r="39" spans="1:20" ht="13">
      <c r="A39" s="1282" t="s">
        <v>181</v>
      </c>
      <c r="B39" s="1282" t="s">
        <v>126</v>
      </c>
      <c r="C39" s="868" t="s">
        <v>153</v>
      </c>
      <c r="D39" s="1294" t="s">
        <v>157</v>
      </c>
      <c r="E39" s="1283"/>
      <c r="F39" s="1283"/>
      <c r="G39" s="1283"/>
      <c r="H39" s="1283"/>
      <c r="I39" s="1284"/>
      <c r="J39" s="1285"/>
      <c r="K39" s="1286"/>
      <c r="L39" s="1696"/>
      <c r="N39" s="595"/>
      <c r="O39" s="1697"/>
      <c r="P39" s="595"/>
      <c r="Q39" s="595"/>
      <c r="R39" s="595"/>
      <c r="S39" s="595"/>
      <c r="T39" s="595"/>
    </row>
    <row r="40" spans="1:20" ht="15">
      <c r="A40" s="869" t="s">
        <v>182</v>
      </c>
      <c r="B40" s="869"/>
      <c r="C40" s="869"/>
      <c r="D40" s="1287"/>
      <c r="E40" s="1287"/>
      <c r="F40" s="1287"/>
      <c r="G40" s="1287"/>
      <c r="H40" s="1287"/>
      <c r="I40" s="1288"/>
      <c r="J40" s="1289"/>
      <c r="K40" s="1290"/>
      <c r="L40" s="1711"/>
      <c r="N40" s="595"/>
      <c r="O40" s="1697"/>
      <c r="P40" s="595"/>
      <c r="Q40" s="595"/>
      <c r="R40" s="595"/>
      <c r="S40" s="595"/>
      <c r="T40" s="595"/>
    </row>
    <row r="41" spans="1:20" ht="13">
      <c r="A41" s="1282" t="s">
        <v>183</v>
      </c>
      <c r="B41" s="1282"/>
      <c r="C41" s="868"/>
      <c r="D41" s="1282" t="s">
        <v>149</v>
      </c>
      <c r="E41" s="1283"/>
      <c r="F41" s="1283"/>
      <c r="G41" s="1283"/>
      <c r="H41" s="1283"/>
      <c r="I41" s="1284"/>
      <c r="J41" s="1285"/>
      <c r="K41" s="1286"/>
      <c r="L41" s="1696"/>
      <c r="N41" s="595"/>
      <c r="O41" s="1697"/>
      <c r="P41" s="595"/>
      <c r="Q41" s="595"/>
      <c r="R41" s="595"/>
      <c r="S41" s="595"/>
      <c r="T41" s="595"/>
    </row>
    <row r="42" spans="1:20" ht="13">
      <c r="A42" s="1282" t="s">
        <v>184</v>
      </c>
      <c r="B42" s="1282" t="s">
        <v>126</v>
      </c>
      <c r="C42" s="868" t="s">
        <v>153</v>
      </c>
      <c r="D42" s="1282" t="s">
        <v>149</v>
      </c>
      <c r="E42" s="1283">
        <v>20</v>
      </c>
      <c r="F42" s="1283">
        <v>14383.321</v>
      </c>
      <c r="G42" s="1283">
        <v>2.5890499999999999</v>
      </c>
      <c r="H42" s="1283">
        <v>0</v>
      </c>
      <c r="I42" s="1284">
        <v>95846.720000000001</v>
      </c>
      <c r="J42" s="1285">
        <v>9.907900802701747E-4</v>
      </c>
      <c r="K42" s="1286">
        <v>18</v>
      </c>
      <c r="L42" s="1696">
        <v>38426</v>
      </c>
      <c r="N42" s="595"/>
      <c r="O42" s="1697"/>
      <c r="P42" s="595"/>
      <c r="Q42" s="595"/>
      <c r="R42" s="595"/>
      <c r="S42" s="595"/>
      <c r="T42" s="595"/>
    </row>
    <row r="43" spans="1:20" ht="13">
      <c r="A43" s="1282" t="s">
        <v>185</v>
      </c>
      <c r="B43" s="1282"/>
      <c r="C43" s="868"/>
      <c r="D43" s="1282" t="s">
        <v>149</v>
      </c>
      <c r="E43" s="1283"/>
      <c r="F43" s="1283"/>
      <c r="G43" s="1295"/>
      <c r="H43" s="1283"/>
      <c r="I43" s="1284"/>
      <c r="J43" s="1285"/>
      <c r="K43" s="1286"/>
      <c r="L43" s="1696"/>
      <c r="N43" s="595"/>
      <c r="O43" s="1697"/>
      <c r="P43" s="595"/>
      <c r="Q43" s="595"/>
      <c r="R43" s="595"/>
      <c r="S43" s="595"/>
      <c r="T43" s="595"/>
    </row>
    <row r="44" spans="1:20" ht="13">
      <c r="A44" s="1282" t="s">
        <v>186</v>
      </c>
      <c r="B44" s="1282" t="s">
        <v>126</v>
      </c>
      <c r="C44" s="868" t="s">
        <v>153</v>
      </c>
      <c r="D44" s="1282" t="s">
        <v>149</v>
      </c>
      <c r="E44" s="1283">
        <v>245</v>
      </c>
      <c r="F44" s="1283">
        <v>19617.399999999936</v>
      </c>
      <c r="G44" s="1283">
        <v>10.23000000000002</v>
      </c>
      <c r="H44" s="1283">
        <v>5976.4999999999982</v>
      </c>
      <c r="I44" s="1284">
        <v>82742.880000000005</v>
      </c>
      <c r="J44" s="1285">
        <v>8.5533260519489289E-4</v>
      </c>
      <c r="K44" s="1286">
        <v>25</v>
      </c>
      <c r="L44" s="1696">
        <v>248836</v>
      </c>
      <c r="N44" s="595"/>
      <c r="O44" s="1697"/>
      <c r="P44" s="595"/>
      <c r="Q44" s="595"/>
      <c r="R44" s="595"/>
      <c r="S44" s="595"/>
      <c r="T44" s="595"/>
    </row>
    <row r="45" spans="1:20" ht="13">
      <c r="A45" s="1282" t="s">
        <v>187</v>
      </c>
      <c r="B45" s="1282" t="s">
        <v>126</v>
      </c>
      <c r="C45" s="868" t="s">
        <v>153</v>
      </c>
      <c r="D45" s="1282" t="s">
        <v>149</v>
      </c>
      <c r="E45" s="1283">
        <v>13424</v>
      </c>
      <c r="F45" s="1283">
        <v>2439998.6200003177</v>
      </c>
      <c r="G45" s="1283">
        <v>3417.0199999995348</v>
      </c>
      <c r="H45" s="1283">
        <v>231018.12000002959</v>
      </c>
      <c r="I45" s="1284">
        <v>2893159.2399999998</v>
      </c>
      <c r="J45" s="1285">
        <v>2.9907267307989233E-2</v>
      </c>
      <c r="K45" s="1286">
        <v>20</v>
      </c>
      <c r="L45" s="1696">
        <v>13206571</v>
      </c>
      <c r="N45" s="595"/>
      <c r="O45" s="1697"/>
      <c r="P45" s="595"/>
      <c r="Q45" s="595"/>
      <c r="R45" s="595"/>
      <c r="S45" s="595"/>
      <c r="T45" s="595"/>
    </row>
    <row r="46" spans="1:20" ht="12.65" customHeight="1">
      <c r="A46" s="1282" t="s">
        <v>188</v>
      </c>
      <c r="B46" s="1282"/>
      <c r="C46" s="1282"/>
      <c r="D46" s="1282" t="s">
        <v>149</v>
      </c>
      <c r="E46" s="1283"/>
      <c r="F46" s="1283"/>
      <c r="G46" s="1283"/>
      <c r="H46" s="1283"/>
      <c r="I46" s="1284"/>
      <c r="J46" s="1285"/>
      <c r="K46" s="1286"/>
      <c r="L46" s="1696"/>
      <c r="N46" s="595"/>
      <c r="O46" s="1697"/>
      <c r="P46" s="595"/>
      <c r="Q46" s="595"/>
      <c r="R46" s="595"/>
      <c r="S46" s="595"/>
      <c r="T46" s="595"/>
    </row>
    <row r="47" spans="1:20" ht="13">
      <c r="A47" s="1282" t="s">
        <v>189</v>
      </c>
      <c r="B47" s="1282"/>
      <c r="C47" s="868"/>
      <c r="D47" s="1282" t="s">
        <v>157</v>
      </c>
      <c r="E47" s="1283"/>
      <c r="F47" s="1283"/>
      <c r="G47" s="1295"/>
      <c r="H47" s="1283"/>
      <c r="I47" s="1284"/>
      <c r="J47" s="1285"/>
      <c r="K47" s="1286"/>
      <c r="L47" s="1696"/>
      <c r="N47" s="595"/>
      <c r="O47" s="1697"/>
      <c r="P47" s="595"/>
      <c r="Q47" s="595"/>
      <c r="R47" s="595"/>
      <c r="S47" s="595"/>
      <c r="T47" s="595"/>
    </row>
    <row r="48" spans="1:20" ht="15">
      <c r="A48" s="1282" t="s">
        <v>190</v>
      </c>
      <c r="B48" s="1282" t="s">
        <v>126</v>
      </c>
      <c r="C48" s="868" t="s">
        <v>153</v>
      </c>
      <c r="D48" s="1282" t="s">
        <v>157</v>
      </c>
      <c r="E48" s="1283">
        <v>408</v>
      </c>
      <c r="F48" s="1283">
        <v>0</v>
      </c>
      <c r="G48" s="1283">
        <v>0</v>
      </c>
      <c r="H48" s="1283">
        <v>-9974.0988876849751</v>
      </c>
      <c r="I48" s="1284">
        <v>401091.17000000004</v>
      </c>
      <c r="J48" s="1285">
        <v>4.1461737294709545E-3</v>
      </c>
      <c r="K48" s="1286">
        <v>16</v>
      </c>
      <c r="L48" s="1696">
        <v>-230589</v>
      </c>
      <c r="N48" s="595"/>
      <c r="O48" s="1697"/>
      <c r="P48" s="595"/>
      <c r="Q48" s="595"/>
      <c r="R48" s="595"/>
      <c r="S48" s="595"/>
      <c r="T48" s="595"/>
    </row>
    <row r="49" spans="1:20" ht="15">
      <c r="A49" s="1282" t="s">
        <v>191</v>
      </c>
      <c r="B49" s="1282" t="s">
        <v>126</v>
      </c>
      <c r="C49" s="868" t="s">
        <v>153</v>
      </c>
      <c r="D49" s="1282" t="s">
        <v>157</v>
      </c>
      <c r="E49" s="1283">
        <v>1116</v>
      </c>
      <c r="F49" s="1283">
        <v>0</v>
      </c>
      <c r="G49" s="1283">
        <v>0</v>
      </c>
      <c r="H49" s="1283">
        <v>-27282.094016314782</v>
      </c>
      <c r="I49" s="1284">
        <v>6293034.5500000007</v>
      </c>
      <c r="J49" s="1285">
        <v>6.5052577771440523E-2</v>
      </c>
      <c r="K49" s="1286">
        <v>16</v>
      </c>
      <c r="L49" s="1696">
        <v>-630728</v>
      </c>
      <c r="N49" s="595"/>
      <c r="O49" s="1697"/>
      <c r="P49" s="595"/>
      <c r="Q49" s="595"/>
      <c r="R49" s="595"/>
      <c r="S49" s="595"/>
      <c r="T49" s="595"/>
    </row>
    <row r="50" spans="1:20" ht="13">
      <c r="A50" s="1282" t="s">
        <v>192</v>
      </c>
      <c r="B50" s="1282"/>
      <c r="C50" s="868"/>
      <c r="D50" s="1282" t="s">
        <v>157</v>
      </c>
      <c r="E50" s="1283"/>
      <c r="F50" s="1283"/>
      <c r="G50" s="1283"/>
      <c r="H50" s="1283"/>
      <c r="I50" s="1284"/>
      <c r="J50" s="1285"/>
      <c r="K50" s="1286"/>
      <c r="L50" s="1696"/>
      <c r="N50" s="595"/>
      <c r="O50" s="1697"/>
      <c r="P50" s="595"/>
      <c r="Q50" s="595"/>
      <c r="R50" s="595"/>
      <c r="S50" s="595"/>
      <c r="T50" s="595"/>
    </row>
    <row r="51" spans="1:20" ht="13">
      <c r="A51" s="1282" t="s">
        <v>193</v>
      </c>
      <c r="B51" s="1282"/>
      <c r="C51" s="868"/>
      <c r="D51" s="1282" t="s">
        <v>157</v>
      </c>
      <c r="E51" s="1283"/>
      <c r="F51" s="1283"/>
      <c r="G51" s="1283"/>
      <c r="H51" s="1283"/>
      <c r="I51" s="1284"/>
      <c r="J51" s="1285"/>
      <c r="K51" s="1286"/>
      <c r="L51" s="1696"/>
      <c r="N51" s="595"/>
      <c r="O51" s="1697"/>
      <c r="P51" s="595"/>
      <c r="Q51" s="595"/>
      <c r="R51" s="595"/>
      <c r="S51" s="595"/>
      <c r="T51" s="595"/>
    </row>
    <row r="52" spans="1:20" ht="13">
      <c r="A52" s="1282" t="s">
        <v>194</v>
      </c>
      <c r="B52" s="1282"/>
      <c r="C52" s="868"/>
      <c r="D52" s="1282" t="s">
        <v>157</v>
      </c>
      <c r="E52" s="1283"/>
      <c r="F52" s="1283"/>
      <c r="G52" s="1283"/>
      <c r="H52" s="1283"/>
      <c r="I52" s="1284"/>
      <c r="J52" s="1285"/>
      <c r="K52" s="1286"/>
      <c r="L52" s="1696"/>
      <c r="N52" s="595"/>
      <c r="O52" s="1697"/>
      <c r="P52" s="595"/>
      <c r="Q52" s="595"/>
      <c r="R52" s="595"/>
      <c r="S52" s="595"/>
      <c r="T52" s="595"/>
    </row>
    <row r="53" spans="1:20" ht="13">
      <c r="A53" s="1282" t="s">
        <v>195</v>
      </c>
      <c r="B53" s="1282" t="s">
        <v>126</v>
      </c>
      <c r="C53" s="868" t="s">
        <v>153</v>
      </c>
      <c r="D53" s="1282" t="s">
        <v>157</v>
      </c>
      <c r="E53" s="1283">
        <v>26</v>
      </c>
      <c r="F53" s="1283">
        <v>0</v>
      </c>
      <c r="G53" s="1283">
        <v>0</v>
      </c>
      <c r="H53" s="1283">
        <v>150.07039999999998</v>
      </c>
      <c r="I53" s="1284">
        <v>112498.65</v>
      </c>
      <c r="J53" s="1285">
        <v>1.1629249959079068E-3</v>
      </c>
      <c r="K53" s="1286">
        <v>20</v>
      </c>
      <c r="L53" s="1696">
        <v>4038</v>
      </c>
      <c r="N53" s="595"/>
      <c r="O53" s="1697"/>
      <c r="P53" s="595"/>
      <c r="Q53" s="595"/>
      <c r="R53" s="595"/>
      <c r="S53" s="595"/>
      <c r="T53" s="595"/>
    </row>
    <row r="54" spans="1:20" ht="13">
      <c r="A54" s="1282" t="s">
        <v>196</v>
      </c>
      <c r="B54" s="1282"/>
      <c r="C54" s="868"/>
      <c r="D54" s="1282" t="s">
        <v>157</v>
      </c>
      <c r="E54" s="1283"/>
      <c r="F54" s="1283"/>
      <c r="G54" s="1283"/>
      <c r="H54" s="1283"/>
      <c r="I54" s="1284"/>
      <c r="J54" s="1285"/>
      <c r="K54" s="1286"/>
      <c r="L54" s="1696"/>
      <c r="N54" s="595"/>
      <c r="O54" s="1697"/>
      <c r="P54" s="595"/>
      <c r="Q54" s="595"/>
      <c r="R54" s="595"/>
      <c r="S54" s="595"/>
      <c r="T54" s="595"/>
    </row>
    <row r="55" spans="1:20" ht="13">
      <c r="A55" s="1282" t="s">
        <v>197</v>
      </c>
      <c r="B55" s="1282"/>
      <c r="C55" s="868"/>
      <c r="D55" s="1282" t="s">
        <v>157</v>
      </c>
      <c r="E55" s="1283"/>
      <c r="F55" s="1283"/>
      <c r="G55" s="1283"/>
      <c r="H55" s="1283"/>
      <c r="I55" s="1284"/>
      <c r="J55" s="1285"/>
      <c r="K55" s="1286"/>
      <c r="L55" s="1696"/>
      <c r="N55" s="595"/>
      <c r="O55" s="1697"/>
      <c r="P55" s="595"/>
      <c r="Q55" s="595"/>
      <c r="R55" s="595"/>
      <c r="S55" s="595"/>
      <c r="T55" s="595"/>
    </row>
    <row r="56" spans="1:20" ht="15">
      <c r="A56" s="1282" t="s">
        <v>198</v>
      </c>
      <c r="B56" s="1282" t="s">
        <v>126</v>
      </c>
      <c r="C56" s="868" t="s">
        <v>153</v>
      </c>
      <c r="D56" s="1282" t="s">
        <v>149</v>
      </c>
      <c r="E56" s="1283">
        <v>8</v>
      </c>
      <c r="F56" s="1283">
        <v>0</v>
      </c>
      <c r="G56" s="1283">
        <v>0</v>
      </c>
      <c r="H56" s="1283">
        <v>0</v>
      </c>
      <c r="I56" s="1284">
        <v>3953.71</v>
      </c>
      <c r="J56" s="1285">
        <v>4.0870429872456696E-5</v>
      </c>
      <c r="K56" s="1286">
        <v>9</v>
      </c>
      <c r="L56" s="1696">
        <v>0</v>
      </c>
      <c r="N56" s="595"/>
      <c r="O56" s="1697"/>
      <c r="P56" s="595"/>
      <c r="Q56" s="595"/>
      <c r="R56" s="595"/>
      <c r="S56" s="595"/>
      <c r="T56" s="595"/>
    </row>
    <row r="57" spans="1:20" ht="13.4" customHeight="1">
      <c r="A57" s="1282" t="s">
        <v>199</v>
      </c>
      <c r="B57" s="1282" t="s">
        <v>126</v>
      </c>
      <c r="C57" s="868" t="s">
        <v>153</v>
      </c>
      <c r="D57" s="1282" t="s">
        <v>157</v>
      </c>
      <c r="E57" s="1283">
        <v>24119</v>
      </c>
      <c r="F57" s="1283">
        <v>3403626.7799996347</v>
      </c>
      <c r="G57" s="1283">
        <v>2461.8180000001607</v>
      </c>
      <c r="H57" s="1283">
        <v>263286.09999997739</v>
      </c>
      <c r="I57" s="1284">
        <v>13041302.34</v>
      </c>
      <c r="J57" s="1285">
        <v>0.13481100857990985</v>
      </c>
      <c r="K57" s="1286">
        <v>25</v>
      </c>
      <c r="L57" s="1696">
        <v>19304649</v>
      </c>
      <c r="N57" s="595"/>
      <c r="O57" s="1697"/>
      <c r="P57" s="595"/>
      <c r="Q57" s="595"/>
      <c r="R57" s="595"/>
      <c r="S57" s="595"/>
      <c r="T57" s="595"/>
    </row>
    <row r="58" spans="1:20" ht="13">
      <c r="A58" s="1282" t="s">
        <v>200</v>
      </c>
      <c r="B58" s="1282"/>
      <c r="C58" s="868"/>
      <c r="D58" s="1282" t="s">
        <v>157</v>
      </c>
      <c r="E58" s="1283"/>
      <c r="F58" s="1283"/>
      <c r="G58" s="1283"/>
      <c r="H58" s="1283"/>
      <c r="I58" s="1284"/>
      <c r="J58" s="1285"/>
      <c r="K58" s="1286"/>
      <c r="L58" s="1696"/>
      <c r="N58" s="595"/>
      <c r="O58" s="1697"/>
      <c r="P58" s="595"/>
      <c r="Q58" s="595"/>
      <c r="R58" s="595"/>
      <c r="S58" s="595"/>
      <c r="T58" s="595"/>
    </row>
    <row r="59" spans="1:20" ht="13">
      <c r="A59" s="1282" t="s">
        <v>201</v>
      </c>
      <c r="B59" s="1282"/>
      <c r="C59" s="868"/>
      <c r="D59" s="1282" t="s">
        <v>149</v>
      </c>
      <c r="E59" s="1286"/>
      <c r="F59" s="1286"/>
      <c r="G59" s="1286"/>
      <c r="H59" s="1286"/>
      <c r="I59" s="1284"/>
      <c r="J59" s="1285"/>
      <c r="K59" s="1286"/>
      <c r="L59" s="1696"/>
      <c r="N59" s="595"/>
      <c r="O59" s="1697"/>
      <c r="P59" s="595"/>
      <c r="Q59" s="595"/>
      <c r="R59" s="595"/>
      <c r="S59" s="595"/>
      <c r="T59" s="595"/>
    </row>
    <row r="60" spans="1:20" ht="12.65" customHeight="1">
      <c r="A60" s="1282" t="s">
        <v>202</v>
      </c>
      <c r="B60" s="1282"/>
      <c r="C60" s="868"/>
      <c r="D60" s="1282" t="s">
        <v>157</v>
      </c>
      <c r="E60" s="1283"/>
      <c r="F60" s="1283"/>
      <c r="G60" s="1283"/>
      <c r="H60" s="1283"/>
      <c r="I60" s="1284"/>
      <c r="J60" s="1285"/>
      <c r="K60" s="1286"/>
      <c r="L60" s="1696"/>
      <c r="N60" s="595"/>
      <c r="O60" s="1697"/>
      <c r="P60" s="595"/>
      <c r="Q60" s="595"/>
      <c r="R60" s="595"/>
      <c r="S60" s="595"/>
      <c r="T60" s="595"/>
    </row>
    <row r="61" spans="1:20" ht="13">
      <c r="A61" s="1282" t="s">
        <v>203</v>
      </c>
      <c r="B61" s="1282" t="s">
        <v>126</v>
      </c>
      <c r="C61" s="868" t="s">
        <v>153</v>
      </c>
      <c r="D61" s="1282" t="s">
        <v>149</v>
      </c>
      <c r="E61" s="1286">
        <v>17324</v>
      </c>
      <c r="F61" s="1286">
        <v>3456090.3800001023</v>
      </c>
      <c r="G61" s="1286">
        <v>622.09421999992901</v>
      </c>
      <c r="H61" s="1286">
        <v>431125.45000009175</v>
      </c>
      <c r="I61" s="1284">
        <v>4336697.47</v>
      </c>
      <c r="J61" s="1285">
        <v>4.482946139845749E-2</v>
      </c>
      <c r="K61" s="1286">
        <v>9</v>
      </c>
      <c r="L61" s="1696">
        <v>11837294</v>
      </c>
      <c r="N61" s="595"/>
      <c r="O61" s="1697"/>
      <c r="P61" s="595"/>
      <c r="Q61" s="595"/>
      <c r="R61" s="595"/>
      <c r="S61" s="595"/>
      <c r="T61" s="595"/>
    </row>
    <row r="62" spans="1:20" ht="12.65" customHeight="1">
      <c r="A62" s="1282" t="s">
        <v>204</v>
      </c>
      <c r="B62" s="1282" t="s">
        <v>126</v>
      </c>
      <c r="C62" s="868" t="s">
        <v>153</v>
      </c>
      <c r="D62" s="1282" t="s">
        <v>149</v>
      </c>
      <c r="E62" s="1283">
        <v>47</v>
      </c>
      <c r="F62" s="1283">
        <v>6364.6799999999994</v>
      </c>
      <c r="G62" s="1283">
        <v>8.5050000000000043</v>
      </c>
      <c r="H62" s="1283">
        <v>-20.299999999999986</v>
      </c>
      <c r="I62" s="1284">
        <v>56379.399999999994</v>
      </c>
      <c r="J62" s="1285">
        <v>5.8280711381239014E-4</v>
      </c>
      <c r="K62" s="1286">
        <v>20</v>
      </c>
      <c r="L62" s="1696">
        <v>17689</v>
      </c>
      <c r="N62" s="595"/>
      <c r="O62" s="1697"/>
      <c r="P62" s="595"/>
      <c r="Q62" s="595"/>
      <c r="R62" s="595"/>
      <c r="S62" s="595"/>
      <c r="T62" s="595"/>
    </row>
    <row r="63" spans="1:20" ht="13">
      <c r="A63" s="869" t="s">
        <v>85</v>
      </c>
      <c r="B63" s="869"/>
      <c r="C63" s="869"/>
      <c r="D63" s="1287"/>
      <c r="E63" s="1287"/>
      <c r="F63" s="1287"/>
      <c r="G63" s="1287"/>
      <c r="H63" s="1287"/>
      <c r="I63" s="1288"/>
      <c r="J63" s="1289"/>
      <c r="K63" s="1290"/>
      <c r="L63" s="1711"/>
      <c r="N63" s="595"/>
      <c r="O63" s="1697"/>
      <c r="P63" s="595"/>
      <c r="Q63" s="595"/>
      <c r="R63" s="595"/>
      <c r="S63" s="595"/>
      <c r="T63" s="595"/>
    </row>
    <row r="64" spans="1:20" ht="12.65" customHeight="1">
      <c r="A64" s="1282" t="s">
        <v>205</v>
      </c>
      <c r="B64" s="1282"/>
      <c r="C64" s="1282"/>
      <c r="D64" s="1282" t="s">
        <v>157</v>
      </c>
      <c r="E64" s="1283"/>
      <c r="F64" s="1283"/>
      <c r="G64" s="1283"/>
      <c r="H64" s="1283"/>
      <c r="I64" s="1284"/>
      <c r="J64" s="1285"/>
      <c r="K64" s="1286"/>
      <c r="L64" s="1696"/>
      <c r="N64" s="595"/>
      <c r="O64" s="1697"/>
      <c r="P64" s="595"/>
      <c r="Q64" s="595"/>
      <c r="R64" s="595"/>
      <c r="S64" s="595"/>
      <c r="T64" s="595"/>
    </row>
    <row r="65" spans="1:20" ht="12.65" customHeight="1">
      <c r="A65" s="1282" t="s">
        <v>206</v>
      </c>
      <c r="B65" s="1282"/>
      <c r="C65" s="1282"/>
      <c r="D65" s="1282" t="s">
        <v>149</v>
      </c>
      <c r="E65" s="1283"/>
      <c r="F65" s="1283"/>
      <c r="G65" s="1283"/>
      <c r="H65" s="1283"/>
      <c r="I65" s="1284"/>
      <c r="J65" s="1285"/>
      <c r="K65" s="1286"/>
      <c r="L65" s="1696"/>
      <c r="N65" s="595"/>
      <c r="O65" s="1697"/>
      <c r="P65" s="595"/>
      <c r="Q65" s="595"/>
      <c r="R65" s="595"/>
      <c r="S65" s="595"/>
      <c r="T65" s="595"/>
    </row>
    <row r="66" spans="1:20" ht="12.65" customHeight="1">
      <c r="A66" s="1282" t="s">
        <v>207</v>
      </c>
      <c r="B66" s="1282"/>
      <c r="C66" s="1282"/>
      <c r="D66" s="1282" t="s">
        <v>149</v>
      </c>
      <c r="E66" s="1283"/>
      <c r="F66" s="1283"/>
      <c r="G66" s="1283"/>
      <c r="H66" s="1283"/>
      <c r="I66" s="1284"/>
      <c r="J66" s="1285"/>
      <c r="K66" s="1286"/>
      <c r="L66" s="1696"/>
      <c r="N66" s="595"/>
      <c r="O66" s="1697"/>
      <c r="P66" s="595"/>
      <c r="Q66" s="595"/>
      <c r="R66" s="595"/>
      <c r="S66" s="595"/>
      <c r="T66" s="595"/>
    </row>
    <row r="67" spans="1:20" ht="12.65" customHeight="1">
      <c r="A67" s="1282" t="s">
        <v>208</v>
      </c>
      <c r="B67" s="1282"/>
      <c r="C67" s="1282"/>
      <c r="D67" s="1282" t="s">
        <v>149</v>
      </c>
      <c r="E67" s="1283"/>
      <c r="F67" s="1283"/>
      <c r="G67" s="1283"/>
      <c r="H67" s="1283"/>
      <c r="I67" s="1284"/>
      <c r="J67" s="1285"/>
      <c r="K67" s="1286"/>
      <c r="L67" s="1696"/>
      <c r="N67" s="595"/>
      <c r="O67" s="1697"/>
      <c r="P67" s="595"/>
      <c r="Q67" s="595"/>
      <c r="R67" s="595"/>
      <c r="S67" s="595"/>
      <c r="T67" s="595"/>
    </row>
    <row r="68" spans="1:20" ht="12.65" customHeight="1">
      <c r="A68" s="1282" t="s">
        <v>209</v>
      </c>
      <c r="B68" s="1282"/>
      <c r="C68" s="1282"/>
      <c r="D68" s="1282" t="s">
        <v>149</v>
      </c>
      <c r="E68" s="1283"/>
      <c r="F68" s="1283"/>
      <c r="G68" s="1283"/>
      <c r="H68" s="1283"/>
      <c r="I68" s="1284"/>
      <c r="J68" s="1285"/>
      <c r="K68" s="1286"/>
      <c r="L68" s="1696"/>
      <c r="N68" s="595"/>
      <c r="O68" s="1697"/>
      <c r="P68" s="595"/>
      <c r="Q68" s="595"/>
      <c r="R68" s="595"/>
      <c r="S68" s="595"/>
      <c r="T68" s="595"/>
    </row>
    <row r="69" spans="1:20" ht="12.65" customHeight="1">
      <c r="A69" s="1282" t="s">
        <v>210</v>
      </c>
      <c r="B69" s="1282"/>
      <c r="C69" s="1282"/>
      <c r="D69" s="1282" t="s">
        <v>149</v>
      </c>
      <c r="E69" s="1283"/>
      <c r="F69" s="1283"/>
      <c r="G69" s="1283"/>
      <c r="H69" s="1283"/>
      <c r="I69" s="1284"/>
      <c r="J69" s="1285"/>
      <c r="K69" s="1286"/>
      <c r="L69" s="1696"/>
      <c r="N69" s="595"/>
      <c r="O69" s="1697"/>
      <c r="P69" s="595"/>
      <c r="Q69" s="595"/>
      <c r="R69" s="595"/>
      <c r="S69" s="595"/>
      <c r="T69" s="595"/>
    </row>
    <row r="70" spans="1:20" ht="12.65" customHeight="1">
      <c r="A70" s="1282" t="s">
        <v>211</v>
      </c>
      <c r="B70" s="1282"/>
      <c r="C70" s="1282"/>
      <c r="D70" s="1282" t="s">
        <v>149</v>
      </c>
      <c r="E70" s="1283"/>
      <c r="F70" s="1283"/>
      <c r="G70" s="1283"/>
      <c r="H70" s="1283"/>
      <c r="I70" s="1284"/>
      <c r="J70" s="1285"/>
      <c r="K70" s="1286"/>
      <c r="L70" s="1696"/>
      <c r="N70" s="595"/>
      <c r="O70" s="1697"/>
      <c r="P70" s="595"/>
      <c r="Q70" s="595"/>
      <c r="R70" s="595"/>
      <c r="S70" s="595"/>
      <c r="T70" s="595"/>
    </row>
    <row r="71" spans="1:20" ht="12.65" customHeight="1">
      <c r="A71" s="1282" t="s">
        <v>212</v>
      </c>
      <c r="B71" s="1282"/>
      <c r="C71" s="1282"/>
      <c r="D71" s="1282" t="s">
        <v>157</v>
      </c>
      <c r="E71" s="1283"/>
      <c r="F71" s="1283"/>
      <c r="G71" s="1283"/>
      <c r="H71" s="1283"/>
      <c r="I71" s="1284"/>
      <c r="J71" s="1285"/>
      <c r="K71" s="1286"/>
      <c r="L71" s="1696"/>
      <c r="N71" s="595"/>
      <c r="O71" s="1697"/>
      <c r="P71" s="595"/>
      <c r="Q71" s="595"/>
      <c r="R71" s="595"/>
      <c r="S71" s="595"/>
      <c r="T71" s="595"/>
    </row>
    <row r="72" spans="1:20" ht="12.65" customHeight="1">
      <c r="A72" s="1282" t="s">
        <v>213</v>
      </c>
      <c r="B72" s="1282"/>
      <c r="C72" s="1282"/>
      <c r="D72" s="1282" t="s">
        <v>149</v>
      </c>
      <c r="E72" s="1283"/>
      <c r="F72" s="1283"/>
      <c r="G72" s="1283"/>
      <c r="H72" s="1283"/>
      <c r="I72" s="1284"/>
      <c r="J72" s="1285"/>
      <c r="K72" s="1286"/>
      <c r="L72" s="1696"/>
      <c r="N72" s="595"/>
      <c r="O72" s="1697"/>
      <c r="P72" s="595"/>
      <c r="Q72" s="595"/>
      <c r="R72" s="595"/>
      <c r="S72" s="595"/>
      <c r="T72" s="595"/>
    </row>
    <row r="73" spans="1:20" ht="13">
      <c r="A73" s="1282" t="s">
        <v>214</v>
      </c>
      <c r="B73" s="1282"/>
      <c r="C73" s="868"/>
      <c r="D73" s="1282" t="s">
        <v>157</v>
      </c>
      <c r="E73" s="1283"/>
      <c r="F73" s="1283"/>
      <c r="G73" s="1283"/>
      <c r="H73" s="1283"/>
      <c r="I73" s="1284"/>
      <c r="J73" s="1285"/>
      <c r="K73" s="1286"/>
      <c r="L73" s="1696"/>
      <c r="N73" s="595"/>
      <c r="O73" s="1697"/>
      <c r="P73" s="595"/>
      <c r="Q73" s="595"/>
      <c r="R73" s="595"/>
      <c r="S73" s="595"/>
      <c r="T73" s="595"/>
    </row>
    <row r="74" spans="1:20" ht="12.65" customHeight="1">
      <c r="A74" s="1282" t="s">
        <v>215</v>
      </c>
      <c r="B74" s="1282" t="s">
        <v>126</v>
      </c>
      <c r="C74" s="868" t="s">
        <v>153</v>
      </c>
      <c r="D74" s="1282" t="s">
        <v>149</v>
      </c>
      <c r="E74" s="1283">
        <v>14834</v>
      </c>
      <c r="F74" s="1283">
        <v>3763549</v>
      </c>
      <c r="G74" s="1283">
        <v>3347.4700000000357</v>
      </c>
      <c r="H74" s="1283">
        <v>0</v>
      </c>
      <c r="I74" s="1284">
        <v>7567993.8100000005</v>
      </c>
      <c r="J74" s="1285">
        <v>7.8232131412468639E-2</v>
      </c>
      <c r="K74" s="1286">
        <v>5</v>
      </c>
      <c r="L74" s="1696">
        <v>3563254</v>
      </c>
      <c r="N74" s="595"/>
      <c r="O74" s="1697"/>
      <c r="P74" s="595"/>
      <c r="Q74" s="595"/>
      <c r="R74" s="595"/>
      <c r="S74" s="595"/>
      <c r="T74" s="595"/>
    </row>
    <row r="75" spans="1:20" ht="13">
      <c r="A75" s="870" t="s">
        <v>216</v>
      </c>
      <c r="B75" s="870"/>
      <c r="C75" s="870"/>
      <c r="D75" s="1287"/>
      <c r="E75" s="1287"/>
      <c r="F75" s="1287"/>
      <c r="G75" s="1287"/>
      <c r="H75" s="1287"/>
      <c r="I75" s="1288"/>
      <c r="J75" s="1289"/>
      <c r="K75" s="1290"/>
      <c r="L75" s="1711"/>
      <c r="N75" s="595"/>
      <c r="O75" s="1697"/>
      <c r="P75" s="595"/>
      <c r="Q75" s="595"/>
      <c r="R75" s="595"/>
      <c r="S75" s="595"/>
      <c r="T75" s="595"/>
    </row>
    <row r="76" spans="1:20" ht="13.4" customHeight="1">
      <c r="A76" s="1282" t="s">
        <v>217</v>
      </c>
      <c r="B76" s="1282"/>
      <c r="C76" s="868"/>
      <c r="D76" s="1282" t="s">
        <v>149</v>
      </c>
      <c r="E76" s="1283"/>
      <c r="F76" s="1283"/>
      <c r="G76" s="1283"/>
      <c r="H76" s="1283"/>
      <c r="I76" s="1284"/>
      <c r="J76" s="1285"/>
      <c r="K76" s="1286"/>
      <c r="L76" s="1696"/>
      <c r="N76" s="595"/>
      <c r="O76" s="1697"/>
      <c r="P76" s="595"/>
      <c r="Q76" s="595"/>
      <c r="R76" s="595"/>
      <c r="S76" s="595"/>
      <c r="T76" s="595"/>
    </row>
    <row r="77" spans="1:20" ht="13">
      <c r="A77" s="1282" t="s">
        <v>218</v>
      </c>
      <c r="B77" s="868" t="s">
        <v>153</v>
      </c>
      <c r="C77" s="1282" t="s">
        <v>126</v>
      </c>
      <c r="D77" s="1282" t="s">
        <v>149</v>
      </c>
      <c r="E77" s="1283">
        <v>319621</v>
      </c>
      <c r="F77" s="1283">
        <v>3069320.4629997355</v>
      </c>
      <c r="G77" s="1283">
        <v>75.43055600000136</v>
      </c>
      <c r="H77" s="1283">
        <v>-7255.3966999988743</v>
      </c>
      <c r="I77" s="1284">
        <v>2757487.7900000005</v>
      </c>
      <c r="J77" s="1285">
        <v>2.8504799630056483E-2</v>
      </c>
      <c r="K77" s="1286">
        <v>16</v>
      </c>
      <c r="L77" s="1696">
        <v>7388165</v>
      </c>
      <c r="N77" s="595"/>
      <c r="O77" s="1697"/>
      <c r="P77" s="595"/>
      <c r="Q77" s="595"/>
      <c r="R77" s="595"/>
      <c r="S77" s="595"/>
      <c r="T77" s="595"/>
    </row>
    <row r="78" spans="1:20" ht="13">
      <c r="A78" s="1282" t="s">
        <v>219</v>
      </c>
      <c r="B78" s="868"/>
      <c r="C78" s="1282"/>
      <c r="D78" s="1282"/>
      <c r="E78" s="1283"/>
      <c r="F78" s="1283"/>
      <c r="G78" s="1283"/>
      <c r="H78" s="1283"/>
      <c r="I78" s="1284"/>
      <c r="J78" s="1285"/>
      <c r="K78" s="1286"/>
      <c r="L78" s="1696"/>
      <c r="N78" s="595"/>
      <c r="O78" s="1697"/>
      <c r="P78" s="595"/>
      <c r="Q78" s="595"/>
      <c r="R78" s="595"/>
      <c r="S78" s="595"/>
      <c r="T78" s="595"/>
    </row>
    <row r="79" spans="1:20" ht="12.65" customHeight="1">
      <c r="A79" s="1282" t="s">
        <v>220</v>
      </c>
      <c r="B79" s="868" t="s">
        <v>153</v>
      </c>
      <c r="C79" s="1282" t="s">
        <v>126</v>
      </c>
      <c r="D79" s="1282" t="s">
        <v>149</v>
      </c>
      <c r="E79" s="1283">
        <v>29685</v>
      </c>
      <c r="F79" s="1283">
        <v>337251.28500000417</v>
      </c>
      <c r="G79" s="1283">
        <v>8.0149500000004412</v>
      </c>
      <c r="H79" s="1283">
        <v>-706.50299999999595</v>
      </c>
      <c r="I79" s="1284">
        <v>250347.04</v>
      </c>
      <c r="J79" s="1285">
        <v>2.587896214466188E-3</v>
      </c>
      <c r="K79" s="1286">
        <v>16</v>
      </c>
      <c r="L79" s="1696">
        <v>813895</v>
      </c>
      <c r="N79" s="595"/>
      <c r="O79" s="1697"/>
      <c r="P79" s="595"/>
      <c r="Q79" s="595"/>
      <c r="R79" s="595"/>
      <c r="S79" s="595"/>
      <c r="T79" s="595"/>
    </row>
    <row r="80" spans="1:20" ht="13">
      <c r="A80" s="870" t="s">
        <v>221</v>
      </c>
      <c r="B80" s="870"/>
      <c r="C80" s="870"/>
      <c r="D80" s="1287"/>
      <c r="E80" s="1287"/>
      <c r="F80" s="1287"/>
      <c r="G80" s="1287"/>
      <c r="H80" s="1287"/>
      <c r="I80" s="1288"/>
      <c r="J80" s="1289"/>
      <c r="K80" s="1290"/>
      <c r="L80" s="1711"/>
      <c r="N80" s="595"/>
      <c r="O80" s="1697"/>
      <c r="P80" s="595"/>
      <c r="Q80" s="595"/>
      <c r="R80" s="595"/>
      <c r="S80" s="595"/>
      <c r="T80" s="595"/>
    </row>
    <row r="81" spans="1:20" ht="15">
      <c r="A81" s="1282" t="s">
        <v>222</v>
      </c>
      <c r="B81" s="1282" t="s">
        <v>126</v>
      </c>
      <c r="C81" s="868" t="s">
        <v>153</v>
      </c>
      <c r="D81" s="1282" t="s">
        <v>149</v>
      </c>
      <c r="E81" s="1283">
        <v>414</v>
      </c>
      <c r="F81" s="1283">
        <v>0</v>
      </c>
      <c r="G81" s="1283">
        <v>0</v>
      </c>
      <c r="H81" s="1283">
        <v>0</v>
      </c>
      <c r="I81" s="1284">
        <v>86198.42</v>
      </c>
      <c r="J81" s="1285">
        <v>8.9105333464684273E-4</v>
      </c>
      <c r="K81" s="1286">
        <v>3</v>
      </c>
      <c r="L81" s="1696">
        <v>0</v>
      </c>
      <c r="N81" s="595"/>
      <c r="O81" s="1697"/>
      <c r="P81" s="595"/>
      <c r="Q81" s="595"/>
      <c r="R81" s="595"/>
      <c r="S81" s="595"/>
      <c r="T81" s="595"/>
    </row>
    <row r="82" spans="1:20" ht="13">
      <c r="A82" s="1282" t="s">
        <v>223</v>
      </c>
      <c r="B82" s="1282" t="s">
        <v>126</v>
      </c>
      <c r="C82" s="868" t="s">
        <v>153</v>
      </c>
      <c r="D82" s="1282" t="s">
        <v>149</v>
      </c>
      <c r="E82" s="1283"/>
      <c r="F82" s="1283"/>
      <c r="G82" s="1283"/>
      <c r="H82" s="1283"/>
      <c r="I82" s="1284"/>
      <c r="J82" s="1285"/>
      <c r="K82" s="1286"/>
      <c r="L82" s="1696"/>
      <c r="N82" s="595"/>
      <c r="O82" s="1697"/>
      <c r="P82" s="595"/>
      <c r="Q82" s="595"/>
      <c r="R82" s="595"/>
      <c r="S82" s="595"/>
      <c r="T82" s="595"/>
    </row>
    <row r="83" spans="1:20" ht="13.5" customHeight="1">
      <c r="A83" s="1282" t="s">
        <v>224</v>
      </c>
      <c r="B83" s="1282" t="s">
        <v>126</v>
      </c>
      <c r="C83" s="868" t="s">
        <v>153</v>
      </c>
      <c r="D83" s="1282" t="s">
        <v>149</v>
      </c>
      <c r="E83" s="1283">
        <v>3</v>
      </c>
      <c r="F83" s="1283">
        <v>0</v>
      </c>
      <c r="G83" s="1283">
        <v>0</v>
      </c>
      <c r="H83" s="1283">
        <v>0</v>
      </c>
      <c r="I83" s="1284">
        <v>931.86000000000013</v>
      </c>
      <c r="J83" s="1285">
        <v>9.6328559203754201E-6</v>
      </c>
      <c r="K83" s="1286">
        <v>3</v>
      </c>
      <c r="L83" s="1696">
        <v>0</v>
      </c>
      <c r="N83" s="595"/>
      <c r="O83" s="1697"/>
      <c r="P83" s="595"/>
      <c r="Q83" s="595"/>
      <c r="R83" s="595"/>
      <c r="S83" s="595"/>
      <c r="T83" s="595"/>
    </row>
    <row r="84" spans="1:20" ht="13">
      <c r="A84" s="1282" t="s">
        <v>225</v>
      </c>
      <c r="B84" s="1282"/>
      <c r="C84" s="868"/>
      <c r="D84" s="1282" t="s">
        <v>157</v>
      </c>
      <c r="E84" s="1286"/>
      <c r="F84" s="1286"/>
      <c r="G84" s="1286"/>
      <c r="H84" s="1286"/>
      <c r="I84" s="1284"/>
      <c r="J84" s="1285"/>
      <c r="K84" s="1286"/>
      <c r="L84" s="1696"/>
      <c r="N84" s="595"/>
      <c r="O84" s="1697"/>
      <c r="P84" s="595"/>
      <c r="Q84" s="595"/>
      <c r="R84" s="595"/>
      <c r="S84" s="595"/>
      <c r="T84" s="595"/>
    </row>
    <row r="85" spans="1:20" ht="13">
      <c r="A85" s="1282" t="s">
        <v>226</v>
      </c>
      <c r="B85" s="1282" t="s">
        <v>126</v>
      </c>
      <c r="C85" s="868" t="s">
        <v>153</v>
      </c>
      <c r="D85" s="1282" t="s">
        <v>149</v>
      </c>
      <c r="E85" s="1286">
        <v>221</v>
      </c>
      <c r="F85" s="1286">
        <v>239351.66999999891</v>
      </c>
      <c r="G85" s="1286">
        <v>33.506999999999863</v>
      </c>
      <c r="H85" s="1286">
        <v>0</v>
      </c>
      <c r="I85" s="1284">
        <v>374857.97</v>
      </c>
      <c r="J85" s="1285">
        <v>3.874994973080088E-3</v>
      </c>
      <c r="K85" s="1286">
        <v>10</v>
      </c>
      <c r="L85" s="1696">
        <v>411575</v>
      </c>
      <c r="N85" s="595"/>
      <c r="O85" s="1697"/>
      <c r="P85" s="595"/>
      <c r="Q85" s="595"/>
      <c r="R85" s="595"/>
      <c r="S85" s="595"/>
      <c r="T85" s="595"/>
    </row>
    <row r="86" spans="1:20">
      <c r="A86" s="1282" t="s">
        <v>227</v>
      </c>
      <c r="B86" s="1282"/>
      <c r="C86" s="1282"/>
      <c r="D86" s="1282" t="s">
        <v>157</v>
      </c>
      <c r="E86" s="1283"/>
      <c r="F86" s="1283"/>
      <c r="G86" s="1283"/>
      <c r="H86" s="1283"/>
      <c r="I86" s="1284"/>
      <c r="J86" s="1285"/>
      <c r="K86" s="1286"/>
      <c r="L86" s="1675"/>
      <c r="N86" s="595"/>
      <c r="O86" s="1697"/>
      <c r="P86" s="595"/>
      <c r="Q86" s="595"/>
      <c r="R86" s="595"/>
      <c r="S86" s="595"/>
      <c r="T86" s="595"/>
    </row>
    <row r="87" spans="1:20" ht="13">
      <c r="A87" s="1282" t="s">
        <v>228</v>
      </c>
      <c r="B87" s="868" t="s">
        <v>153</v>
      </c>
      <c r="C87" s="1282" t="s">
        <v>126</v>
      </c>
      <c r="D87" s="1282" t="s">
        <v>149</v>
      </c>
      <c r="E87" s="1283">
        <v>17528</v>
      </c>
      <c r="F87" s="1283">
        <v>3154860</v>
      </c>
      <c r="G87" s="1283">
        <v>63.798279999995444</v>
      </c>
      <c r="H87" s="1283">
        <v>0</v>
      </c>
      <c r="I87" s="1284">
        <v>1364434.09</v>
      </c>
      <c r="J87" s="1285">
        <v>1.4104475996199588E-2</v>
      </c>
      <c r="K87" s="1286">
        <v>5</v>
      </c>
      <c r="L87" s="1675">
        <v>2986959</v>
      </c>
      <c r="N87" s="595"/>
      <c r="O87" s="1697"/>
      <c r="P87" s="595"/>
      <c r="Q87" s="595"/>
      <c r="R87" s="595"/>
      <c r="S87" s="595"/>
      <c r="T87" s="595"/>
    </row>
    <row r="88" spans="1:20" ht="13">
      <c r="A88" s="870" t="s">
        <v>229</v>
      </c>
      <c r="B88" s="870"/>
      <c r="C88" s="870"/>
      <c r="D88" s="1287"/>
      <c r="E88" s="1287"/>
      <c r="F88" s="1287"/>
      <c r="G88" s="1287"/>
      <c r="H88" s="1287"/>
      <c r="I88" s="1288"/>
      <c r="J88" s="1289"/>
      <c r="K88" s="1290"/>
      <c r="L88" s="1712"/>
      <c r="N88" s="595"/>
      <c r="O88" s="1697"/>
      <c r="P88" s="595"/>
      <c r="Q88" s="595"/>
      <c r="R88" s="595"/>
      <c r="S88" s="595"/>
      <c r="T88" s="595"/>
    </row>
    <row r="89" spans="1:20" ht="12.65" customHeight="1">
      <c r="A89" s="1296"/>
      <c r="B89" s="1283"/>
      <c r="C89" s="1283"/>
      <c r="D89" s="1283"/>
      <c r="E89" s="1283"/>
      <c r="F89" s="1283"/>
      <c r="G89" s="1283"/>
      <c r="H89" s="1283"/>
      <c r="I89" s="1283"/>
      <c r="J89" s="1297"/>
      <c r="K89" s="1286"/>
      <c r="L89" s="1675"/>
      <c r="N89" s="595"/>
      <c r="O89" s="1697"/>
      <c r="P89" s="595"/>
      <c r="Q89" s="595"/>
      <c r="R89" s="595"/>
      <c r="S89" s="595"/>
      <c r="T89" s="595"/>
    </row>
    <row r="90" spans="1:20" ht="13">
      <c r="A90" s="869" t="s">
        <v>88</v>
      </c>
      <c r="B90" s="869"/>
      <c r="C90" s="869"/>
      <c r="D90" s="1287"/>
      <c r="E90" s="1287"/>
      <c r="F90" s="1287"/>
      <c r="G90" s="1287"/>
      <c r="H90" s="1287"/>
      <c r="I90" s="1288"/>
      <c r="J90" s="1289"/>
      <c r="K90" s="1290"/>
      <c r="L90" s="1712"/>
      <c r="N90" s="595"/>
      <c r="O90" s="1697"/>
      <c r="P90" s="595"/>
      <c r="Q90" s="595"/>
      <c r="R90" s="595"/>
      <c r="S90" s="595"/>
      <c r="T90" s="595"/>
    </row>
    <row r="91" spans="1:20" ht="13">
      <c r="A91" s="1282" t="s">
        <v>230</v>
      </c>
      <c r="B91" s="868" t="s">
        <v>153</v>
      </c>
      <c r="C91" s="868" t="s">
        <v>153</v>
      </c>
      <c r="D91" s="1282" t="s">
        <v>157</v>
      </c>
      <c r="E91" s="1189">
        <v>50624</v>
      </c>
      <c r="F91" s="1283"/>
      <c r="G91" s="1283"/>
      <c r="H91" s="1283"/>
      <c r="I91" s="1188">
        <v>8049994.9700000007</v>
      </c>
      <c r="J91" s="1285">
        <v>8.3214690732252544E-2</v>
      </c>
      <c r="K91" s="1286"/>
      <c r="L91" s="1675"/>
      <c r="N91" s="595"/>
      <c r="O91" s="1697"/>
      <c r="P91" s="595"/>
      <c r="Q91" s="595"/>
      <c r="R91" s="595"/>
      <c r="S91" s="595"/>
      <c r="T91" s="595"/>
    </row>
    <row r="92" spans="1:20" ht="13">
      <c r="A92" s="1282" t="s">
        <v>231</v>
      </c>
      <c r="B92" s="868" t="s">
        <v>153</v>
      </c>
      <c r="C92" s="868" t="s">
        <v>153</v>
      </c>
      <c r="D92" s="1282" t="s">
        <v>157</v>
      </c>
      <c r="E92" s="1189">
        <v>50624</v>
      </c>
      <c r="F92" s="1283"/>
      <c r="G92" s="1283"/>
      <c r="H92" s="1283"/>
      <c r="I92" s="1188">
        <v>4119631.2199999997</v>
      </c>
      <c r="J92" s="1285">
        <v>4.2585596535252512E-2</v>
      </c>
      <c r="K92" s="1286"/>
      <c r="L92" s="1675"/>
      <c r="N92" s="595"/>
      <c r="O92" s="1697"/>
      <c r="P92" s="595"/>
      <c r="Q92" s="595"/>
      <c r="R92" s="595"/>
      <c r="S92" s="595"/>
      <c r="T92" s="595"/>
    </row>
    <row r="93" spans="1:20" ht="13" thickBot="1">
      <c r="A93" s="1298"/>
      <c r="B93" s="1298"/>
      <c r="C93" s="1298"/>
      <c r="D93" s="1298"/>
      <c r="E93" s="1298"/>
      <c r="F93" s="1298"/>
      <c r="G93" s="1299"/>
      <c r="H93" s="1298"/>
      <c r="I93" s="1300"/>
      <c r="J93" s="1301"/>
      <c r="K93" s="1302"/>
      <c r="L93" s="1713"/>
      <c r="N93" s="595"/>
      <c r="O93" s="1697"/>
      <c r="P93" s="595"/>
      <c r="Q93" s="595"/>
      <c r="R93" s="595"/>
      <c r="S93" s="595"/>
      <c r="T93" s="595"/>
    </row>
    <row r="94" spans="1:20" ht="13.5" thickTop="1">
      <c r="A94" s="2142" t="s">
        <v>232</v>
      </c>
      <c r="B94" s="2143"/>
      <c r="C94" s="2143"/>
      <c r="D94" s="1303"/>
      <c r="E94" s="1303"/>
      <c r="F94" s="2144">
        <f>SUM(F8:F92)</f>
        <v>29277420.357000358</v>
      </c>
      <c r="G94" s="2144">
        <f>SUM(G8:G92)</f>
        <v>11343.93099199967</v>
      </c>
      <c r="H94" s="2144">
        <f>SUM(H8:H92)</f>
        <v>1264684.1747021172</v>
      </c>
      <c r="I94" s="2145">
        <f>SUM(I8:I92)</f>
        <v>96737666.14000003</v>
      </c>
      <c r="J94" s="2146">
        <f>SUM(J8:J92)</f>
        <v>0.99999999999999967</v>
      </c>
      <c r="K94" s="2144"/>
      <c r="L94" s="2147">
        <f>SUM(L8:L92)</f>
        <v>85626093</v>
      </c>
    </row>
    <row r="95" spans="1:20" ht="13" thickBot="1">
      <c r="A95" s="1304"/>
      <c r="B95" s="1304"/>
      <c r="C95" s="1304"/>
      <c r="D95" s="1304"/>
      <c r="E95" s="1304"/>
      <c r="F95" s="1305"/>
      <c r="G95" s="1304"/>
      <c r="H95" s="1305"/>
      <c r="I95" s="1304"/>
      <c r="J95" s="1305"/>
      <c r="K95" s="1306"/>
      <c r="L95" s="1714"/>
    </row>
    <row r="96" spans="1:20" ht="15.5" thickTop="1">
      <c r="A96" s="2142" t="s">
        <v>233</v>
      </c>
      <c r="B96" s="2142"/>
      <c r="C96" s="2142"/>
      <c r="D96" s="871"/>
      <c r="E96" s="2148">
        <v>38652</v>
      </c>
      <c r="F96" s="872"/>
      <c r="G96" s="872"/>
      <c r="H96" s="872"/>
      <c r="I96" s="873"/>
      <c r="J96" s="872"/>
      <c r="K96" s="1255"/>
      <c r="L96" s="1715"/>
    </row>
    <row r="97" spans="1:12" ht="13" thickBot="1">
      <c r="A97" s="1307"/>
      <c r="B97" s="1308"/>
      <c r="C97" s="1308"/>
      <c r="D97" s="1308"/>
      <c r="E97" s="1308"/>
      <c r="F97" s="2492"/>
      <c r="G97" s="2492"/>
      <c r="H97" s="2492"/>
      <c r="I97" s="2492"/>
      <c r="J97" s="2493"/>
      <c r="K97" s="1309"/>
      <c r="L97" s="1309"/>
    </row>
    <row r="98" spans="1:12" ht="13">
      <c r="A98" s="874" t="s">
        <v>234</v>
      </c>
      <c r="B98" s="875"/>
      <c r="C98" s="875"/>
      <c r="D98" s="1310"/>
      <c r="E98" s="1311"/>
      <c r="F98" s="2494"/>
      <c r="G98" s="2495"/>
      <c r="H98" s="2495"/>
      <c r="I98" s="2495"/>
      <c r="J98" s="2496"/>
      <c r="K98" s="1309"/>
      <c r="L98" s="1309"/>
    </row>
    <row r="99" spans="1:12">
      <c r="A99" s="1313" t="s">
        <v>235</v>
      </c>
      <c r="B99" s="1314"/>
      <c r="C99" s="1314"/>
      <c r="D99" s="1713" t="s">
        <v>157</v>
      </c>
      <c r="E99" s="1694">
        <v>44324</v>
      </c>
      <c r="F99" s="1315"/>
      <c r="G99" s="2497"/>
      <c r="H99" s="2497"/>
      <c r="I99" s="2497"/>
      <c r="J99" s="1312"/>
      <c r="K99" s="1309"/>
      <c r="L99" s="1309"/>
    </row>
    <row r="100" spans="1:12" ht="14.15" customHeight="1">
      <c r="A100" s="1313" t="s">
        <v>236</v>
      </c>
      <c r="B100" s="1314"/>
      <c r="C100" s="1314"/>
      <c r="D100" s="1713" t="s">
        <v>157</v>
      </c>
      <c r="E100" s="1694">
        <v>0</v>
      </c>
      <c r="F100" s="1315"/>
      <c r="G100" s="2497"/>
      <c r="H100" s="2497"/>
      <c r="I100" s="2497"/>
      <c r="J100" s="1312"/>
      <c r="K100" s="1626"/>
      <c r="L100" s="1309"/>
    </row>
    <row r="101" spans="1:12" ht="13" thickBot="1">
      <c r="A101" s="1317" t="s">
        <v>237</v>
      </c>
      <c r="B101" s="1318"/>
      <c r="C101" s="1318"/>
      <c r="D101" s="1319" t="s">
        <v>157</v>
      </c>
      <c r="E101" s="2488">
        <v>6300</v>
      </c>
      <c r="F101" s="1320"/>
      <c r="G101" s="1321"/>
      <c r="H101" s="1322"/>
      <c r="I101" s="1321"/>
      <c r="J101" s="1323"/>
      <c r="K101" s="1309"/>
      <c r="L101" s="1309"/>
    </row>
    <row r="102" spans="1:12" ht="13.5" thickTop="1">
      <c r="A102" s="2149" t="s">
        <v>238</v>
      </c>
      <c r="B102" s="2150"/>
      <c r="C102" s="2150"/>
      <c r="D102" s="2151" t="s">
        <v>157</v>
      </c>
      <c r="E102" s="2489">
        <v>50624</v>
      </c>
      <c r="F102" s="2498"/>
      <c r="G102" s="2497"/>
      <c r="H102" s="2497"/>
      <c r="I102" s="2497"/>
      <c r="J102" s="1312"/>
      <c r="K102" s="1627"/>
      <c r="L102" s="1309"/>
    </row>
    <row r="103" spans="1:12" ht="15">
      <c r="A103" s="876" t="s">
        <v>239</v>
      </c>
      <c r="B103" s="877"/>
      <c r="C103" s="877"/>
      <c r="D103" s="1713" t="s">
        <v>157</v>
      </c>
      <c r="E103" s="1694">
        <v>52954</v>
      </c>
      <c r="F103" s="1315"/>
      <c r="G103" s="2499"/>
      <c r="H103" s="2497"/>
      <c r="I103" s="2497"/>
      <c r="J103" s="878"/>
      <c r="K103" s="1309"/>
      <c r="L103" s="1309"/>
    </row>
    <row r="104" spans="1:12" ht="16">
      <c r="A104" s="876" t="s">
        <v>240</v>
      </c>
      <c r="B104" s="877"/>
      <c r="C104" s="877"/>
      <c r="D104" s="1713" t="s">
        <v>8</v>
      </c>
      <c r="E104" s="2490">
        <v>0.9559995467764475</v>
      </c>
      <c r="F104" s="1315"/>
      <c r="G104" s="2499"/>
      <c r="H104" s="2500"/>
      <c r="I104" s="2497"/>
      <c r="J104" s="878"/>
      <c r="K104" s="1955"/>
      <c r="L104" s="1956"/>
    </row>
    <row r="105" spans="1:12" ht="13.5" thickBot="1">
      <c r="A105" s="1325" t="s">
        <v>241</v>
      </c>
      <c r="B105" s="1326"/>
      <c r="C105" s="1326"/>
      <c r="D105" s="1327" t="s">
        <v>157</v>
      </c>
      <c r="E105" s="2491">
        <v>2392</v>
      </c>
      <c r="F105" s="2501"/>
      <c r="G105" s="2502"/>
      <c r="H105" s="2502"/>
      <c r="I105" s="2502"/>
      <c r="J105" s="2503"/>
      <c r="K105" s="1309"/>
      <c r="L105" s="1309"/>
    </row>
    <row r="106" spans="1:12" ht="26.15" customHeight="1">
      <c r="A106" s="2615" t="s">
        <v>1743</v>
      </c>
      <c r="B106" s="2616"/>
      <c r="C106" s="2616"/>
      <c r="D106" s="2616"/>
      <c r="E106" s="2616"/>
      <c r="F106" s="2617"/>
      <c r="G106" s="2617"/>
      <c r="H106" s="2617"/>
      <c r="I106" s="2617"/>
      <c r="J106" s="2618"/>
    </row>
    <row r="107" spans="1:12" ht="13.5">
      <c r="A107" s="2619" t="s">
        <v>1747</v>
      </c>
      <c r="B107" s="2620"/>
      <c r="C107" s="2620"/>
      <c r="D107" s="2620"/>
      <c r="E107" s="2620"/>
      <c r="F107" s="2620"/>
      <c r="G107" s="2620"/>
      <c r="H107" s="2620"/>
      <c r="I107" s="2620"/>
      <c r="J107" s="2621"/>
    </row>
    <row r="108" spans="1:12" ht="13.5">
      <c r="A108" s="2619" t="s">
        <v>1744</v>
      </c>
      <c r="B108" s="2620"/>
      <c r="C108" s="2620"/>
      <c r="D108" s="2620"/>
      <c r="E108" s="2620"/>
      <c r="F108" s="2620"/>
      <c r="G108" s="2620"/>
      <c r="H108" s="2620"/>
      <c r="I108" s="2620"/>
      <c r="J108" s="2621"/>
    </row>
    <row r="109" spans="1:12" ht="13.5">
      <c r="A109" s="2622" t="s">
        <v>1748</v>
      </c>
      <c r="B109" s="2613"/>
      <c r="C109" s="2613"/>
      <c r="D109" s="2613"/>
      <c r="E109" s="2613"/>
      <c r="F109" s="2613"/>
      <c r="G109" s="2613"/>
      <c r="H109" s="2613"/>
      <c r="I109" s="2613"/>
      <c r="J109" s="2614"/>
    </row>
    <row r="110" spans="1:12" ht="13.5">
      <c r="A110" s="2622" t="s">
        <v>1745</v>
      </c>
      <c r="B110" s="2613"/>
      <c r="C110" s="2613"/>
      <c r="D110" s="2613"/>
      <c r="E110" s="2613"/>
      <c r="F110" s="2613"/>
      <c r="G110" s="2613"/>
      <c r="H110" s="2613"/>
      <c r="I110" s="2613"/>
      <c r="J110" s="2614"/>
    </row>
    <row r="111" spans="1:12" ht="13.5" customHeight="1">
      <c r="A111" s="2612" t="s">
        <v>1746</v>
      </c>
      <c r="B111" s="2613"/>
      <c r="C111" s="2613"/>
      <c r="D111" s="2613"/>
      <c r="E111" s="2613"/>
      <c r="F111" s="2613"/>
      <c r="G111" s="2613"/>
      <c r="H111" s="2613"/>
      <c r="I111" s="2613"/>
      <c r="J111" s="2614"/>
    </row>
    <row r="112" spans="1:12" ht="24.75" customHeight="1" thickBot="1">
      <c r="A112" s="2623" t="s">
        <v>242</v>
      </c>
      <c r="B112" s="2624"/>
      <c r="C112" s="2624"/>
      <c r="D112" s="2624"/>
      <c r="E112" s="2624"/>
      <c r="F112" s="2624"/>
      <c r="G112" s="2624"/>
      <c r="H112" s="2624"/>
      <c r="I112" s="2624"/>
      <c r="J112" s="2625"/>
      <c r="K112" s="234"/>
    </row>
    <row r="113" spans="1:11" ht="12.65" customHeight="1">
      <c r="B113" s="7"/>
      <c r="C113" s="7"/>
      <c r="D113" s="7"/>
      <c r="E113" s="7"/>
      <c r="F113" s="7"/>
      <c r="G113" s="7"/>
      <c r="H113" s="7"/>
      <c r="I113" s="7"/>
      <c r="J113" s="1621"/>
      <c r="K113" s="20"/>
    </row>
    <row r="114" spans="1:11" ht="12" customHeight="1" thickBot="1">
      <c r="A114" s="2617"/>
      <c r="B114" s="2617"/>
      <c r="C114" s="2617"/>
      <c r="D114" s="2617"/>
      <c r="E114" s="2617"/>
      <c r="F114" s="2617"/>
      <c r="G114" s="2617"/>
      <c r="H114" s="2617"/>
      <c r="I114" s="2617"/>
      <c r="J114" s="2617"/>
    </row>
    <row r="115" spans="1:11" ht="15" customHeight="1">
      <c r="A115" s="2039"/>
      <c r="B115" s="2039"/>
      <c r="C115" s="2039"/>
      <c r="D115" s="2609" t="s">
        <v>243</v>
      </c>
      <c r="E115" s="2610"/>
      <c r="F115" s="2611"/>
      <c r="I115" s="53"/>
      <c r="J115" s="175"/>
      <c r="K115" s="53"/>
    </row>
    <row r="116" spans="1:11" ht="16" thickBot="1">
      <c r="A116" s="2040" t="s">
        <v>244</v>
      </c>
      <c r="B116" s="2040"/>
      <c r="C116" s="2040"/>
      <c r="D116" s="2041" t="s">
        <v>45</v>
      </c>
      <c r="E116" s="2042" t="s">
        <v>46</v>
      </c>
      <c r="F116" s="2043" t="s">
        <v>47</v>
      </c>
      <c r="I116" s="34"/>
      <c r="J116" s="165"/>
      <c r="K116" s="34"/>
    </row>
    <row r="117" spans="1:11" ht="13">
      <c r="A117" s="188" t="s">
        <v>245</v>
      </c>
      <c r="B117" s="1093"/>
      <c r="C117" s="1093"/>
      <c r="D117" s="1094">
        <f>'ESA Table 1'!E31</f>
        <v>5368783.1827000007</v>
      </c>
      <c r="E117" s="1095">
        <f>'ESA Table 1'!F31</f>
        <v>4760996.4072999991</v>
      </c>
      <c r="F117" s="1096">
        <f>D117+E117</f>
        <v>10129779.59</v>
      </c>
      <c r="H117" s="61"/>
      <c r="I117" s="61"/>
      <c r="J117" s="61"/>
    </row>
    <row r="118" spans="1:11" ht="15">
      <c r="A118" s="41" t="s">
        <v>246</v>
      </c>
      <c r="B118" s="624"/>
      <c r="C118" s="624"/>
      <c r="D118" s="186">
        <f>'ESA Table 1'!E18</f>
        <v>3133011.1063000001</v>
      </c>
      <c r="E118" s="1716">
        <f>'ESA Table 1'!F18</f>
        <v>2778330.6036999999</v>
      </c>
      <c r="F118" s="625">
        <f t="shared" ref="F118:F119" si="0">D118+E118</f>
        <v>5911341.71</v>
      </c>
      <c r="H118" s="61"/>
      <c r="I118" s="61"/>
      <c r="J118" s="61"/>
    </row>
    <row r="119" spans="1:11" ht="38.15" customHeight="1" thickBot="1">
      <c r="A119" s="42" t="s">
        <v>247</v>
      </c>
      <c r="B119" s="1208"/>
      <c r="C119" s="1208"/>
      <c r="D119" s="186">
        <f>'ESA Table 1'!E20-'ESA Table 1'!E18</f>
        <v>51089246.454400003</v>
      </c>
      <c r="E119" s="1716">
        <f>'ESA Table 1'!F20-'ESA Table 1'!F18</f>
        <v>47799710.995600007</v>
      </c>
      <c r="F119" s="626">
        <f t="shared" si="0"/>
        <v>98888957.450000018</v>
      </c>
      <c r="G119" s="62" t="s">
        <v>248</v>
      </c>
      <c r="H119" s="61"/>
      <c r="I119" s="61"/>
      <c r="J119" s="57"/>
    </row>
    <row r="120" spans="1:11" ht="13" thickBot="1">
      <c r="A120" s="2626"/>
      <c r="B120" s="2627"/>
      <c r="C120" s="2627"/>
      <c r="D120" s="2627"/>
      <c r="E120" s="2627"/>
      <c r="F120" s="2628"/>
      <c r="H120" s="61"/>
      <c r="I120" s="61"/>
      <c r="J120" s="61"/>
    </row>
    <row r="121" spans="1:11" ht="14" thickTop="1" thickBot="1">
      <c r="A121" s="2175" t="s">
        <v>249</v>
      </c>
      <c r="B121" s="2297"/>
      <c r="C121" s="2297"/>
      <c r="D121" s="2298">
        <f>SUM(D117:D119)</f>
        <v>59591040.743400007</v>
      </c>
      <c r="E121" s="2299">
        <f>SUM(E117:E119)</f>
        <v>55339038.006600007</v>
      </c>
      <c r="F121" s="2300">
        <f>SUM(F117:F119)</f>
        <v>114930078.75000001</v>
      </c>
      <c r="J121" s="61"/>
    </row>
    <row r="122" spans="1:11" s="1618" customFormat="1" ht="27" customHeight="1">
      <c r="A122" s="2630" t="s">
        <v>1738</v>
      </c>
      <c r="B122" s="2631"/>
      <c r="C122" s="2631"/>
      <c r="D122" s="2631"/>
      <c r="E122" s="2631"/>
      <c r="F122" s="2632"/>
      <c r="G122" s="3"/>
      <c r="H122" s="3"/>
      <c r="I122" s="3"/>
      <c r="J122" s="3"/>
    </row>
    <row r="123" spans="1:11" s="1618" customFormat="1" ht="13.5">
      <c r="A123" s="4" t="s">
        <v>1741</v>
      </c>
      <c r="B123" s="2"/>
      <c r="C123" s="2"/>
      <c r="D123" s="2"/>
      <c r="E123" s="2"/>
      <c r="F123" s="1"/>
      <c r="G123" s="3"/>
      <c r="H123" s="3"/>
      <c r="I123" s="3"/>
      <c r="J123" s="3"/>
    </row>
    <row r="124" spans="1:11" s="1618" customFormat="1" ht="38" customHeight="1" thickBot="1">
      <c r="A124" s="2633" t="s">
        <v>1742</v>
      </c>
      <c r="B124" s="2634"/>
      <c r="C124" s="2634"/>
      <c r="D124" s="2634"/>
      <c r="E124" s="2634"/>
      <c r="F124" s="2635"/>
      <c r="G124" s="3"/>
      <c r="H124" s="3"/>
      <c r="I124" s="3"/>
      <c r="J124" s="3"/>
    </row>
    <row r="125" spans="1:11" ht="14.25" customHeight="1">
      <c r="A125" s="2629"/>
      <c r="B125" s="2629"/>
      <c r="C125" s="2629"/>
      <c r="D125" s="2629"/>
      <c r="E125" s="2629"/>
      <c r="F125" s="2629"/>
      <c r="G125" s="2629"/>
      <c r="H125" s="2629"/>
      <c r="I125" s="2629"/>
      <c r="J125" s="2629"/>
    </row>
    <row r="126" spans="1:11" ht="14.25" customHeight="1">
      <c r="A126" s="2629"/>
      <c r="B126" s="2629"/>
      <c r="C126" s="2629"/>
      <c r="D126" s="2629"/>
      <c r="E126" s="2629"/>
      <c r="F126" s="2629"/>
      <c r="G126" s="2629"/>
      <c r="H126" s="2629"/>
      <c r="I126" s="2629"/>
      <c r="J126" s="2629"/>
    </row>
    <row r="127" spans="1:11" ht="12.75" customHeight="1">
      <c r="A127" s="2629"/>
      <c r="B127" s="2629"/>
      <c r="C127" s="2629"/>
      <c r="D127" s="2629"/>
      <c r="E127" s="2629"/>
      <c r="F127" s="2629"/>
      <c r="G127" s="2629"/>
      <c r="H127" s="2629"/>
      <c r="I127" s="2629"/>
      <c r="J127" s="2629"/>
    </row>
  </sheetData>
  <sortState xmlns:xlrd2="http://schemas.microsoft.com/office/spreadsheetml/2017/richdata2" ref="A81:A87">
    <sortCondition ref="A81:A87"/>
  </sortState>
  <customSheetViews>
    <customSheetView guid="{F8F6599B-2A1F-4529-A350-AEBC686D896D}" showPageBreaks="1" fitToPage="1" printArea="1">
      <selection sqref="A1:AF1"/>
      <pageMargins left="0" right="0" top="0" bottom="0" header="0" footer="0"/>
      <printOptions horizontalCentered="1" verticalCentered="1" headings="1" gridLines="1"/>
      <pageSetup paperSize="17" scale="58" orientation="landscape" r:id="rId1"/>
    </customSheetView>
  </customSheetViews>
  <mergeCells count="19">
    <mergeCell ref="A120:F120"/>
    <mergeCell ref="A125:J125"/>
    <mergeCell ref="A126:J126"/>
    <mergeCell ref="A127:J127"/>
    <mergeCell ref="A122:F122"/>
    <mergeCell ref="A124:F124"/>
    <mergeCell ref="A1:L1"/>
    <mergeCell ref="A2:L2"/>
    <mergeCell ref="A3:L3"/>
    <mergeCell ref="A5:L5"/>
    <mergeCell ref="D115:F115"/>
    <mergeCell ref="A111:J111"/>
    <mergeCell ref="A106:J106"/>
    <mergeCell ref="A107:J107"/>
    <mergeCell ref="A108:J108"/>
    <mergeCell ref="A109:J109"/>
    <mergeCell ref="A110:J110"/>
    <mergeCell ref="A114:J114"/>
    <mergeCell ref="A112:J112"/>
  </mergeCells>
  <printOptions horizontalCentered="1" verticalCentered="1" headings="1"/>
  <pageMargins left="0.25" right="0.25" top="0.5" bottom="0.5" header="0.3" footer="0.3"/>
  <pageSetup scale="40" orientation="portrait" r:id="rId2"/>
  <customProperties>
    <customPr name="_pios_id" r:id="rId3"/>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89492-5FE9-4793-8387-BE94ED1156B6}">
  <sheetPr>
    <pageSetUpPr fitToPage="1"/>
  </sheetPr>
  <dimension ref="A1:H22"/>
  <sheetViews>
    <sheetView tabSelected="1" view="pageBreakPreview" zoomScale="80" zoomScaleNormal="100" zoomScaleSheetLayoutView="80" zoomScalePageLayoutView="90" workbookViewId="0">
      <selection activeCell="B6" sqref="B6"/>
    </sheetView>
  </sheetViews>
  <sheetFormatPr defaultColWidth="9.453125" defaultRowHeight="14"/>
  <cols>
    <col min="1" max="1" width="19.453125" style="5" customWidth="1"/>
    <col min="2" max="3" width="14.54296875" style="6" customWidth="1"/>
    <col min="4" max="4" width="14.54296875" style="7" customWidth="1"/>
    <col min="5" max="6" width="14.54296875" style="6" customWidth="1"/>
    <col min="7" max="7" width="14.54296875" style="7" customWidth="1"/>
    <col min="8" max="8" width="20.453125" style="7" customWidth="1"/>
    <col min="9" max="9" width="6.453125" style="7" customWidth="1"/>
    <col min="10" max="10" width="18.453125" style="7" customWidth="1"/>
    <col min="11" max="11" width="18.54296875" style="7" customWidth="1"/>
    <col min="12" max="12" width="19.453125" style="7" customWidth="1"/>
    <col min="13" max="16384" width="9.453125" style="7"/>
  </cols>
  <sheetData>
    <row r="1" spans="1:8" ht="15.5">
      <c r="A1" s="2557" t="s">
        <v>1642</v>
      </c>
      <c r="B1" s="2557"/>
      <c r="C1" s="2557"/>
      <c r="D1" s="2557"/>
      <c r="E1" s="2557"/>
      <c r="F1" s="2557"/>
      <c r="G1" s="2557"/>
      <c r="H1" s="2557"/>
    </row>
    <row r="2" spans="1:8" ht="15.5">
      <c r="A2" s="2557" t="s">
        <v>39</v>
      </c>
      <c r="B2" s="2557"/>
      <c r="C2" s="2557"/>
      <c r="D2" s="2557"/>
      <c r="E2" s="2557"/>
      <c r="F2" s="2557"/>
      <c r="G2" s="2557"/>
      <c r="H2" s="2557"/>
    </row>
    <row r="3" spans="1:8" ht="15.5">
      <c r="A3" s="2557" t="s">
        <v>40</v>
      </c>
      <c r="B3" s="2557"/>
      <c r="C3" s="2557"/>
      <c r="D3" s="2557"/>
      <c r="E3" s="2557"/>
      <c r="F3" s="2557"/>
      <c r="G3" s="2557"/>
      <c r="H3" s="2557"/>
    </row>
    <row r="4" spans="1:8" ht="14.5" thickBot="1"/>
    <row r="5" spans="1:8" ht="52.5" thickBot="1">
      <c r="A5" s="2102">
        <v>2025</v>
      </c>
      <c r="B5" s="2044" t="s">
        <v>1643</v>
      </c>
      <c r="C5" s="2044" t="s">
        <v>1644</v>
      </c>
      <c r="D5" s="2044" t="s">
        <v>1409</v>
      </c>
      <c r="E5" s="2044" t="s">
        <v>1645</v>
      </c>
      <c r="F5" s="2044" t="s">
        <v>1411</v>
      </c>
      <c r="G5" s="2117" t="s">
        <v>1412</v>
      </c>
      <c r="H5" s="2101" t="s">
        <v>1413</v>
      </c>
    </row>
    <row r="6" spans="1:8">
      <c r="A6" s="530" t="s">
        <v>1311</v>
      </c>
      <c r="B6" s="531">
        <v>39745</v>
      </c>
      <c r="C6" s="470">
        <v>482</v>
      </c>
      <c r="D6" s="538">
        <f t="shared" ref="D6:D17" si="0">C6/B6</f>
        <v>1.2127311611523462E-2</v>
      </c>
      <c r="E6" s="470">
        <v>36</v>
      </c>
      <c r="F6" s="470">
        <v>446</v>
      </c>
      <c r="G6" s="523">
        <f>IF(C6=0,0,E6/C6)</f>
        <v>7.4688796680497924E-2</v>
      </c>
      <c r="H6" s="1180">
        <f t="shared" ref="H6:H17" si="1">F6/B6</f>
        <v>1.1221537300289344E-2</v>
      </c>
    </row>
    <row r="7" spans="1:8">
      <c r="A7" s="532" t="s">
        <v>1313</v>
      </c>
      <c r="B7" s="531">
        <v>39860</v>
      </c>
      <c r="C7" s="1861">
        <v>552</v>
      </c>
      <c r="D7" s="1868">
        <f t="shared" si="0"/>
        <v>1.3848469643753136E-2</v>
      </c>
      <c r="E7" s="1861">
        <v>37</v>
      </c>
      <c r="F7" s="1861">
        <v>515</v>
      </c>
      <c r="G7" s="1869">
        <f t="shared" ref="G7:G17" si="2">IF(C7=0,0,E7/C7)</f>
        <v>6.7028985507246383E-2</v>
      </c>
      <c r="H7" s="1182">
        <f t="shared" si="1"/>
        <v>1.2920220772704466E-2</v>
      </c>
    </row>
    <row r="8" spans="1:8">
      <c r="A8" s="532" t="s">
        <v>1314</v>
      </c>
      <c r="B8" s="531">
        <v>40095</v>
      </c>
      <c r="C8" s="1861">
        <v>608</v>
      </c>
      <c r="D8" s="1868">
        <f t="shared" si="0"/>
        <v>1.5163985534355905E-2</v>
      </c>
      <c r="E8" s="1861">
        <v>37</v>
      </c>
      <c r="F8" s="1861">
        <v>571</v>
      </c>
      <c r="G8" s="1869">
        <f t="shared" si="2"/>
        <v>6.0855263157894739E-2</v>
      </c>
      <c r="H8" s="1182">
        <f t="shared" si="1"/>
        <v>1.4241177204140167E-2</v>
      </c>
    </row>
    <row r="9" spans="1:8">
      <c r="A9" s="532" t="s">
        <v>1315</v>
      </c>
      <c r="B9" s="531">
        <v>40051</v>
      </c>
      <c r="C9" s="1861">
        <v>453</v>
      </c>
      <c r="D9" s="1868">
        <f t="shared" si="0"/>
        <v>1.1310579011760006E-2</v>
      </c>
      <c r="E9" s="1861">
        <v>24</v>
      </c>
      <c r="F9" s="1861">
        <v>429</v>
      </c>
      <c r="G9" s="1869">
        <f t="shared" si="2"/>
        <v>5.2980132450331126E-2</v>
      </c>
      <c r="H9" s="1182">
        <f t="shared" si="1"/>
        <v>1.0711343037627026E-2</v>
      </c>
    </row>
    <row r="10" spans="1:8">
      <c r="A10" s="532" t="s">
        <v>1316</v>
      </c>
      <c r="B10" s="531">
        <v>39824</v>
      </c>
      <c r="C10" s="1861">
        <v>554</v>
      </c>
      <c r="D10" s="1868">
        <f t="shared" si="0"/>
        <v>1.3911209321012455E-2</v>
      </c>
      <c r="E10" s="1861">
        <v>20</v>
      </c>
      <c r="F10" s="1861">
        <v>534</v>
      </c>
      <c r="G10" s="1869">
        <f t="shared" si="2"/>
        <v>3.6101083032490974E-2</v>
      </c>
      <c r="H10" s="1182">
        <f t="shared" si="1"/>
        <v>1.3408999598232222E-2</v>
      </c>
    </row>
    <row r="11" spans="1:8">
      <c r="A11" s="532" t="s">
        <v>1317</v>
      </c>
      <c r="B11" s="1861">
        <v>41139</v>
      </c>
      <c r="C11" s="1861">
        <v>642</v>
      </c>
      <c r="D11" s="1868">
        <f t="shared" si="0"/>
        <v>1.5605629694450521E-2</v>
      </c>
      <c r="E11" s="1861">
        <v>43</v>
      </c>
      <c r="F11" s="1861">
        <v>599</v>
      </c>
      <c r="G11" s="1869">
        <f t="shared" si="2"/>
        <v>6.6978193146417439E-2</v>
      </c>
      <c r="H11" s="1182">
        <f t="shared" si="1"/>
        <v>1.4560392814604146E-2</v>
      </c>
    </row>
    <row r="12" spans="1:8">
      <c r="A12" s="532" t="s">
        <v>1318</v>
      </c>
      <c r="B12" s="1861">
        <v>43629</v>
      </c>
      <c r="C12" s="1861">
        <v>477</v>
      </c>
      <c r="D12" s="1868">
        <f t="shared" si="0"/>
        <v>1.0933094959774462E-2</v>
      </c>
      <c r="E12" s="1861">
        <v>32</v>
      </c>
      <c r="F12" s="1861">
        <v>445</v>
      </c>
      <c r="G12" s="1869">
        <f t="shared" si="2"/>
        <v>6.7085953878406712E-2</v>
      </c>
      <c r="H12" s="1182">
        <f t="shared" si="1"/>
        <v>1.0199637855554791E-2</v>
      </c>
    </row>
    <row r="13" spans="1:8">
      <c r="A13" s="532" t="s">
        <v>1319</v>
      </c>
      <c r="B13" s="1861">
        <v>45193</v>
      </c>
      <c r="C13" s="1861">
        <v>645</v>
      </c>
      <c r="D13" s="1868">
        <f t="shared" si="0"/>
        <v>1.4272121788772598E-2</v>
      </c>
      <c r="E13" s="1861">
        <v>34</v>
      </c>
      <c r="F13" s="1861">
        <v>611</v>
      </c>
      <c r="G13" s="1869">
        <f t="shared" si="2"/>
        <v>5.2713178294573643E-2</v>
      </c>
      <c r="H13" s="1182">
        <f t="shared" si="1"/>
        <v>1.3519792888279158E-2</v>
      </c>
    </row>
    <row r="14" spans="1:8">
      <c r="A14" s="532" t="s">
        <v>1320</v>
      </c>
      <c r="B14" s="1861">
        <v>46387</v>
      </c>
      <c r="C14" s="1861">
        <v>420</v>
      </c>
      <c r="D14" s="1868">
        <f t="shared" si="0"/>
        <v>9.0542608920602761E-3</v>
      </c>
      <c r="E14" s="1861">
        <v>35</v>
      </c>
      <c r="F14" s="1861">
        <v>385</v>
      </c>
      <c r="G14" s="1869">
        <f t="shared" si="2"/>
        <v>8.3333333333333329E-2</v>
      </c>
      <c r="H14" s="1182">
        <f t="shared" si="1"/>
        <v>8.2997391510552521E-3</v>
      </c>
    </row>
    <row r="15" spans="1:8">
      <c r="A15" s="532" t="s">
        <v>1321</v>
      </c>
      <c r="B15" s="1861">
        <v>47491</v>
      </c>
      <c r="C15" s="1861">
        <v>404</v>
      </c>
      <c r="D15" s="1868">
        <f t="shared" si="0"/>
        <v>8.5068749868396111E-3</v>
      </c>
      <c r="E15" s="1861">
        <v>37</v>
      </c>
      <c r="F15" s="1861">
        <v>367</v>
      </c>
      <c r="G15" s="1869">
        <f t="shared" si="2"/>
        <v>9.1584158415841582E-2</v>
      </c>
      <c r="H15" s="1182">
        <f t="shared" si="1"/>
        <v>7.7277800004211328E-3</v>
      </c>
    </row>
    <row r="16" spans="1:8">
      <c r="A16" s="532" t="s">
        <v>1322</v>
      </c>
      <c r="B16" s="1861">
        <v>47771</v>
      </c>
      <c r="C16" s="1861">
        <v>324</v>
      </c>
      <c r="D16" s="1868">
        <f t="shared" si="0"/>
        <v>6.7823574972263505E-3</v>
      </c>
      <c r="E16" s="1861">
        <v>31</v>
      </c>
      <c r="F16" s="1861">
        <v>293</v>
      </c>
      <c r="G16" s="1869">
        <f t="shared" si="2"/>
        <v>9.5679012345679007E-2</v>
      </c>
      <c r="H16" s="1182">
        <f t="shared" si="1"/>
        <v>6.1334282305164217E-3</v>
      </c>
    </row>
    <row r="17" spans="1:8" ht="14.5" thickBot="1">
      <c r="A17" s="534" t="s">
        <v>1323</v>
      </c>
      <c r="B17" s="487">
        <v>49207</v>
      </c>
      <c r="C17" s="487">
        <v>274</v>
      </c>
      <c r="D17" s="539">
        <f t="shared" si="0"/>
        <v>5.5683134513382238E-3</v>
      </c>
      <c r="E17" s="487">
        <v>32</v>
      </c>
      <c r="F17" s="487">
        <v>242</v>
      </c>
      <c r="G17" s="535">
        <f t="shared" si="2"/>
        <v>0.11678832116788321</v>
      </c>
      <c r="H17" s="1181">
        <f t="shared" si="1"/>
        <v>4.9179994716198917E-3</v>
      </c>
    </row>
    <row r="18" spans="1:8" ht="15" thickTop="1" thickBot="1">
      <c r="A18" s="760" t="s">
        <v>1414</v>
      </c>
      <c r="B18" s="761">
        <f>B17</f>
        <v>49207</v>
      </c>
      <c r="C18" s="761">
        <f>SUM(C6:C17)</f>
        <v>5835</v>
      </c>
      <c r="D18" s="1184">
        <f>C18/B18</f>
        <v>0.11858068973926474</v>
      </c>
      <c r="E18" s="761">
        <f>SUM(E6:E17)</f>
        <v>398</v>
      </c>
      <c r="F18" s="761">
        <f>SUM(F6:F17)</f>
        <v>5437</v>
      </c>
      <c r="G18" s="762">
        <f>E18/C18</f>
        <v>6.8209083119108824E-2</v>
      </c>
      <c r="H18" s="1183">
        <f>F18/B18</f>
        <v>0.11049240961651798</v>
      </c>
    </row>
    <row r="19" spans="1:8">
      <c r="A19" s="3006" t="s">
        <v>1415</v>
      </c>
      <c r="B19" s="3007"/>
      <c r="C19" s="3007"/>
      <c r="D19" s="3007"/>
      <c r="E19" s="3007"/>
      <c r="F19" s="3007"/>
      <c r="G19" s="3007"/>
      <c r="H19" s="3008"/>
    </row>
    <row r="20" spans="1:8">
      <c r="A20" s="2971" t="s">
        <v>1646</v>
      </c>
      <c r="B20" s="2658"/>
      <c r="C20" s="2658"/>
      <c r="D20" s="2658"/>
      <c r="E20" s="2658"/>
      <c r="F20" s="2658"/>
      <c r="G20" s="2658"/>
      <c r="H20" s="2972"/>
    </row>
    <row r="21" spans="1:8" ht="15">
      <c r="A21" s="3002" t="s">
        <v>1647</v>
      </c>
      <c r="B21" s="3003"/>
      <c r="C21" s="3003"/>
      <c r="D21" s="3003"/>
      <c r="E21" s="3003"/>
      <c r="F21" s="3003"/>
      <c r="G21" s="3003"/>
      <c r="H21" s="3004"/>
    </row>
    <row r="22" spans="1:8" ht="15.5" thickBot="1">
      <c r="A22" s="3009" t="s">
        <v>1648</v>
      </c>
      <c r="B22" s="3010"/>
      <c r="C22" s="3010"/>
      <c r="D22" s="3010"/>
      <c r="E22" s="3010"/>
      <c r="F22" s="3010"/>
      <c r="G22" s="3010"/>
      <c r="H22" s="3011"/>
    </row>
  </sheetData>
  <mergeCells count="7">
    <mergeCell ref="A1:H1"/>
    <mergeCell ref="A2:H2"/>
    <mergeCell ref="A3:H3"/>
    <mergeCell ref="A22:H22"/>
    <mergeCell ref="A19:H19"/>
    <mergeCell ref="A20:H20"/>
    <mergeCell ref="A21:H21"/>
  </mergeCells>
  <printOptions horizontalCentered="1" verticalCentered="1" headings="1"/>
  <pageMargins left="0.25" right="0.25" top="0.5" bottom="0.5" header="0.3" footer="0.3"/>
  <pageSetup scale="79" orientation="portrait" r:id="rId1"/>
  <customProperties>
    <customPr name="_pios_id" r:id="rId2"/>
  </customProperties>
  <ignoredErrors>
    <ignoredError sqref="D18"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15D0A-BE26-4C21-A63C-FD828F3053A6}">
  <sheetPr>
    <pageSetUpPr fitToPage="1"/>
  </sheetPr>
  <dimension ref="A1:J38"/>
  <sheetViews>
    <sheetView tabSelected="1" view="pageBreakPreview" zoomScale="80" zoomScaleNormal="100" zoomScaleSheetLayoutView="80" zoomScalePageLayoutView="90" workbookViewId="0">
      <selection activeCell="B6" sqref="B6"/>
    </sheetView>
  </sheetViews>
  <sheetFormatPr defaultColWidth="40.54296875" defaultRowHeight="12.5"/>
  <cols>
    <col min="1" max="1" width="49.453125" style="137" customWidth="1"/>
    <col min="2" max="2" width="8.54296875" style="137" customWidth="1"/>
    <col min="3" max="3" width="6.54296875" style="137" customWidth="1"/>
    <col min="4" max="4" width="10.54296875" style="137" customWidth="1"/>
    <col min="5" max="5" width="8.453125" style="137" customWidth="1"/>
    <col min="6" max="7" width="6.54296875" style="138" customWidth="1"/>
    <col min="8" max="8" width="10.453125" style="138" customWidth="1"/>
    <col min="9" max="9" width="13.453125" style="137" customWidth="1"/>
    <col min="10" max="10" width="9.453125" style="136" customWidth="1"/>
    <col min="11" max="11" width="16.54296875" style="137" customWidth="1"/>
    <col min="12" max="16384" width="40.54296875" style="137"/>
  </cols>
  <sheetData>
    <row r="1" spans="1:9" ht="15.5">
      <c r="A1" s="2557" t="s">
        <v>1649</v>
      </c>
      <c r="B1" s="2557"/>
      <c r="C1" s="2557"/>
      <c r="D1" s="2557"/>
      <c r="E1" s="2557"/>
      <c r="F1" s="2557"/>
      <c r="G1" s="2557"/>
      <c r="H1" s="2557"/>
      <c r="I1" s="2557"/>
    </row>
    <row r="2" spans="1:9" ht="15.5">
      <c r="A2" s="2557" t="s">
        <v>39</v>
      </c>
      <c r="B2" s="2557"/>
      <c r="C2" s="2557"/>
      <c r="D2" s="2557"/>
      <c r="E2" s="2557"/>
      <c r="F2" s="2557"/>
      <c r="G2" s="2557"/>
      <c r="H2" s="2557"/>
      <c r="I2" s="2557"/>
    </row>
    <row r="3" spans="1:9" ht="15.5">
      <c r="A3" s="2557" t="s">
        <v>40</v>
      </c>
      <c r="B3" s="2557"/>
      <c r="C3" s="2557"/>
      <c r="D3" s="2557"/>
      <c r="E3" s="2557"/>
      <c r="F3" s="2557"/>
      <c r="G3" s="2557"/>
      <c r="H3" s="2557"/>
      <c r="I3" s="2557"/>
    </row>
    <row r="4" spans="1:9" ht="13" thickBot="1"/>
    <row r="5" spans="1:9" ht="27" customHeight="1" thickBot="1">
      <c r="A5" s="3136" t="s">
        <v>1650</v>
      </c>
      <c r="B5" s="3138" t="s">
        <v>1422</v>
      </c>
      <c r="C5" s="3139"/>
      <c r="D5" s="3139"/>
      <c r="E5" s="3140"/>
      <c r="F5" s="3141" t="s">
        <v>1651</v>
      </c>
      <c r="G5" s="3142"/>
      <c r="H5" s="3143"/>
      <c r="I5" s="2118" t="s">
        <v>823</v>
      </c>
    </row>
    <row r="6" spans="1:9" ht="15" customHeight="1" thickBot="1">
      <c r="A6" s="3137"/>
      <c r="B6" s="2253" t="s">
        <v>577</v>
      </c>
      <c r="C6" s="2254" t="s">
        <v>578</v>
      </c>
      <c r="D6" s="2254" t="s">
        <v>579</v>
      </c>
      <c r="E6" s="2254" t="s">
        <v>580</v>
      </c>
      <c r="F6" s="2255" t="s">
        <v>1077</v>
      </c>
      <c r="G6" s="2256" t="s">
        <v>1402</v>
      </c>
      <c r="H6" s="2255" t="s">
        <v>47</v>
      </c>
      <c r="I6" s="1121"/>
    </row>
    <row r="7" spans="1:9" s="740" customFormat="1" ht="12.75" customHeight="1">
      <c r="A7" s="1122" t="s">
        <v>1652</v>
      </c>
      <c r="B7" s="1846"/>
      <c r="C7" s="1846" t="s">
        <v>1426</v>
      </c>
      <c r="D7" s="1887"/>
      <c r="E7" s="1888"/>
      <c r="F7" s="1123">
        <v>0</v>
      </c>
      <c r="G7" s="741">
        <v>0</v>
      </c>
      <c r="H7" s="742">
        <f>SUM(F7:G7)</f>
        <v>0</v>
      </c>
      <c r="I7" s="743">
        <f>H7*30</f>
        <v>0</v>
      </c>
    </row>
    <row r="8" spans="1:9" s="740" customFormat="1" ht="12.75" customHeight="1">
      <c r="A8" s="1889" t="s">
        <v>1425</v>
      </c>
      <c r="B8" s="1846"/>
      <c r="C8" s="1846" t="s">
        <v>1426</v>
      </c>
      <c r="D8" s="1887"/>
      <c r="E8" s="1888" t="s">
        <v>1427</v>
      </c>
      <c r="F8" s="744">
        <v>0</v>
      </c>
      <c r="G8" s="741">
        <v>0</v>
      </c>
      <c r="H8" s="742">
        <f t="shared" ref="H8:H35" si="0">SUM(F8:G8)</f>
        <v>0</v>
      </c>
      <c r="I8" s="745">
        <f t="shared" ref="I8:I35" si="1">H8*30</f>
        <v>0</v>
      </c>
    </row>
    <row r="9" spans="1:9" s="740" customFormat="1" ht="12.75" customHeight="1">
      <c r="A9" s="1889" t="s">
        <v>1428</v>
      </c>
      <c r="B9" s="1846"/>
      <c r="C9" s="1798" t="s">
        <v>1426</v>
      </c>
      <c r="D9" s="1888"/>
      <c r="E9" s="1888"/>
      <c r="F9" s="746">
        <v>0</v>
      </c>
      <c r="G9" s="741">
        <v>0</v>
      </c>
      <c r="H9" s="742">
        <f t="shared" si="0"/>
        <v>0</v>
      </c>
      <c r="I9" s="745">
        <f t="shared" si="1"/>
        <v>0</v>
      </c>
    </row>
    <row r="10" spans="1:9" s="740" customFormat="1" ht="12.75" customHeight="1">
      <c r="A10" s="1889" t="s">
        <v>1653</v>
      </c>
      <c r="B10" s="1846"/>
      <c r="C10" s="1798" t="s">
        <v>1426</v>
      </c>
      <c r="D10" s="1888"/>
      <c r="E10" s="1888"/>
      <c r="F10" s="747">
        <v>0</v>
      </c>
      <c r="G10" s="748">
        <v>0</v>
      </c>
      <c r="H10" s="749">
        <f t="shared" si="0"/>
        <v>0</v>
      </c>
      <c r="I10" s="745">
        <f t="shared" si="1"/>
        <v>0</v>
      </c>
    </row>
    <row r="11" spans="1:9" s="740" customFormat="1" ht="12.75" customHeight="1">
      <c r="A11" s="1889" t="s">
        <v>1430</v>
      </c>
      <c r="B11" s="1846"/>
      <c r="C11" s="1798" t="s">
        <v>1426</v>
      </c>
      <c r="D11" s="1888"/>
      <c r="E11" s="1888"/>
      <c r="F11" s="746">
        <v>0</v>
      </c>
      <c r="G11" s="741">
        <v>0</v>
      </c>
      <c r="H11" s="742">
        <f t="shared" si="0"/>
        <v>0</v>
      </c>
      <c r="I11" s="745">
        <f t="shared" si="1"/>
        <v>0</v>
      </c>
    </row>
    <row r="12" spans="1:9" s="740" customFormat="1" ht="12.75" customHeight="1">
      <c r="A12" s="1889" t="s">
        <v>1431</v>
      </c>
      <c r="B12" s="1846"/>
      <c r="C12" s="1798" t="s">
        <v>1426</v>
      </c>
      <c r="D12" s="1888"/>
      <c r="E12" s="1888"/>
      <c r="F12" s="746">
        <v>0</v>
      </c>
      <c r="G12" s="741">
        <v>0</v>
      </c>
      <c r="H12" s="742">
        <f t="shared" si="0"/>
        <v>0</v>
      </c>
      <c r="I12" s="745">
        <f t="shared" si="1"/>
        <v>0</v>
      </c>
    </row>
    <row r="13" spans="1:9" s="740" customFormat="1" ht="12.75" customHeight="1">
      <c r="A13" s="1854" t="s">
        <v>1654</v>
      </c>
      <c r="B13" s="1846"/>
      <c r="C13" s="1798" t="s">
        <v>1426</v>
      </c>
      <c r="D13" s="1888"/>
      <c r="E13" s="1888"/>
      <c r="F13" s="746">
        <v>0</v>
      </c>
      <c r="G13" s="741">
        <v>0</v>
      </c>
      <c r="H13" s="742">
        <f t="shared" si="0"/>
        <v>0</v>
      </c>
      <c r="I13" s="745">
        <f t="shared" si="1"/>
        <v>0</v>
      </c>
    </row>
    <row r="14" spans="1:9" s="740" customFormat="1" ht="12.75" customHeight="1">
      <c r="A14" s="1854" t="s">
        <v>1655</v>
      </c>
      <c r="B14" s="1846"/>
      <c r="C14" s="1798" t="s">
        <v>1426</v>
      </c>
      <c r="D14" s="1888"/>
      <c r="E14" s="1888"/>
      <c r="F14" s="746">
        <v>0</v>
      </c>
      <c r="G14" s="741">
        <v>0</v>
      </c>
      <c r="H14" s="742">
        <f t="shared" si="0"/>
        <v>0</v>
      </c>
      <c r="I14" s="745">
        <f t="shared" si="1"/>
        <v>0</v>
      </c>
    </row>
    <row r="15" spans="1:9" s="740" customFormat="1" ht="12.75" customHeight="1">
      <c r="A15" s="1854" t="s">
        <v>1656</v>
      </c>
      <c r="B15" s="1846"/>
      <c r="C15" s="1798" t="s">
        <v>1426</v>
      </c>
      <c r="D15" s="1888"/>
      <c r="E15" s="1888" t="s">
        <v>1427</v>
      </c>
      <c r="F15" s="746">
        <v>0</v>
      </c>
      <c r="G15" s="741">
        <v>1</v>
      </c>
      <c r="H15" s="742">
        <f t="shared" si="0"/>
        <v>1</v>
      </c>
      <c r="I15" s="745">
        <f t="shared" si="1"/>
        <v>30</v>
      </c>
    </row>
    <row r="16" spans="1:9" s="740" customFormat="1" ht="12.75" customHeight="1">
      <c r="A16" s="1854" t="s">
        <v>1657</v>
      </c>
      <c r="B16" s="1846"/>
      <c r="C16" s="1798" t="s">
        <v>1426</v>
      </c>
      <c r="D16" s="1888"/>
      <c r="E16" s="1888"/>
      <c r="F16" s="746">
        <v>0</v>
      </c>
      <c r="G16" s="741">
        <v>43</v>
      </c>
      <c r="H16" s="742">
        <f t="shared" si="0"/>
        <v>43</v>
      </c>
      <c r="I16" s="745">
        <f t="shared" si="1"/>
        <v>1290</v>
      </c>
    </row>
    <row r="17" spans="1:9" s="740" customFormat="1" ht="12.75" customHeight="1">
      <c r="A17" s="1854" t="s">
        <v>1437</v>
      </c>
      <c r="B17" s="1846"/>
      <c r="C17" s="1798" t="s">
        <v>1426</v>
      </c>
      <c r="D17" s="1888"/>
      <c r="E17" s="1888"/>
      <c r="F17" s="746">
        <v>0</v>
      </c>
      <c r="G17" s="741">
        <v>0</v>
      </c>
      <c r="H17" s="742">
        <f t="shared" si="0"/>
        <v>0</v>
      </c>
      <c r="I17" s="745">
        <f t="shared" si="1"/>
        <v>0</v>
      </c>
    </row>
    <row r="18" spans="1:9" s="740" customFormat="1" ht="12.75" customHeight="1">
      <c r="A18" s="1890" t="s">
        <v>1438</v>
      </c>
      <c r="B18" s="1846"/>
      <c r="C18" s="1734" t="s">
        <v>1426</v>
      </c>
      <c r="D18" s="1888"/>
      <c r="E18" s="1888" t="s">
        <v>1427</v>
      </c>
      <c r="F18" s="746">
        <v>0</v>
      </c>
      <c r="G18" s="741">
        <v>0</v>
      </c>
      <c r="H18" s="742">
        <f t="shared" si="0"/>
        <v>0</v>
      </c>
      <c r="I18" s="745">
        <f t="shared" si="1"/>
        <v>0</v>
      </c>
    </row>
    <row r="19" spans="1:9" s="740" customFormat="1" ht="12.75" customHeight="1">
      <c r="A19" s="1890" t="s">
        <v>1439</v>
      </c>
      <c r="B19" s="1846"/>
      <c r="C19" s="1734" t="s">
        <v>1426</v>
      </c>
      <c r="D19" s="1888"/>
      <c r="E19" s="1888" t="s">
        <v>1427</v>
      </c>
      <c r="F19" s="746">
        <v>0</v>
      </c>
      <c r="G19" s="741">
        <v>0</v>
      </c>
      <c r="H19" s="742">
        <f t="shared" si="0"/>
        <v>0</v>
      </c>
      <c r="I19" s="745">
        <f t="shared" si="1"/>
        <v>0</v>
      </c>
    </row>
    <row r="20" spans="1:9" s="740" customFormat="1" ht="12.75" customHeight="1">
      <c r="A20" s="1854" t="s">
        <v>1440</v>
      </c>
      <c r="B20" s="1846"/>
      <c r="C20" s="1798" t="s">
        <v>1426</v>
      </c>
      <c r="D20" s="1888"/>
      <c r="E20" s="1888" t="s">
        <v>1427</v>
      </c>
      <c r="F20" s="746">
        <v>0</v>
      </c>
      <c r="G20" s="741">
        <v>0</v>
      </c>
      <c r="H20" s="742">
        <f t="shared" si="0"/>
        <v>0</v>
      </c>
      <c r="I20" s="745">
        <f t="shared" si="1"/>
        <v>0</v>
      </c>
    </row>
    <row r="21" spans="1:9" s="740" customFormat="1" ht="12.75" customHeight="1">
      <c r="A21" s="1891" t="s">
        <v>1441</v>
      </c>
      <c r="B21" s="1846"/>
      <c r="C21" s="1798" t="s">
        <v>1426</v>
      </c>
      <c r="D21" s="1888"/>
      <c r="E21" s="1888"/>
      <c r="F21" s="746">
        <v>0</v>
      </c>
      <c r="G21" s="741">
        <v>0</v>
      </c>
      <c r="H21" s="742">
        <f t="shared" si="0"/>
        <v>0</v>
      </c>
      <c r="I21" s="745">
        <f t="shared" si="1"/>
        <v>0</v>
      </c>
    </row>
    <row r="22" spans="1:9" s="740" customFormat="1" ht="12.75" customHeight="1">
      <c r="A22" s="1891" t="s">
        <v>1442</v>
      </c>
      <c r="B22" s="1846"/>
      <c r="C22" s="1798" t="s">
        <v>1426</v>
      </c>
      <c r="D22" s="1888"/>
      <c r="E22" s="1888"/>
      <c r="F22" s="746">
        <v>0</v>
      </c>
      <c r="G22" s="741">
        <v>0</v>
      </c>
      <c r="H22" s="742">
        <f t="shared" si="0"/>
        <v>0</v>
      </c>
      <c r="I22" s="745">
        <f t="shared" si="1"/>
        <v>0</v>
      </c>
    </row>
    <row r="23" spans="1:9" s="740" customFormat="1" ht="12.75" customHeight="1">
      <c r="A23" s="1891" t="s">
        <v>1443</v>
      </c>
      <c r="B23" s="1846"/>
      <c r="C23" s="1798" t="s">
        <v>1426</v>
      </c>
      <c r="D23" s="1888"/>
      <c r="E23" s="1888"/>
      <c r="F23" s="746">
        <v>0</v>
      </c>
      <c r="G23" s="741">
        <v>0</v>
      </c>
      <c r="H23" s="742">
        <f t="shared" si="0"/>
        <v>0</v>
      </c>
      <c r="I23" s="745">
        <f t="shared" si="1"/>
        <v>0</v>
      </c>
    </row>
    <row r="24" spans="1:9" s="740" customFormat="1" ht="12.75" customHeight="1">
      <c r="A24" s="1891" t="s">
        <v>1444</v>
      </c>
      <c r="B24" s="1846"/>
      <c r="C24" s="1798" t="s">
        <v>1426</v>
      </c>
      <c r="D24" s="1888"/>
      <c r="E24" s="1888" t="s">
        <v>1427</v>
      </c>
      <c r="F24" s="746">
        <v>0</v>
      </c>
      <c r="G24" s="741">
        <v>5</v>
      </c>
      <c r="H24" s="742">
        <f t="shared" si="0"/>
        <v>5</v>
      </c>
      <c r="I24" s="745">
        <f t="shared" si="1"/>
        <v>150</v>
      </c>
    </row>
    <row r="25" spans="1:9" s="740" customFormat="1" ht="12.75" customHeight="1">
      <c r="A25" s="1854" t="s">
        <v>1445</v>
      </c>
      <c r="B25" s="1846"/>
      <c r="C25" s="1798" t="s">
        <v>1426</v>
      </c>
      <c r="D25" s="1888"/>
      <c r="E25" s="1888"/>
      <c r="F25" s="746">
        <v>0</v>
      </c>
      <c r="G25" s="741">
        <v>0</v>
      </c>
      <c r="H25" s="742">
        <f t="shared" si="0"/>
        <v>0</v>
      </c>
      <c r="I25" s="745">
        <f t="shared" si="1"/>
        <v>0</v>
      </c>
    </row>
    <row r="26" spans="1:9" s="740" customFormat="1" ht="12.75" customHeight="1">
      <c r="A26" s="1854" t="s">
        <v>1446</v>
      </c>
      <c r="B26" s="1846"/>
      <c r="C26" s="1798" t="s">
        <v>1426</v>
      </c>
      <c r="D26" s="1888"/>
      <c r="E26" s="1872"/>
      <c r="F26" s="746">
        <v>0</v>
      </c>
      <c r="G26" s="741">
        <v>0</v>
      </c>
      <c r="H26" s="742">
        <f t="shared" si="0"/>
        <v>0</v>
      </c>
      <c r="I26" s="745">
        <f t="shared" si="1"/>
        <v>0</v>
      </c>
    </row>
    <row r="27" spans="1:9" s="740" customFormat="1" ht="12.75" customHeight="1">
      <c r="A27" s="1854" t="s">
        <v>1447</v>
      </c>
      <c r="B27" s="1846"/>
      <c r="C27" s="1798" t="s">
        <v>1426</v>
      </c>
      <c r="D27" s="1888"/>
      <c r="E27" s="1888" t="s">
        <v>1427</v>
      </c>
      <c r="F27" s="746">
        <v>0</v>
      </c>
      <c r="G27" s="741">
        <v>0</v>
      </c>
      <c r="H27" s="742">
        <f t="shared" si="0"/>
        <v>0</v>
      </c>
      <c r="I27" s="745">
        <f t="shared" si="1"/>
        <v>0</v>
      </c>
    </row>
    <row r="28" spans="1:9" s="740" customFormat="1" ht="12.65" customHeight="1">
      <c r="A28" s="1854" t="s">
        <v>1448</v>
      </c>
      <c r="B28" s="1846"/>
      <c r="C28" s="1798" t="s">
        <v>1426</v>
      </c>
      <c r="D28" s="1888"/>
      <c r="E28" s="1888"/>
      <c r="F28" s="746">
        <v>0</v>
      </c>
      <c r="G28" s="741">
        <v>0</v>
      </c>
      <c r="H28" s="742">
        <f t="shared" si="0"/>
        <v>0</v>
      </c>
      <c r="I28" s="745">
        <f t="shared" si="1"/>
        <v>0</v>
      </c>
    </row>
    <row r="29" spans="1:9" s="740" customFormat="1" ht="12.65" customHeight="1">
      <c r="A29" s="1891" t="s">
        <v>1449</v>
      </c>
      <c r="B29" s="1846"/>
      <c r="C29" s="1798" t="s">
        <v>1426</v>
      </c>
      <c r="D29" s="1888"/>
      <c r="E29" s="1888"/>
      <c r="F29" s="746">
        <v>0</v>
      </c>
      <c r="G29" s="741">
        <v>0</v>
      </c>
      <c r="H29" s="742">
        <f t="shared" si="0"/>
        <v>0</v>
      </c>
      <c r="I29" s="745">
        <f t="shared" si="1"/>
        <v>0</v>
      </c>
    </row>
    <row r="30" spans="1:9" s="740" customFormat="1" ht="12.75" customHeight="1">
      <c r="A30" s="1891" t="s">
        <v>1450</v>
      </c>
      <c r="B30" s="1846"/>
      <c r="C30" s="1798" t="s">
        <v>1426</v>
      </c>
      <c r="D30" s="1888"/>
      <c r="E30" s="1888"/>
      <c r="F30" s="746">
        <v>0</v>
      </c>
      <c r="G30" s="748">
        <v>2</v>
      </c>
      <c r="H30" s="749">
        <f t="shared" si="0"/>
        <v>2</v>
      </c>
      <c r="I30" s="750">
        <f t="shared" si="1"/>
        <v>60</v>
      </c>
    </row>
    <row r="31" spans="1:9" s="740" customFormat="1" ht="12.75" customHeight="1">
      <c r="A31" s="1891" t="s">
        <v>1658</v>
      </c>
      <c r="B31" s="1846"/>
      <c r="C31" s="1798" t="s">
        <v>1426</v>
      </c>
      <c r="D31" s="1888"/>
      <c r="E31" s="1888"/>
      <c r="F31" s="747">
        <v>0</v>
      </c>
      <c r="G31" s="748">
        <v>0</v>
      </c>
      <c r="H31" s="749">
        <f t="shared" si="0"/>
        <v>0</v>
      </c>
      <c r="I31" s="750">
        <f t="shared" si="1"/>
        <v>0</v>
      </c>
    </row>
    <row r="32" spans="1:9" s="740" customFormat="1" ht="12.75" customHeight="1">
      <c r="A32" s="1891" t="s">
        <v>1451</v>
      </c>
      <c r="B32" s="1846"/>
      <c r="C32" s="1798" t="s">
        <v>1426</v>
      </c>
      <c r="D32" s="1888"/>
      <c r="E32" s="1888" t="s">
        <v>1427</v>
      </c>
      <c r="F32" s="747">
        <v>0</v>
      </c>
      <c r="G32" s="748">
        <v>1</v>
      </c>
      <c r="H32" s="749">
        <f t="shared" si="0"/>
        <v>1</v>
      </c>
      <c r="I32" s="750">
        <f t="shared" si="1"/>
        <v>30</v>
      </c>
    </row>
    <row r="33" spans="1:9" s="740" customFormat="1" ht="12.75" customHeight="1">
      <c r="A33" s="1891" t="s">
        <v>1454</v>
      </c>
      <c r="B33" s="1846"/>
      <c r="C33" s="1798" t="s">
        <v>1426</v>
      </c>
      <c r="D33" s="1888"/>
      <c r="E33" s="1888"/>
      <c r="F33" s="747">
        <v>0</v>
      </c>
      <c r="G33" s="748">
        <v>0</v>
      </c>
      <c r="H33" s="749">
        <f t="shared" si="0"/>
        <v>0</v>
      </c>
      <c r="I33" s="750">
        <f t="shared" si="1"/>
        <v>0</v>
      </c>
    </row>
    <row r="34" spans="1:9" s="740" customFormat="1" ht="12.75" customHeight="1">
      <c r="A34" s="1891" t="s">
        <v>1455</v>
      </c>
      <c r="B34" s="1846"/>
      <c r="C34" s="1798" t="s">
        <v>1426</v>
      </c>
      <c r="D34" s="1888"/>
      <c r="E34" s="1888"/>
      <c r="F34" s="747">
        <v>0</v>
      </c>
      <c r="G34" s="748">
        <v>0</v>
      </c>
      <c r="H34" s="749">
        <f t="shared" si="0"/>
        <v>0</v>
      </c>
      <c r="I34" s="750">
        <f t="shared" si="1"/>
        <v>0</v>
      </c>
    </row>
    <row r="35" spans="1:9" s="740" customFormat="1" ht="12.75" customHeight="1" thickBot="1">
      <c r="A35" s="751" t="s">
        <v>1456</v>
      </c>
      <c r="B35" s="752" t="s">
        <v>1427</v>
      </c>
      <c r="C35" s="753"/>
      <c r="D35" s="754"/>
      <c r="E35" s="754"/>
      <c r="F35" s="755">
        <v>0</v>
      </c>
      <c r="G35" s="756">
        <v>0</v>
      </c>
      <c r="H35" s="757">
        <f t="shared" si="0"/>
        <v>0</v>
      </c>
      <c r="I35" s="758">
        <f t="shared" si="1"/>
        <v>0</v>
      </c>
    </row>
    <row r="36" spans="1:9" s="740" customFormat="1" ht="14" thickTop="1" thickBot="1">
      <c r="A36" s="2437" t="s">
        <v>1457</v>
      </c>
      <c r="B36" s="759"/>
      <c r="C36" s="759"/>
      <c r="D36" s="759"/>
      <c r="E36" s="759"/>
      <c r="F36" s="2461">
        <f>SUM(F7:F35)</f>
        <v>0</v>
      </c>
      <c r="G36" s="2461">
        <f>SUM(G7:G35)</f>
        <v>52</v>
      </c>
      <c r="H36" s="2438">
        <f>SUM(H7:H35)</f>
        <v>52</v>
      </c>
      <c r="I36" s="2439">
        <f>SUM(I7:I35)</f>
        <v>1560</v>
      </c>
    </row>
    <row r="37" spans="1:9" s="740" customFormat="1" ht="14.5">
      <c r="A37" s="3130" t="s">
        <v>1458</v>
      </c>
      <c r="B37" s="3131"/>
      <c r="C37" s="3131"/>
      <c r="D37" s="3131"/>
      <c r="E37" s="3131"/>
      <c r="F37" s="3131"/>
      <c r="G37" s="3131"/>
      <c r="H37" s="3131"/>
      <c r="I37" s="3132"/>
    </row>
    <row r="38" spans="1:9" s="740" customFormat="1" ht="15" thickBot="1">
      <c r="A38" s="3133" t="s">
        <v>1659</v>
      </c>
      <c r="B38" s="3134"/>
      <c r="C38" s="3134"/>
      <c r="D38" s="3134"/>
      <c r="E38" s="3134"/>
      <c r="F38" s="3134"/>
      <c r="G38" s="3134"/>
      <c r="H38" s="3134"/>
      <c r="I38" s="3135"/>
    </row>
  </sheetData>
  <mergeCells count="8">
    <mergeCell ref="A1:I1"/>
    <mergeCell ref="A2:I2"/>
    <mergeCell ref="A3:I3"/>
    <mergeCell ref="A37:I37"/>
    <mergeCell ref="A38:I38"/>
    <mergeCell ref="A5:A6"/>
    <mergeCell ref="B5:E5"/>
    <mergeCell ref="F5:H5"/>
  </mergeCells>
  <printOptions horizontalCentered="1" verticalCentered="1" headings="1"/>
  <pageMargins left="0.25" right="0.25" top="0.5" bottom="0.5" header="0.3" footer="0.3"/>
  <pageSetup scale="83" orientation="portrait" r:id="rId1"/>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1E624-0975-405C-85C0-7BFC101D74E9}">
  <sheetPr>
    <pageSetUpPr fitToPage="1"/>
  </sheetPr>
  <dimension ref="A1:D17"/>
  <sheetViews>
    <sheetView tabSelected="1" view="pageBreakPreview" zoomScale="80" zoomScaleNormal="100" zoomScaleSheetLayoutView="80" zoomScalePageLayoutView="90" workbookViewId="0">
      <selection activeCell="B6" sqref="B6"/>
    </sheetView>
  </sheetViews>
  <sheetFormatPr defaultColWidth="9.453125" defaultRowHeight="14"/>
  <cols>
    <col min="1" max="1" width="16.54296875" style="5" customWidth="1"/>
    <col min="2" max="3" width="16.54296875" style="6" customWidth="1"/>
    <col min="4" max="4" width="16.54296875" style="7" customWidth="1"/>
    <col min="5" max="5" width="19.453125" style="7" customWidth="1"/>
    <col min="6" max="7" width="22.54296875" style="7" customWidth="1"/>
    <col min="8" max="8" width="16" style="7" customWidth="1"/>
    <col min="9" max="16384" width="9.453125" style="7"/>
  </cols>
  <sheetData>
    <row r="1" spans="1:4" ht="15.5">
      <c r="A1" s="2557" t="s">
        <v>1660</v>
      </c>
      <c r="B1" s="2557"/>
      <c r="C1" s="2557"/>
      <c r="D1" s="2557"/>
    </row>
    <row r="2" spans="1:4" ht="15.5">
      <c r="A2" s="2557" t="s">
        <v>39</v>
      </c>
      <c r="B2" s="2557"/>
      <c r="C2" s="2557"/>
      <c r="D2" s="2557"/>
    </row>
    <row r="3" spans="1:4" ht="15.5">
      <c r="A3" s="2557" t="s">
        <v>40</v>
      </c>
      <c r="B3" s="2557"/>
      <c r="C3" s="2557"/>
      <c r="D3" s="2557"/>
    </row>
    <row r="4" spans="1:4" s="5" customFormat="1" ht="16" thickBot="1">
      <c r="A4" s="125"/>
      <c r="B4" s="34"/>
      <c r="C4" s="34"/>
      <c r="D4" s="34"/>
    </row>
    <row r="5" spans="1:4" ht="27" customHeight="1" thickBot="1">
      <c r="A5" s="2751" t="s">
        <v>1661</v>
      </c>
      <c r="B5" s="3145"/>
      <c r="C5" s="3145"/>
      <c r="D5" s="3146"/>
    </row>
    <row r="6" spans="1:4">
      <c r="A6" s="3027" t="s">
        <v>543</v>
      </c>
      <c r="B6" s="2223" t="s">
        <v>1473</v>
      </c>
      <c r="C6" s="2224" t="s">
        <v>1473</v>
      </c>
      <c r="D6" s="3147" t="s">
        <v>47</v>
      </c>
    </row>
    <row r="7" spans="1:4" ht="14.5" thickBot="1">
      <c r="A7" s="3028"/>
      <c r="B7" s="2225" t="s">
        <v>1470</v>
      </c>
      <c r="C7" s="2226" t="s">
        <v>1474</v>
      </c>
      <c r="D7" s="3148" t="s">
        <v>47</v>
      </c>
    </row>
    <row r="8" spans="1:4">
      <c r="A8" s="140" t="s">
        <v>1662</v>
      </c>
      <c r="B8" s="664">
        <v>108.999937</v>
      </c>
      <c r="C8" s="665">
        <v>292.40498000000002</v>
      </c>
      <c r="D8" s="666">
        <f>SUM(B8:C8)</f>
        <v>401.40491700000001</v>
      </c>
    </row>
    <row r="9" spans="1:4" ht="14.5" thickBot="1">
      <c r="A9" s="667" t="s">
        <v>1094</v>
      </c>
      <c r="B9" s="668">
        <v>162.89246499999999</v>
      </c>
      <c r="C9" s="669">
        <v>377.10433499999999</v>
      </c>
      <c r="D9" s="670">
        <f>SUM(B9:C9)</f>
        <v>539.99680000000001</v>
      </c>
    </row>
    <row r="10" spans="1:4" ht="15.5">
      <c r="A10" s="50"/>
      <c r="B10" s="135"/>
      <c r="C10" s="135"/>
      <c r="D10" s="32"/>
    </row>
    <row r="11" spans="1:4" ht="16" thickBot="1">
      <c r="A11" s="50"/>
      <c r="B11" s="135"/>
      <c r="C11" s="135"/>
      <c r="D11" s="32"/>
    </row>
    <row r="12" spans="1:4" ht="42" customHeight="1" thickBot="1">
      <c r="A12" s="2751" t="s">
        <v>1663</v>
      </c>
      <c r="B12" s="3145"/>
      <c r="C12" s="3146"/>
      <c r="D12" s="32"/>
    </row>
    <row r="13" spans="1:4" ht="15.5">
      <c r="A13" s="2257" t="s">
        <v>543</v>
      </c>
      <c r="B13" s="2236" t="s">
        <v>45</v>
      </c>
      <c r="C13" s="2258"/>
      <c r="D13" s="32"/>
    </row>
    <row r="14" spans="1:4" ht="15.5">
      <c r="A14" s="140" t="s">
        <v>1662</v>
      </c>
      <c r="B14" s="671">
        <v>123.71299999999999</v>
      </c>
      <c r="C14" s="763"/>
      <c r="D14" s="32"/>
    </row>
    <row r="15" spans="1:4" ht="16" thickBot="1">
      <c r="A15" s="667" t="s">
        <v>1094</v>
      </c>
      <c r="B15" s="672">
        <v>159.69900000000001</v>
      </c>
      <c r="C15" s="764"/>
      <c r="D15" s="32"/>
    </row>
    <row r="16" spans="1:4" s="20" customFormat="1" ht="15" thickBot="1">
      <c r="A16" s="765" t="s">
        <v>1664</v>
      </c>
      <c r="B16" s="766"/>
      <c r="C16" s="281"/>
    </row>
    <row r="17" spans="1:4">
      <c r="A17" s="3144"/>
      <c r="B17" s="3144"/>
      <c r="C17" s="3144"/>
      <c r="D17" s="3144"/>
    </row>
  </sheetData>
  <mergeCells count="8">
    <mergeCell ref="A17:D17"/>
    <mergeCell ref="A5:D5"/>
    <mergeCell ref="A6:A7"/>
    <mergeCell ref="D6:D7"/>
    <mergeCell ref="A1:D1"/>
    <mergeCell ref="A2:D2"/>
    <mergeCell ref="A3:D3"/>
    <mergeCell ref="A12:C12"/>
  </mergeCells>
  <printOptions horizontalCentered="1" verticalCentered="1" headings="1"/>
  <pageMargins left="0.25" right="0.25" top="0.5" bottom="0.5" header="0.3" footer="0.3"/>
  <pageSetup orientation="portrait" r:id="rId1"/>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630F8-2825-4D21-BEFB-84EFA028E839}">
  <sheetPr>
    <tabColor rgb="FF0070C0"/>
  </sheetPr>
  <dimension ref="A1:M49"/>
  <sheetViews>
    <sheetView workbookViewId="0">
      <selection activeCell="N21" sqref="N21"/>
    </sheetView>
  </sheetViews>
  <sheetFormatPr defaultColWidth="9.453125" defaultRowHeight="13"/>
  <cols>
    <col min="1" max="12" width="16.54296875" style="24" customWidth="1"/>
    <col min="13" max="13" width="16.453125" style="24" customWidth="1"/>
    <col min="14" max="14" width="25.54296875" style="24" bestFit="1" customWidth="1"/>
    <col min="15" max="16384" width="9.453125" style="24"/>
  </cols>
  <sheetData>
    <row r="1" spans="1:13" customFormat="1" ht="15">
      <c r="A1" s="3151" t="s">
        <v>1665</v>
      </c>
      <c r="B1" s="3151"/>
      <c r="C1" s="3151"/>
      <c r="D1" s="3151"/>
      <c r="E1" s="3151"/>
      <c r="F1" s="3151"/>
      <c r="G1" s="3151"/>
      <c r="H1" s="3151"/>
      <c r="I1" s="3151"/>
      <c r="J1" s="3151"/>
      <c r="K1" s="3151"/>
      <c r="L1" s="3151"/>
      <c r="M1" s="3151"/>
    </row>
    <row r="2" spans="1:13" customFormat="1" ht="15">
      <c r="A2" s="3152" t="s">
        <v>1666</v>
      </c>
      <c r="B2" s="3152"/>
      <c r="C2" s="3152"/>
      <c r="D2" s="3152"/>
      <c r="E2" s="3152"/>
      <c r="F2" s="3152"/>
      <c r="G2" s="3152"/>
      <c r="H2" s="3152"/>
      <c r="I2" s="3152"/>
      <c r="J2" s="3152"/>
      <c r="K2" s="3152"/>
      <c r="L2" s="3152"/>
      <c r="M2" s="3152"/>
    </row>
    <row r="3" spans="1:13" customFormat="1" ht="15">
      <c r="A3" s="3153" t="s">
        <v>1372</v>
      </c>
      <c r="B3" s="3154"/>
      <c r="C3" s="3154"/>
      <c r="D3" s="3154"/>
      <c r="E3" s="3154"/>
      <c r="F3" s="3154"/>
      <c r="G3" s="3154"/>
      <c r="H3" s="3154"/>
      <c r="I3" s="3154"/>
      <c r="J3" s="3154"/>
      <c r="K3" s="3154"/>
      <c r="L3" s="3154"/>
      <c r="M3" s="3154"/>
    </row>
    <row r="4" spans="1:13" customFormat="1" ht="15.5" thickBot="1">
      <c r="A4" s="961"/>
      <c r="B4" s="961"/>
      <c r="C4" s="961"/>
      <c r="D4" s="961"/>
      <c r="E4" s="961"/>
      <c r="F4" s="961"/>
      <c r="G4" s="961"/>
      <c r="H4" s="961"/>
      <c r="I4" s="961"/>
      <c r="J4" s="961"/>
      <c r="K4" s="961"/>
      <c r="L4" s="961"/>
      <c r="M4" s="961"/>
    </row>
    <row r="5" spans="1:13" ht="15.5" thickBot="1">
      <c r="A5" s="3155" t="s">
        <v>1667</v>
      </c>
      <c r="B5" s="3156"/>
      <c r="C5" s="3156"/>
      <c r="D5" s="3156"/>
      <c r="E5" s="3156"/>
      <c r="F5" s="3156"/>
      <c r="G5" s="3156"/>
      <c r="H5" s="3156"/>
      <c r="I5" s="3156"/>
      <c r="J5" s="3156"/>
      <c r="K5" s="3156"/>
      <c r="L5" s="3156"/>
      <c r="M5" s="3157"/>
    </row>
    <row r="6" spans="1:13" ht="75.5" thickBot="1">
      <c r="A6" s="962" t="s">
        <v>1333</v>
      </c>
      <c r="B6" s="963" t="s">
        <v>1614</v>
      </c>
      <c r="C6" s="963" t="s">
        <v>1668</v>
      </c>
      <c r="D6" s="964" t="s">
        <v>1616</v>
      </c>
      <c r="E6" s="964" t="s">
        <v>1337</v>
      </c>
      <c r="F6" s="964" t="s">
        <v>1338</v>
      </c>
      <c r="G6" s="965" t="s">
        <v>1669</v>
      </c>
      <c r="H6" s="965" t="s">
        <v>1670</v>
      </c>
      <c r="I6" s="963" t="s">
        <v>1671</v>
      </c>
      <c r="J6" s="963" t="s">
        <v>1672</v>
      </c>
      <c r="K6" s="963" t="s">
        <v>1673</v>
      </c>
      <c r="L6" s="964" t="s">
        <v>1674</v>
      </c>
      <c r="M6" s="966" t="s">
        <v>1621</v>
      </c>
    </row>
    <row r="7" spans="1:13" ht="15.5">
      <c r="A7" s="967" t="s">
        <v>1311</v>
      </c>
      <c r="B7" s="968"/>
      <c r="C7" s="968"/>
      <c r="D7" s="969" t="e">
        <f t="shared" ref="D7:D18" si="0">C7/B7</f>
        <v>#DIV/0!</v>
      </c>
      <c r="E7" s="969"/>
      <c r="F7" s="969"/>
      <c r="G7" s="970"/>
      <c r="H7" s="970"/>
      <c r="I7" s="968"/>
      <c r="J7" s="968"/>
      <c r="K7" s="968">
        <f t="shared" ref="K7:K18" si="1">SUM(I7:J7)</f>
        <v>0</v>
      </c>
      <c r="L7" s="971">
        <f t="shared" ref="L7:L18" si="2">IF(C7=0,0,K7/C7)</f>
        <v>0</v>
      </c>
      <c r="M7" s="972" t="e">
        <f t="shared" ref="M7:M19" si="3">K7/B7</f>
        <v>#DIV/0!</v>
      </c>
    </row>
    <row r="8" spans="1:13" ht="15.5">
      <c r="A8" s="973" t="s">
        <v>1313</v>
      </c>
      <c r="B8" s="968"/>
      <c r="C8" s="1892"/>
      <c r="D8" s="969" t="e">
        <f t="shared" si="0"/>
        <v>#DIV/0!</v>
      </c>
      <c r="E8" s="969"/>
      <c r="F8" s="969"/>
      <c r="G8" s="970"/>
      <c r="H8" s="970"/>
      <c r="I8" s="1892"/>
      <c r="J8" s="1892"/>
      <c r="K8" s="968">
        <f t="shared" si="1"/>
        <v>0</v>
      </c>
      <c r="L8" s="971">
        <f t="shared" si="2"/>
        <v>0</v>
      </c>
      <c r="M8" s="972" t="e">
        <f t="shared" si="3"/>
        <v>#DIV/0!</v>
      </c>
    </row>
    <row r="9" spans="1:13" ht="15.5">
      <c r="A9" s="973" t="s">
        <v>1314</v>
      </c>
      <c r="B9" s="968"/>
      <c r="C9" s="1892"/>
      <c r="D9" s="969" t="e">
        <f t="shared" si="0"/>
        <v>#DIV/0!</v>
      </c>
      <c r="E9" s="969"/>
      <c r="F9" s="969"/>
      <c r="G9" s="970"/>
      <c r="H9" s="970"/>
      <c r="I9" s="1892"/>
      <c r="J9" s="1892"/>
      <c r="K9" s="968">
        <f t="shared" si="1"/>
        <v>0</v>
      </c>
      <c r="L9" s="971">
        <f t="shared" si="2"/>
        <v>0</v>
      </c>
      <c r="M9" s="972" t="e">
        <f t="shared" si="3"/>
        <v>#DIV/0!</v>
      </c>
    </row>
    <row r="10" spans="1:13" ht="15.5">
      <c r="A10" s="973" t="s">
        <v>1315</v>
      </c>
      <c r="B10" s="968"/>
      <c r="C10" s="1892"/>
      <c r="D10" s="969" t="e">
        <f t="shared" si="0"/>
        <v>#DIV/0!</v>
      </c>
      <c r="E10" s="969"/>
      <c r="F10" s="969"/>
      <c r="G10" s="970"/>
      <c r="H10" s="970"/>
      <c r="I10" s="1892"/>
      <c r="J10" s="1892"/>
      <c r="K10" s="968">
        <f t="shared" si="1"/>
        <v>0</v>
      </c>
      <c r="L10" s="971">
        <f t="shared" si="2"/>
        <v>0</v>
      </c>
      <c r="M10" s="972" t="e">
        <f t="shared" si="3"/>
        <v>#DIV/0!</v>
      </c>
    </row>
    <row r="11" spans="1:13" ht="15.5">
      <c r="A11" s="973" t="s">
        <v>1316</v>
      </c>
      <c r="B11" s="968"/>
      <c r="C11" s="1892"/>
      <c r="D11" s="969" t="e">
        <f t="shared" si="0"/>
        <v>#DIV/0!</v>
      </c>
      <c r="E11" s="969"/>
      <c r="F11" s="969"/>
      <c r="G11" s="970"/>
      <c r="H11" s="970"/>
      <c r="I11" s="1892"/>
      <c r="J11" s="1892"/>
      <c r="K11" s="968">
        <f t="shared" si="1"/>
        <v>0</v>
      </c>
      <c r="L11" s="971">
        <f t="shared" si="2"/>
        <v>0</v>
      </c>
      <c r="M11" s="972" t="e">
        <f t="shared" si="3"/>
        <v>#DIV/0!</v>
      </c>
    </row>
    <row r="12" spans="1:13" ht="15.5">
      <c r="A12" s="973" t="s">
        <v>1317</v>
      </c>
      <c r="B12" s="968"/>
      <c r="C12" s="1892"/>
      <c r="D12" s="969" t="e">
        <f t="shared" si="0"/>
        <v>#DIV/0!</v>
      </c>
      <c r="E12" s="969"/>
      <c r="F12" s="969"/>
      <c r="G12" s="970"/>
      <c r="H12" s="970"/>
      <c r="I12" s="1892"/>
      <c r="J12" s="1892"/>
      <c r="K12" s="968">
        <f t="shared" si="1"/>
        <v>0</v>
      </c>
      <c r="L12" s="971">
        <f t="shared" si="2"/>
        <v>0</v>
      </c>
      <c r="M12" s="972" t="e">
        <f t="shared" si="3"/>
        <v>#DIV/0!</v>
      </c>
    </row>
    <row r="13" spans="1:13" ht="15.5">
      <c r="A13" s="973" t="s">
        <v>1318</v>
      </c>
      <c r="B13" s="968"/>
      <c r="C13" s="1892"/>
      <c r="D13" s="969" t="e">
        <f t="shared" si="0"/>
        <v>#DIV/0!</v>
      </c>
      <c r="E13" s="969"/>
      <c r="F13" s="969"/>
      <c r="G13" s="970"/>
      <c r="H13" s="970"/>
      <c r="I13" s="1892"/>
      <c r="J13" s="1892"/>
      <c r="K13" s="968">
        <f t="shared" si="1"/>
        <v>0</v>
      </c>
      <c r="L13" s="971">
        <f t="shared" si="2"/>
        <v>0</v>
      </c>
      <c r="M13" s="972" t="e">
        <f t="shared" si="3"/>
        <v>#DIV/0!</v>
      </c>
    </row>
    <row r="14" spans="1:13" ht="15.5">
      <c r="A14" s="973" t="s">
        <v>1319</v>
      </c>
      <c r="B14" s="968"/>
      <c r="C14" s="1892"/>
      <c r="D14" s="969" t="e">
        <f t="shared" si="0"/>
        <v>#DIV/0!</v>
      </c>
      <c r="E14" s="969"/>
      <c r="F14" s="969"/>
      <c r="G14" s="970"/>
      <c r="H14" s="970"/>
      <c r="I14" s="1892"/>
      <c r="J14" s="1892"/>
      <c r="K14" s="968">
        <f t="shared" si="1"/>
        <v>0</v>
      </c>
      <c r="L14" s="971">
        <f t="shared" si="2"/>
        <v>0</v>
      </c>
      <c r="M14" s="972" t="e">
        <f t="shared" si="3"/>
        <v>#DIV/0!</v>
      </c>
    </row>
    <row r="15" spans="1:13" ht="15.5">
      <c r="A15" s="973" t="s">
        <v>1320</v>
      </c>
      <c r="B15" s="968"/>
      <c r="C15" s="1892"/>
      <c r="D15" s="969" t="e">
        <f t="shared" si="0"/>
        <v>#DIV/0!</v>
      </c>
      <c r="E15" s="969"/>
      <c r="F15" s="969"/>
      <c r="G15" s="970"/>
      <c r="H15" s="970"/>
      <c r="I15" s="1892"/>
      <c r="J15" s="1892"/>
      <c r="K15" s="968">
        <f t="shared" si="1"/>
        <v>0</v>
      </c>
      <c r="L15" s="971">
        <f t="shared" si="2"/>
        <v>0</v>
      </c>
      <c r="M15" s="972" t="e">
        <f t="shared" si="3"/>
        <v>#DIV/0!</v>
      </c>
    </row>
    <row r="16" spans="1:13" ht="15.5">
      <c r="A16" s="973" t="s">
        <v>1321</v>
      </c>
      <c r="B16" s="968"/>
      <c r="C16" s="1892"/>
      <c r="D16" s="969" t="e">
        <f t="shared" si="0"/>
        <v>#DIV/0!</v>
      </c>
      <c r="E16" s="969"/>
      <c r="F16" s="969"/>
      <c r="G16" s="970"/>
      <c r="H16" s="970"/>
      <c r="I16" s="1892"/>
      <c r="J16" s="1892"/>
      <c r="K16" s="968">
        <f t="shared" si="1"/>
        <v>0</v>
      </c>
      <c r="L16" s="971">
        <f t="shared" si="2"/>
        <v>0</v>
      </c>
      <c r="M16" s="972" t="e">
        <f t="shared" si="3"/>
        <v>#DIV/0!</v>
      </c>
    </row>
    <row r="17" spans="1:13" ht="15.5">
      <c r="A17" s="973" t="s">
        <v>1322</v>
      </c>
      <c r="B17" s="968"/>
      <c r="C17" s="1892"/>
      <c r="D17" s="969" t="e">
        <f t="shared" si="0"/>
        <v>#DIV/0!</v>
      </c>
      <c r="E17" s="969"/>
      <c r="F17" s="969"/>
      <c r="G17" s="970"/>
      <c r="H17" s="970"/>
      <c r="I17" s="1892"/>
      <c r="J17" s="1892"/>
      <c r="K17" s="968">
        <f t="shared" si="1"/>
        <v>0</v>
      </c>
      <c r="L17" s="971">
        <f t="shared" si="2"/>
        <v>0</v>
      </c>
      <c r="M17" s="972" t="e">
        <f t="shared" si="3"/>
        <v>#DIV/0!</v>
      </c>
    </row>
    <row r="18" spans="1:13" ht="16" thickBot="1">
      <c r="A18" s="974" t="s">
        <v>1323</v>
      </c>
      <c r="B18" s="975"/>
      <c r="C18" s="1247"/>
      <c r="D18" s="969" t="e">
        <f t="shared" si="0"/>
        <v>#DIV/0!</v>
      </c>
      <c r="E18" s="976"/>
      <c r="F18" s="976"/>
      <c r="G18" s="977"/>
      <c r="H18" s="977"/>
      <c r="I18" s="1247"/>
      <c r="J18" s="1247"/>
      <c r="K18" s="975">
        <f t="shared" si="1"/>
        <v>0</v>
      </c>
      <c r="L18" s="971">
        <f t="shared" si="2"/>
        <v>0</v>
      </c>
      <c r="M18" s="972" t="e">
        <f t="shared" si="3"/>
        <v>#DIV/0!</v>
      </c>
    </row>
    <row r="19" spans="1:13" ht="15.5" thickBot="1">
      <c r="A19" s="978" t="s">
        <v>1324</v>
      </c>
      <c r="B19" s="979">
        <f>B18</f>
        <v>0</v>
      </c>
      <c r="C19" s="979">
        <f>SUM(C7:C18)</f>
        <v>0</v>
      </c>
      <c r="D19" s="980" t="e">
        <f>C19/B19</f>
        <v>#DIV/0!</v>
      </c>
      <c r="E19" s="980"/>
      <c r="F19" s="980"/>
      <c r="G19" s="981"/>
      <c r="H19" s="981"/>
      <c r="I19" s="979">
        <f>SUM(I7:I18)</f>
        <v>0</v>
      </c>
      <c r="J19" s="979">
        <f>SUM(J7:J18)</f>
        <v>0</v>
      </c>
      <c r="K19" s="979">
        <f>SUM(K7:K18)</f>
        <v>0</v>
      </c>
      <c r="L19" s="982" t="e">
        <f>K19/C19</f>
        <v>#DIV/0!</v>
      </c>
      <c r="M19" s="980" t="e">
        <f t="shared" si="3"/>
        <v>#DIV/0!</v>
      </c>
    </row>
    <row r="20" spans="1:13" ht="15">
      <c r="A20" s="983"/>
      <c r="B20" s="984"/>
      <c r="C20" s="984"/>
      <c r="D20" s="985"/>
      <c r="E20" s="985"/>
      <c r="F20" s="985"/>
      <c r="G20" s="985"/>
      <c r="H20" s="985"/>
      <c r="I20" s="984"/>
      <c r="J20" s="984"/>
      <c r="K20" s="984"/>
      <c r="L20" s="985"/>
      <c r="M20" s="985"/>
    </row>
    <row r="21" spans="1:13" ht="15.5">
      <c r="A21" s="3149" t="s">
        <v>1675</v>
      </c>
      <c r="B21" s="3150"/>
      <c r="C21" s="3150"/>
      <c r="D21" s="3150"/>
      <c r="E21" s="3150"/>
      <c r="F21" s="3150"/>
      <c r="G21" s="3150"/>
      <c r="H21" s="3150"/>
      <c r="I21" s="3150"/>
      <c r="J21" s="3150"/>
      <c r="K21" s="3150"/>
      <c r="L21" s="3150"/>
      <c r="M21" s="3150"/>
    </row>
    <row r="22" spans="1:13" ht="15.5">
      <c r="A22" s="3149" t="s">
        <v>1676</v>
      </c>
      <c r="B22" s="3150"/>
      <c r="C22" s="3150"/>
      <c r="D22" s="3150"/>
      <c r="E22" s="3150"/>
      <c r="F22" s="3150"/>
      <c r="G22" s="3150"/>
      <c r="H22" s="3150"/>
      <c r="I22" s="3150"/>
      <c r="J22" s="3150"/>
      <c r="K22" s="3150"/>
      <c r="L22" s="3150"/>
      <c r="M22" s="3150"/>
    </row>
    <row r="23" spans="1:13" ht="15.5">
      <c r="A23" s="3150" t="s">
        <v>1677</v>
      </c>
      <c r="B23" s="3150"/>
      <c r="C23" s="3150"/>
      <c r="D23" s="3150"/>
      <c r="E23" s="3150"/>
      <c r="F23" s="3150"/>
      <c r="G23" s="3150"/>
      <c r="H23" s="3150"/>
      <c r="I23" s="3150"/>
      <c r="J23" s="3150"/>
      <c r="K23" s="3150"/>
      <c r="L23" s="3150"/>
      <c r="M23" s="3150"/>
    </row>
    <row r="24" spans="1:13" ht="15.5">
      <c r="A24" s="3159" t="s">
        <v>1678</v>
      </c>
      <c r="B24" s="3150"/>
      <c r="C24" s="3150"/>
      <c r="D24" s="3150"/>
      <c r="E24" s="3150"/>
      <c r="F24" s="3150"/>
      <c r="G24" s="3150"/>
      <c r="H24" s="3150"/>
      <c r="I24" s="3150"/>
      <c r="J24" s="3150"/>
      <c r="K24" s="3150"/>
      <c r="L24" s="3150"/>
      <c r="M24" s="986"/>
    </row>
    <row r="25" spans="1:13" ht="15.5">
      <c r="A25" s="987"/>
      <c r="B25" s="986"/>
      <c r="C25" s="986"/>
      <c r="D25" s="986"/>
      <c r="E25" s="986"/>
      <c r="F25" s="986"/>
      <c r="G25" s="986"/>
      <c r="H25" s="986"/>
      <c r="I25" s="986"/>
      <c r="J25" s="986"/>
      <c r="K25" s="986"/>
      <c r="L25" s="986"/>
      <c r="M25" s="986"/>
    </row>
    <row r="26" spans="1:13" ht="15.5">
      <c r="A26" s="3150" t="s">
        <v>1679</v>
      </c>
      <c r="B26" s="3150"/>
      <c r="C26" s="3150"/>
      <c r="D26" s="3150"/>
      <c r="E26" s="3150"/>
      <c r="F26" s="3150"/>
      <c r="G26" s="3150"/>
      <c r="H26" s="3150"/>
      <c r="I26" s="3150"/>
      <c r="J26" s="3150"/>
      <c r="K26" s="3150"/>
      <c r="L26" s="3150"/>
      <c r="M26" s="3150"/>
    </row>
    <row r="27" spans="1:13" ht="16" thickBot="1">
      <c r="A27" s="3160"/>
      <c r="B27" s="3160"/>
      <c r="C27" s="3160"/>
      <c r="D27" s="3160"/>
      <c r="E27" s="3160"/>
      <c r="F27" s="3160"/>
      <c r="G27" s="3160"/>
      <c r="H27" s="3160"/>
      <c r="I27" s="3160"/>
      <c r="J27" s="3160"/>
      <c r="K27" s="3160"/>
      <c r="L27" s="988"/>
      <c r="M27" s="988"/>
    </row>
    <row r="28" spans="1:13">
      <c r="A28" s="3161" t="s">
        <v>1680</v>
      </c>
      <c r="B28" s="3162"/>
      <c r="C28" s="3162"/>
      <c r="D28" s="3162"/>
      <c r="E28" s="3162"/>
      <c r="F28" s="3162"/>
      <c r="G28" s="3162"/>
      <c r="H28" s="3162"/>
      <c r="I28" s="3162"/>
      <c r="J28" s="3162"/>
      <c r="K28" s="3162"/>
      <c r="L28" s="3162"/>
      <c r="M28" s="3163"/>
    </row>
    <row r="29" spans="1:13" ht="13.5" thickBot="1">
      <c r="A29" s="3164"/>
      <c r="B29" s="3165"/>
      <c r="C29" s="3165"/>
      <c r="D29" s="3165"/>
      <c r="E29" s="3165"/>
      <c r="F29" s="3165"/>
      <c r="G29" s="3165"/>
      <c r="H29" s="3165"/>
      <c r="I29" s="3165"/>
      <c r="J29" s="3165"/>
      <c r="K29" s="3165"/>
      <c r="L29" s="3165"/>
      <c r="M29" s="3166"/>
    </row>
    <row r="30" spans="1:13" ht="75.5" thickBot="1">
      <c r="A30" s="962" t="s">
        <v>1333</v>
      </c>
      <c r="B30" s="963" t="s">
        <v>1614</v>
      </c>
      <c r="C30" s="963" t="s">
        <v>1681</v>
      </c>
      <c r="D30" s="964" t="s">
        <v>1682</v>
      </c>
      <c r="E30" s="964" t="s">
        <v>1337</v>
      </c>
      <c r="F30" s="964" t="s">
        <v>1338</v>
      </c>
      <c r="G30" s="965" t="s">
        <v>1669</v>
      </c>
      <c r="H30" s="965" t="s">
        <v>1670</v>
      </c>
      <c r="I30" s="963" t="s">
        <v>1683</v>
      </c>
      <c r="J30" s="963" t="s">
        <v>1684</v>
      </c>
      <c r="K30" s="963" t="s">
        <v>1685</v>
      </c>
      <c r="L30" s="964" t="s">
        <v>1354</v>
      </c>
      <c r="M30" s="966" t="s">
        <v>1686</v>
      </c>
    </row>
    <row r="31" spans="1:13" ht="15.5">
      <c r="A31" s="967" t="s">
        <v>1311</v>
      </c>
      <c r="B31" s="989"/>
      <c r="C31" s="989"/>
      <c r="D31" s="969" t="e">
        <f t="shared" ref="D31:D43" si="4">C31/B31</f>
        <v>#DIV/0!</v>
      </c>
      <c r="E31" s="990"/>
      <c r="F31" s="990"/>
      <c r="G31" s="991"/>
      <c r="H31" s="991"/>
      <c r="I31" s="989"/>
      <c r="J31" s="989"/>
      <c r="K31" s="968">
        <f>SUM(I31:J31)</f>
        <v>0</v>
      </c>
      <c r="L31" s="971">
        <f t="shared" ref="L31:L42" si="5">IF(C31=0,0,K31/C31)</f>
        <v>0</v>
      </c>
      <c r="M31" s="972" t="e">
        <f t="shared" ref="M31:M43" si="6">K31/B31</f>
        <v>#DIV/0!</v>
      </c>
    </row>
    <row r="32" spans="1:13" ht="15.5">
      <c r="A32" s="973" t="s">
        <v>1313</v>
      </c>
      <c r="B32" s="989"/>
      <c r="C32" s="989"/>
      <c r="D32" s="969" t="e">
        <f t="shared" si="4"/>
        <v>#DIV/0!</v>
      </c>
      <c r="E32" s="990"/>
      <c r="F32" s="990"/>
      <c r="G32" s="991"/>
      <c r="H32" s="991"/>
      <c r="I32" s="989"/>
      <c r="J32" s="989"/>
      <c r="K32" s="968">
        <f t="shared" ref="K32:K42" si="7">SUM(I32:J32)</f>
        <v>0</v>
      </c>
      <c r="L32" s="971">
        <f t="shared" si="5"/>
        <v>0</v>
      </c>
      <c r="M32" s="972" t="e">
        <f t="shared" si="6"/>
        <v>#DIV/0!</v>
      </c>
    </row>
    <row r="33" spans="1:13" ht="15.5">
      <c r="A33" s="973" t="s">
        <v>1314</v>
      </c>
      <c r="B33" s="989"/>
      <c r="C33" s="989"/>
      <c r="D33" s="969" t="e">
        <f t="shared" si="4"/>
        <v>#DIV/0!</v>
      </c>
      <c r="E33" s="990"/>
      <c r="F33" s="990"/>
      <c r="G33" s="991"/>
      <c r="H33" s="991"/>
      <c r="I33" s="989"/>
      <c r="J33" s="989"/>
      <c r="K33" s="968">
        <f t="shared" si="7"/>
        <v>0</v>
      </c>
      <c r="L33" s="971">
        <f t="shared" si="5"/>
        <v>0</v>
      </c>
      <c r="M33" s="972" t="e">
        <f t="shared" si="6"/>
        <v>#DIV/0!</v>
      </c>
    </row>
    <row r="34" spans="1:13" ht="15.5">
      <c r="A34" s="973" t="s">
        <v>1315</v>
      </c>
      <c r="B34" s="989"/>
      <c r="C34" s="989"/>
      <c r="D34" s="969" t="e">
        <f t="shared" si="4"/>
        <v>#DIV/0!</v>
      </c>
      <c r="E34" s="990"/>
      <c r="F34" s="990"/>
      <c r="G34" s="991"/>
      <c r="H34" s="991"/>
      <c r="I34" s="989"/>
      <c r="J34" s="989"/>
      <c r="K34" s="968">
        <f t="shared" si="7"/>
        <v>0</v>
      </c>
      <c r="L34" s="971">
        <f t="shared" si="5"/>
        <v>0</v>
      </c>
      <c r="M34" s="972" t="e">
        <f t="shared" si="6"/>
        <v>#DIV/0!</v>
      </c>
    </row>
    <row r="35" spans="1:13" ht="15.5">
      <c r="A35" s="973" t="s">
        <v>1316</v>
      </c>
      <c r="B35" s="989"/>
      <c r="C35" s="989"/>
      <c r="D35" s="969" t="e">
        <f t="shared" si="4"/>
        <v>#DIV/0!</v>
      </c>
      <c r="E35" s="990"/>
      <c r="F35" s="990"/>
      <c r="G35" s="991"/>
      <c r="H35" s="991"/>
      <c r="I35" s="989"/>
      <c r="J35" s="989"/>
      <c r="K35" s="968">
        <f t="shared" si="7"/>
        <v>0</v>
      </c>
      <c r="L35" s="971">
        <f t="shared" si="5"/>
        <v>0</v>
      </c>
      <c r="M35" s="972" t="e">
        <f t="shared" si="6"/>
        <v>#DIV/0!</v>
      </c>
    </row>
    <row r="36" spans="1:13" ht="15.5">
      <c r="A36" s="973" t="s">
        <v>1317</v>
      </c>
      <c r="B36" s="1892"/>
      <c r="C36" s="989"/>
      <c r="D36" s="969" t="e">
        <f t="shared" si="4"/>
        <v>#DIV/0!</v>
      </c>
      <c r="E36" s="990"/>
      <c r="F36" s="990"/>
      <c r="G36" s="991"/>
      <c r="H36" s="991"/>
      <c r="I36" s="989"/>
      <c r="J36" s="989"/>
      <c r="K36" s="968">
        <f t="shared" si="7"/>
        <v>0</v>
      </c>
      <c r="L36" s="971">
        <f t="shared" si="5"/>
        <v>0</v>
      </c>
      <c r="M36" s="972" t="e">
        <f t="shared" si="6"/>
        <v>#DIV/0!</v>
      </c>
    </row>
    <row r="37" spans="1:13" ht="15.5">
      <c r="A37" s="973" t="s">
        <v>1318</v>
      </c>
      <c r="B37" s="1892"/>
      <c r="C37" s="1892"/>
      <c r="D37" s="969" t="e">
        <f t="shared" si="4"/>
        <v>#DIV/0!</v>
      </c>
      <c r="E37" s="969"/>
      <c r="F37" s="969"/>
      <c r="G37" s="970"/>
      <c r="H37" s="970"/>
      <c r="I37" s="1892"/>
      <c r="J37" s="1892"/>
      <c r="K37" s="968">
        <f t="shared" si="7"/>
        <v>0</v>
      </c>
      <c r="L37" s="971">
        <f t="shared" si="5"/>
        <v>0</v>
      </c>
      <c r="M37" s="972" t="e">
        <f t="shared" si="6"/>
        <v>#DIV/0!</v>
      </c>
    </row>
    <row r="38" spans="1:13" ht="15.5">
      <c r="A38" s="973" t="s">
        <v>1319</v>
      </c>
      <c r="B38" s="1892"/>
      <c r="C38" s="1892"/>
      <c r="D38" s="969" t="e">
        <f t="shared" si="4"/>
        <v>#DIV/0!</v>
      </c>
      <c r="E38" s="969"/>
      <c r="F38" s="969"/>
      <c r="G38" s="970"/>
      <c r="H38" s="970"/>
      <c r="I38" s="1892"/>
      <c r="J38" s="1892"/>
      <c r="K38" s="968">
        <f t="shared" si="7"/>
        <v>0</v>
      </c>
      <c r="L38" s="971">
        <f t="shared" si="5"/>
        <v>0</v>
      </c>
      <c r="M38" s="972" t="e">
        <f t="shared" si="6"/>
        <v>#DIV/0!</v>
      </c>
    </row>
    <row r="39" spans="1:13" ht="15.5">
      <c r="A39" s="973" t="s">
        <v>1320</v>
      </c>
      <c r="B39" s="1892"/>
      <c r="C39" s="1892"/>
      <c r="D39" s="969" t="e">
        <f t="shared" si="4"/>
        <v>#DIV/0!</v>
      </c>
      <c r="E39" s="969"/>
      <c r="F39" s="969"/>
      <c r="G39" s="970"/>
      <c r="H39" s="970"/>
      <c r="I39" s="1892"/>
      <c r="J39" s="1892"/>
      <c r="K39" s="968">
        <f t="shared" si="7"/>
        <v>0</v>
      </c>
      <c r="L39" s="971">
        <f t="shared" si="5"/>
        <v>0</v>
      </c>
      <c r="M39" s="972" t="e">
        <f t="shared" si="6"/>
        <v>#DIV/0!</v>
      </c>
    </row>
    <row r="40" spans="1:13" ht="15.5">
      <c r="A40" s="973" t="s">
        <v>1321</v>
      </c>
      <c r="B40" s="1892"/>
      <c r="C40" s="1892"/>
      <c r="D40" s="969" t="e">
        <f t="shared" si="4"/>
        <v>#DIV/0!</v>
      </c>
      <c r="E40" s="969"/>
      <c r="F40" s="969"/>
      <c r="G40" s="970"/>
      <c r="H40" s="970"/>
      <c r="I40" s="1892"/>
      <c r="J40" s="1892"/>
      <c r="K40" s="968">
        <f t="shared" si="7"/>
        <v>0</v>
      </c>
      <c r="L40" s="971">
        <f t="shared" si="5"/>
        <v>0</v>
      </c>
      <c r="M40" s="972" t="e">
        <f t="shared" si="6"/>
        <v>#DIV/0!</v>
      </c>
    </row>
    <row r="41" spans="1:13" ht="15.5">
      <c r="A41" s="973" t="s">
        <v>1322</v>
      </c>
      <c r="B41" s="1892"/>
      <c r="C41" s="1892"/>
      <c r="D41" s="969" t="e">
        <f t="shared" si="4"/>
        <v>#DIV/0!</v>
      </c>
      <c r="E41" s="969"/>
      <c r="F41" s="969"/>
      <c r="G41" s="970"/>
      <c r="H41" s="970"/>
      <c r="I41" s="1892"/>
      <c r="J41" s="1892"/>
      <c r="K41" s="968">
        <f t="shared" si="7"/>
        <v>0</v>
      </c>
      <c r="L41" s="971">
        <f t="shared" si="5"/>
        <v>0</v>
      </c>
      <c r="M41" s="972" t="e">
        <f t="shared" si="6"/>
        <v>#DIV/0!</v>
      </c>
    </row>
    <row r="42" spans="1:13" ht="16" thickBot="1">
      <c r="A42" s="974" t="s">
        <v>1323</v>
      </c>
      <c r="B42" s="975"/>
      <c r="C42" s="1247"/>
      <c r="D42" s="969" t="e">
        <f t="shared" si="4"/>
        <v>#DIV/0!</v>
      </c>
      <c r="E42" s="976"/>
      <c r="F42" s="976"/>
      <c r="G42" s="977"/>
      <c r="H42" s="977"/>
      <c r="I42" s="1247"/>
      <c r="J42" s="1247"/>
      <c r="K42" s="968">
        <f t="shared" si="7"/>
        <v>0</v>
      </c>
      <c r="L42" s="971">
        <f t="shared" si="5"/>
        <v>0</v>
      </c>
      <c r="M42" s="972" t="e">
        <f t="shared" si="6"/>
        <v>#DIV/0!</v>
      </c>
    </row>
    <row r="43" spans="1:13" ht="15.5" thickBot="1">
      <c r="A43" s="978" t="s">
        <v>1324</v>
      </c>
      <c r="B43" s="979">
        <f>B42</f>
        <v>0</v>
      </c>
      <c r="C43" s="979">
        <f>SUM(C31:C42)</f>
        <v>0</v>
      </c>
      <c r="D43" s="980" t="e">
        <f t="shared" si="4"/>
        <v>#DIV/0!</v>
      </c>
      <c r="E43" s="980"/>
      <c r="F43" s="980"/>
      <c r="G43" s="981"/>
      <c r="H43" s="981"/>
      <c r="I43" s="979">
        <f>SUM(I31:I42)</f>
        <v>0</v>
      </c>
      <c r="J43" s="979">
        <f>SUM(J31:J42)</f>
        <v>0</v>
      </c>
      <c r="K43" s="979">
        <f>SUM(K31:K42)</f>
        <v>0</v>
      </c>
      <c r="L43" s="982" t="e">
        <f>K43/C43</f>
        <v>#DIV/0!</v>
      </c>
      <c r="M43" s="980" t="e">
        <f t="shared" si="6"/>
        <v>#DIV/0!</v>
      </c>
    </row>
    <row r="44" spans="1:13" ht="15.5">
      <c r="A44" s="30"/>
      <c r="B44" s="30"/>
      <c r="C44" s="30"/>
      <c r="D44" s="30"/>
      <c r="E44" s="30"/>
      <c r="F44" s="30"/>
      <c r="G44" s="30"/>
      <c r="H44" s="30"/>
      <c r="I44" s="30"/>
      <c r="J44" s="30"/>
      <c r="K44" s="30"/>
      <c r="L44" s="30"/>
      <c r="M44" s="30"/>
    </row>
    <row r="45" spans="1:13" ht="15.5">
      <c r="A45" s="3149" t="s">
        <v>1687</v>
      </c>
      <c r="B45" s="3150"/>
      <c r="C45" s="3150"/>
      <c r="D45" s="3150"/>
      <c r="E45" s="3150"/>
      <c r="F45" s="3150"/>
      <c r="G45" s="3150"/>
      <c r="H45" s="3150"/>
      <c r="I45" s="3150"/>
      <c r="J45" s="3150"/>
      <c r="K45" s="3150"/>
      <c r="L45" s="3150"/>
      <c r="M45" s="3158"/>
    </row>
    <row r="46" spans="1:13" ht="15.5">
      <c r="A46" s="3149" t="s">
        <v>1688</v>
      </c>
      <c r="B46" s="3150"/>
      <c r="C46" s="3150"/>
      <c r="D46" s="3150"/>
      <c r="E46" s="3150"/>
      <c r="F46" s="3150"/>
      <c r="G46" s="3150"/>
      <c r="H46" s="3150"/>
      <c r="I46" s="3150"/>
      <c r="J46" s="3150"/>
      <c r="K46" s="3150"/>
      <c r="L46" s="3150"/>
      <c r="M46" s="3150"/>
    </row>
    <row r="47" spans="1:13" s="992" customFormat="1" ht="15.5">
      <c r="A47" s="3158" t="s">
        <v>1689</v>
      </c>
      <c r="B47" s="3158"/>
      <c r="C47" s="3158"/>
      <c r="D47" s="3158"/>
      <c r="E47" s="3158"/>
      <c r="F47" s="3158"/>
      <c r="G47" s="3158"/>
      <c r="H47" s="3158"/>
      <c r="I47" s="3158"/>
      <c r="J47" s="3158"/>
      <c r="K47" s="3158"/>
      <c r="L47" s="3158"/>
      <c r="M47" s="3158"/>
    </row>
    <row r="49" spans="1:13" ht="15.5">
      <c r="A49" s="3150" t="s">
        <v>1679</v>
      </c>
      <c r="B49" s="3150"/>
      <c r="C49" s="3150"/>
      <c r="D49" s="3150"/>
      <c r="E49" s="3150"/>
      <c r="F49" s="3150"/>
      <c r="G49" s="3150"/>
      <c r="H49" s="3150"/>
      <c r="I49" s="3150"/>
      <c r="J49" s="3150"/>
      <c r="K49" s="3150"/>
      <c r="L49" s="3150"/>
      <c r="M49" s="3150"/>
    </row>
  </sheetData>
  <mergeCells count="15">
    <mergeCell ref="A46:M46"/>
    <mergeCell ref="A47:M47"/>
    <mergeCell ref="A49:M49"/>
    <mergeCell ref="A23:M23"/>
    <mergeCell ref="A24:L24"/>
    <mergeCell ref="A26:M26"/>
    <mergeCell ref="A27:K27"/>
    <mergeCell ref="A28:M29"/>
    <mergeCell ref="A45:M45"/>
    <mergeCell ref="A22:M22"/>
    <mergeCell ref="A1:M1"/>
    <mergeCell ref="A2:M2"/>
    <mergeCell ref="A3:M3"/>
    <mergeCell ref="A5:M5"/>
    <mergeCell ref="A21:M21"/>
  </mergeCells>
  <pageMargins left="0.7" right="0.7" top="0.75" bottom="0.75" header="0.3" footer="0.3"/>
  <customProperties>
    <customPr name="_pios_id" r:id="rId1"/>
  </customPropertie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E8AE8-1704-4254-9B2B-EA25F67EDEE1}">
  <sheetPr>
    <tabColor rgb="FF0070C0"/>
  </sheetPr>
  <dimension ref="A1:F30"/>
  <sheetViews>
    <sheetView workbookViewId="0">
      <selection activeCell="O21" sqref="O21"/>
    </sheetView>
  </sheetViews>
  <sheetFormatPr defaultRowHeight="12.5"/>
  <cols>
    <col min="1" max="1" width="7.54296875" style="67" bestFit="1" customWidth="1"/>
    <col min="2" max="2" width="14.453125" style="993" customWidth="1"/>
    <col min="3" max="3" width="12" style="67" customWidth="1"/>
    <col min="4" max="4" width="12.54296875" bestFit="1" customWidth="1"/>
    <col min="5" max="5" width="12.54296875" customWidth="1"/>
    <col min="6" max="6" width="14.453125" bestFit="1" customWidth="1"/>
  </cols>
  <sheetData>
    <row r="1" spans="1:6" ht="13">
      <c r="A1" s="3167" t="s">
        <v>1690</v>
      </c>
      <c r="B1" s="3167"/>
      <c r="C1" s="3167"/>
      <c r="D1" s="3167"/>
      <c r="E1" s="3167"/>
      <c r="F1" s="3167"/>
    </row>
    <row r="2" spans="1:6" s="238" customFormat="1" ht="39">
      <c r="A2" s="1893" t="s">
        <v>1691</v>
      </c>
      <c r="B2" s="1894" t="s">
        <v>1360</v>
      </c>
      <c r="C2" s="1893" t="s">
        <v>1361</v>
      </c>
      <c r="D2" s="1893" t="s">
        <v>1362</v>
      </c>
      <c r="E2" s="1893" t="s">
        <v>1692</v>
      </c>
      <c r="F2" s="1893" t="s">
        <v>1364</v>
      </c>
    </row>
    <row r="3" spans="1:6" s="67" customFormat="1" ht="13">
      <c r="A3" s="1895">
        <v>44927</v>
      </c>
      <c r="B3" s="1896"/>
      <c r="C3" s="1896"/>
      <c r="D3" s="1897"/>
      <c r="E3" s="1896"/>
      <c r="F3" s="1897"/>
    </row>
    <row r="4" spans="1:6" ht="13">
      <c r="A4" s="1895">
        <v>44958</v>
      </c>
      <c r="B4" s="1896"/>
      <c r="C4" s="1896"/>
      <c r="D4" s="1897"/>
      <c r="E4" s="1896"/>
      <c r="F4" s="1897"/>
    </row>
    <row r="5" spans="1:6" s="67" customFormat="1" ht="13">
      <c r="A5" s="1895">
        <v>44986</v>
      </c>
      <c r="B5" s="1896"/>
      <c r="C5" s="1896"/>
      <c r="D5" s="1897"/>
      <c r="E5" s="1896"/>
      <c r="F5" s="1897"/>
    </row>
    <row r="6" spans="1:6" ht="13">
      <c r="A6" s="1895">
        <v>45017</v>
      </c>
      <c r="B6" s="1896"/>
      <c r="C6" s="1896"/>
      <c r="D6" s="1897"/>
      <c r="E6" s="1896"/>
      <c r="F6" s="1897"/>
    </row>
    <row r="7" spans="1:6" ht="13">
      <c r="A7" s="1895">
        <v>45047</v>
      </c>
      <c r="B7" s="1896"/>
      <c r="C7" s="1896"/>
      <c r="D7" s="1897"/>
      <c r="E7" s="1896"/>
      <c r="F7" s="1897"/>
    </row>
    <row r="8" spans="1:6" ht="13">
      <c r="A8" s="1895">
        <v>45078</v>
      </c>
      <c r="B8" s="1896"/>
      <c r="C8" s="1896"/>
      <c r="D8" s="1897"/>
      <c r="E8" s="1896"/>
      <c r="F8" s="1897"/>
    </row>
    <row r="9" spans="1:6" ht="13">
      <c r="A9" s="1895">
        <v>45108</v>
      </c>
      <c r="B9" s="1896"/>
      <c r="C9" s="1896"/>
      <c r="D9" s="1897"/>
      <c r="E9" s="1896"/>
      <c r="F9" s="1897"/>
    </row>
    <row r="10" spans="1:6" ht="13">
      <c r="A10" s="1895">
        <v>45139</v>
      </c>
      <c r="B10" s="1896"/>
      <c r="C10" s="1896"/>
      <c r="D10" s="1897"/>
      <c r="E10" s="1896"/>
      <c r="F10" s="1897"/>
    </row>
    <row r="11" spans="1:6" ht="13">
      <c r="A11" s="1895">
        <v>45170</v>
      </c>
      <c r="B11" s="1896"/>
      <c r="C11" s="1896"/>
      <c r="D11" s="1897"/>
      <c r="E11" s="1896"/>
      <c r="F11" s="1897"/>
    </row>
    <row r="12" spans="1:6" ht="13">
      <c r="A12" s="1895">
        <v>45200</v>
      </c>
      <c r="B12" s="1896"/>
      <c r="C12" s="1896"/>
      <c r="D12" s="1897"/>
      <c r="E12" s="1896"/>
      <c r="F12" s="1897"/>
    </row>
    <row r="13" spans="1:6" ht="13">
      <c r="A13" s="1895">
        <v>45231</v>
      </c>
      <c r="B13" s="1896"/>
      <c r="C13" s="1896"/>
      <c r="D13" s="1897"/>
      <c r="E13" s="1896"/>
      <c r="F13" s="1897"/>
    </row>
    <row r="14" spans="1:6" ht="13">
      <c r="A14" s="1895">
        <v>45261</v>
      </c>
      <c r="B14" s="1896"/>
      <c r="C14" s="1896"/>
      <c r="D14" s="1897"/>
      <c r="E14" s="1896"/>
      <c r="F14" s="1897"/>
    </row>
    <row r="17" spans="1:6" ht="13">
      <c r="A17" s="3167" t="s">
        <v>1693</v>
      </c>
      <c r="B17" s="3167"/>
      <c r="C17" s="3167"/>
      <c r="D17" s="3167"/>
      <c r="E17" s="3167"/>
      <c r="F17" s="3167"/>
    </row>
    <row r="18" spans="1:6" s="238" customFormat="1" ht="39">
      <c r="A18" s="1893" t="s">
        <v>1691</v>
      </c>
      <c r="B18" s="1894" t="s">
        <v>1360</v>
      </c>
      <c r="C18" s="1893" t="s">
        <v>1361</v>
      </c>
      <c r="D18" s="1893" t="s">
        <v>1362</v>
      </c>
      <c r="E18" s="1893" t="s">
        <v>1692</v>
      </c>
      <c r="F18" s="1893" t="s">
        <v>1364</v>
      </c>
    </row>
    <row r="19" spans="1:6" ht="13">
      <c r="A19" s="1895">
        <v>44927</v>
      </c>
      <c r="B19" s="1896"/>
      <c r="C19" s="1896"/>
      <c r="D19" s="1897"/>
      <c r="E19" s="1896"/>
      <c r="F19" s="1897"/>
    </row>
    <row r="20" spans="1:6" ht="13">
      <c r="A20" s="1895">
        <v>44958</v>
      </c>
      <c r="B20" s="1896"/>
      <c r="C20" s="1896"/>
      <c r="D20" s="1897"/>
      <c r="E20" s="1896"/>
      <c r="F20" s="1897"/>
    </row>
    <row r="21" spans="1:6" ht="13">
      <c r="A21" s="1895">
        <v>44986</v>
      </c>
      <c r="B21" s="1896"/>
      <c r="C21" s="1896"/>
      <c r="D21" s="1897"/>
      <c r="E21" s="1896"/>
      <c r="F21" s="1897"/>
    </row>
    <row r="22" spans="1:6" ht="13">
      <c r="A22" s="1895">
        <v>45017</v>
      </c>
      <c r="B22" s="1896"/>
      <c r="C22" s="1896"/>
      <c r="D22" s="1897"/>
      <c r="E22" s="1896"/>
      <c r="F22" s="1897"/>
    </row>
    <row r="23" spans="1:6" ht="13">
      <c r="A23" s="1895">
        <v>45047</v>
      </c>
      <c r="B23" s="1896"/>
      <c r="C23" s="1896"/>
      <c r="D23" s="1897"/>
      <c r="E23" s="1896"/>
      <c r="F23" s="1897"/>
    </row>
    <row r="24" spans="1:6" ht="13">
      <c r="A24" s="1895">
        <v>45078</v>
      </c>
      <c r="B24" s="1896"/>
      <c r="C24" s="1896"/>
      <c r="D24" s="1897"/>
      <c r="E24" s="1896"/>
      <c r="F24" s="1897"/>
    </row>
    <row r="25" spans="1:6" ht="13">
      <c r="A25" s="1895">
        <v>45108</v>
      </c>
      <c r="B25" s="1896"/>
      <c r="C25" s="1896"/>
      <c r="D25" s="1897"/>
      <c r="E25" s="1896"/>
      <c r="F25" s="1897"/>
    </row>
    <row r="26" spans="1:6" ht="13">
      <c r="A26" s="1895">
        <v>45139</v>
      </c>
      <c r="B26" s="1896"/>
      <c r="C26" s="1896"/>
      <c r="D26" s="1897"/>
      <c r="E26" s="1896"/>
      <c r="F26" s="1897"/>
    </row>
    <row r="27" spans="1:6" ht="13">
      <c r="A27" s="1895">
        <v>45170</v>
      </c>
      <c r="B27" s="1896"/>
      <c r="C27" s="1896"/>
      <c r="D27" s="1897"/>
      <c r="E27" s="1896"/>
      <c r="F27" s="1897"/>
    </row>
    <row r="28" spans="1:6" ht="13">
      <c r="A28" s="1895">
        <v>45200</v>
      </c>
      <c r="B28" s="1896"/>
      <c r="C28" s="1896"/>
      <c r="D28" s="1897"/>
      <c r="E28" s="1896"/>
      <c r="F28" s="1897"/>
    </row>
    <row r="29" spans="1:6" ht="13">
      <c r="A29" s="1895">
        <v>45231</v>
      </c>
      <c r="B29" s="1896"/>
      <c r="C29" s="1896"/>
      <c r="D29" s="1897"/>
      <c r="E29" s="1896"/>
      <c r="F29" s="1897"/>
    </row>
    <row r="30" spans="1:6" ht="13">
      <c r="A30" s="1895">
        <v>45261</v>
      </c>
      <c r="B30" s="1896"/>
      <c r="C30" s="1896"/>
      <c r="D30" s="1897"/>
      <c r="E30" s="1896"/>
      <c r="F30" s="1897"/>
    </row>
  </sheetData>
  <mergeCells count="2">
    <mergeCell ref="A1:F1"/>
    <mergeCell ref="A17:F17"/>
  </mergeCells>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6E4F4-16A8-496D-9CE5-F55302044D2A}">
  <sheetPr>
    <pageSetUpPr fitToPage="1"/>
  </sheetPr>
  <dimension ref="A1:K79"/>
  <sheetViews>
    <sheetView view="pageLayout" zoomScaleNormal="100" workbookViewId="0">
      <selection sqref="A1:K1"/>
    </sheetView>
  </sheetViews>
  <sheetFormatPr defaultColWidth="8.54296875" defaultRowHeight="12.5"/>
  <cols>
    <col min="1" max="1" width="50.453125" customWidth="1"/>
    <col min="2" max="2" width="20.54296875" customWidth="1"/>
    <col min="3" max="3" width="13.453125" customWidth="1"/>
    <col min="4" max="4" width="13.54296875" customWidth="1"/>
    <col min="5" max="5" width="13.453125" customWidth="1"/>
    <col min="6" max="6" width="14.54296875" customWidth="1"/>
    <col min="7" max="7" width="16.54296875" customWidth="1"/>
    <col min="8" max="8" width="18.54296875" customWidth="1"/>
    <col min="9" max="9" width="12.453125" customWidth="1"/>
    <col min="10" max="10" width="16" bestFit="1" customWidth="1"/>
    <col min="11" max="11" width="22.54296875" customWidth="1"/>
    <col min="12" max="12" width="6.54296875" customWidth="1"/>
    <col min="13" max="13" width="18.54296875" customWidth="1"/>
    <col min="14" max="14" width="45.54296875" customWidth="1"/>
    <col min="15" max="15" width="34.453125" customWidth="1"/>
  </cols>
  <sheetData>
    <row r="1" spans="1:11" ht="15.5">
      <c r="A1" s="2557" t="s">
        <v>250</v>
      </c>
      <c r="B1" s="2557"/>
      <c r="C1" s="2557"/>
      <c r="D1" s="2557"/>
      <c r="E1" s="2557"/>
      <c r="F1" s="2557"/>
      <c r="G1" s="2557"/>
      <c r="H1" s="2557"/>
      <c r="I1" s="2557"/>
      <c r="J1" s="2557"/>
      <c r="K1" s="2557"/>
    </row>
    <row r="2" spans="1:11" ht="15.5">
      <c r="A2" s="2557" t="s">
        <v>39</v>
      </c>
      <c r="B2" s="2557"/>
      <c r="C2" s="2557"/>
      <c r="D2" s="2557"/>
      <c r="E2" s="2557"/>
      <c r="F2" s="2557"/>
      <c r="G2" s="2557"/>
      <c r="H2" s="2557"/>
      <c r="I2" s="2557"/>
      <c r="J2" s="2557"/>
      <c r="K2" s="2557"/>
    </row>
    <row r="3" spans="1:11" ht="15.5">
      <c r="A3" s="2557" t="s">
        <v>251</v>
      </c>
      <c r="B3" s="2557"/>
      <c r="C3" s="2557"/>
      <c r="D3" s="2557"/>
      <c r="E3" s="2557"/>
      <c r="F3" s="2557"/>
      <c r="G3" s="2557"/>
      <c r="H3" s="2557"/>
      <c r="I3" s="2557"/>
      <c r="J3" s="2557"/>
      <c r="K3" s="2557"/>
    </row>
    <row r="4" spans="1:11" ht="14.9" customHeight="1" thickBot="1">
      <c r="A4" s="56"/>
    </row>
    <row r="5" spans="1:11" ht="33.75" customHeight="1" thickBot="1">
      <c r="A5" s="2636" t="s">
        <v>252</v>
      </c>
      <c r="B5" s="2637"/>
      <c r="C5" s="2637"/>
      <c r="D5" s="2637"/>
      <c r="E5" s="2637"/>
      <c r="F5" s="2637"/>
      <c r="G5" s="2637"/>
      <c r="H5" s="2637"/>
      <c r="I5" s="2637"/>
      <c r="J5" s="2637"/>
      <c r="K5" s="2638"/>
    </row>
    <row r="6" spans="1:11" ht="59.15" customHeight="1">
      <c r="A6" s="96" t="s">
        <v>253</v>
      </c>
      <c r="B6" s="95" t="s">
        <v>254</v>
      </c>
      <c r="C6" s="95" t="s">
        <v>139</v>
      </c>
      <c r="D6" s="95" t="s">
        <v>255</v>
      </c>
      <c r="E6" s="95" t="s">
        <v>256</v>
      </c>
      <c r="F6" s="95" t="s">
        <v>257</v>
      </c>
      <c r="G6" s="95" t="s">
        <v>258</v>
      </c>
      <c r="H6" s="95" t="s">
        <v>143</v>
      </c>
      <c r="I6" s="95" t="s">
        <v>259</v>
      </c>
      <c r="J6" s="95" t="s">
        <v>145</v>
      </c>
      <c r="K6" s="379" t="s">
        <v>260</v>
      </c>
    </row>
    <row r="7" spans="1:11" ht="13">
      <c r="A7" s="257" t="s">
        <v>81</v>
      </c>
      <c r="B7" s="1717"/>
      <c r="C7" s="1718"/>
      <c r="D7" s="1718"/>
      <c r="E7" s="1719"/>
      <c r="F7" s="1719"/>
      <c r="G7" s="1719"/>
      <c r="H7" s="1720"/>
      <c r="I7" s="1721"/>
      <c r="J7" s="378"/>
      <c r="K7" s="380"/>
    </row>
    <row r="8" spans="1:11">
      <c r="A8" s="910" t="s">
        <v>152</v>
      </c>
      <c r="B8" s="1707" t="s">
        <v>149</v>
      </c>
      <c r="C8" s="1722">
        <v>0</v>
      </c>
      <c r="D8" s="1722">
        <v>0</v>
      </c>
      <c r="E8" s="1707">
        <v>0</v>
      </c>
      <c r="F8" s="1707">
        <v>0</v>
      </c>
      <c r="G8" s="1707">
        <v>0</v>
      </c>
      <c r="H8" s="1723">
        <v>0</v>
      </c>
      <c r="I8" s="1724">
        <v>0</v>
      </c>
      <c r="J8" s="911">
        <v>0</v>
      </c>
      <c r="K8" s="912">
        <v>0</v>
      </c>
    </row>
    <row r="9" spans="1:11" ht="12.75" customHeight="1">
      <c r="A9" s="910" t="s">
        <v>156</v>
      </c>
      <c r="B9" s="1707" t="s">
        <v>149</v>
      </c>
      <c r="C9" s="1722">
        <v>0</v>
      </c>
      <c r="D9" s="1722">
        <v>0</v>
      </c>
      <c r="E9" s="1707">
        <v>0</v>
      </c>
      <c r="F9" s="1707">
        <v>0</v>
      </c>
      <c r="G9" s="1707">
        <v>0</v>
      </c>
      <c r="H9" s="1723">
        <v>0</v>
      </c>
      <c r="I9" s="1724">
        <v>0</v>
      </c>
      <c r="J9" s="911">
        <v>0</v>
      </c>
      <c r="K9" s="912">
        <v>0</v>
      </c>
    </row>
    <row r="10" spans="1:11" s="60" customFormat="1" ht="12.75" customHeight="1">
      <c r="A10" s="257" t="s">
        <v>158</v>
      </c>
      <c r="B10" s="1717"/>
      <c r="C10" s="1717"/>
      <c r="D10" s="1717"/>
      <c r="E10" s="1717"/>
      <c r="F10" s="1717"/>
      <c r="G10" s="1717"/>
      <c r="H10" s="1717"/>
      <c r="I10" s="1717"/>
      <c r="J10" s="1717"/>
      <c r="K10" s="1717"/>
    </row>
    <row r="11" spans="1:11">
      <c r="A11" s="63" t="s">
        <v>261</v>
      </c>
      <c r="B11" s="1707" t="s">
        <v>262</v>
      </c>
      <c r="C11" s="1722">
        <v>0</v>
      </c>
      <c r="D11" s="1722">
        <v>0</v>
      </c>
      <c r="E11" s="1707">
        <v>0</v>
      </c>
      <c r="F11" s="1707">
        <v>0</v>
      </c>
      <c r="G11" s="1707">
        <v>0</v>
      </c>
      <c r="H11" s="1723">
        <v>0</v>
      </c>
      <c r="I11" s="1724">
        <v>0</v>
      </c>
      <c r="J11" s="911">
        <v>0</v>
      </c>
      <c r="K11" s="912">
        <v>0</v>
      </c>
    </row>
    <row r="12" spans="1:11" ht="12.75" customHeight="1">
      <c r="A12" s="63" t="s">
        <v>263</v>
      </c>
      <c r="B12" s="1707" t="s">
        <v>262</v>
      </c>
      <c r="C12" s="1722">
        <v>0</v>
      </c>
      <c r="D12" s="1722">
        <v>0</v>
      </c>
      <c r="E12" s="1707">
        <v>0</v>
      </c>
      <c r="F12" s="1707">
        <v>0</v>
      </c>
      <c r="G12" s="1707">
        <v>0</v>
      </c>
      <c r="H12" s="1723">
        <v>0</v>
      </c>
      <c r="I12" s="1724">
        <v>0</v>
      </c>
      <c r="J12" s="911">
        <v>0</v>
      </c>
      <c r="K12" s="912">
        <v>0</v>
      </c>
    </row>
    <row r="13" spans="1:11" ht="12.75" customHeight="1">
      <c r="A13" s="63" t="s">
        <v>264</v>
      </c>
      <c r="B13" s="1707" t="s">
        <v>262</v>
      </c>
      <c r="C13" s="1722">
        <v>0</v>
      </c>
      <c r="D13" s="1722">
        <v>0</v>
      </c>
      <c r="E13" s="1707">
        <v>0</v>
      </c>
      <c r="F13" s="1707">
        <v>0</v>
      </c>
      <c r="G13" s="1707">
        <v>0</v>
      </c>
      <c r="H13" s="1723">
        <v>0</v>
      </c>
      <c r="I13" s="1724">
        <v>0</v>
      </c>
      <c r="J13" s="911">
        <v>0</v>
      </c>
      <c r="K13" s="912">
        <v>0</v>
      </c>
    </row>
    <row r="14" spans="1:11" ht="12.75" customHeight="1">
      <c r="A14" s="63" t="s">
        <v>168</v>
      </c>
      <c r="B14" s="1707" t="s">
        <v>262</v>
      </c>
      <c r="C14" s="1722">
        <v>0</v>
      </c>
      <c r="D14" s="1722">
        <v>0</v>
      </c>
      <c r="E14" s="1707">
        <v>0</v>
      </c>
      <c r="F14" s="1707">
        <v>0</v>
      </c>
      <c r="G14" s="1707">
        <v>0</v>
      </c>
      <c r="H14" s="1723">
        <v>0</v>
      </c>
      <c r="I14" s="1724">
        <v>0</v>
      </c>
      <c r="J14" s="911">
        <v>0</v>
      </c>
      <c r="K14" s="912">
        <v>0</v>
      </c>
    </row>
    <row r="15" spans="1:11" ht="12.75" customHeight="1">
      <c r="A15" s="63" t="s">
        <v>159</v>
      </c>
      <c r="B15" s="1707" t="s">
        <v>64</v>
      </c>
      <c r="C15" s="1722">
        <v>0</v>
      </c>
      <c r="D15" s="1722">
        <v>0</v>
      </c>
      <c r="E15" s="1707">
        <v>0</v>
      </c>
      <c r="F15" s="1707">
        <v>0</v>
      </c>
      <c r="G15" s="1707">
        <v>0</v>
      </c>
      <c r="H15" s="1723">
        <v>0</v>
      </c>
      <c r="I15" s="1724">
        <v>0</v>
      </c>
      <c r="J15" s="911">
        <v>0</v>
      </c>
      <c r="K15" s="912">
        <v>0</v>
      </c>
    </row>
    <row r="16" spans="1:11">
      <c r="A16" s="63" t="s">
        <v>265</v>
      </c>
      <c r="B16" s="1707" t="s">
        <v>149</v>
      </c>
      <c r="C16" s="1722">
        <v>0</v>
      </c>
      <c r="D16" s="1722">
        <v>0</v>
      </c>
      <c r="E16" s="1707">
        <v>0</v>
      </c>
      <c r="F16" s="1707">
        <v>0</v>
      </c>
      <c r="G16" s="1707">
        <v>0</v>
      </c>
      <c r="H16" s="1723">
        <v>0</v>
      </c>
      <c r="I16" s="1724">
        <v>0</v>
      </c>
      <c r="J16" s="911">
        <v>0</v>
      </c>
      <c r="K16" s="912">
        <v>0</v>
      </c>
    </row>
    <row r="17" spans="1:11" ht="12.75" customHeight="1">
      <c r="A17" s="63" t="s">
        <v>266</v>
      </c>
      <c r="B17" s="1707" t="s">
        <v>149</v>
      </c>
      <c r="C17" s="1722">
        <v>0</v>
      </c>
      <c r="D17" s="1722">
        <v>0</v>
      </c>
      <c r="E17" s="1707">
        <v>0</v>
      </c>
      <c r="F17" s="1707">
        <v>0</v>
      </c>
      <c r="G17" s="1707">
        <v>0</v>
      </c>
      <c r="H17" s="1723">
        <v>0</v>
      </c>
      <c r="I17" s="1724">
        <v>0</v>
      </c>
      <c r="J17" s="911">
        <v>0</v>
      </c>
      <c r="K17" s="912">
        <v>0</v>
      </c>
    </row>
    <row r="18" spans="1:11">
      <c r="A18" s="63" t="s">
        <v>267</v>
      </c>
      <c r="B18" s="1707" t="s">
        <v>149</v>
      </c>
      <c r="C18" s="1722">
        <v>0</v>
      </c>
      <c r="D18" s="1722">
        <v>0</v>
      </c>
      <c r="E18" s="1707">
        <v>0</v>
      </c>
      <c r="F18" s="1707">
        <v>0</v>
      </c>
      <c r="G18" s="1707">
        <v>0</v>
      </c>
      <c r="H18" s="1723">
        <v>0</v>
      </c>
      <c r="I18" s="1724">
        <v>0</v>
      </c>
      <c r="J18" s="911">
        <v>0</v>
      </c>
      <c r="K18" s="912">
        <v>0</v>
      </c>
    </row>
    <row r="19" spans="1:11" ht="13">
      <c r="A19" s="257" t="s">
        <v>268</v>
      </c>
      <c r="B19" s="1717"/>
      <c r="C19" s="1717"/>
      <c r="D19" s="1717"/>
      <c r="E19" s="1717"/>
      <c r="F19" s="1717"/>
      <c r="G19" s="1717"/>
      <c r="H19" s="1717"/>
      <c r="I19" s="1717"/>
      <c r="J19" s="1717"/>
      <c r="K19" s="1717"/>
    </row>
    <row r="20" spans="1:11">
      <c r="A20" s="910" t="s">
        <v>176</v>
      </c>
      <c r="B20" s="1707" t="s">
        <v>269</v>
      </c>
      <c r="C20" s="1722">
        <v>0</v>
      </c>
      <c r="D20" s="1722">
        <v>0</v>
      </c>
      <c r="E20" s="1707">
        <v>0</v>
      </c>
      <c r="F20" s="1707">
        <v>0</v>
      </c>
      <c r="G20" s="1707">
        <v>0</v>
      </c>
      <c r="H20" s="1723">
        <v>0</v>
      </c>
      <c r="I20" s="1724">
        <v>0</v>
      </c>
      <c r="J20" s="911">
        <v>0</v>
      </c>
      <c r="K20" s="912">
        <v>0</v>
      </c>
    </row>
    <row r="21" spans="1:11">
      <c r="A21" s="910" t="s">
        <v>270</v>
      </c>
      <c r="B21" s="1707" t="s">
        <v>269</v>
      </c>
      <c r="C21" s="1722">
        <v>0</v>
      </c>
      <c r="D21" s="1722">
        <v>0</v>
      </c>
      <c r="E21" s="1707">
        <v>0</v>
      </c>
      <c r="F21" s="1707">
        <v>0</v>
      </c>
      <c r="G21" s="1707">
        <v>0</v>
      </c>
      <c r="H21" s="1723">
        <v>0</v>
      </c>
      <c r="I21" s="1724">
        <v>0</v>
      </c>
      <c r="J21" s="911">
        <v>0</v>
      </c>
      <c r="K21" s="912">
        <v>0</v>
      </c>
    </row>
    <row r="22" spans="1:11">
      <c r="A22" s="910" t="s">
        <v>271</v>
      </c>
      <c r="B22" s="1707" t="s">
        <v>269</v>
      </c>
      <c r="C22" s="1722">
        <v>0</v>
      </c>
      <c r="D22" s="1722">
        <v>0</v>
      </c>
      <c r="E22" s="1707">
        <v>0</v>
      </c>
      <c r="F22" s="1707">
        <v>0</v>
      </c>
      <c r="G22" s="1707">
        <v>0</v>
      </c>
      <c r="H22" s="1723">
        <v>0</v>
      </c>
      <c r="I22" s="1724">
        <v>0</v>
      </c>
      <c r="J22" s="911">
        <v>0</v>
      </c>
      <c r="K22" s="912">
        <v>0</v>
      </c>
    </row>
    <row r="23" spans="1:11">
      <c r="A23" s="910" t="s">
        <v>272</v>
      </c>
      <c r="B23" s="1707" t="s">
        <v>269</v>
      </c>
      <c r="C23" s="1722">
        <v>0</v>
      </c>
      <c r="D23" s="1722">
        <v>0</v>
      </c>
      <c r="E23" s="1707">
        <v>0</v>
      </c>
      <c r="F23" s="1707">
        <v>0</v>
      </c>
      <c r="G23" s="1707">
        <v>0</v>
      </c>
      <c r="H23" s="1723">
        <v>0</v>
      </c>
      <c r="I23" s="1724">
        <v>0</v>
      </c>
      <c r="J23" s="911">
        <v>0</v>
      </c>
      <c r="K23" s="912">
        <v>0</v>
      </c>
    </row>
    <row r="24" spans="1:11" ht="13">
      <c r="A24" s="257" t="s">
        <v>84</v>
      </c>
      <c r="B24" s="1717"/>
      <c r="C24" s="1717"/>
      <c r="D24" s="1717"/>
      <c r="E24" s="1717"/>
      <c r="F24" s="1717"/>
      <c r="G24" s="1717"/>
      <c r="H24" s="1717"/>
      <c r="I24" s="1717"/>
      <c r="J24" s="1717"/>
      <c r="K24" s="1717"/>
    </row>
    <row r="25" spans="1:11">
      <c r="A25" s="63" t="s">
        <v>273</v>
      </c>
      <c r="B25" s="1707" t="s">
        <v>274</v>
      </c>
      <c r="C25" s="1722">
        <v>0</v>
      </c>
      <c r="D25" s="1722">
        <v>0</v>
      </c>
      <c r="E25" s="1707">
        <v>0</v>
      </c>
      <c r="F25" s="1707">
        <v>0</v>
      </c>
      <c r="G25" s="1707">
        <v>0</v>
      </c>
      <c r="H25" s="1723">
        <v>0</v>
      </c>
      <c r="I25" s="1724">
        <v>0</v>
      </c>
      <c r="J25" s="911">
        <v>0</v>
      </c>
      <c r="K25" s="912">
        <v>0</v>
      </c>
    </row>
    <row r="26" spans="1:11">
      <c r="A26" s="63" t="s">
        <v>275</v>
      </c>
      <c r="B26" s="1707" t="s">
        <v>274</v>
      </c>
      <c r="C26" s="1722">
        <v>0</v>
      </c>
      <c r="D26" s="1722">
        <v>0</v>
      </c>
      <c r="E26" s="1707">
        <v>0</v>
      </c>
      <c r="F26" s="1707">
        <v>0</v>
      </c>
      <c r="G26" s="1707">
        <v>0</v>
      </c>
      <c r="H26" s="1723">
        <v>0</v>
      </c>
      <c r="I26" s="1724">
        <v>0</v>
      </c>
      <c r="J26" s="911">
        <v>0</v>
      </c>
      <c r="K26" s="912">
        <v>0</v>
      </c>
    </row>
    <row r="27" spans="1:11">
      <c r="A27" s="63" t="s">
        <v>276</v>
      </c>
      <c r="B27" s="1707" t="s">
        <v>274</v>
      </c>
      <c r="C27" s="1722">
        <v>0</v>
      </c>
      <c r="D27" s="1722">
        <v>0</v>
      </c>
      <c r="E27" s="1707">
        <v>0</v>
      </c>
      <c r="F27" s="1707">
        <v>0</v>
      </c>
      <c r="G27" s="1707">
        <v>0</v>
      </c>
      <c r="H27" s="1723">
        <v>0</v>
      </c>
      <c r="I27" s="1724">
        <v>0</v>
      </c>
      <c r="J27" s="911">
        <v>0</v>
      </c>
      <c r="K27" s="912">
        <v>0</v>
      </c>
    </row>
    <row r="28" spans="1:11">
      <c r="A28" s="63" t="s">
        <v>277</v>
      </c>
      <c r="B28" s="1707" t="s">
        <v>274</v>
      </c>
      <c r="C28" s="1722">
        <v>0</v>
      </c>
      <c r="D28" s="1722">
        <v>0</v>
      </c>
      <c r="E28" s="1707">
        <v>0</v>
      </c>
      <c r="F28" s="1707">
        <v>0</v>
      </c>
      <c r="G28" s="1707">
        <v>0</v>
      </c>
      <c r="H28" s="1723">
        <v>0</v>
      </c>
      <c r="I28" s="1724">
        <v>0</v>
      </c>
      <c r="J28" s="911">
        <v>0</v>
      </c>
      <c r="K28" s="912">
        <v>0</v>
      </c>
    </row>
    <row r="29" spans="1:11">
      <c r="A29" s="63" t="s">
        <v>278</v>
      </c>
      <c r="B29" s="1707" t="s">
        <v>274</v>
      </c>
      <c r="C29" s="1722">
        <v>0</v>
      </c>
      <c r="D29" s="1722">
        <v>0</v>
      </c>
      <c r="E29" s="1707">
        <v>0</v>
      </c>
      <c r="F29" s="1707">
        <v>0</v>
      </c>
      <c r="G29" s="1707">
        <v>0</v>
      </c>
      <c r="H29" s="1723">
        <v>0</v>
      </c>
      <c r="I29" s="1724">
        <v>0</v>
      </c>
      <c r="J29" s="911">
        <v>0</v>
      </c>
      <c r="K29" s="912">
        <v>0</v>
      </c>
    </row>
    <row r="30" spans="1:11">
      <c r="A30" s="63" t="s">
        <v>279</v>
      </c>
      <c r="B30" s="1707" t="s">
        <v>262</v>
      </c>
      <c r="C30" s="1722">
        <v>0</v>
      </c>
      <c r="D30" s="1722">
        <v>0</v>
      </c>
      <c r="E30" s="1707">
        <v>0</v>
      </c>
      <c r="F30" s="1707">
        <v>0</v>
      </c>
      <c r="G30" s="1707">
        <v>0</v>
      </c>
      <c r="H30" s="1723">
        <v>0</v>
      </c>
      <c r="I30" s="1724">
        <v>0</v>
      </c>
      <c r="J30" s="911">
        <v>0</v>
      </c>
      <c r="K30" s="912">
        <v>0</v>
      </c>
    </row>
    <row r="31" spans="1:11">
      <c r="A31" s="63" t="s">
        <v>280</v>
      </c>
      <c r="B31" s="1707" t="s">
        <v>262</v>
      </c>
      <c r="C31" s="1722">
        <v>0</v>
      </c>
      <c r="D31" s="1722">
        <v>0</v>
      </c>
      <c r="E31" s="1707">
        <v>0</v>
      </c>
      <c r="F31" s="1707">
        <v>0</v>
      </c>
      <c r="G31" s="1707">
        <v>0</v>
      </c>
      <c r="H31" s="1723">
        <v>0</v>
      </c>
      <c r="I31" s="1724">
        <v>0</v>
      </c>
      <c r="J31" s="911">
        <v>0</v>
      </c>
      <c r="K31" s="912">
        <v>0</v>
      </c>
    </row>
    <row r="32" spans="1:11">
      <c r="A32" s="63" t="s">
        <v>203</v>
      </c>
      <c r="B32" s="1707" t="s">
        <v>149</v>
      </c>
      <c r="C32" s="1722">
        <v>0</v>
      </c>
      <c r="D32" s="1722">
        <v>0</v>
      </c>
      <c r="E32" s="1707">
        <v>0</v>
      </c>
      <c r="F32" s="1707">
        <v>0</v>
      </c>
      <c r="G32" s="1707">
        <v>0</v>
      </c>
      <c r="H32" s="1723">
        <v>0</v>
      </c>
      <c r="I32" s="1724">
        <v>0</v>
      </c>
      <c r="J32" s="911">
        <v>0</v>
      </c>
      <c r="K32" s="912">
        <v>0</v>
      </c>
    </row>
    <row r="33" spans="1:11" ht="13">
      <c r="A33" s="257" t="s">
        <v>216</v>
      </c>
      <c r="B33" s="1717"/>
      <c r="C33" s="1717"/>
      <c r="D33" s="1717"/>
      <c r="E33" s="1717"/>
      <c r="F33" s="1717"/>
      <c r="G33" s="1717"/>
      <c r="H33" s="1717"/>
      <c r="I33" s="1717"/>
      <c r="J33" s="1717"/>
      <c r="K33" s="1717"/>
    </row>
    <row r="34" spans="1:11">
      <c r="A34" s="63" t="s">
        <v>281</v>
      </c>
      <c r="B34" s="1707" t="s">
        <v>149</v>
      </c>
      <c r="C34" s="1722">
        <v>0</v>
      </c>
      <c r="D34" s="1722">
        <v>0</v>
      </c>
      <c r="E34" s="1707">
        <v>0</v>
      </c>
      <c r="F34" s="1707">
        <v>0</v>
      </c>
      <c r="G34" s="1707">
        <v>0</v>
      </c>
      <c r="H34" s="1723">
        <v>0</v>
      </c>
      <c r="I34" s="1724">
        <v>0</v>
      </c>
      <c r="J34" s="911">
        <v>0</v>
      </c>
      <c r="K34" s="912">
        <v>0</v>
      </c>
    </row>
    <row r="35" spans="1:11">
      <c r="A35" s="63" t="s">
        <v>282</v>
      </c>
      <c r="B35" s="1707" t="s">
        <v>149</v>
      </c>
      <c r="C35" s="1722">
        <v>0</v>
      </c>
      <c r="D35" s="1722">
        <v>0</v>
      </c>
      <c r="E35" s="1707">
        <v>0</v>
      </c>
      <c r="F35" s="1707">
        <v>0</v>
      </c>
      <c r="G35" s="1707">
        <v>0</v>
      </c>
      <c r="H35" s="1723">
        <v>0</v>
      </c>
      <c r="I35" s="1724">
        <v>0</v>
      </c>
      <c r="J35" s="911">
        <v>0</v>
      </c>
      <c r="K35" s="912">
        <v>0</v>
      </c>
    </row>
    <row r="36" spans="1:11">
      <c r="A36" s="63" t="s">
        <v>283</v>
      </c>
      <c r="B36" s="1707" t="s">
        <v>149</v>
      </c>
      <c r="C36" s="1722">
        <v>0</v>
      </c>
      <c r="D36" s="1722">
        <v>0</v>
      </c>
      <c r="E36" s="1707">
        <v>0</v>
      </c>
      <c r="F36" s="1707">
        <v>0</v>
      </c>
      <c r="G36" s="1707">
        <v>0</v>
      </c>
      <c r="H36" s="1723">
        <v>0</v>
      </c>
      <c r="I36" s="1724">
        <v>0</v>
      </c>
      <c r="J36" s="911">
        <v>0</v>
      </c>
      <c r="K36" s="912">
        <v>0</v>
      </c>
    </row>
    <row r="37" spans="1:11">
      <c r="A37" s="63" t="s">
        <v>284</v>
      </c>
      <c r="B37" s="1707" t="s">
        <v>149</v>
      </c>
      <c r="C37" s="1722">
        <v>0</v>
      </c>
      <c r="D37" s="1722">
        <v>0</v>
      </c>
      <c r="E37" s="1707">
        <v>0</v>
      </c>
      <c r="F37" s="1707">
        <v>0</v>
      </c>
      <c r="G37" s="1707">
        <v>0</v>
      </c>
      <c r="H37" s="1723">
        <v>0</v>
      </c>
      <c r="I37" s="1724">
        <v>0</v>
      </c>
      <c r="J37" s="911">
        <v>0</v>
      </c>
      <c r="K37" s="912">
        <v>0</v>
      </c>
    </row>
    <row r="38" spans="1:11">
      <c r="A38" s="63" t="s">
        <v>285</v>
      </c>
      <c r="B38" s="1707" t="s">
        <v>149</v>
      </c>
      <c r="C38" s="1722">
        <v>0</v>
      </c>
      <c r="D38" s="1722">
        <v>0</v>
      </c>
      <c r="E38" s="1707">
        <v>0</v>
      </c>
      <c r="F38" s="1707">
        <v>0</v>
      </c>
      <c r="G38" s="1707">
        <v>0</v>
      </c>
      <c r="H38" s="1723">
        <v>0</v>
      </c>
      <c r="I38" s="1724">
        <v>0</v>
      </c>
      <c r="J38" s="911">
        <v>0</v>
      </c>
      <c r="K38" s="912">
        <v>0</v>
      </c>
    </row>
    <row r="39" spans="1:11">
      <c r="A39" s="63" t="s">
        <v>286</v>
      </c>
      <c r="B39" s="1707" t="s">
        <v>149</v>
      </c>
      <c r="C39" s="1722">
        <v>0</v>
      </c>
      <c r="D39" s="1722">
        <v>0</v>
      </c>
      <c r="E39" s="1707">
        <v>0</v>
      </c>
      <c r="F39" s="1707">
        <v>0</v>
      </c>
      <c r="G39" s="1707">
        <v>0</v>
      </c>
      <c r="H39" s="1723">
        <v>0</v>
      </c>
      <c r="I39" s="1724">
        <v>0</v>
      </c>
      <c r="J39" s="911">
        <v>0</v>
      </c>
      <c r="K39" s="912">
        <v>0</v>
      </c>
    </row>
    <row r="40" spans="1:11">
      <c r="A40" s="63" t="s">
        <v>287</v>
      </c>
      <c r="B40" s="1707" t="s">
        <v>149</v>
      </c>
      <c r="C40" s="1722">
        <v>0</v>
      </c>
      <c r="D40" s="1722">
        <v>0</v>
      </c>
      <c r="E40" s="1707">
        <v>0</v>
      </c>
      <c r="F40" s="1707">
        <v>0</v>
      </c>
      <c r="G40" s="1707">
        <v>0</v>
      </c>
      <c r="H40" s="1723">
        <v>0</v>
      </c>
      <c r="I40" s="1724">
        <v>0</v>
      </c>
      <c r="J40" s="911">
        <v>0</v>
      </c>
      <c r="K40" s="912">
        <v>0</v>
      </c>
    </row>
    <row r="41" spans="1:11">
      <c r="A41" s="63" t="s">
        <v>288</v>
      </c>
      <c r="B41" s="1707" t="s">
        <v>149</v>
      </c>
      <c r="C41" s="1722">
        <v>0</v>
      </c>
      <c r="D41" s="1722">
        <v>0</v>
      </c>
      <c r="E41" s="1707">
        <v>0</v>
      </c>
      <c r="F41" s="1707">
        <v>0</v>
      </c>
      <c r="G41" s="1707">
        <v>0</v>
      </c>
      <c r="H41" s="1723">
        <v>0</v>
      </c>
      <c r="I41" s="1724">
        <v>0</v>
      </c>
      <c r="J41" s="911">
        <v>0</v>
      </c>
      <c r="K41" s="912">
        <v>0</v>
      </c>
    </row>
    <row r="42" spans="1:11">
      <c r="A42" s="63" t="s">
        <v>289</v>
      </c>
      <c r="B42" s="1707" t="s">
        <v>149</v>
      </c>
      <c r="C42" s="1722">
        <v>0</v>
      </c>
      <c r="D42" s="1722">
        <v>0</v>
      </c>
      <c r="E42" s="1707">
        <v>0</v>
      </c>
      <c r="F42" s="1707">
        <v>0</v>
      </c>
      <c r="G42" s="1707">
        <v>0</v>
      </c>
      <c r="H42" s="1723">
        <v>0</v>
      </c>
      <c r="I42" s="1724">
        <v>0</v>
      </c>
      <c r="J42" s="911">
        <v>0</v>
      </c>
      <c r="K42" s="912">
        <v>0</v>
      </c>
    </row>
    <row r="43" spans="1:11">
      <c r="A43" s="63" t="s">
        <v>290</v>
      </c>
      <c r="B43" s="1707" t="s">
        <v>149</v>
      </c>
      <c r="C43" s="1722">
        <v>0</v>
      </c>
      <c r="D43" s="1722">
        <v>0</v>
      </c>
      <c r="E43" s="1707">
        <v>0</v>
      </c>
      <c r="F43" s="1707">
        <v>0</v>
      </c>
      <c r="G43" s="1707">
        <v>0</v>
      </c>
      <c r="H43" s="1723">
        <v>0</v>
      </c>
      <c r="I43" s="1724">
        <v>0</v>
      </c>
      <c r="J43" s="911">
        <v>0</v>
      </c>
      <c r="K43" s="912">
        <v>0</v>
      </c>
    </row>
    <row r="44" spans="1:11">
      <c r="A44" s="63" t="s">
        <v>291</v>
      </c>
      <c r="B44" s="1707" t="s">
        <v>149</v>
      </c>
      <c r="C44" s="1722">
        <v>0</v>
      </c>
      <c r="D44" s="1722">
        <v>0</v>
      </c>
      <c r="E44" s="1707">
        <v>0</v>
      </c>
      <c r="F44" s="1707">
        <v>0</v>
      </c>
      <c r="G44" s="1707">
        <v>0</v>
      </c>
      <c r="H44" s="1723">
        <v>0</v>
      </c>
      <c r="I44" s="1724">
        <v>0</v>
      </c>
      <c r="J44" s="911">
        <v>0</v>
      </c>
      <c r="K44" s="912">
        <v>0</v>
      </c>
    </row>
    <row r="45" spans="1:11">
      <c r="A45" s="63" t="s">
        <v>292</v>
      </c>
      <c r="B45" s="1707" t="s">
        <v>149</v>
      </c>
      <c r="C45" s="1722">
        <v>0</v>
      </c>
      <c r="D45" s="1722">
        <v>0</v>
      </c>
      <c r="E45" s="1707">
        <v>0</v>
      </c>
      <c r="F45" s="1707">
        <v>0</v>
      </c>
      <c r="G45" s="1707">
        <v>0</v>
      </c>
      <c r="H45" s="1723">
        <v>0</v>
      </c>
      <c r="I45" s="1724">
        <v>0</v>
      </c>
      <c r="J45" s="911">
        <v>0</v>
      </c>
      <c r="K45" s="912">
        <v>0</v>
      </c>
    </row>
    <row r="46" spans="1:11">
      <c r="A46" s="63" t="s">
        <v>293</v>
      </c>
      <c r="B46" s="1707" t="s">
        <v>149</v>
      </c>
      <c r="C46" s="1722">
        <v>0</v>
      </c>
      <c r="D46" s="1722">
        <v>0</v>
      </c>
      <c r="E46" s="1707">
        <v>0</v>
      </c>
      <c r="F46" s="1707">
        <v>0</v>
      </c>
      <c r="G46" s="1707">
        <v>0</v>
      </c>
      <c r="H46" s="1723">
        <v>0</v>
      </c>
      <c r="I46" s="1724">
        <v>0</v>
      </c>
      <c r="J46" s="911">
        <v>0</v>
      </c>
      <c r="K46" s="912">
        <v>0</v>
      </c>
    </row>
    <row r="47" spans="1:11">
      <c r="A47" s="63" t="s">
        <v>294</v>
      </c>
      <c r="B47" s="1707" t="s">
        <v>149</v>
      </c>
      <c r="C47" s="1722">
        <v>0</v>
      </c>
      <c r="D47" s="1722">
        <v>0</v>
      </c>
      <c r="E47" s="1707">
        <v>0</v>
      </c>
      <c r="F47" s="1707">
        <v>0</v>
      </c>
      <c r="G47" s="1707">
        <v>0</v>
      </c>
      <c r="H47" s="1723">
        <v>0</v>
      </c>
      <c r="I47" s="1724">
        <v>0</v>
      </c>
      <c r="J47" s="911">
        <v>0</v>
      </c>
      <c r="K47" s="912">
        <v>0</v>
      </c>
    </row>
    <row r="48" spans="1:11" ht="13">
      <c r="A48" s="257" t="s">
        <v>221</v>
      </c>
      <c r="B48" s="1717"/>
      <c r="C48" s="1717"/>
      <c r="D48" s="1717"/>
      <c r="E48" s="1717"/>
      <c r="F48" s="1717"/>
      <c r="G48" s="1717"/>
      <c r="H48" s="1717"/>
      <c r="I48" s="1717"/>
      <c r="J48" s="1717"/>
      <c r="K48" s="1717"/>
    </row>
    <row r="49" spans="1:11">
      <c r="A49" s="63" t="s">
        <v>295</v>
      </c>
      <c r="B49" s="1707" t="s">
        <v>149</v>
      </c>
      <c r="C49" s="1722">
        <v>0</v>
      </c>
      <c r="D49" s="1722">
        <v>0</v>
      </c>
      <c r="E49" s="1707">
        <v>0</v>
      </c>
      <c r="F49" s="1707">
        <v>0</v>
      </c>
      <c r="G49" s="1707">
        <v>0</v>
      </c>
      <c r="H49" s="1723">
        <v>0</v>
      </c>
      <c r="I49" s="1724">
        <v>0</v>
      </c>
      <c r="J49" s="911">
        <v>0</v>
      </c>
      <c r="K49" s="912">
        <v>0</v>
      </c>
    </row>
    <row r="50" spans="1:11">
      <c r="A50" s="63" t="s">
        <v>296</v>
      </c>
      <c r="B50" s="1707" t="s">
        <v>149</v>
      </c>
      <c r="C50" s="1722">
        <v>0</v>
      </c>
      <c r="D50" s="1722">
        <v>0</v>
      </c>
      <c r="E50" s="1707">
        <v>0</v>
      </c>
      <c r="F50" s="1707">
        <v>0</v>
      </c>
      <c r="G50" s="1707">
        <v>0</v>
      </c>
      <c r="H50" s="1723">
        <v>0</v>
      </c>
      <c r="I50" s="1724">
        <v>0</v>
      </c>
      <c r="J50" s="911">
        <v>0</v>
      </c>
      <c r="K50" s="912">
        <v>0</v>
      </c>
    </row>
    <row r="51" spans="1:11" ht="13">
      <c r="A51" s="257" t="s">
        <v>297</v>
      </c>
      <c r="B51" s="1717"/>
      <c r="C51" s="1717"/>
      <c r="D51" s="1717"/>
      <c r="E51" s="1717"/>
      <c r="F51" s="1717"/>
      <c r="G51" s="1717"/>
      <c r="H51" s="1717"/>
      <c r="I51" s="1717"/>
      <c r="J51" s="1717"/>
      <c r="K51" s="1717"/>
    </row>
    <row r="52" spans="1:11" ht="15">
      <c r="A52" s="63" t="s">
        <v>298</v>
      </c>
      <c r="B52" s="1725" t="s">
        <v>126</v>
      </c>
      <c r="C52" s="1722">
        <v>0</v>
      </c>
      <c r="D52" s="1722">
        <v>0</v>
      </c>
      <c r="E52" s="1707">
        <v>0</v>
      </c>
      <c r="F52" s="1707">
        <v>0</v>
      </c>
      <c r="G52" s="1707">
        <v>0</v>
      </c>
      <c r="H52" s="1723">
        <v>0</v>
      </c>
      <c r="I52" s="1724">
        <v>0</v>
      </c>
      <c r="J52" s="911">
        <v>0</v>
      </c>
      <c r="K52" s="912">
        <v>0</v>
      </c>
    </row>
    <row r="53" spans="1:11" ht="13" thickBot="1">
      <c r="A53" s="298"/>
      <c r="B53" s="299"/>
      <c r="C53" s="299"/>
      <c r="D53" s="299"/>
      <c r="E53" s="300"/>
      <c r="F53" s="301"/>
      <c r="G53" s="300"/>
      <c r="H53" s="302"/>
      <c r="I53" s="299"/>
      <c r="J53" s="377"/>
      <c r="K53" s="303"/>
    </row>
    <row r="54" spans="1:11" ht="14" thickTop="1" thickBot="1">
      <c r="A54" s="362" t="s">
        <v>47</v>
      </c>
      <c r="B54" s="362"/>
      <c r="C54" s="913">
        <f t="shared" ref="C54:H54" si="0">SUM(C11:C50)</f>
        <v>0</v>
      </c>
      <c r="D54" s="913">
        <f t="shared" si="0"/>
        <v>0</v>
      </c>
      <c r="E54" s="913">
        <f t="shared" si="0"/>
        <v>0</v>
      </c>
      <c r="F54" s="913">
        <f t="shared" si="0"/>
        <v>0</v>
      </c>
      <c r="G54" s="913">
        <f t="shared" si="0"/>
        <v>0</v>
      </c>
      <c r="H54" s="831">
        <f t="shared" si="0"/>
        <v>0</v>
      </c>
      <c r="I54" s="914"/>
      <c r="J54" s="915">
        <f t="shared" ref="J54:K54" si="1">SUM(J11:J50)</f>
        <v>0</v>
      </c>
      <c r="K54" s="916">
        <f t="shared" si="1"/>
        <v>0</v>
      </c>
    </row>
    <row r="55" spans="1:11" s="20" customFormat="1" ht="11.5">
      <c r="A55" s="2639" t="s">
        <v>299</v>
      </c>
      <c r="B55" s="2640"/>
      <c r="C55" s="2640"/>
      <c r="D55" s="2640"/>
      <c r="E55" s="2640"/>
      <c r="F55" s="2640"/>
      <c r="G55" s="2640"/>
      <c r="H55" s="2640"/>
      <c r="I55" s="2640"/>
      <c r="J55" s="2640"/>
      <c r="K55" s="2640"/>
    </row>
    <row r="56" spans="1:11" s="20" customFormat="1" ht="12.75" customHeight="1">
      <c r="A56" s="2641" t="s">
        <v>300</v>
      </c>
      <c r="B56" s="2642"/>
      <c r="C56" s="2642"/>
      <c r="D56" s="2642"/>
      <c r="E56" s="2642"/>
      <c r="F56" s="2642"/>
      <c r="G56" s="2642"/>
      <c r="H56" s="2642"/>
      <c r="I56" s="2643"/>
    </row>
    <row r="57" spans="1:11" ht="13.5" thickBot="1">
      <c r="A57" s="181"/>
      <c r="C57" s="98"/>
      <c r="D57" s="98"/>
      <c r="E57" s="98"/>
      <c r="F57" s="98"/>
      <c r="G57" s="98"/>
    </row>
    <row r="58" spans="1:11" ht="13.5" thickBot="1">
      <c r="A58" s="452" t="s">
        <v>301</v>
      </c>
      <c r="B58" s="594" t="s">
        <v>302</v>
      </c>
    </row>
    <row r="59" spans="1:11" ht="15">
      <c r="A59" s="183" t="s">
        <v>303</v>
      </c>
      <c r="B59" s="185">
        <v>0</v>
      </c>
      <c r="G59" s="97"/>
    </row>
    <row r="60" spans="1:11" ht="26">
      <c r="A60" s="184" t="s">
        <v>304</v>
      </c>
      <c r="B60" s="185">
        <v>0</v>
      </c>
    </row>
    <row r="61" spans="1:11" ht="28.5" thickBot="1">
      <c r="A61" s="1097" t="s">
        <v>305</v>
      </c>
      <c r="B61" s="1209">
        <v>0</v>
      </c>
    </row>
    <row r="62" spans="1:11" ht="13.5" thickBot="1">
      <c r="A62" s="259" t="s">
        <v>306</v>
      </c>
      <c r="B62" s="260">
        <v>0</v>
      </c>
    </row>
    <row r="63" spans="1:11" ht="40.5" customHeight="1">
      <c r="A63" s="2641" t="s">
        <v>307</v>
      </c>
      <c r="B63" s="2643"/>
      <c r="C63" s="182"/>
      <c r="D63" s="182"/>
      <c r="E63" s="182"/>
      <c r="F63" s="182"/>
      <c r="G63" s="182"/>
      <c r="H63" s="182"/>
    </row>
    <row r="64" spans="1:11" ht="39.75" customHeight="1" thickBot="1">
      <c r="A64" s="2548" t="s">
        <v>308</v>
      </c>
      <c r="B64" s="2645"/>
      <c r="C64" s="182"/>
      <c r="D64" s="182"/>
      <c r="E64" s="182"/>
      <c r="F64" s="182"/>
      <c r="G64" s="182"/>
      <c r="H64" s="182"/>
    </row>
    <row r="65" spans="1:10" ht="14.5" thickBot="1">
      <c r="A65" s="64"/>
      <c r="B65" s="10"/>
    </row>
    <row r="66" spans="1:10" ht="15" customHeight="1" thickBot="1">
      <c r="A66" s="235"/>
      <c r="B66" s="2650" t="s">
        <v>243</v>
      </c>
      <c r="C66" s="2651"/>
      <c r="D66" s="2652"/>
      <c r="G66" s="53"/>
      <c r="H66" s="175"/>
      <c r="I66" s="53"/>
    </row>
    <row r="67" spans="1:10" ht="16" thickBot="1">
      <c r="A67" s="452" t="s">
        <v>309</v>
      </c>
      <c r="B67" s="1098" t="s">
        <v>45</v>
      </c>
      <c r="C67" s="310" t="s">
        <v>46</v>
      </c>
      <c r="D67" s="309" t="s">
        <v>47</v>
      </c>
      <c r="G67" s="34"/>
      <c r="H67" s="165"/>
      <c r="I67" s="165"/>
    </row>
    <row r="68" spans="1:10" ht="13">
      <c r="A68" s="188" t="s">
        <v>95</v>
      </c>
      <c r="B68" s="604">
        <v>130697.06719999999</v>
      </c>
      <c r="C68" s="605">
        <v>115901.1728</v>
      </c>
      <c r="D68" s="606">
        <f>B68+C68</f>
        <v>246598.24</v>
      </c>
      <c r="F68" s="61"/>
      <c r="G68" s="61"/>
      <c r="H68" s="61"/>
    </row>
    <row r="69" spans="1:10" ht="13">
      <c r="A69" s="41" t="s">
        <v>310</v>
      </c>
      <c r="B69" s="607">
        <v>88406.8514</v>
      </c>
      <c r="C69" s="608">
        <v>78398.528600000005</v>
      </c>
      <c r="D69" s="609">
        <f>SUM(B69:C69)</f>
        <v>166805.38</v>
      </c>
      <c r="F69" s="61"/>
      <c r="G69" s="61"/>
      <c r="H69" s="61"/>
    </row>
    <row r="70" spans="1:10" ht="13">
      <c r="A70" s="610" t="s">
        <v>311</v>
      </c>
      <c r="B70" s="607">
        <v>-14533.683499999999</v>
      </c>
      <c r="C70" s="608">
        <v>14698.933499999999</v>
      </c>
      <c r="D70" s="611">
        <f>SUM(B70:C70)</f>
        <v>165.25</v>
      </c>
      <c r="E70" s="62" t="s">
        <v>248</v>
      </c>
      <c r="F70" s="61"/>
      <c r="G70" s="61"/>
      <c r="H70" s="57"/>
    </row>
    <row r="71" spans="1:10" ht="13.5" thickBot="1">
      <c r="A71" s="42" t="s">
        <v>55</v>
      </c>
      <c r="B71" s="607">
        <v>43083.413800000002</v>
      </c>
      <c r="C71" s="608">
        <v>38206.046199999997</v>
      </c>
      <c r="D71" s="611">
        <f>SUM(B71:C71)</f>
        <v>81289.459999999992</v>
      </c>
      <c r="E71" s="62"/>
      <c r="F71" s="61"/>
      <c r="G71" s="61"/>
      <c r="H71" s="57"/>
    </row>
    <row r="72" spans="1:10" ht="13" thickBot="1">
      <c r="A72" s="306"/>
      <c r="B72" s="306"/>
      <c r="C72" s="307"/>
      <c r="D72" s="308"/>
      <c r="F72" s="61"/>
      <c r="G72" s="61"/>
      <c r="H72" s="61"/>
    </row>
    <row r="73" spans="1:10" ht="16" thickTop="1" thickBot="1">
      <c r="A73" s="322" t="s">
        <v>312</v>
      </c>
      <c r="B73" s="304">
        <f>SUM(B68:B71)</f>
        <v>247653.6489</v>
      </c>
      <c r="C73" s="305">
        <f>SUM(C68:C71)</f>
        <v>247204.68109999999</v>
      </c>
      <c r="D73" s="950">
        <f>SUM(D68:D71)</f>
        <v>494858.32999999996</v>
      </c>
      <c r="H73" s="61"/>
    </row>
    <row r="74" spans="1:10" ht="40.5" customHeight="1" thickBot="1">
      <c r="A74" s="2641" t="s">
        <v>313</v>
      </c>
      <c r="B74" s="2596"/>
      <c r="C74" s="2596"/>
      <c r="D74" s="2646"/>
      <c r="E74" s="106"/>
      <c r="F74" s="106"/>
      <c r="G74" s="106"/>
      <c r="H74" s="93"/>
    </row>
    <row r="75" spans="1:10" ht="39" customHeight="1" thickBot="1">
      <c r="A75" s="2647" t="s">
        <v>314</v>
      </c>
      <c r="B75" s="2648"/>
      <c r="C75" s="2648"/>
      <c r="D75" s="2649"/>
      <c r="E75" s="182"/>
      <c r="F75" s="182"/>
      <c r="G75" s="182"/>
      <c r="H75" s="182"/>
    </row>
    <row r="76" spans="1:10">
      <c r="A76" s="172"/>
      <c r="B76" s="172"/>
      <c r="C76" s="172"/>
      <c r="D76" s="172"/>
      <c r="E76" s="172"/>
      <c r="F76" s="172"/>
      <c r="G76" s="172"/>
      <c r="H76" s="172"/>
      <c r="I76" s="171"/>
      <c r="J76" s="171"/>
    </row>
    <row r="77" spans="1:10">
      <c r="A77" s="2644" t="s">
        <v>315</v>
      </c>
      <c r="B77" s="2644"/>
      <c r="C77" s="2644"/>
      <c r="D77" s="2644"/>
      <c r="E77" s="2644"/>
      <c r="F77" s="2644"/>
      <c r="G77" s="2644"/>
      <c r="H77" s="2644"/>
    </row>
    <row r="78" spans="1:10">
      <c r="A78" s="2642" t="s">
        <v>316</v>
      </c>
      <c r="B78" s="2642"/>
      <c r="C78" s="2642"/>
      <c r="D78" s="2642"/>
      <c r="E78" s="2642"/>
      <c r="F78" s="182"/>
      <c r="G78" s="182"/>
      <c r="H78" s="182"/>
    </row>
    <row r="79" spans="1:10" ht="13.4" customHeight="1">
      <c r="A79" s="2642" t="s">
        <v>317</v>
      </c>
      <c r="B79" s="2642"/>
      <c r="C79" s="2642"/>
      <c r="D79" s="2642"/>
      <c r="E79" s="182"/>
      <c r="F79" s="182"/>
      <c r="G79" s="182"/>
      <c r="H79" s="182"/>
    </row>
  </sheetData>
  <mergeCells count="14">
    <mergeCell ref="A56:I56"/>
    <mergeCell ref="A79:D79"/>
    <mergeCell ref="A77:H77"/>
    <mergeCell ref="A63:B63"/>
    <mergeCell ref="A64:B64"/>
    <mergeCell ref="A74:D74"/>
    <mergeCell ref="A75:D75"/>
    <mergeCell ref="B66:D66"/>
    <mergeCell ref="A78:E78"/>
    <mergeCell ref="A5:K5"/>
    <mergeCell ref="A55:K55"/>
    <mergeCell ref="A1:K1"/>
    <mergeCell ref="A2:K2"/>
    <mergeCell ref="A3:K3"/>
  </mergeCells>
  <printOptions horizontalCentered="1" verticalCentered="1" headings="1"/>
  <pageMargins left="0.25" right="0.25" top="0.5" bottom="0.5" header="0.3" footer="0.3"/>
  <pageSetup scale="43" orientation="landscape" r:id="rId1"/>
  <headerFooter>
    <oddHeader>&amp;CPacific Gas and Electric Company | Program Year 2023
Appendix A: ESA, CARE, and FERA Program Tables</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F7F42-B47D-492C-90B9-1D5590BC933B}">
  <sheetPr>
    <pageSetUpPr fitToPage="1"/>
  </sheetPr>
  <dimension ref="A1:Z133"/>
  <sheetViews>
    <sheetView tabSelected="1" view="pageBreakPreview" zoomScale="90" zoomScaleNormal="100" zoomScaleSheetLayoutView="90" zoomScalePageLayoutView="82" workbookViewId="0">
      <selection activeCell="B6" sqref="B6"/>
    </sheetView>
  </sheetViews>
  <sheetFormatPr defaultColWidth="8.54296875" defaultRowHeight="12.5"/>
  <cols>
    <col min="1" max="1" width="42.54296875" customWidth="1"/>
    <col min="2" max="2" width="19" customWidth="1"/>
    <col min="3" max="3" width="17.54296875" customWidth="1"/>
    <col min="4" max="4" width="18.453125" customWidth="1"/>
    <col min="5" max="8" width="16" customWidth="1"/>
    <col min="9" max="9" width="23.453125" customWidth="1"/>
    <col min="10" max="10" width="16.54296875" customWidth="1"/>
    <col min="11" max="11" width="21.453125" customWidth="1"/>
    <col min="12" max="12" width="27.1796875" customWidth="1"/>
    <col min="13" max="13" width="4.1796875" customWidth="1"/>
    <col min="19" max="19" width="13.453125" bestFit="1" customWidth="1"/>
    <col min="22" max="22" width="10.453125" bestFit="1" customWidth="1"/>
    <col min="25" max="25" width="10.453125" bestFit="1" customWidth="1"/>
  </cols>
  <sheetData>
    <row r="1" spans="1:26" ht="15.5">
      <c r="A1" s="2557" t="s">
        <v>318</v>
      </c>
      <c r="B1" s="2557"/>
      <c r="C1" s="2557"/>
      <c r="D1" s="2557"/>
      <c r="E1" s="2557"/>
      <c r="F1" s="2557"/>
      <c r="G1" s="2557"/>
      <c r="H1" s="2557"/>
      <c r="I1" s="2557"/>
      <c r="J1" s="2557"/>
      <c r="K1" s="2557"/>
      <c r="L1" s="2557"/>
    </row>
    <row r="2" spans="1:26" ht="15.5">
      <c r="A2" s="2557" t="s">
        <v>39</v>
      </c>
      <c r="B2" s="2557"/>
      <c r="C2" s="2557"/>
      <c r="D2" s="2557"/>
      <c r="E2" s="2557"/>
      <c r="F2" s="2557"/>
      <c r="G2" s="2557"/>
      <c r="H2" s="2557"/>
      <c r="I2" s="2557"/>
      <c r="J2" s="2557"/>
      <c r="K2" s="2557"/>
      <c r="L2" s="2557"/>
    </row>
    <row r="3" spans="1:26" ht="15.5">
      <c r="A3" s="2557" t="s">
        <v>40</v>
      </c>
      <c r="B3" s="2557"/>
      <c r="C3" s="2557"/>
      <c r="D3" s="2557"/>
      <c r="E3" s="2557"/>
      <c r="F3" s="2557"/>
      <c r="G3" s="2557"/>
      <c r="H3" s="2557"/>
      <c r="I3" s="2557"/>
      <c r="J3" s="2557"/>
      <c r="K3" s="2557"/>
      <c r="L3" s="2557"/>
    </row>
    <row r="4" spans="1:26" ht="13" thickBot="1">
      <c r="A4" s="2653"/>
      <c r="B4" s="2653"/>
      <c r="C4" s="2653"/>
      <c r="D4" s="2653"/>
      <c r="E4" s="2653"/>
      <c r="F4" s="2653"/>
      <c r="G4" s="2653"/>
      <c r="H4" s="2653"/>
      <c r="I4" s="69"/>
      <c r="J4" s="69"/>
      <c r="K4" s="1903"/>
    </row>
    <row r="5" spans="1:26" ht="52.5" customHeight="1" thickBot="1">
      <c r="A5" s="2654" t="s">
        <v>1750</v>
      </c>
      <c r="B5" s="2655"/>
      <c r="C5" s="2655"/>
      <c r="D5" s="2655"/>
      <c r="E5" s="2655"/>
      <c r="F5" s="2655"/>
      <c r="G5" s="2655"/>
      <c r="H5" s="2655"/>
      <c r="I5" s="2655"/>
      <c r="J5" s="2655"/>
      <c r="K5" s="2655"/>
      <c r="L5" s="2656"/>
    </row>
    <row r="6" spans="1:26" ht="39">
      <c r="A6" s="2046" t="s">
        <v>135</v>
      </c>
      <c r="B6" s="2047" t="s">
        <v>319</v>
      </c>
      <c r="C6" s="2047" t="s">
        <v>320</v>
      </c>
      <c r="D6" s="2047" t="s">
        <v>139</v>
      </c>
      <c r="E6" s="2047" t="s">
        <v>255</v>
      </c>
      <c r="F6" s="2047" t="s">
        <v>256</v>
      </c>
      <c r="G6" s="2047" t="s">
        <v>257</v>
      </c>
      <c r="H6" s="2047" t="s">
        <v>258</v>
      </c>
      <c r="I6" s="2047" t="s">
        <v>143</v>
      </c>
      <c r="J6" s="2048" t="s">
        <v>259</v>
      </c>
      <c r="K6" s="2049" t="s">
        <v>145</v>
      </c>
      <c r="L6" s="2045" t="s">
        <v>146</v>
      </c>
    </row>
    <row r="7" spans="1:26" ht="12.75" customHeight="1">
      <c r="A7" s="2152" t="s">
        <v>81</v>
      </c>
      <c r="B7" s="2153"/>
      <c r="C7" s="2153"/>
      <c r="D7" s="2153"/>
      <c r="E7" s="2153"/>
      <c r="F7" s="2153"/>
      <c r="G7" s="2153"/>
      <c r="H7" s="2153"/>
      <c r="I7" s="2154"/>
      <c r="J7" s="2155"/>
      <c r="K7" s="2156"/>
      <c r="L7" s="2157"/>
    </row>
    <row r="8" spans="1:26" s="60" customFormat="1" ht="12.75" customHeight="1">
      <c r="A8" s="1638" t="s">
        <v>152</v>
      </c>
      <c r="B8" s="1726" t="s">
        <v>149</v>
      </c>
      <c r="C8" s="1726" t="s">
        <v>321</v>
      </c>
      <c r="D8" s="1675">
        <v>223</v>
      </c>
      <c r="E8" s="1675" t="s">
        <v>126</v>
      </c>
      <c r="F8" s="1675">
        <v>1850</v>
      </c>
      <c r="G8" s="1675">
        <v>0.33300000000000002</v>
      </c>
      <c r="H8" s="1694">
        <v>4899</v>
      </c>
      <c r="I8" s="1696">
        <v>221598.54000000103</v>
      </c>
      <c r="J8" s="1695">
        <v>1.0995402558693803E-2</v>
      </c>
      <c r="K8" s="1727">
        <v>11</v>
      </c>
      <c r="L8" s="1696">
        <v>89331.8381528194</v>
      </c>
      <c r="S8" s="1699"/>
      <c r="T8" s="1700"/>
      <c r="U8" s="1700"/>
      <c r="V8" s="1700"/>
      <c r="W8" s="1700"/>
      <c r="X8" s="1700"/>
      <c r="Y8" s="1700"/>
      <c r="Z8" s="1700"/>
    </row>
    <row r="9" spans="1:26">
      <c r="A9" s="1638" t="s">
        <v>322</v>
      </c>
      <c r="B9" s="1726" t="s">
        <v>149</v>
      </c>
      <c r="C9" s="1726" t="s">
        <v>321</v>
      </c>
      <c r="D9" s="1675">
        <v>3689</v>
      </c>
      <c r="E9" s="1675" t="s">
        <v>126</v>
      </c>
      <c r="F9" s="1675">
        <v>1602235.9919999386</v>
      </c>
      <c r="G9" s="1675">
        <v>224.31333400002066</v>
      </c>
      <c r="H9" s="1675">
        <v>0</v>
      </c>
      <c r="I9" s="1696">
        <v>3913677.8999998402</v>
      </c>
      <c r="J9" s="1728">
        <v>0.19419109889244515</v>
      </c>
      <c r="K9" s="1727">
        <v>15</v>
      </c>
      <c r="L9" s="1696">
        <v>3806904.0038637361</v>
      </c>
      <c r="N9" s="60"/>
      <c r="O9" s="60"/>
      <c r="P9" s="60"/>
      <c r="Q9" s="60"/>
      <c r="R9" s="60"/>
      <c r="S9" s="1699"/>
      <c r="T9" s="1700"/>
      <c r="U9" s="1700"/>
      <c r="V9" s="1700"/>
      <c r="W9" s="1700"/>
      <c r="X9" s="1700"/>
      <c r="Y9" s="1700"/>
    </row>
    <row r="10" spans="1:26" ht="12.75" customHeight="1">
      <c r="A10" s="1638" t="s">
        <v>322</v>
      </c>
      <c r="B10" s="1726" t="s">
        <v>149</v>
      </c>
      <c r="C10" s="1726" t="s">
        <v>323</v>
      </c>
      <c r="D10" s="1675">
        <v>21</v>
      </c>
      <c r="E10" s="1675" t="s">
        <v>126</v>
      </c>
      <c r="F10" s="1675">
        <v>1119.7399999999998</v>
      </c>
      <c r="G10" s="1675">
        <v>0.18380000000000007</v>
      </c>
      <c r="H10" s="1675">
        <v>-30.743999999999986</v>
      </c>
      <c r="I10" s="1696">
        <v>19105.989999999998</v>
      </c>
      <c r="J10" s="1728">
        <v>9.4801189273348643E-4</v>
      </c>
      <c r="K10" s="1729">
        <v>15</v>
      </c>
      <c r="L10" s="1696">
        <v>2189.6247862625232</v>
      </c>
      <c r="N10" s="60"/>
      <c r="O10" s="60"/>
      <c r="P10" s="60"/>
      <c r="Q10" s="60"/>
      <c r="R10" s="60"/>
      <c r="S10" s="1699"/>
      <c r="T10" s="1700"/>
      <c r="U10" s="1700"/>
      <c r="V10" s="1700"/>
      <c r="W10" s="1700"/>
      <c r="X10" s="1700"/>
      <c r="Y10" s="1700"/>
    </row>
    <row r="11" spans="1:26" ht="12.75" customHeight="1">
      <c r="A11" s="2140" t="s">
        <v>158</v>
      </c>
      <c r="B11" s="2153"/>
      <c r="C11" s="2153" t="s">
        <v>324</v>
      </c>
      <c r="D11" s="2158"/>
      <c r="E11" s="2158"/>
      <c r="F11" s="2158"/>
      <c r="G11" s="2158"/>
      <c r="H11" s="2158"/>
      <c r="I11" s="2158"/>
      <c r="J11" s="2153"/>
      <c r="K11" s="2159"/>
      <c r="L11" s="2160">
        <v>0</v>
      </c>
      <c r="N11" s="60"/>
      <c r="O11" s="60"/>
      <c r="P11" s="60"/>
      <c r="Q11" s="60"/>
      <c r="R11" s="60"/>
      <c r="S11" s="1699"/>
      <c r="T11" s="1700"/>
      <c r="U11" s="1700"/>
      <c r="V11" s="1700"/>
      <c r="W11" s="1700"/>
      <c r="X11" s="1700"/>
      <c r="Y11" s="1700"/>
    </row>
    <row r="12" spans="1:26" ht="12.75" customHeight="1">
      <c r="A12" s="1639" t="s">
        <v>325</v>
      </c>
      <c r="B12" s="1730" t="s">
        <v>262</v>
      </c>
      <c r="C12" s="1726" t="s">
        <v>323</v>
      </c>
      <c r="D12" s="1675" t="s">
        <v>126</v>
      </c>
      <c r="E12" s="1675">
        <v>0</v>
      </c>
      <c r="F12" s="1675">
        <v>0</v>
      </c>
      <c r="G12" s="1675">
        <v>0</v>
      </c>
      <c r="H12" s="1675">
        <v>0</v>
      </c>
      <c r="I12" s="1696">
        <v>0</v>
      </c>
      <c r="J12" s="1728"/>
      <c r="K12" s="1727"/>
      <c r="L12" s="1696">
        <v>0</v>
      </c>
      <c r="N12" s="60"/>
      <c r="O12" s="60"/>
      <c r="P12" s="60"/>
      <c r="Q12" s="60"/>
      <c r="R12" s="60"/>
      <c r="S12" s="1699"/>
      <c r="T12" s="1700"/>
      <c r="U12" s="1700"/>
      <c r="V12" s="1700"/>
      <c r="W12" s="1700"/>
      <c r="X12" s="1700"/>
      <c r="Y12" s="1700"/>
    </row>
    <row r="13" spans="1:26" ht="12.75" customHeight="1">
      <c r="A13" s="1640" t="s">
        <v>326</v>
      </c>
      <c r="B13" s="1730" t="s">
        <v>262</v>
      </c>
      <c r="C13" s="1726" t="s">
        <v>323</v>
      </c>
      <c r="D13" s="1675" t="s">
        <v>126</v>
      </c>
      <c r="E13" s="1675">
        <v>0</v>
      </c>
      <c r="F13" s="1675">
        <v>0</v>
      </c>
      <c r="G13" s="1675">
        <v>0</v>
      </c>
      <c r="H13" s="1675">
        <v>0</v>
      </c>
      <c r="I13" s="1696">
        <v>0</v>
      </c>
      <c r="J13" s="1728"/>
      <c r="K13" s="1727"/>
      <c r="L13" s="1696">
        <v>0</v>
      </c>
      <c r="N13" s="60"/>
      <c r="O13" s="60"/>
      <c r="P13" s="60"/>
      <c r="Q13" s="60"/>
      <c r="R13" s="60"/>
      <c r="S13" s="1699"/>
      <c r="T13" s="1700"/>
      <c r="U13" s="1700"/>
      <c r="V13" s="1700"/>
      <c r="W13" s="1700"/>
      <c r="X13" s="1700"/>
      <c r="Y13" s="1700"/>
    </row>
    <row r="14" spans="1:26">
      <c r="A14" s="1641" t="s">
        <v>264</v>
      </c>
      <c r="B14" s="1731" t="s">
        <v>262</v>
      </c>
      <c r="C14" s="1726" t="s">
        <v>323</v>
      </c>
      <c r="D14" s="1675" t="s">
        <v>126</v>
      </c>
      <c r="E14" s="1675">
        <v>8270.2999999999993</v>
      </c>
      <c r="F14" s="1675">
        <v>0</v>
      </c>
      <c r="G14" s="1675">
        <v>0</v>
      </c>
      <c r="H14" s="1675">
        <v>28856.761499999993</v>
      </c>
      <c r="I14" s="1696">
        <v>1116008.8</v>
      </c>
      <c r="J14" s="1728">
        <v>5.5374760208459606E-2</v>
      </c>
      <c r="K14" s="1727">
        <v>11</v>
      </c>
      <c r="L14" s="1696">
        <v>535078.32303690526</v>
      </c>
      <c r="N14" s="60"/>
      <c r="O14" s="60"/>
      <c r="P14" s="60"/>
      <c r="Q14" s="60"/>
      <c r="R14" s="60"/>
      <c r="S14" s="1699"/>
      <c r="T14" s="1700"/>
      <c r="U14" s="1700"/>
      <c r="V14" s="1700"/>
      <c r="W14" s="1700"/>
      <c r="X14" s="1700"/>
      <c r="Y14" s="1700"/>
    </row>
    <row r="15" spans="1:26" ht="12.75" customHeight="1">
      <c r="A15" s="589" t="s">
        <v>168</v>
      </c>
      <c r="B15" s="1726" t="s">
        <v>262</v>
      </c>
      <c r="C15" s="1726" t="s">
        <v>323</v>
      </c>
      <c r="D15" s="1675">
        <v>1919.4</v>
      </c>
      <c r="E15" s="1675" t="s">
        <v>126</v>
      </c>
      <c r="F15" s="1675">
        <v>-28.790999999999997</v>
      </c>
      <c r="G15" s="1675">
        <v>0</v>
      </c>
      <c r="H15" s="1675">
        <v>450.57959999999997</v>
      </c>
      <c r="I15" s="1696">
        <v>88974.659999999989</v>
      </c>
      <c r="J15" s="1728">
        <v>4.4147953511918733E-3</v>
      </c>
      <c r="K15" s="1727">
        <v>20</v>
      </c>
      <c r="L15" s="1696">
        <v>12551.853728616306</v>
      </c>
      <c r="N15" s="60"/>
      <c r="O15" s="60"/>
      <c r="P15" s="60"/>
      <c r="Q15" s="60"/>
      <c r="R15" s="60"/>
      <c r="S15" s="1699"/>
      <c r="T15" s="1700"/>
      <c r="U15" s="1700"/>
      <c r="V15" s="1700"/>
      <c r="W15" s="1700"/>
      <c r="X15" s="1700"/>
      <c r="Y15" s="1700"/>
    </row>
    <row r="16" spans="1:26">
      <c r="A16" s="590" t="s">
        <v>159</v>
      </c>
      <c r="B16" s="1707" t="s">
        <v>64</v>
      </c>
      <c r="C16" s="1726" t="s">
        <v>323</v>
      </c>
      <c r="D16" s="1675">
        <v>5</v>
      </c>
      <c r="E16" s="1675" t="s">
        <v>126</v>
      </c>
      <c r="F16" s="1675">
        <v>1863.35</v>
      </c>
      <c r="G16" s="1675">
        <v>2.4E-2</v>
      </c>
      <c r="H16" s="1675">
        <v>0</v>
      </c>
      <c r="I16" s="1696">
        <v>10187.15</v>
      </c>
      <c r="J16" s="1728">
        <v>5.0547181030974775E-4</v>
      </c>
      <c r="K16" s="1729">
        <v>10</v>
      </c>
      <c r="L16" s="1696">
        <v>3645.9128739026605</v>
      </c>
      <c r="N16" s="60"/>
      <c r="O16" s="60"/>
      <c r="P16" s="60"/>
      <c r="Q16" s="60"/>
      <c r="R16" s="60"/>
      <c r="S16" s="1699"/>
      <c r="T16" s="1700"/>
      <c r="U16" s="1700"/>
      <c r="V16" s="1700"/>
      <c r="W16" s="1700"/>
      <c r="X16" s="1700"/>
      <c r="Y16" s="1700"/>
    </row>
    <row r="17" spans="1:25">
      <c r="A17" s="590" t="s">
        <v>265</v>
      </c>
      <c r="B17" s="1726" t="s">
        <v>149</v>
      </c>
      <c r="C17" s="1726" t="s">
        <v>323</v>
      </c>
      <c r="D17" s="1732">
        <v>0</v>
      </c>
      <c r="E17" s="1675" t="s">
        <v>126</v>
      </c>
      <c r="F17" s="1732">
        <v>0</v>
      </c>
      <c r="G17" s="1732">
        <v>0</v>
      </c>
      <c r="H17" s="1732">
        <v>0</v>
      </c>
      <c r="I17" s="1696">
        <v>0</v>
      </c>
      <c r="J17" s="1728"/>
      <c r="K17" s="1729"/>
      <c r="L17" s="1696">
        <v>0</v>
      </c>
      <c r="N17" s="60"/>
      <c r="O17" s="60"/>
      <c r="P17" s="60"/>
      <c r="Q17" s="60"/>
      <c r="R17" s="60"/>
      <c r="S17" s="1699"/>
      <c r="T17" s="1700"/>
      <c r="U17" s="1700"/>
      <c r="V17" s="1700"/>
      <c r="W17" s="1700"/>
      <c r="X17" s="1700"/>
      <c r="Y17" s="1700"/>
    </row>
    <row r="18" spans="1:25">
      <c r="A18" s="590" t="s">
        <v>266</v>
      </c>
      <c r="B18" s="1726" t="s">
        <v>149</v>
      </c>
      <c r="C18" s="1726" t="s">
        <v>323</v>
      </c>
      <c r="D18" s="1732">
        <v>0</v>
      </c>
      <c r="E18" s="1675" t="s">
        <v>126</v>
      </c>
      <c r="F18" s="1732">
        <v>0</v>
      </c>
      <c r="G18" s="1732">
        <v>0</v>
      </c>
      <c r="H18" s="1732">
        <v>0</v>
      </c>
      <c r="I18" s="1696">
        <v>0</v>
      </c>
      <c r="J18" s="1728"/>
      <c r="K18" s="1729"/>
      <c r="L18" s="1696">
        <v>0</v>
      </c>
      <c r="N18" s="60"/>
      <c r="O18" s="60"/>
      <c r="P18" s="60"/>
      <c r="Q18" s="60"/>
      <c r="R18" s="60"/>
      <c r="S18" s="1699"/>
      <c r="T18" s="1700"/>
      <c r="U18" s="1700"/>
      <c r="V18" s="1700"/>
      <c r="W18" s="1700"/>
      <c r="X18" s="1700"/>
      <c r="Y18" s="1700"/>
    </row>
    <row r="19" spans="1:25">
      <c r="A19" s="590" t="s">
        <v>327</v>
      </c>
      <c r="B19" s="1726" t="s">
        <v>149</v>
      </c>
      <c r="C19" s="1726" t="s">
        <v>323</v>
      </c>
      <c r="D19" s="1732">
        <v>4</v>
      </c>
      <c r="E19" s="1675" t="s">
        <v>126</v>
      </c>
      <c r="F19" s="1732">
        <v>0</v>
      </c>
      <c r="G19" s="1732">
        <v>0</v>
      </c>
      <c r="H19" s="1732">
        <v>22.576999999999998</v>
      </c>
      <c r="I19" s="1696">
        <v>27.200000000000003</v>
      </c>
      <c r="J19" s="1728"/>
      <c r="K19" s="1729">
        <v>8</v>
      </c>
      <c r="L19" s="1696">
        <v>327.7322372214046</v>
      </c>
      <c r="N19" s="60"/>
      <c r="O19" s="60"/>
      <c r="P19" s="60"/>
      <c r="Q19" s="60"/>
      <c r="R19" s="60"/>
      <c r="S19" s="1699"/>
      <c r="T19" s="1700"/>
      <c r="U19" s="1700"/>
      <c r="V19" s="1700"/>
      <c r="W19" s="1700"/>
      <c r="X19" s="1700"/>
      <c r="Y19" s="1700"/>
    </row>
    <row r="20" spans="1:25" ht="14.5">
      <c r="A20" s="1960" t="s">
        <v>267</v>
      </c>
      <c r="B20" s="1726" t="s">
        <v>149</v>
      </c>
      <c r="C20" s="1726" t="s">
        <v>321</v>
      </c>
      <c r="D20" s="1732">
        <v>0</v>
      </c>
      <c r="E20" s="1675" t="s">
        <v>126</v>
      </c>
      <c r="F20" s="1732">
        <v>0</v>
      </c>
      <c r="G20" s="1732">
        <v>0</v>
      </c>
      <c r="H20" s="1732">
        <v>0</v>
      </c>
      <c r="I20" s="1696">
        <v>0</v>
      </c>
      <c r="J20" s="1728">
        <v>0</v>
      </c>
      <c r="K20" s="1729">
        <v>8</v>
      </c>
      <c r="L20" s="1696">
        <v>0</v>
      </c>
      <c r="N20" s="60"/>
      <c r="O20" s="60"/>
      <c r="P20" s="60"/>
      <c r="Q20" s="60"/>
      <c r="R20" s="60"/>
      <c r="S20" s="1699"/>
      <c r="T20" s="1700"/>
      <c r="U20" s="1700"/>
      <c r="V20" s="1700"/>
      <c r="W20" s="1700"/>
      <c r="X20" s="1700"/>
      <c r="Y20" s="1700"/>
    </row>
    <row r="21" spans="1:25">
      <c r="A21" s="589" t="s">
        <v>328</v>
      </c>
      <c r="B21" s="1726" t="s">
        <v>329</v>
      </c>
      <c r="C21" s="1726" t="s">
        <v>321</v>
      </c>
      <c r="D21" s="1732">
        <v>11075</v>
      </c>
      <c r="E21" s="1675" t="s">
        <v>126</v>
      </c>
      <c r="F21" s="1732">
        <v>47384.532999999523</v>
      </c>
      <c r="G21" s="1732">
        <v>6.6340120000000216</v>
      </c>
      <c r="H21" s="1732">
        <v>71620.958400008007</v>
      </c>
      <c r="I21" s="1696">
        <v>531778.37000001851</v>
      </c>
      <c r="J21" s="1728">
        <v>2.6386082011895007E-2</v>
      </c>
      <c r="K21" s="1729">
        <v>8</v>
      </c>
      <c r="L21" s="1696">
        <v>1034926.6010413187</v>
      </c>
      <c r="N21" s="60"/>
      <c r="O21" s="60"/>
      <c r="P21" s="60"/>
      <c r="Q21" s="60"/>
      <c r="R21" s="60"/>
      <c r="S21" s="1699"/>
      <c r="T21" s="1700"/>
      <c r="U21" s="1700"/>
      <c r="V21" s="1700"/>
      <c r="W21" s="1700"/>
      <c r="X21" s="1700"/>
      <c r="Y21" s="1700"/>
    </row>
    <row r="22" spans="1:25">
      <c r="A22" s="166" t="s">
        <v>171</v>
      </c>
      <c r="B22" s="1726" t="s">
        <v>149</v>
      </c>
      <c r="C22" s="1726" t="s">
        <v>321</v>
      </c>
      <c r="D22" s="1732">
        <v>912</v>
      </c>
      <c r="E22" s="1675" t="s">
        <v>126</v>
      </c>
      <c r="F22" s="1732">
        <v>0</v>
      </c>
      <c r="G22" s="1732">
        <v>0</v>
      </c>
      <c r="H22" s="1732">
        <v>1023.3999999999887</v>
      </c>
      <c r="I22" s="1696">
        <v>89828.090000000171</v>
      </c>
      <c r="J22" s="1728">
        <v>4.4571413269625989E-3</v>
      </c>
      <c r="K22" s="1729">
        <v>8</v>
      </c>
      <c r="L22" s="1696">
        <v>13809.952035023165</v>
      </c>
      <c r="N22" s="60"/>
      <c r="O22" s="60"/>
      <c r="P22" s="60"/>
      <c r="Q22" s="60"/>
      <c r="R22" s="60"/>
      <c r="S22" s="1699"/>
      <c r="T22" s="1700"/>
      <c r="U22" s="1700"/>
      <c r="V22" s="1700"/>
      <c r="W22" s="1700"/>
      <c r="X22" s="1700"/>
      <c r="Y22" s="1700"/>
    </row>
    <row r="23" spans="1:25">
      <c r="A23" s="166" t="s">
        <v>174</v>
      </c>
      <c r="B23" s="1726" t="s">
        <v>329</v>
      </c>
      <c r="C23" s="1726" t="s">
        <v>321</v>
      </c>
      <c r="D23" s="1732">
        <v>98</v>
      </c>
      <c r="E23" s="1675" t="s">
        <v>126</v>
      </c>
      <c r="F23" s="1732">
        <v>1863</v>
      </c>
      <c r="G23" s="1732">
        <v>0</v>
      </c>
      <c r="H23" s="1732">
        <v>592.00777499999981</v>
      </c>
      <c r="I23" s="1696">
        <v>2090.7100000000014</v>
      </c>
      <c r="J23" s="1728">
        <v>1.0373803944505513E-4</v>
      </c>
      <c r="K23" s="1729">
        <v>8</v>
      </c>
      <c r="L23" s="1696">
        <v>10680.277404349146</v>
      </c>
      <c r="N23" s="60"/>
      <c r="O23" s="60"/>
      <c r="P23" s="60"/>
      <c r="Q23" s="60"/>
      <c r="R23" s="60"/>
      <c r="S23" s="1699"/>
      <c r="T23" s="1700"/>
      <c r="U23" s="1700"/>
      <c r="V23" s="1700"/>
      <c r="W23" s="1700"/>
      <c r="X23" s="1700"/>
      <c r="Y23" s="1700"/>
    </row>
    <row r="24" spans="1:25">
      <c r="A24" s="166" t="s">
        <v>330</v>
      </c>
      <c r="B24" s="1726" t="s">
        <v>329</v>
      </c>
      <c r="C24" s="1726" t="s">
        <v>321</v>
      </c>
      <c r="D24" s="1732">
        <v>386</v>
      </c>
      <c r="E24" s="1675" t="s">
        <v>126</v>
      </c>
      <c r="F24" s="1732">
        <v>0</v>
      </c>
      <c r="G24" s="1732">
        <v>0</v>
      </c>
      <c r="H24" s="1732">
        <v>633.04739999999981</v>
      </c>
      <c r="I24" s="1696">
        <v>154379.87999999992</v>
      </c>
      <c r="J24" s="1728">
        <v>7.6601088056032921E-3</v>
      </c>
      <c r="K24" s="1729">
        <v>10</v>
      </c>
      <c r="L24" s="1696">
        <v>10278.373578915438</v>
      </c>
      <c r="N24" s="60"/>
      <c r="O24" s="60"/>
      <c r="P24" s="60"/>
      <c r="Q24" s="60"/>
      <c r="R24" s="60"/>
      <c r="S24" s="1699"/>
      <c r="T24" s="1700"/>
      <c r="U24" s="1700"/>
      <c r="V24" s="1700"/>
      <c r="W24" s="1700"/>
      <c r="X24" s="1700"/>
      <c r="Y24" s="1700"/>
    </row>
    <row r="25" spans="1:25">
      <c r="A25" s="166" t="s">
        <v>159</v>
      </c>
      <c r="B25" s="1726" t="s">
        <v>149</v>
      </c>
      <c r="C25" s="1726" t="s">
        <v>321</v>
      </c>
      <c r="D25" s="1732">
        <v>0</v>
      </c>
      <c r="E25" s="1675" t="s">
        <v>126</v>
      </c>
      <c r="F25" s="1732">
        <v>0</v>
      </c>
      <c r="G25" s="1732">
        <v>0</v>
      </c>
      <c r="H25" s="1732">
        <v>0</v>
      </c>
      <c r="I25" s="1696">
        <v>0</v>
      </c>
      <c r="J25" s="1728">
        <v>0</v>
      </c>
      <c r="K25" s="1729">
        <v>10</v>
      </c>
      <c r="L25" s="1696">
        <v>0</v>
      </c>
      <c r="N25" s="60"/>
      <c r="O25" s="60"/>
      <c r="P25" s="60"/>
      <c r="Q25" s="60"/>
      <c r="R25" s="60"/>
      <c r="S25" s="1699"/>
      <c r="T25" s="1700"/>
      <c r="U25" s="1700"/>
      <c r="V25" s="1700"/>
      <c r="W25" s="1700"/>
      <c r="X25" s="1700"/>
      <c r="Y25" s="1700"/>
    </row>
    <row r="26" spans="1:25">
      <c r="A26" s="166" t="s">
        <v>331</v>
      </c>
      <c r="B26" s="1726" t="s">
        <v>149</v>
      </c>
      <c r="C26" s="1726" t="s">
        <v>323</v>
      </c>
      <c r="D26" s="1732">
        <v>46</v>
      </c>
      <c r="E26" s="1675" t="s">
        <v>126</v>
      </c>
      <c r="F26" s="1732" t="s">
        <v>324</v>
      </c>
      <c r="G26" s="1732">
        <v>0</v>
      </c>
      <c r="H26" s="1732">
        <v>247.62062499999999</v>
      </c>
      <c r="I26" s="1696">
        <v>1059.6399999999999</v>
      </c>
      <c r="J26" s="1728">
        <v>5.257782098787404E-5</v>
      </c>
      <c r="K26" s="1729">
        <v>11</v>
      </c>
      <c r="L26" s="1696">
        <v>4591.5210816137633</v>
      </c>
      <c r="N26" s="60"/>
      <c r="O26" s="60"/>
      <c r="P26" s="60"/>
      <c r="Q26" s="60"/>
      <c r="R26" s="60"/>
      <c r="S26" s="1699"/>
      <c r="T26" s="1700"/>
      <c r="U26" s="1700"/>
      <c r="V26" s="1700"/>
      <c r="W26" s="1700"/>
      <c r="X26" s="1700"/>
      <c r="Y26" s="1700"/>
    </row>
    <row r="27" spans="1:25">
      <c r="A27" s="166" t="s">
        <v>332</v>
      </c>
      <c r="B27" s="1726" t="s">
        <v>149</v>
      </c>
      <c r="C27" s="1726" t="s">
        <v>323</v>
      </c>
      <c r="D27" s="1732">
        <v>376.5</v>
      </c>
      <c r="E27" s="1675" t="s">
        <v>126</v>
      </c>
      <c r="F27" s="1732">
        <v>0</v>
      </c>
      <c r="G27" s="1732">
        <v>0</v>
      </c>
      <c r="H27" s="1732">
        <v>5646.7687499999993</v>
      </c>
      <c r="I27" s="1696">
        <v>5342.13</v>
      </c>
      <c r="J27" s="1728">
        <v>2.6506884869762523E-4</v>
      </c>
      <c r="K27" s="1729">
        <v>11</v>
      </c>
      <c r="L27" s="1696">
        <v>104705.56626138391</v>
      </c>
      <c r="N27" s="60"/>
      <c r="O27" s="60"/>
      <c r="P27" s="60"/>
      <c r="Q27" s="60"/>
      <c r="R27" s="60"/>
      <c r="S27" s="1699"/>
      <c r="T27" s="1700"/>
      <c r="U27" s="1700"/>
      <c r="V27" s="1700"/>
      <c r="W27" s="1700"/>
      <c r="X27" s="1700"/>
      <c r="Y27" s="1700"/>
    </row>
    <row r="28" spans="1:25">
      <c r="A28" s="166" t="s">
        <v>333</v>
      </c>
      <c r="B28" s="1726" t="s">
        <v>149</v>
      </c>
      <c r="C28" s="1726" t="s">
        <v>323</v>
      </c>
      <c r="D28" s="1732">
        <v>0</v>
      </c>
      <c r="E28" s="1675" t="s">
        <v>126</v>
      </c>
      <c r="F28" s="1732">
        <v>0</v>
      </c>
      <c r="G28" s="1732">
        <v>0</v>
      </c>
      <c r="H28" s="1732">
        <v>0</v>
      </c>
      <c r="I28" s="1696">
        <v>0</v>
      </c>
      <c r="J28" s="1732">
        <v>0</v>
      </c>
      <c r="K28" s="1732">
        <v>0</v>
      </c>
      <c r="L28" s="1696">
        <v>0</v>
      </c>
      <c r="N28" s="60"/>
      <c r="O28" s="60"/>
      <c r="P28" s="60"/>
      <c r="Q28" s="60"/>
      <c r="R28" s="60"/>
      <c r="S28" s="1699"/>
      <c r="T28" s="1700"/>
      <c r="U28" s="1700"/>
      <c r="V28" s="1700"/>
      <c r="W28" s="1700"/>
      <c r="X28" s="1700"/>
      <c r="Y28" s="1700"/>
    </row>
    <row r="29" spans="1:25" ht="13">
      <c r="A29" s="2140" t="s">
        <v>268</v>
      </c>
      <c r="B29" s="2153"/>
      <c r="C29" s="2153" t="s">
        <v>324</v>
      </c>
      <c r="D29" s="2158"/>
      <c r="E29" s="2158"/>
      <c r="F29" s="2158"/>
      <c r="G29" s="2158"/>
      <c r="H29" s="2158"/>
      <c r="I29" s="2158"/>
      <c r="J29" s="2153"/>
      <c r="K29" s="2159"/>
      <c r="L29" s="2160"/>
      <c r="N29" s="60"/>
      <c r="O29" s="60"/>
      <c r="P29" s="60"/>
      <c r="Q29" s="60"/>
      <c r="R29" s="60"/>
      <c r="S29" s="1699"/>
      <c r="T29" s="1700"/>
      <c r="U29" s="1700"/>
      <c r="V29" s="1700"/>
      <c r="W29" s="1700"/>
      <c r="X29" s="1700"/>
      <c r="Y29" s="1700"/>
    </row>
    <row r="30" spans="1:25">
      <c r="A30" s="590" t="s">
        <v>334</v>
      </c>
      <c r="B30" s="1726" t="s">
        <v>269</v>
      </c>
      <c r="C30" s="1726" t="s">
        <v>323</v>
      </c>
      <c r="D30" s="1732">
        <v>365397</v>
      </c>
      <c r="E30" s="1732" t="s">
        <v>126</v>
      </c>
      <c r="F30" s="1732">
        <v>25808.366499999989</v>
      </c>
      <c r="G30" s="1732">
        <v>20.554990000000004</v>
      </c>
      <c r="H30" s="1732">
        <v>5644.5269099999969</v>
      </c>
      <c r="I30" s="1696">
        <v>622991.50000000047</v>
      </c>
      <c r="J30" s="1733">
        <v>3.0911947042360763E-2</v>
      </c>
      <c r="K30" s="1734">
        <v>20</v>
      </c>
      <c r="L30" s="1696">
        <v>238665.50395868486</v>
      </c>
      <c r="N30" s="60"/>
      <c r="O30" s="60"/>
      <c r="P30" s="60"/>
      <c r="Q30" s="60"/>
      <c r="R30" s="60"/>
      <c r="S30" s="1699"/>
      <c r="T30" s="1700"/>
      <c r="U30" s="1700"/>
      <c r="V30" s="1700"/>
      <c r="W30" s="1700"/>
      <c r="X30" s="1700"/>
      <c r="Y30" s="1700"/>
    </row>
    <row r="31" spans="1:25">
      <c r="A31" s="590" t="s">
        <v>270</v>
      </c>
      <c r="B31" s="1726" t="s">
        <v>269</v>
      </c>
      <c r="C31" s="1726" t="s">
        <v>323</v>
      </c>
      <c r="D31" s="1732">
        <v>0</v>
      </c>
      <c r="E31" s="1732" t="s">
        <v>126</v>
      </c>
      <c r="F31" s="1732">
        <v>0</v>
      </c>
      <c r="G31" s="1732">
        <v>0</v>
      </c>
      <c r="H31" s="1732">
        <v>0</v>
      </c>
      <c r="I31" s="1696">
        <v>0</v>
      </c>
      <c r="J31" s="1733">
        <v>0</v>
      </c>
      <c r="K31" s="1734">
        <v>20</v>
      </c>
      <c r="L31" s="1696">
        <v>0</v>
      </c>
      <c r="N31" s="60"/>
      <c r="O31" s="60"/>
      <c r="P31" s="60"/>
      <c r="Q31" s="60"/>
      <c r="R31" s="60"/>
      <c r="S31" s="1699"/>
      <c r="T31" s="1700"/>
      <c r="U31" s="1700"/>
      <c r="V31" s="1700"/>
      <c r="W31" s="1700"/>
      <c r="X31" s="1700"/>
      <c r="Y31" s="1700"/>
    </row>
    <row r="32" spans="1:25">
      <c r="A32" s="590" t="s">
        <v>271</v>
      </c>
      <c r="B32" s="1726" t="s">
        <v>269</v>
      </c>
      <c r="C32" s="1726" t="s">
        <v>323</v>
      </c>
      <c r="D32" s="1732">
        <v>12665.460000000003</v>
      </c>
      <c r="E32" s="1732" t="s">
        <v>126</v>
      </c>
      <c r="F32" s="1732">
        <v>41542.708799999993</v>
      </c>
      <c r="G32" s="1732">
        <v>43.189220000000006</v>
      </c>
      <c r="H32" s="1732">
        <v>1532.5206599999999</v>
      </c>
      <c r="I32" s="1696">
        <v>793429.4600000002</v>
      </c>
      <c r="J32" s="1733">
        <v>3.9368834806524464E-2</v>
      </c>
      <c r="K32" s="1729">
        <v>20</v>
      </c>
      <c r="L32" s="1696">
        <v>172256.82037512682</v>
      </c>
      <c r="N32" s="60"/>
      <c r="O32" s="60"/>
      <c r="P32" s="60"/>
      <c r="Q32" s="60"/>
      <c r="R32" s="60"/>
      <c r="S32" s="1699"/>
      <c r="T32" s="1700"/>
      <c r="U32" s="1700"/>
      <c r="V32" s="1700"/>
      <c r="W32" s="1700"/>
      <c r="X32" s="1700"/>
      <c r="Y32" s="1700"/>
    </row>
    <row r="33" spans="1:25">
      <c r="A33" s="590" t="s">
        <v>272</v>
      </c>
      <c r="B33" s="1726" t="s">
        <v>269</v>
      </c>
      <c r="C33" s="1726" t="s">
        <v>323</v>
      </c>
      <c r="D33" s="1732">
        <v>0</v>
      </c>
      <c r="E33" s="1732" t="s">
        <v>126</v>
      </c>
      <c r="F33" s="1732">
        <v>0</v>
      </c>
      <c r="G33" s="1732">
        <v>0</v>
      </c>
      <c r="H33" s="1732">
        <v>0</v>
      </c>
      <c r="I33" s="1696">
        <v>0</v>
      </c>
      <c r="J33" s="1733"/>
      <c r="K33" s="1729">
        <v>10</v>
      </c>
      <c r="L33" s="1696">
        <v>0</v>
      </c>
      <c r="N33" s="60"/>
      <c r="O33" s="60"/>
      <c r="P33" s="60"/>
      <c r="Q33" s="60"/>
      <c r="R33" s="60"/>
      <c r="S33" s="1699"/>
      <c r="T33" s="1700"/>
      <c r="U33" s="1700"/>
      <c r="V33" s="1700"/>
      <c r="W33" s="1700"/>
      <c r="X33" s="1700"/>
      <c r="Y33" s="1700"/>
    </row>
    <row r="34" spans="1:25">
      <c r="A34" s="590" t="s">
        <v>335</v>
      </c>
      <c r="B34" s="1726" t="s">
        <v>329</v>
      </c>
      <c r="C34" s="1726" t="s">
        <v>321</v>
      </c>
      <c r="D34" s="1732">
        <v>12143</v>
      </c>
      <c r="E34" s="1732" t="s">
        <v>126</v>
      </c>
      <c r="F34" s="1732">
        <v>531116</v>
      </c>
      <c r="G34" s="1732">
        <v>48.493199999994403</v>
      </c>
      <c r="H34" s="1732">
        <v>34548</v>
      </c>
      <c r="I34" s="1696">
        <v>3578314.9300005697</v>
      </c>
      <c r="J34" s="1733">
        <v>0.17755086805689385</v>
      </c>
      <c r="K34" s="1734">
        <v>7</v>
      </c>
      <c r="L34" s="1696">
        <v>1100359.2490837704</v>
      </c>
      <c r="N34" s="60"/>
      <c r="O34" s="60"/>
      <c r="P34" s="60"/>
      <c r="Q34" s="60"/>
      <c r="R34" s="60"/>
      <c r="S34" s="1699"/>
      <c r="T34" s="1700"/>
      <c r="U34" s="1700"/>
      <c r="V34" s="1700"/>
      <c r="W34" s="1700"/>
      <c r="X34" s="1700"/>
      <c r="Y34" s="1700"/>
    </row>
    <row r="35" spans="1:25">
      <c r="A35" s="590" t="s">
        <v>176</v>
      </c>
      <c r="B35" s="1726" t="s">
        <v>329</v>
      </c>
      <c r="C35" s="1726" t="s">
        <v>321</v>
      </c>
      <c r="D35" s="1732">
        <v>64</v>
      </c>
      <c r="E35" s="1732" t="s">
        <v>126</v>
      </c>
      <c r="F35" s="1732">
        <v>15082.553999999991</v>
      </c>
      <c r="G35" s="1732">
        <v>2.7149800000000002</v>
      </c>
      <c r="H35" s="1732">
        <v>951.62000000000023</v>
      </c>
      <c r="I35" s="1696">
        <v>22457.57</v>
      </c>
      <c r="J35" s="1733">
        <v>1.1143124979074502E-3</v>
      </c>
      <c r="K35" s="1734">
        <v>20</v>
      </c>
      <c r="L35" s="1696">
        <v>69429.291629015235</v>
      </c>
      <c r="N35" s="60"/>
      <c r="O35" s="60"/>
      <c r="P35" s="60"/>
      <c r="Q35" s="60"/>
      <c r="R35" s="60"/>
      <c r="S35" s="1699"/>
      <c r="T35" s="1700"/>
      <c r="U35" s="1700"/>
      <c r="V35" s="1700"/>
      <c r="W35" s="1700"/>
      <c r="X35" s="1700"/>
      <c r="Y35" s="1700"/>
    </row>
    <row r="36" spans="1:25" ht="13">
      <c r="A36" s="2140" t="s">
        <v>84</v>
      </c>
      <c r="B36" s="2153"/>
      <c r="C36" s="2153" t="s">
        <v>324</v>
      </c>
      <c r="D36" s="2158"/>
      <c r="E36" s="2158"/>
      <c r="F36" s="2158"/>
      <c r="G36" s="2158"/>
      <c r="H36" s="2158"/>
      <c r="I36" s="2158"/>
      <c r="J36" s="2153"/>
      <c r="K36" s="2159"/>
      <c r="L36" s="2160"/>
      <c r="N36" s="60"/>
      <c r="O36" s="60"/>
      <c r="P36" s="60"/>
      <c r="Q36" s="60"/>
      <c r="R36" s="60"/>
      <c r="S36" s="1699"/>
      <c r="T36" s="1700"/>
      <c r="U36" s="1700"/>
      <c r="V36" s="1700"/>
      <c r="W36" s="1700"/>
      <c r="X36" s="1700"/>
      <c r="Y36" s="1700"/>
    </row>
    <row r="37" spans="1:25">
      <c r="A37" s="589" t="s">
        <v>273</v>
      </c>
      <c r="B37" s="1726" t="s">
        <v>274</v>
      </c>
      <c r="C37" s="1726" t="s">
        <v>323</v>
      </c>
      <c r="D37" s="1675" t="s">
        <v>126</v>
      </c>
      <c r="E37" s="1675">
        <v>9.83</v>
      </c>
      <c r="F37" s="1675">
        <v>1557.82</v>
      </c>
      <c r="G37" s="1675">
        <v>1.4725000000000001</v>
      </c>
      <c r="H37" s="1675">
        <v>-6.6616200000000001</v>
      </c>
      <c r="I37" s="1696">
        <v>39726.94</v>
      </c>
      <c r="J37" s="1728">
        <v>1.9711939335208309E-3</v>
      </c>
      <c r="K37" s="1729">
        <v>15</v>
      </c>
      <c r="L37" s="1696">
        <v>3884.1084536519193</v>
      </c>
      <c r="N37" s="60"/>
      <c r="O37" s="60"/>
      <c r="P37" s="60"/>
      <c r="Q37" s="60"/>
      <c r="R37" s="60"/>
      <c r="S37" s="1699"/>
      <c r="T37" s="1700"/>
      <c r="U37" s="1700"/>
      <c r="V37" s="1700"/>
      <c r="W37" s="1700"/>
      <c r="X37" s="1700"/>
      <c r="Y37" s="1700"/>
    </row>
    <row r="38" spans="1:25">
      <c r="A38" s="589" t="s">
        <v>275</v>
      </c>
      <c r="B38" s="1726" t="s">
        <v>274</v>
      </c>
      <c r="C38" s="1726" t="s">
        <v>323</v>
      </c>
      <c r="D38" s="1675" t="s">
        <v>126</v>
      </c>
      <c r="E38" s="1675">
        <v>0</v>
      </c>
      <c r="F38" s="1675">
        <v>0</v>
      </c>
      <c r="G38" s="1675">
        <v>0</v>
      </c>
      <c r="H38" s="1675">
        <v>0</v>
      </c>
      <c r="I38" s="1696">
        <v>0</v>
      </c>
      <c r="J38" s="1675">
        <v>0</v>
      </c>
      <c r="K38" s="1729">
        <v>15</v>
      </c>
      <c r="L38" s="1696">
        <v>0</v>
      </c>
      <c r="N38" s="60"/>
      <c r="O38" s="60"/>
      <c r="P38" s="60"/>
      <c r="Q38" s="60"/>
      <c r="R38" s="60"/>
      <c r="S38" s="1699"/>
      <c r="T38" s="1700"/>
      <c r="U38" s="1700"/>
      <c r="V38" s="1700"/>
      <c r="W38" s="1700"/>
      <c r="X38" s="1700"/>
      <c r="Y38" s="1700"/>
    </row>
    <row r="39" spans="1:25">
      <c r="A39" s="166" t="s">
        <v>336</v>
      </c>
      <c r="B39" s="1707" t="s">
        <v>274</v>
      </c>
      <c r="C39" s="1726" t="s">
        <v>323</v>
      </c>
      <c r="D39" s="1675" t="s">
        <v>126</v>
      </c>
      <c r="E39" s="1675">
        <v>0</v>
      </c>
      <c r="F39" s="1675">
        <v>0</v>
      </c>
      <c r="G39" s="1675">
        <v>0</v>
      </c>
      <c r="H39" s="1675">
        <v>0</v>
      </c>
      <c r="I39" s="1696">
        <v>0</v>
      </c>
      <c r="J39" s="1675">
        <v>0</v>
      </c>
      <c r="K39" s="1729">
        <v>15</v>
      </c>
      <c r="L39" s="1696">
        <v>0</v>
      </c>
      <c r="N39" s="60"/>
      <c r="O39" s="60"/>
      <c r="P39" s="60"/>
      <c r="Q39" s="60"/>
      <c r="R39" s="60"/>
      <c r="S39" s="1699"/>
      <c r="T39" s="1700"/>
      <c r="U39" s="1700"/>
      <c r="V39" s="1700"/>
      <c r="W39" s="1700"/>
      <c r="X39" s="1700"/>
      <c r="Y39" s="1700"/>
    </row>
    <row r="40" spans="1:25">
      <c r="A40" s="589" t="s">
        <v>277</v>
      </c>
      <c r="B40" s="1726" t="s">
        <v>274</v>
      </c>
      <c r="C40" s="1726" t="s">
        <v>323</v>
      </c>
      <c r="D40" s="1675" t="s">
        <v>126</v>
      </c>
      <c r="E40" s="1675">
        <v>0</v>
      </c>
      <c r="F40" s="1675">
        <v>0</v>
      </c>
      <c r="G40" s="1675">
        <v>0</v>
      </c>
      <c r="H40" s="1675">
        <v>0</v>
      </c>
      <c r="I40" s="1696">
        <v>0</v>
      </c>
      <c r="J40" s="1675">
        <v>0</v>
      </c>
      <c r="K40" s="1729">
        <v>15</v>
      </c>
      <c r="L40" s="1696">
        <v>0</v>
      </c>
      <c r="N40" s="60"/>
      <c r="O40" s="60"/>
      <c r="P40" s="60"/>
      <c r="Q40" s="60"/>
      <c r="R40" s="60"/>
      <c r="S40" s="1699"/>
      <c r="T40" s="1700"/>
      <c r="U40" s="1700"/>
      <c r="V40" s="1700"/>
      <c r="W40" s="1700"/>
      <c r="X40" s="1700"/>
      <c r="Y40" s="1700"/>
    </row>
    <row r="41" spans="1:25">
      <c r="A41" s="589" t="s">
        <v>278</v>
      </c>
      <c r="B41" s="1726" t="s">
        <v>274</v>
      </c>
      <c r="C41" s="1726" t="s">
        <v>323</v>
      </c>
      <c r="D41" s="1675" t="s">
        <v>126</v>
      </c>
      <c r="E41" s="1675">
        <v>0</v>
      </c>
      <c r="F41" s="1675">
        <v>0</v>
      </c>
      <c r="G41" s="1675">
        <v>0</v>
      </c>
      <c r="H41" s="1675">
        <v>0</v>
      </c>
      <c r="I41" s="1696">
        <v>0</v>
      </c>
      <c r="J41" s="1675">
        <v>0</v>
      </c>
      <c r="K41" s="1729">
        <v>15</v>
      </c>
      <c r="L41" s="1696">
        <v>0</v>
      </c>
      <c r="N41" s="60"/>
      <c r="O41" s="60"/>
      <c r="P41" s="60"/>
      <c r="Q41" s="60"/>
      <c r="R41" s="60"/>
      <c r="S41" s="1699"/>
      <c r="T41" s="1700"/>
      <c r="U41" s="1700"/>
      <c r="V41" s="1700"/>
      <c r="W41" s="1700"/>
      <c r="X41" s="1700"/>
      <c r="Y41" s="1700"/>
    </row>
    <row r="42" spans="1:25">
      <c r="A42" s="589" t="s">
        <v>279</v>
      </c>
      <c r="B42" s="1726" t="s">
        <v>262</v>
      </c>
      <c r="C42" s="1726" t="s">
        <v>323</v>
      </c>
      <c r="D42" s="1675" t="s">
        <v>126</v>
      </c>
      <c r="E42" s="1675">
        <v>1620</v>
      </c>
      <c r="F42" s="1675">
        <v>979.80000000000018</v>
      </c>
      <c r="G42" s="1675">
        <v>0.85200000000000031</v>
      </c>
      <c r="H42" s="1675">
        <v>779.61999999999989</v>
      </c>
      <c r="I42" s="1696">
        <v>226991.75</v>
      </c>
      <c r="J42" s="1728">
        <v>1.1263005923921576E-2</v>
      </c>
      <c r="K42" s="1729">
        <v>16</v>
      </c>
      <c r="L42" s="1696">
        <v>21558.454972938285</v>
      </c>
      <c r="N42" s="60"/>
      <c r="O42" s="60"/>
      <c r="P42" s="60"/>
      <c r="Q42" s="60"/>
      <c r="R42" s="60"/>
      <c r="S42" s="1699"/>
      <c r="T42" s="1700"/>
      <c r="U42" s="1700"/>
      <c r="V42" s="1700"/>
      <c r="W42" s="1700"/>
      <c r="X42" s="1700"/>
      <c r="Y42" s="1700"/>
    </row>
    <row r="43" spans="1:25">
      <c r="A43" s="589" t="s">
        <v>280</v>
      </c>
      <c r="B43" s="1726" t="s">
        <v>262</v>
      </c>
      <c r="C43" s="1726" t="s">
        <v>323</v>
      </c>
      <c r="D43" s="1675" t="s">
        <v>126</v>
      </c>
      <c r="E43" s="1675">
        <v>0</v>
      </c>
      <c r="F43" s="1675">
        <v>0</v>
      </c>
      <c r="G43" s="1675">
        <v>0</v>
      </c>
      <c r="H43" s="1675">
        <v>0</v>
      </c>
      <c r="I43" s="1696">
        <v>0</v>
      </c>
      <c r="J43" s="1728"/>
      <c r="K43" s="1729"/>
      <c r="L43" s="1696">
        <v>0</v>
      </c>
      <c r="N43" s="60"/>
      <c r="O43" s="60"/>
      <c r="P43" s="60"/>
      <c r="Q43" s="60"/>
      <c r="R43" s="60"/>
      <c r="S43" s="1699"/>
      <c r="T43" s="1700"/>
      <c r="U43" s="1700"/>
      <c r="V43" s="1700"/>
      <c r="W43" s="1700"/>
      <c r="X43" s="1700"/>
      <c r="Y43" s="1700"/>
    </row>
    <row r="44" spans="1:25">
      <c r="A44" s="589" t="s">
        <v>337</v>
      </c>
      <c r="B44" s="1726" t="s">
        <v>149</v>
      </c>
      <c r="C44" s="1726" t="s">
        <v>323</v>
      </c>
      <c r="D44" s="1675">
        <v>94</v>
      </c>
      <c r="E44" s="1675">
        <v>0</v>
      </c>
      <c r="F44" s="1675">
        <v>9919.2000000000025</v>
      </c>
      <c r="G44" s="1675">
        <v>0</v>
      </c>
      <c r="H44" s="1675">
        <v>740.22000000000014</v>
      </c>
      <c r="I44" s="1696">
        <v>26087.3</v>
      </c>
      <c r="J44" s="1728">
        <v>1.2944145081885986E-3</v>
      </c>
      <c r="K44" s="1735">
        <v>9</v>
      </c>
      <c r="L44" s="1696">
        <v>29765.010915331986</v>
      </c>
      <c r="N44" s="60"/>
      <c r="O44" s="60"/>
      <c r="P44" s="60"/>
      <c r="Q44" s="60"/>
      <c r="R44" s="60"/>
      <c r="S44" s="1699"/>
      <c r="T44" s="1700"/>
      <c r="U44" s="1700"/>
      <c r="V44" s="1700"/>
      <c r="W44" s="1700"/>
      <c r="X44" s="1700"/>
      <c r="Y44" s="1700"/>
    </row>
    <row r="45" spans="1:25" ht="15" customHeight="1">
      <c r="A45" s="589" t="s">
        <v>337</v>
      </c>
      <c r="B45" s="1726" t="s">
        <v>149</v>
      </c>
      <c r="C45" s="1726" t="s">
        <v>321</v>
      </c>
      <c r="D45" s="1675">
        <v>1436</v>
      </c>
      <c r="E45" s="1675">
        <v>0</v>
      </c>
      <c r="F45" s="1675">
        <v>264919.04000000702</v>
      </c>
      <c r="G45" s="1675">
        <v>47.685949000001521</v>
      </c>
      <c r="H45" s="1675">
        <v>33858.200000000819</v>
      </c>
      <c r="I45" s="1696">
        <v>377642.80000000692</v>
      </c>
      <c r="J45" s="1728">
        <v>1.8738095519006348E-2</v>
      </c>
      <c r="K45" s="1735">
        <v>9</v>
      </c>
      <c r="L45" s="1696">
        <v>926680.66855216492</v>
      </c>
      <c r="N45" s="60"/>
      <c r="O45" s="60"/>
      <c r="P45" s="60"/>
      <c r="Q45" s="60"/>
      <c r="R45" s="60"/>
      <c r="S45" s="1699"/>
      <c r="T45" s="1700"/>
      <c r="U45" s="1700"/>
      <c r="V45" s="1700"/>
      <c r="W45" s="1700"/>
      <c r="X45" s="1700"/>
      <c r="Y45" s="1700"/>
    </row>
    <row r="46" spans="1:25">
      <c r="A46" s="589" t="s">
        <v>338</v>
      </c>
      <c r="B46" s="1726" t="s">
        <v>149</v>
      </c>
      <c r="C46" s="1726" t="s">
        <v>321</v>
      </c>
      <c r="D46" s="1675">
        <v>1408</v>
      </c>
      <c r="E46" s="1675">
        <v>0</v>
      </c>
      <c r="F46" s="1675">
        <v>0</v>
      </c>
      <c r="G46" s="1675">
        <v>0</v>
      </c>
      <c r="H46" s="1675">
        <v>-2378</v>
      </c>
      <c r="I46" s="1696">
        <v>310408.78999999922</v>
      </c>
      <c r="J46" s="1728">
        <v>1.5402040120873643E-2</v>
      </c>
      <c r="K46" s="1729">
        <v>16</v>
      </c>
      <c r="L46" s="1696">
        <v>-55275.410261871009</v>
      </c>
      <c r="N46" s="60"/>
      <c r="O46" s="60"/>
      <c r="P46" s="60"/>
      <c r="Q46" s="60"/>
      <c r="R46" s="60"/>
      <c r="S46" s="1699"/>
      <c r="T46" s="1700"/>
      <c r="U46" s="1700"/>
      <c r="V46" s="1700"/>
      <c r="W46" s="1700"/>
      <c r="X46" s="1700"/>
      <c r="Y46" s="1700"/>
    </row>
    <row r="47" spans="1:25">
      <c r="A47" s="589" t="s">
        <v>339</v>
      </c>
      <c r="B47" s="1726" t="s">
        <v>149</v>
      </c>
      <c r="C47" s="1726" t="s">
        <v>321</v>
      </c>
      <c r="D47" s="1675">
        <v>0</v>
      </c>
      <c r="E47" s="1675">
        <v>0</v>
      </c>
      <c r="F47" s="1675">
        <v>0</v>
      </c>
      <c r="G47" s="1675">
        <v>0</v>
      </c>
      <c r="H47" s="1675">
        <v>0</v>
      </c>
      <c r="I47" s="1696">
        <v>0</v>
      </c>
      <c r="J47" s="1728">
        <v>0</v>
      </c>
      <c r="K47" s="1729">
        <v>15</v>
      </c>
      <c r="L47" s="1696">
        <v>0</v>
      </c>
      <c r="N47" s="60"/>
      <c r="O47" s="60"/>
      <c r="P47" s="60"/>
      <c r="Q47" s="60"/>
      <c r="R47" s="60"/>
      <c r="S47" s="1699"/>
      <c r="T47" s="1700"/>
      <c r="U47" s="1700"/>
      <c r="V47" s="1700"/>
      <c r="W47" s="1700"/>
      <c r="X47" s="1700"/>
      <c r="Y47" s="1700"/>
    </row>
    <row r="48" spans="1:25">
      <c r="A48" s="589" t="s">
        <v>195</v>
      </c>
      <c r="B48" s="1726" t="s">
        <v>149</v>
      </c>
      <c r="C48" s="1726" t="s">
        <v>321</v>
      </c>
      <c r="D48" s="1675">
        <v>0</v>
      </c>
      <c r="E48" s="1675">
        <v>0</v>
      </c>
      <c r="F48" s="1675">
        <v>0</v>
      </c>
      <c r="G48" s="1675">
        <v>0</v>
      </c>
      <c r="H48" s="1675">
        <v>0</v>
      </c>
      <c r="I48" s="1696">
        <v>0</v>
      </c>
      <c r="J48" s="1728">
        <v>0</v>
      </c>
      <c r="K48" s="1729">
        <v>20</v>
      </c>
      <c r="L48" s="1696">
        <v>0</v>
      </c>
      <c r="N48" s="60"/>
      <c r="O48" s="60"/>
      <c r="P48" s="60"/>
      <c r="Q48" s="60"/>
      <c r="R48" s="60"/>
      <c r="S48" s="1699"/>
      <c r="T48" s="1700"/>
      <c r="U48" s="1700"/>
      <c r="V48" s="1700"/>
      <c r="W48" s="1700"/>
      <c r="X48" s="1700"/>
      <c r="Y48" s="1700"/>
    </row>
    <row r="49" spans="1:25">
      <c r="A49" s="166" t="s">
        <v>340</v>
      </c>
      <c r="B49" s="1726" t="s">
        <v>149</v>
      </c>
      <c r="C49" s="1726" t="s">
        <v>321</v>
      </c>
      <c r="D49" s="1675">
        <v>3</v>
      </c>
      <c r="E49" s="1675">
        <v>0</v>
      </c>
      <c r="F49" s="1675">
        <v>0</v>
      </c>
      <c r="G49" s="1675">
        <v>0</v>
      </c>
      <c r="H49" s="1675">
        <v>0</v>
      </c>
      <c r="I49" s="1696">
        <v>1616.0700000000002</v>
      </c>
      <c r="J49" s="1728">
        <v>8.0187081616278755E-5</v>
      </c>
      <c r="K49" s="1729">
        <v>3</v>
      </c>
      <c r="L49" s="1696">
        <v>0</v>
      </c>
      <c r="N49" s="60"/>
      <c r="O49" s="60"/>
      <c r="P49" s="60"/>
      <c r="Q49" s="60"/>
      <c r="R49" s="60"/>
      <c r="S49" s="1699"/>
      <c r="T49" s="1700"/>
      <c r="U49" s="1700"/>
      <c r="V49" s="1700"/>
      <c r="W49" s="1700"/>
      <c r="X49" s="1700"/>
      <c r="Y49" s="1700"/>
    </row>
    <row r="50" spans="1:25">
      <c r="A50" s="166" t="s">
        <v>341</v>
      </c>
      <c r="B50" s="1726" t="s">
        <v>149</v>
      </c>
      <c r="C50" s="1726" t="s">
        <v>321</v>
      </c>
      <c r="D50" s="1675">
        <v>2749</v>
      </c>
      <c r="E50" s="1675">
        <v>0</v>
      </c>
      <c r="F50" s="1675">
        <v>431204</v>
      </c>
      <c r="G50" s="1675">
        <v>350.2800000000089</v>
      </c>
      <c r="H50" s="1675">
        <v>0</v>
      </c>
      <c r="I50" s="1696">
        <v>1372844.8700000169</v>
      </c>
      <c r="J50" s="1728">
        <v>6.811859859856377E-2</v>
      </c>
      <c r="K50" s="1729">
        <v>5</v>
      </c>
      <c r="L50" s="1696">
        <v>412725.35644195206</v>
      </c>
      <c r="N50" s="60"/>
      <c r="O50" s="60"/>
      <c r="P50" s="60"/>
      <c r="Q50" s="60"/>
      <c r="R50" s="60"/>
      <c r="S50" s="1699"/>
      <c r="T50" s="1700"/>
      <c r="U50" s="1700"/>
      <c r="V50" s="1700"/>
      <c r="W50" s="1700"/>
      <c r="X50" s="1700"/>
      <c r="Y50" s="1700"/>
    </row>
    <row r="51" spans="1:25">
      <c r="A51" s="166" t="s">
        <v>342</v>
      </c>
      <c r="B51" s="1726" t="s">
        <v>149</v>
      </c>
      <c r="C51" s="1726" t="s">
        <v>321</v>
      </c>
      <c r="D51" s="1675">
        <v>1076</v>
      </c>
      <c r="E51" s="1675">
        <v>0</v>
      </c>
      <c r="F51" s="1675">
        <v>197417.31999999908</v>
      </c>
      <c r="G51" s="1675">
        <v>239.65999999999579</v>
      </c>
      <c r="H51" s="1675">
        <v>5545.0599999999449</v>
      </c>
      <c r="I51" s="1696">
        <v>203679.71999999924</v>
      </c>
      <c r="J51" s="1728">
        <v>1.0106296343116786E-2</v>
      </c>
      <c r="K51" s="1729">
        <v>20</v>
      </c>
      <c r="L51" s="1696">
        <v>721812.78855371417</v>
      </c>
      <c r="N51" s="60"/>
      <c r="O51" s="60"/>
      <c r="P51" s="60"/>
      <c r="Q51" s="60"/>
      <c r="R51" s="60"/>
      <c r="S51" s="1699"/>
      <c r="T51" s="1700"/>
      <c r="U51" s="1700"/>
      <c r="V51" s="1700"/>
      <c r="W51" s="1700"/>
      <c r="X51" s="1700"/>
      <c r="Y51" s="1700"/>
    </row>
    <row r="52" spans="1:25">
      <c r="A52" s="166" t="s">
        <v>199</v>
      </c>
      <c r="B52" s="1726" t="s">
        <v>149</v>
      </c>
      <c r="C52" s="1726" t="s">
        <v>321</v>
      </c>
      <c r="D52" s="1675">
        <v>3758</v>
      </c>
      <c r="E52" s="1675">
        <v>0</v>
      </c>
      <c r="F52" s="1675">
        <v>421664.76999998867</v>
      </c>
      <c r="G52" s="1675">
        <v>304.98699999999883</v>
      </c>
      <c r="H52" s="1675">
        <v>29902.329999999001</v>
      </c>
      <c r="I52" s="1696">
        <v>2030657.8800001235</v>
      </c>
      <c r="J52" s="1728">
        <v>0.10075833915505485</v>
      </c>
      <c r="K52" s="1729">
        <v>18</v>
      </c>
      <c r="L52" s="1696">
        <v>1893161.0942279648</v>
      </c>
      <c r="N52" s="60"/>
      <c r="O52" s="60"/>
      <c r="P52" s="60"/>
      <c r="Q52" s="60"/>
      <c r="R52" s="60"/>
      <c r="S52" s="1699"/>
      <c r="T52" s="1700"/>
      <c r="U52" s="1700"/>
      <c r="V52" s="1700"/>
      <c r="W52" s="1700"/>
      <c r="X52" s="1700"/>
      <c r="Y52" s="1700"/>
    </row>
    <row r="53" spans="1:25">
      <c r="A53" s="166" t="s">
        <v>343</v>
      </c>
      <c r="B53" s="1726" t="s">
        <v>149</v>
      </c>
      <c r="C53" s="1726" t="s">
        <v>321</v>
      </c>
      <c r="D53" s="1675">
        <v>7</v>
      </c>
      <c r="E53" s="1675">
        <v>0</v>
      </c>
      <c r="F53" s="1675">
        <v>0</v>
      </c>
      <c r="G53" s="1675">
        <v>0</v>
      </c>
      <c r="H53" s="1675">
        <v>0</v>
      </c>
      <c r="I53" s="1696">
        <v>847.91</v>
      </c>
      <c r="J53" s="1728">
        <v>4.2072081267060775E-5</v>
      </c>
      <c r="K53" s="1729">
        <v>10</v>
      </c>
      <c r="L53" s="1696">
        <v>0</v>
      </c>
      <c r="N53" s="60"/>
      <c r="O53" s="60"/>
      <c r="P53" s="60"/>
      <c r="Q53" s="60"/>
      <c r="R53" s="60"/>
      <c r="S53" s="1699"/>
      <c r="T53" s="1700"/>
      <c r="U53" s="1700"/>
      <c r="V53" s="1700"/>
      <c r="W53" s="1700"/>
      <c r="X53" s="1700"/>
      <c r="Y53" s="1700"/>
    </row>
    <row r="54" spans="1:25">
      <c r="A54" s="166" t="s">
        <v>344</v>
      </c>
      <c r="B54" s="1726" t="s">
        <v>149</v>
      </c>
      <c r="C54" s="1726" t="s">
        <v>323</v>
      </c>
      <c r="D54" s="1675" t="s">
        <v>126</v>
      </c>
      <c r="E54" s="1675">
        <v>0</v>
      </c>
      <c r="F54" s="1675" t="s">
        <v>126</v>
      </c>
      <c r="G54" s="1675" t="s">
        <v>126</v>
      </c>
      <c r="H54" s="1675" t="s">
        <v>126</v>
      </c>
      <c r="I54" s="1696">
        <v>0</v>
      </c>
      <c r="J54" s="1728">
        <v>0</v>
      </c>
      <c r="K54" s="1675">
        <v>0</v>
      </c>
      <c r="L54" s="1696">
        <v>0</v>
      </c>
      <c r="N54" s="60"/>
      <c r="O54" s="60"/>
      <c r="P54" s="60"/>
      <c r="Q54" s="60"/>
      <c r="R54" s="60"/>
      <c r="S54" s="1699"/>
      <c r="T54" s="1700"/>
      <c r="U54" s="1700"/>
      <c r="V54" s="1700"/>
      <c r="W54" s="1700"/>
      <c r="X54" s="1700"/>
      <c r="Y54" s="1700"/>
    </row>
    <row r="55" spans="1:25">
      <c r="A55" s="166" t="s">
        <v>345</v>
      </c>
      <c r="B55" s="1726" t="s">
        <v>149</v>
      </c>
      <c r="C55" s="1726" t="s">
        <v>323</v>
      </c>
      <c r="D55" s="1675" t="s">
        <v>126</v>
      </c>
      <c r="E55" s="1675">
        <v>0</v>
      </c>
      <c r="F55" s="1675" t="s">
        <v>126</v>
      </c>
      <c r="G55" s="1675" t="s">
        <v>126</v>
      </c>
      <c r="H55" s="1675" t="s">
        <v>126</v>
      </c>
      <c r="I55" s="1696">
        <v>0</v>
      </c>
      <c r="J55" s="1728">
        <v>0</v>
      </c>
      <c r="K55" s="1675">
        <v>0</v>
      </c>
      <c r="L55" s="1696">
        <v>0</v>
      </c>
      <c r="N55" s="60"/>
      <c r="O55" s="60"/>
      <c r="P55" s="60"/>
      <c r="Q55" s="60"/>
      <c r="R55" s="60"/>
      <c r="S55" s="1699"/>
      <c r="T55" s="1700"/>
      <c r="U55" s="1700"/>
      <c r="V55" s="1700"/>
      <c r="W55" s="1700"/>
      <c r="X55" s="1700"/>
      <c r="Y55" s="1700"/>
    </row>
    <row r="56" spans="1:25" ht="13">
      <c r="A56" s="2140" t="s">
        <v>216</v>
      </c>
      <c r="B56" s="2153"/>
      <c r="C56" s="2153" t="s">
        <v>324</v>
      </c>
      <c r="D56" s="2158"/>
      <c r="E56" s="2158"/>
      <c r="F56" s="2158"/>
      <c r="G56" s="2158"/>
      <c r="H56" s="2158"/>
      <c r="I56" s="2158"/>
      <c r="J56" s="2153"/>
      <c r="K56" s="2159"/>
      <c r="L56" s="2160"/>
      <c r="N56" s="60"/>
      <c r="O56" s="60"/>
      <c r="P56" s="60"/>
      <c r="Q56" s="60"/>
      <c r="R56" s="60"/>
      <c r="S56" s="1699"/>
      <c r="T56" s="1700"/>
      <c r="U56" s="1700"/>
      <c r="V56" s="1700"/>
      <c r="W56" s="1700"/>
      <c r="X56" s="1700"/>
      <c r="Y56" s="1700"/>
    </row>
    <row r="57" spans="1:25">
      <c r="A57" s="590" t="s">
        <v>281</v>
      </c>
      <c r="B57" s="1726" t="s">
        <v>149</v>
      </c>
      <c r="C57" s="1726" t="s">
        <v>323</v>
      </c>
      <c r="D57" s="1675">
        <v>0</v>
      </c>
      <c r="E57" s="1675">
        <v>0</v>
      </c>
      <c r="F57" s="1675">
        <v>0</v>
      </c>
      <c r="G57" s="1675">
        <v>0</v>
      </c>
      <c r="H57" s="1675">
        <v>0</v>
      </c>
      <c r="I57" s="1696">
        <v>0</v>
      </c>
      <c r="J57" s="1728">
        <v>0</v>
      </c>
      <c r="K57" s="1729">
        <v>3</v>
      </c>
      <c r="L57" s="1696">
        <v>0</v>
      </c>
      <c r="N57" s="60"/>
      <c r="O57" s="60"/>
      <c r="P57" s="60"/>
      <c r="Q57" s="60"/>
      <c r="R57" s="60"/>
      <c r="S57" s="1699"/>
      <c r="T57" s="1700"/>
      <c r="U57" s="1700"/>
      <c r="V57" s="1700"/>
      <c r="W57" s="1700"/>
      <c r="X57" s="1700"/>
      <c r="Y57" s="1700"/>
    </row>
    <row r="58" spans="1:25">
      <c r="A58" s="589" t="s">
        <v>282</v>
      </c>
      <c r="B58" s="1726" t="s">
        <v>149</v>
      </c>
      <c r="C58" s="1726" t="s">
        <v>323</v>
      </c>
      <c r="D58" s="1675" t="s">
        <v>126</v>
      </c>
      <c r="E58" s="1675">
        <v>0</v>
      </c>
      <c r="F58" s="1675" t="s">
        <v>126</v>
      </c>
      <c r="G58" s="1675" t="s">
        <v>126</v>
      </c>
      <c r="H58" s="1675" t="s">
        <v>126</v>
      </c>
      <c r="I58" s="1696" t="s">
        <v>126</v>
      </c>
      <c r="J58" s="1728">
        <v>0</v>
      </c>
      <c r="K58" s="1675">
        <v>0</v>
      </c>
      <c r="L58" s="1696">
        <v>0</v>
      </c>
      <c r="N58" s="60"/>
      <c r="O58" s="60"/>
      <c r="P58" s="60"/>
      <c r="Q58" s="60"/>
      <c r="R58" s="60"/>
      <c r="S58" s="1699"/>
      <c r="T58" s="1700"/>
      <c r="U58" s="1700"/>
      <c r="V58" s="1700"/>
      <c r="W58" s="1700"/>
      <c r="X58" s="1700"/>
      <c r="Y58" s="1700"/>
    </row>
    <row r="59" spans="1:25">
      <c r="A59" s="589" t="s">
        <v>283</v>
      </c>
      <c r="B59" s="1726" t="s">
        <v>149</v>
      </c>
      <c r="C59" s="1726" t="s">
        <v>323</v>
      </c>
      <c r="D59" s="1675" t="s">
        <v>126</v>
      </c>
      <c r="E59" s="1675">
        <v>0</v>
      </c>
      <c r="F59" s="1675" t="s">
        <v>126</v>
      </c>
      <c r="G59" s="1675" t="s">
        <v>126</v>
      </c>
      <c r="H59" s="1675" t="s">
        <v>126</v>
      </c>
      <c r="I59" s="1696" t="s">
        <v>126</v>
      </c>
      <c r="J59" s="1728">
        <v>0</v>
      </c>
      <c r="K59" s="1675">
        <v>0</v>
      </c>
      <c r="L59" s="1696">
        <v>0</v>
      </c>
      <c r="N59" s="60"/>
      <c r="O59" s="60"/>
      <c r="P59" s="60"/>
      <c r="Q59" s="60"/>
      <c r="R59" s="60"/>
      <c r="S59" s="1699"/>
      <c r="T59" s="1700"/>
      <c r="U59" s="1700"/>
      <c r="V59" s="1700"/>
      <c r="W59" s="1700"/>
      <c r="X59" s="1700"/>
      <c r="Y59" s="1700"/>
    </row>
    <row r="60" spans="1:25">
      <c r="A60" s="166" t="s">
        <v>346</v>
      </c>
      <c r="B60" s="1707" t="s">
        <v>149</v>
      </c>
      <c r="C60" s="1726" t="s">
        <v>323</v>
      </c>
      <c r="D60" s="1675">
        <v>1541</v>
      </c>
      <c r="E60" s="1675">
        <v>0</v>
      </c>
      <c r="F60" s="1675">
        <v>199728.47000000006</v>
      </c>
      <c r="G60" s="1675">
        <v>2.2674000000000016</v>
      </c>
      <c r="H60" s="1675">
        <v>-3455.625</v>
      </c>
      <c r="I60" s="1696">
        <v>106453.95999999996</v>
      </c>
      <c r="J60" s="1728">
        <v>5.2820932131009612E-3</v>
      </c>
      <c r="K60" s="1729">
        <v>5</v>
      </c>
      <c r="L60" s="1696">
        <v>200750.35095337144</v>
      </c>
      <c r="N60" s="60"/>
      <c r="O60" s="60"/>
      <c r="P60" s="60"/>
      <c r="Q60" s="60"/>
      <c r="R60" s="60"/>
      <c r="S60" s="1699"/>
      <c r="T60" s="1700"/>
      <c r="U60" s="1700"/>
      <c r="V60" s="1700"/>
      <c r="W60" s="1700"/>
      <c r="X60" s="1700"/>
      <c r="Y60" s="1700"/>
    </row>
    <row r="61" spans="1:25">
      <c r="A61" s="160" t="s">
        <v>347</v>
      </c>
      <c r="B61" s="1707" t="s">
        <v>149</v>
      </c>
      <c r="C61" s="1726" t="s">
        <v>323</v>
      </c>
      <c r="D61" s="1675">
        <v>117</v>
      </c>
      <c r="E61" s="1675">
        <v>0</v>
      </c>
      <c r="F61" s="1675">
        <v>8584.99</v>
      </c>
      <c r="G61" s="1675">
        <v>0</v>
      </c>
      <c r="H61" s="1675">
        <v>0</v>
      </c>
      <c r="I61" s="1696">
        <v>8886.4500000000025</v>
      </c>
      <c r="J61" s="1728">
        <v>4.4093293695754546E-4</v>
      </c>
      <c r="K61" s="1729">
        <v>5</v>
      </c>
      <c r="L61" s="1696">
        <v>10109.50781602337</v>
      </c>
      <c r="N61" s="60"/>
      <c r="O61" s="60"/>
      <c r="P61" s="60"/>
      <c r="Q61" s="60"/>
      <c r="R61" s="60"/>
      <c r="S61" s="1699"/>
      <c r="T61" s="1700"/>
      <c r="U61" s="1700"/>
      <c r="V61" s="1700"/>
      <c r="W61" s="1700"/>
      <c r="X61" s="1700"/>
      <c r="Y61" s="1700"/>
    </row>
    <row r="62" spans="1:25">
      <c r="A62" s="589" t="s">
        <v>286</v>
      </c>
      <c r="B62" s="1726" t="s">
        <v>149</v>
      </c>
      <c r="C62" s="1726" t="s">
        <v>323</v>
      </c>
      <c r="D62" s="1675">
        <v>392</v>
      </c>
      <c r="E62" s="1675">
        <v>0</v>
      </c>
      <c r="F62" s="1675">
        <v>117788.74620699997</v>
      </c>
      <c r="G62" s="1675">
        <v>1.2731690000000002</v>
      </c>
      <c r="H62" s="1675">
        <v>-2037.7453139999996</v>
      </c>
      <c r="I62" s="1696">
        <v>50652.070000000014</v>
      </c>
      <c r="J62" s="1728">
        <v>2.5132832557522048E-3</v>
      </c>
      <c r="K62" s="1729">
        <v>14</v>
      </c>
      <c r="L62" s="1696">
        <v>246532.48419806553</v>
      </c>
      <c r="N62" s="60"/>
      <c r="O62" s="60"/>
      <c r="P62" s="60"/>
      <c r="Q62" s="60"/>
      <c r="R62" s="60"/>
      <c r="S62" s="1699"/>
      <c r="T62" s="1700"/>
      <c r="U62" s="1700"/>
      <c r="V62" s="1700"/>
      <c r="W62" s="1700"/>
      <c r="X62" s="1700"/>
      <c r="Y62" s="1700"/>
    </row>
    <row r="63" spans="1:25">
      <c r="A63" s="589" t="s">
        <v>287</v>
      </c>
      <c r="B63" s="1726" t="s">
        <v>149</v>
      </c>
      <c r="C63" s="1726" t="s">
        <v>323</v>
      </c>
      <c r="D63" s="1675">
        <v>60</v>
      </c>
      <c r="E63" s="1675">
        <v>0</v>
      </c>
      <c r="F63" s="1675">
        <v>10605.183172999999</v>
      </c>
      <c r="G63" s="1675">
        <v>0.12008099999999999</v>
      </c>
      <c r="H63" s="1675">
        <v>-183.470044</v>
      </c>
      <c r="I63" s="1696">
        <v>834.81</v>
      </c>
      <c r="J63" s="1728">
        <v>4.1422078006574999E-5</v>
      </c>
      <c r="K63" s="1729">
        <v>3</v>
      </c>
      <c r="L63" s="1696">
        <v>7470.913797454351</v>
      </c>
      <c r="N63" s="60"/>
      <c r="O63" s="60"/>
      <c r="P63" s="60"/>
      <c r="Q63" s="60"/>
      <c r="R63" s="60"/>
      <c r="S63" s="1699"/>
      <c r="T63" s="1700"/>
      <c r="U63" s="1700"/>
      <c r="V63" s="1700"/>
      <c r="W63" s="1700"/>
      <c r="X63" s="1700"/>
      <c r="Y63" s="1700"/>
    </row>
    <row r="64" spans="1:25">
      <c r="A64" s="589" t="s">
        <v>348</v>
      </c>
      <c r="B64" s="1726" t="s">
        <v>149</v>
      </c>
      <c r="C64" s="1726" t="s">
        <v>323</v>
      </c>
      <c r="D64" s="1675">
        <v>15</v>
      </c>
      <c r="E64" s="1675">
        <v>0</v>
      </c>
      <c r="F64" s="1675">
        <v>3087.8999999999996</v>
      </c>
      <c r="G64" s="1675">
        <v>0.42000000000000004</v>
      </c>
      <c r="H64" s="1675">
        <v>-53.414999999999999</v>
      </c>
      <c r="I64" s="1696">
        <v>1753.23</v>
      </c>
      <c r="J64" s="1728">
        <v>8.6992764609273353E-5</v>
      </c>
      <c r="K64" s="1729">
        <v>6</v>
      </c>
      <c r="L64" s="1696">
        <v>3540.5079341225846</v>
      </c>
      <c r="N64" s="60"/>
      <c r="O64" s="60"/>
      <c r="P64" s="60"/>
      <c r="Q64" s="60"/>
      <c r="R64" s="60"/>
      <c r="S64" s="1699"/>
      <c r="T64" s="1700"/>
      <c r="U64" s="1700"/>
      <c r="V64" s="1700"/>
      <c r="W64" s="1700"/>
      <c r="X64" s="1700"/>
      <c r="Y64" s="1700"/>
    </row>
    <row r="65" spans="1:25">
      <c r="A65" s="589" t="s">
        <v>288</v>
      </c>
      <c r="B65" s="1726" t="s">
        <v>149</v>
      </c>
      <c r="C65" s="1726" t="s">
        <v>323</v>
      </c>
      <c r="D65" s="1675">
        <v>118</v>
      </c>
      <c r="E65" s="1675">
        <v>0</v>
      </c>
      <c r="F65" s="1675">
        <v>11428.560324999999</v>
      </c>
      <c r="G65" s="1675">
        <v>0</v>
      </c>
      <c r="H65" s="1675">
        <v>0</v>
      </c>
      <c r="I65" s="1696">
        <v>1944.95</v>
      </c>
      <c r="J65" s="1728">
        <v>9.6505636754336973E-5</v>
      </c>
      <c r="K65" s="1729">
        <v>6</v>
      </c>
      <c r="L65" s="1696">
        <v>15386.276669155708</v>
      </c>
      <c r="N65" s="60"/>
      <c r="O65" s="60"/>
      <c r="P65" s="60"/>
      <c r="Q65" s="60"/>
      <c r="R65" s="60"/>
      <c r="S65" s="1699"/>
      <c r="T65" s="1700"/>
      <c r="U65" s="1700"/>
      <c r="V65" s="1700"/>
      <c r="W65" s="1700"/>
      <c r="X65" s="1700"/>
      <c r="Y65" s="1700"/>
    </row>
    <row r="66" spans="1:25">
      <c r="A66" s="1642" t="s">
        <v>289</v>
      </c>
      <c r="B66" s="1707" t="s">
        <v>149</v>
      </c>
      <c r="C66" s="1726" t="s">
        <v>323</v>
      </c>
      <c r="D66" s="1675">
        <v>454</v>
      </c>
      <c r="E66" s="1675">
        <v>0</v>
      </c>
      <c r="F66" s="1675">
        <v>70051.614140999955</v>
      </c>
      <c r="G66" s="1675">
        <v>0</v>
      </c>
      <c r="H66" s="1675">
        <v>0</v>
      </c>
      <c r="I66" s="1696">
        <v>57538.320000000007</v>
      </c>
      <c r="J66" s="1728">
        <v>2.8549691299903867E-3</v>
      </c>
      <c r="K66" s="1729">
        <v>3</v>
      </c>
      <c r="L66" s="1696">
        <v>57362.723567245303</v>
      </c>
      <c r="N66" s="60"/>
      <c r="O66" s="60"/>
      <c r="P66" s="60"/>
      <c r="Q66" s="60"/>
      <c r="R66" s="60"/>
      <c r="S66" s="1699"/>
      <c r="T66" s="1700"/>
      <c r="U66" s="1700"/>
      <c r="V66" s="1700"/>
      <c r="W66" s="1700"/>
      <c r="X66" s="1700"/>
      <c r="Y66" s="1700"/>
    </row>
    <row r="67" spans="1:25" ht="12.75" customHeight="1">
      <c r="A67" s="589" t="s">
        <v>349</v>
      </c>
      <c r="B67" s="1726" t="s">
        <v>149</v>
      </c>
      <c r="C67" s="1726" t="s">
        <v>323</v>
      </c>
      <c r="D67" s="1675">
        <v>37</v>
      </c>
      <c r="E67" s="1675">
        <v>0</v>
      </c>
      <c r="F67" s="1675">
        <v>3347.02</v>
      </c>
      <c r="G67" s="1675">
        <v>1.2802</v>
      </c>
      <c r="H67" s="1675">
        <v>0</v>
      </c>
      <c r="I67" s="1696">
        <v>7080.5199999999995</v>
      </c>
      <c r="J67" s="1728">
        <v>3.5132527373547801E-4</v>
      </c>
      <c r="K67" s="1729">
        <v>16</v>
      </c>
      <c r="L67" s="1696">
        <v>9053.3947588320443</v>
      </c>
      <c r="N67" s="60"/>
      <c r="O67" s="60"/>
      <c r="P67" s="60"/>
      <c r="Q67" s="60"/>
      <c r="R67" s="60"/>
      <c r="S67" s="1699"/>
      <c r="T67" s="1700"/>
      <c r="U67" s="1700"/>
      <c r="V67" s="1700"/>
      <c r="W67" s="1700"/>
      <c r="X67" s="1700"/>
      <c r="Y67" s="1700"/>
    </row>
    <row r="68" spans="1:25" s="60" customFormat="1">
      <c r="A68" s="590" t="s">
        <v>291</v>
      </c>
      <c r="B68" s="1726" t="s">
        <v>149</v>
      </c>
      <c r="C68" s="1726" t="s">
        <v>323</v>
      </c>
      <c r="D68" s="1675">
        <v>444</v>
      </c>
      <c r="E68" s="1675">
        <v>0</v>
      </c>
      <c r="F68" s="1675">
        <v>239514.51</v>
      </c>
      <c r="G68" s="1675">
        <v>0</v>
      </c>
      <c r="H68" s="1675">
        <v>0</v>
      </c>
      <c r="I68" s="1696">
        <v>129517.60999999999</v>
      </c>
      <c r="J68" s="1728">
        <v>6.4264785336126283E-3</v>
      </c>
      <c r="K68" s="1729">
        <v>14</v>
      </c>
      <c r="L68" s="1696">
        <v>282047.36533135246</v>
      </c>
      <c r="S68" s="1699"/>
      <c r="T68" s="1700"/>
      <c r="U68" s="1700"/>
      <c r="V68" s="1700"/>
      <c r="W68" s="1700"/>
      <c r="X68" s="1700"/>
      <c r="Y68" s="1700"/>
    </row>
    <row r="69" spans="1:25">
      <c r="A69" s="590" t="s">
        <v>292</v>
      </c>
      <c r="B69" s="1726" t="s">
        <v>149</v>
      </c>
      <c r="C69" s="1726" t="s">
        <v>323</v>
      </c>
      <c r="D69" s="1675">
        <v>91</v>
      </c>
      <c r="E69" s="1675">
        <v>0</v>
      </c>
      <c r="F69" s="1675">
        <v>49032.66</v>
      </c>
      <c r="G69" s="1675">
        <v>0</v>
      </c>
      <c r="H69" s="1675">
        <v>0</v>
      </c>
      <c r="I69" s="1696">
        <v>20834.68</v>
      </c>
      <c r="J69" s="1728">
        <v>1.0337870176471628E-3</v>
      </c>
      <c r="K69" s="1729">
        <v>5</v>
      </c>
      <c r="L69" s="1696">
        <v>57739.852872329087</v>
      </c>
      <c r="N69" s="60"/>
      <c r="O69" s="60"/>
      <c r="P69" s="60"/>
      <c r="Q69" s="60"/>
      <c r="R69" s="60"/>
      <c r="S69" s="1699"/>
      <c r="T69" s="1700"/>
      <c r="U69" s="1700"/>
      <c r="V69" s="1700"/>
      <c r="W69" s="1700"/>
      <c r="X69" s="1700"/>
      <c r="Y69" s="1700"/>
    </row>
    <row r="70" spans="1:25">
      <c r="A70" s="590" t="s">
        <v>293</v>
      </c>
      <c r="B70" s="1726" t="s">
        <v>149</v>
      </c>
      <c r="C70" s="1726" t="s">
        <v>323</v>
      </c>
      <c r="D70" s="1675">
        <v>0</v>
      </c>
      <c r="E70" s="1675">
        <v>0</v>
      </c>
      <c r="F70" s="1675">
        <v>0</v>
      </c>
      <c r="G70" s="1675">
        <v>0</v>
      </c>
      <c r="H70" s="1675">
        <v>0</v>
      </c>
      <c r="I70" s="1696">
        <v>0</v>
      </c>
      <c r="J70" s="1728"/>
      <c r="K70" s="1729">
        <v>16</v>
      </c>
      <c r="L70" s="1696">
        <v>0</v>
      </c>
      <c r="N70" s="60"/>
      <c r="O70" s="60"/>
      <c r="P70" s="60"/>
      <c r="Q70" s="60"/>
      <c r="R70" s="60"/>
      <c r="S70" s="1699"/>
      <c r="T70" s="1700"/>
      <c r="U70" s="1700"/>
      <c r="V70" s="1700"/>
      <c r="W70" s="1700"/>
      <c r="X70" s="1700"/>
      <c r="Y70" s="1700"/>
    </row>
    <row r="71" spans="1:25" ht="12.75" customHeight="1">
      <c r="A71" s="590" t="s">
        <v>294</v>
      </c>
      <c r="B71" s="1726" t="s">
        <v>149</v>
      </c>
      <c r="C71" s="1726" t="s">
        <v>323</v>
      </c>
      <c r="D71" s="1675">
        <v>195</v>
      </c>
      <c r="E71" s="1675">
        <v>0</v>
      </c>
      <c r="F71" s="1675">
        <v>18679.42000000002</v>
      </c>
      <c r="G71" s="1675">
        <v>1.3150429999999984</v>
      </c>
      <c r="H71" s="1675">
        <v>-323.1839999999998</v>
      </c>
      <c r="I71" s="1696">
        <v>17529.780000000017</v>
      </c>
      <c r="J71" s="1728">
        <v>8.6980260729758747E-4</v>
      </c>
      <c r="K71" s="1729">
        <v>8</v>
      </c>
      <c r="L71" s="1696">
        <v>26388.566366780444</v>
      </c>
      <c r="N71" s="60"/>
      <c r="O71" s="60"/>
      <c r="P71" s="60"/>
      <c r="Q71" s="60"/>
      <c r="R71" s="60"/>
      <c r="S71" s="1699"/>
      <c r="T71" s="1700"/>
      <c r="U71" s="1700"/>
      <c r="V71" s="1700"/>
      <c r="W71" s="1700"/>
      <c r="X71" s="1700"/>
      <c r="Y71" s="1700"/>
    </row>
    <row r="72" spans="1:25" ht="12.75" customHeight="1">
      <c r="A72" s="589" t="s">
        <v>350</v>
      </c>
      <c r="B72" s="1726" t="s">
        <v>149</v>
      </c>
      <c r="C72" s="1726" t="s">
        <v>321</v>
      </c>
      <c r="D72" s="1675">
        <v>48900</v>
      </c>
      <c r="E72" s="1675">
        <v>0</v>
      </c>
      <c r="F72" s="1675">
        <v>469586.70000004309</v>
      </c>
      <c r="G72" s="1675">
        <v>11.540399999999929</v>
      </c>
      <c r="H72" s="1675">
        <v>-1110.0299999998865</v>
      </c>
      <c r="I72" s="1696">
        <v>400980.77000001015</v>
      </c>
      <c r="J72" s="1728">
        <v>1.9896092205504163E-2</v>
      </c>
      <c r="K72" s="1729">
        <v>16</v>
      </c>
      <c r="L72" s="1696">
        <v>1142859.9712591218</v>
      </c>
      <c r="N72" s="60"/>
      <c r="O72" s="60"/>
      <c r="P72" s="60"/>
      <c r="Q72" s="60"/>
      <c r="R72" s="60"/>
      <c r="S72" s="1699"/>
      <c r="T72" s="1700"/>
      <c r="U72" s="1700"/>
      <c r="V72" s="1700"/>
      <c r="W72" s="1700"/>
      <c r="X72" s="1700"/>
      <c r="Y72" s="1700"/>
    </row>
    <row r="73" spans="1:25" ht="12.75" customHeight="1">
      <c r="A73" s="589" t="s">
        <v>220</v>
      </c>
      <c r="B73" s="1726" t="s">
        <v>149</v>
      </c>
      <c r="C73" s="1726" t="s">
        <v>321</v>
      </c>
      <c r="D73" s="1675">
        <v>785</v>
      </c>
      <c r="E73" s="1675">
        <v>0</v>
      </c>
      <c r="F73" s="1675">
        <v>8918.384999999982</v>
      </c>
      <c r="G73" s="1675">
        <v>0.21195000000000042</v>
      </c>
      <c r="H73" s="1675">
        <v>-18.682999999999936</v>
      </c>
      <c r="I73" s="1696">
        <v>6865.410000000008</v>
      </c>
      <c r="J73" s="1728">
        <v>3.4065182324974596E-4</v>
      </c>
      <c r="K73" s="1729">
        <v>3</v>
      </c>
      <c r="L73" s="1696">
        <v>5223.9336677677811</v>
      </c>
      <c r="N73" s="60"/>
      <c r="O73" s="60"/>
      <c r="P73" s="60"/>
      <c r="Q73" s="60"/>
      <c r="R73" s="60"/>
      <c r="S73" s="1699"/>
      <c r="T73" s="1700"/>
      <c r="U73" s="1700"/>
      <c r="V73" s="1700"/>
      <c r="W73" s="1700"/>
      <c r="X73" s="1700"/>
      <c r="Y73" s="1700"/>
    </row>
    <row r="74" spans="1:25" ht="13">
      <c r="A74" s="2152" t="s">
        <v>221</v>
      </c>
      <c r="B74" s="2161"/>
      <c r="C74" s="2161" t="s">
        <v>324</v>
      </c>
      <c r="D74" s="2162"/>
      <c r="E74" s="2162"/>
      <c r="F74" s="2162"/>
      <c r="G74" s="2162"/>
      <c r="H74" s="2162"/>
      <c r="I74" s="2162"/>
      <c r="J74" s="2163"/>
      <c r="K74" s="2164"/>
      <c r="L74" s="2165"/>
      <c r="N74" s="60"/>
      <c r="O74" s="60"/>
      <c r="P74" s="60"/>
      <c r="Q74" s="60"/>
      <c r="R74" s="60"/>
      <c r="S74" s="1699"/>
      <c r="T74" s="1700"/>
      <c r="U74" s="1700"/>
      <c r="V74" s="1700"/>
      <c r="W74" s="1700"/>
      <c r="X74" s="1700"/>
      <c r="Y74" s="1700"/>
    </row>
    <row r="75" spans="1:25">
      <c r="A75" s="589" t="s">
        <v>351</v>
      </c>
      <c r="B75" s="1726" t="s">
        <v>149</v>
      </c>
      <c r="C75" s="1726" t="s">
        <v>321</v>
      </c>
      <c r="D75" s="1675">
        <v>3093</v>
      </c>
      <c r="E75" s="1675">
        <v>0</v>
      </c>
      <c r="F75" s="1675">
        <v>510668</v>
      </c>
      <c r="G75" s="1675">
        <v>17.620000000000232</v>
      </c>
      <c r="H75" s="1675">
        <v>0</v>
      </c>
      <c r="I75" s="1696">
        <v>244557.04999999815</v>
      </c>
      <c r="J75" s="1736">
        <v>1.2134570982807808E-2</v>
      </c>
      <c r="K75" s="1729">
        <v>5</v>
      </c>
      <c r="L75" s="1635">
        <v>488784.0380040509</v>
      </c>
      <c r="N75" s="60"/>
      <c r="O75" s="60"/>
      <c r="P75" s="60"/>
      <c r="Q75" s="60"/>
      <c r="R75" s="60"/>
      <c r="S75" s="1699"/>
      <c r="T75" s="1700"/>
      <c r="U75" s="1700"/>
      <c r="V75" s="1700"/>
      <c r="W75" s="1700"/>
      <c r="X75" s="1700"/>
      <c r="Y75" s="1700"/>
    </row>
    <row r="76" spans="1:25">
      <c r="A76" s="589" t="s">
        <v>296</v>
      </c>
      <c r="B76" s="1726" t="s">
        <v>149</v>
      </c>
      <c r="C76" s="1726" t="s">
        <v>323</v>
      </c>
      <c r="D76" s="1675">
        <v>5</v>
      </c>
      <c r="E76" s="1675">
        <v>0</v>
      </c>
      <c r="F76" s="1675">
        <v>26292.600000000002</v>
      </c>
      <c r="G76" s="1675">
        <v>2.6014999999999997</v>
      </c>
      <c r="H76" s="1675">
        <v>0</v>
      </c>
      <c r="I76" s="1696">
        <v>18095.12</v>
      </c>
      <c r="J76" s="1736">
        <v>8.9785396938026063E-4</v>
      </c>
      <c r="K76" s="1729">
        <v>10</v>
      </c>
      <c r="L76" s="1635">
        <v>51445.261935961091</v>
      </c>
      <c r="N76" s="60"/>
      <c r="O76" s="60"/>
      <c r="P76" s="60"/>
      <c r="Q76" s="60"/>
      <c r="R76" s="60"/>
      <c r="S76" s="1699"/>
      <c r="T76" s="1700"/>
      <c r="U76" s="1700"/>
      <c r="V76" s="1700"/>
      <c r="W76" s="1700"/>
      <c r="X76" s="1700"/>
      <c r="Y76" s="1700"/>
    </row>
    <row r="77" spans="1:25">
      <c r="A77" s="68" t="s">
        <v>352</v>
      </c>
      <c r="B77" s="1726" t="s">
        <v>149</v>
      </c>
      <c r="C77" s="1726" t="s">
        <v>323</v>
      </c>
      <c r="D77" s="1675">
        <v>29</v>
      </c>
      <c r="E77" s="1675">
        <v>0</v>
      </c>
      <c r="F77" s="1675">
        <v>4698</v>
      </c>
      <c r="G77" s="1675">
        <v>5.9160000000000004E-2</v>
      </c>
      <c r="H77" s="1675">
        <v>-1.9140000000000011E-2</v>
      </c>
      <c r="I77" s="1696">
        <v>2406.75</v>
      </c>
      <c r="J77" s="1736">
        <v>1.1941949215069822E-4</v>
      </c>
      <c r="K77" s="1729">
        <v>5</v>
      </c>
      <c r="L77" s="1635">
        <v>5532.0774753334208</v>
      </c>
      <c r="N77" s="60"/>
      <c r="O77" s="60"/>
      <c r="P77" s="60"/>
      <c r="Q77" s="60"/>
      <c r="R77" s="60"/>
      <c r="S77" s="1699"/>
      <c r="T77" s="1700"/>
      <c r="U77" s="1700"/>
      <c r="V77" s="1700"/>
      <c r="W77" s="1700"/>
      <c r="X77" s="1700"/>
      <c r="Y77" s="1700"/>
    </row>
    <row r="78" spans="1:25">
      <c r="A78" s="68" t="s">
        <v>353</v>
      </c>
      <c r="B78" s="1726" t="s">
        <v>149</v>
      </c>
      <c r="C78" s="1726" t="s">
        <v>321</v>
      </c>
      <c r="D78" s="1675">
        <v>0</v>
      </c>
      <c r="E78" s="1675">
        <v>0</v>
      </c>
      <c r="F78" s="1675">
        <v>0</v>
      </c>
      <c r="G78" s="1675">
        <v>0</v>
      </c>
      <c r="H78" s="1675">
        <v>0</v>
      </c>
      <c r="I78" s="1696">
        <v>0</v>
      </c>
      <c r="J78" s="1736">
        <v>0</v>
      </c>
      <c r="K78" s="1729">
        <v>3</v>
      </c>
      <c r="L78" s="1635">
        <v>0</v>
      </c>
      <c r="N78" s="60"/>
      <c r="O78" s="60"/>
      <c r="P78" s="60"/>
      <c r="Q78" s="60"/>
      <c r="R78" s="60"/>
      <c r="S78" s="1699"/>
      <c r="T78" s="1700"/>
      <c r="U78" s="1700"/>
      <c r="V78" s="1700"/>
      <c r="W78" s="1700"/>
      <c r="X78" s="1700"/>
      <c r="Y78" s="1700"/>
    </row>
    <row r="79" spans="1:25">
      <c r="A79" s="68" t="s">
        <v>354</v>
      </c>
      <c r="B79" s="1726" t="s">
        <v>157</v>
      </c>
      <c r="C79" s="1726" t="s">
        <v>321</v>
      </c>
      <c r="D79" s="1675">
        <v>80</v>
      </c>
      <c r="E79" s="1675">
        <v>0</v>
      </c>
      <c r="F79" s="1675">
        <v>0</v>
      </c>
      <c r="G79" s="1675">
        <v>0</v>
      </c>
      <c r="H79" s="1675">
        <v>0</v>
      </c>
      <c r="I79" s="1696">
        <v>17354.149999999991</v>
      </c>
      <c r="J79" s="1736">
        <v>8.6108809793582154E-4</v>
      </c>
      <c r="K79" s="1729">
        <v>3</v>
      </c>
      <c r="L79" s="1635">
        <v>0</v>
      </c>
      <c r="N79" s="60"/>
      <c r="O79" s="60"/>
      <c r="P79" s="60"/>
      <c r="Q79" s="60"/>
      <c r="R79" s="60"/>
      <c r="S79" s="1699"/>
      <c r="T79" s="1700"/>
      <c r="U79" s="1700"/>
      <c r="V79" s="1700"/>
      <c r="W79" s="1700"/>
      <c r="X79" s="1700"/>
      <c r="Y79" s="1700"/>
    </row>
    <row r="80" spans="1:25">
      <c r="A80" s="68" t="s">
        <v>223</v>
      </c>
      <c r="B80" s="1726" t="s">
        <v>149</v>
      </c>
      <c r="C80" s="1726" t="s">
        <v>321</v>
      </c>
      <c r="D80" s="1675">
        <v>0</v>
      </c>
      <c r="E80" s="1675">
        <v>0</v>
      </c>
      <c r="F80" s="1675">
        <v>0</v>
      </c>
      <c r="G80" s="1675">
        <v>0</v>
      </c>
      <c r="H80" s="1675">
        <v>0</v>
      </c>
      <c r="I80" s="1696">
        <v>0</v>
      </c>
      <c r="J80" s="1736">
        <v>0</v>
      </c>
      <c r="K80" s="1729"/>
      <c r="L80" s="1635">
        <v>0</v>
      </c>
      <c r="N80" s="60"/>
      <c r="O80" s="60"/>
      <c r="P80" s="60"/>
      <c r="Q80" s="60"/>
      <c r="R80" s="60"/>
      <c r="S80" s="1699"/>
      <c r="T80" s="1700"/>
      <c r="U80" s="1700"/>
      <c r="V80" s="1700"/>
      <c r="W80" s="1700"/>
      <c r="X80" s="1700"/>
      <c r="Y80" s="1700"/>
    </row>
    <row r="81" spans="1:25">
      <c r="A81" s="68" t="s">
        <v>223</v>
      </c>
      <c r="B81" s="1726" t="s">
        <v>149</v>
      </c>
      <c r="C81" s="1726" t="s">
        <v>323</v>
      </c>
      <c r="D81" s="1675">
        <v>0</v>
      </c>
      <c r="E81" s="1675">
        <v>0</v>
      </c>
      <c r="F81" s="1675">
        <v>0</v>
      </c>
      <c r="G81" s="1675">
        <v>0</v>
      </c>
      <c r="H81" s="1675">
        <v>0</v>
      </c>
      <c r="I81" s="1696">
        <v>0</v>
      </c>
      <c r="J81" s="1736"/>
      <c r="K81" s="1729"/>
      <c r="L81" s="1635">
        <v>0</v>
      </c>
      <c r="N81" s="60"/>
      <c r="O81" s="60"/>
      <c r="P81" s="60"/>
      <c r="Q81" s="60"/>
      <c r="R81" s="60"/>
      <c r="S81" s="1699"/>
      <c r="T81" s="1700"/>
      <c r="U81" s="1700"/>
      <c r="V81" s="1700"/>
      <c r="W81" s="1700"/>
      <c r="X81" s="1700"/>
      <c r="Y81" s="1700"/>
    </row>
    <row r="82" spans="1:25">
      <c r="A82" s="166" t="s">
        <v>355</v>
      </c>
      <c r="B82" s="1726" t="s">
        <v>149</v>
      </c>
      <c r="C82" s="1726" t="s">
        <v>321</v>
      </c>
      <c r="D82" s="1675">
        <v>470</v>
      </c>
      <c r="E82" s="1675">
        <v>0</v>
      </c>
      <c r="F82" s="1675">
        <v>0</v>
      </c>
      <c r="G82" s="1675">
        <v>0</v>
      </c>
      <c r="H82" s="1675">
        <v>0</v>
      </c>
      <c r="I82" s="1696">
        <v>21772.600000000039</v>
      </c>
      <c r="J82" s="1736">
        <v>1.0803252663551665E-3</v>
      </c>
      <c r="K82" s="1729">
        <v>7</v>
      </c>
      <c r="L82" s="1635">
        <v>0</v>
      </c>
      <c r="N82" s="60"/>
      <c r="O82" s="60"/>
      <c r="P82" s="60"/>
      <c r="Q82" s="60"/>
      <c r="R82" s="60"/>
      <c r="S82" s="1699"/>
      <c r="T82" s="1700"/>
      <c r="U82" s="1700"/>
      <c r="V82" s="1700"/>
      <c r="W82" s="1700"/>
      <c r="X82" s="1700"/>
      <c r="Y82" s="1700"/>
    </row>
    <row r="83" spans="1:25">
      <c r="A83" s="166" t="s">
        <v>355</v>
      </c>
      <c r="B83" s="1726" t="s">
        <v>149</v>
      </c>
      <c r="C83" s="1726" t="s">
        <v>323</v>
      </c>
      <c r="D83" s="1675">
        <v>464</v>
      </c>
      <c r="E83" s="1675">
        <v>0</v>
      </c>
      <c r="F83" s="1675">
        <v>0</v>
      </c>
      <c r="G83" s="1675">
        <v>0</v>
      </c>
      <c r="H83" s="1675">
        <v>0</v>
      </c>
      <c r="I83" s="1696">
        <v>39000</v>
      </c>
      <c r="J83" s="1736">
        <v>1.9351242106065154E-3</v>
      </c>
      <c r="K83" s="1729">
        <v>7</v>
      </c>
      <c r="L83" s="1635">
        <v>0</v>
      </c>
      <c r="N83" s="60"/>
      <c r="O83" s="60"/>
      <c r="P83" s="60"/>
      <c r="Q83" s="60"/>
      <c r="R83" s="60"/>
      <c r="S83" s="1699"/>
      <c r="T83" s="1700"/>
      <c r="U83" s="1700"/>
      <c r="V83" s="1700"/>
      <c r="W83" s="1700"/>
      <c r="X83" s="1700"/>
      <c r="Y83" s="1700"/>
    </row>
    <row r="84" spans="1:25">
      <c r="A84" s="166" t="s">
        <v>356</v>
      </c>
      <c r="B84" s="1726" t="s">
        <v>149</v>
      </c>
      <c r="C84" s="1726" t="s">
        <v>321</v>
      </c>
      <c r="D84" s="1675">
        <v>30</v>
      </c>
      <c r="E84" s="1675">
        <v>0</v>
      </c>
      <c r="F84" s="1675">
        <v>2010</v>
      </c>
      <c r="G84" s="1675">
        <v>0</v>
      </c>
      <c r="H84" s="1675">
        <v>0</v>
      </c>
      <c r="I84" s="1696">
        <v>4323.28</v>
      </c>
      <c r="J84" s="1736">
        <v>2.1451496915976756E-4</v>
      </c>
      <c r="K84" s="1729">
        <v>5</v>
      </c>
      <c r="L84" s="1635">
        <v>1923.8642648220416</v>
      </c>
      <c r="N84" s="60"/>
      <c r="O84" s="60"/>
      <c r="P84" s="60"/>
      <c r="Q84" s="60"/>
      <c r="R84" s="60"/>
      <c r="S84" s="1699"/>
      <c r="T84" s="1700"/>
      <c r="U84" s="1700"/>
      <c r="V84" s="1700"/>
      <c r="W84" s="1700"/>
      <c r="X84" s="1700"/>
      <c r="Y84" s="1700"/>
    </row>
    <row r="85" spans="1:25">
      <c r="A85" s="166" t="s">
        <v>356</v>
      </c>
      <c r="B85" s="1707" t="s">
        <v>149</v>
      </c>
      <c r="C85" s="1707" t="s">
        <v>323</v>
      </c>
      <c r="D85" s="1675">
        <v>0</v>
      </c>
      <c r="E85" s="1675">
        <v>0</v>
      </c>
      <c r="F85" s="1675">
        <v>0</v>
      </c>
      <c r="G85" s="1675">
        <v>0</v>
      </c>
      <c r="H85" s="1675">
        <v>0</v>
      </c>
      <c r="I85" s="1696">
        <v>0</v>
      </c>
      <c r="J85" s="1737">
        <v>0</v>
      </c>
      <c r="K85" s="1729">
        <v>5</v>
      </c>
      <c r="L85" s="1635">
        <v>0</v>
      </c>
      <c r="N85" s="60"/>
      <c r="O85" s="60"/>
      <c r="P85" s="60"/>
      <c r="Q85" s="60"/>
      <c r="R85" s="60"/>
      <c r="S85" s="1699"/>
      <c r="T85" s="1700"/>
      <c r="U85" s="1700"/>
      <c r="V85" s="1700"/>
      <c r="W85" s="1700"/>
      <c r="X85" s="1700"/>
      <c r="Y85" s="1700"/>
    </row>
    <row r="86" spans="1:25" ht="13">
      <c r="A86" s="591" t="s">
        <v>357</v>
      </c>
      <c r="B86" s="1738"/>
      <c r="C86" s="1738"/>
      <c r="D86" s="1739"/>
      <c r="E86" s="1739"/>
      <c r="F86" s="1739"/>
      <c r="G86" s="1739"/>
      <c r="H86" s="1739"/>
      <c r="I86" s="1739"/>
      <c r="J86" s="1740"/>
      <c r="K86" s="1741"/>
      <c r="L86" s="1636"/>
      <c r="N86" s="60"/>
      <c r="O86" s="60"/>
      <c r="P86" s="60"/>
      <c r="Q86" s="60"/>
      <c r="R86" s="60"/>
      <c r="S86" s="1699"/>
      <c r="T86" s="1700"/>
      <c r="U86" s="1700"/>
      <c r="V86" s="1700"/>
      <c r="W86" s="1700"/>
      <c r="X86" s="1700"/>
      <c r="Y86" s="1700"/>
    </row>
    <row r="87" spans="1:25">
      <c r="A87" s="588" t="s">
        <v>358</v>
      </c>
      <c r="B87" s="1726" t="s">
        <v>149</v>
      </c>
      <c r="C87" s="1726" t="s">
        <v>321</v>
      </c>
      <c r="D87" s="1675">
        <v>0</v>
      </c>
      <c r="E87" s="1675" t="s">
        <v>126</v>
      </c>
      <c r="F87" s="1675">
        <v>0</v>
      </c>
      <c r="G87" s="1675">
        <v>0</v>
      </c>
      <c r="H87" s="1675">
        <v>0</v>
      </c>
      <c r="I87" s="1696">
        <v>0</v>
      </c>
      <c r="J87" s="1736">
        <v>0</v>
      </c>
      <c r="K87" s="1729"/>
      <c r="L87" s="1635"/>
      <c r="N87" s="60"/>
      <c r="O87" s="60"/>
      <c r="P87" s="60"/>
      <c r="Q87" s="60"/>
      <c r="R87" s="60"/>
      <c r="S87" s="1699"/>
      <c r="T87" s="1700"/>
      <c r="U87" s="1700"/>
      <c r="V87" s="1700"/>
      <c r="W87" s="1700"/>
      <c r="X87" s="1700"/>
      <c r="Y87" s="1700"/>
    </row>
    <row r="88" spans="1:25">
      <c r="A88" s="588" t="s">
        <v>359</v>
      </c>
      <c r="B88" s="1726" t="s">
        <v>149</v>
      </c>
      <c r="C88" s="1726" t="s">
        <v>321</v>
      </c>
      <c r="D88" s="1675">
        <v>0</v>
      </c>
      <c r="E88" s="1675" t="s">
        <v>126</v>
      </c>
      <c r="F88" s="1675">
        <v>0</v>
      </c>
      <c r="G88" s="1675">
        <v>0</v>
      </c>
      <c r="H88" s="1675">
        <v>0</v>
      </c>
      <c r="I88" s="1696">
        <v>0</v>
      </c>
      <c r="J88" s="1736">
        <v>0</v>
      </c>
      <c r="K88" s="1729"/>
      <c r="L88" s="1635">
        <v>0</v>
      </c>
      <c r="N88" s="60"/>
      <c r="O88" s="60"/>
      <c r="P88" s="60"/>
      <c r="Q88" s="60"/>
      <c r="R88" s="60"/>
      <c r="S88" s="1699"/>
      <c r="T88" s="1700"/>
      <c r="U88" s="1700"/>
      <c r="V88" s="1700"/>
      <c r="W88" s="1700"/>
      <c r="X88" s="1700"/>
      <c r="Y88" s="1700"/>
    </row>
    <row r="89" spans="1:25">
      <c r="A89" s="588" t="s">
        <v>360</v>
      </c>
      <c r="B89" s="1726" t="s">
        <v>149</v>
      </c>
      <c r="C89" s="1726" t="s">
        <v>321</v>
      </c>
      <c r="D89" s="1675">
        <v>0</v>
      </c>
      <c r="E89" s="1675" t="s">
        <v>126</v>
      </c>
      <c r="F89" s="1675">
        <v>0</v>
      </c>
      <c r="G89" s="1675">
        <v>0</v>
      </c>
      <c r="H89" s="1675">
        <v>0</v>
      </c>
      <c r="I89" s="1696">
        <v>0</v>
      </c>
      <c r="J89" s="1736">
        <v>0</v>
      </c>
      <c r="K89" s="1729"/>
      <c r="L89" s="1635">
        <v>0</v>
      </c>
      <c r="N89" s="60"/>
      <c r="O89" s="60"/>
      <c r="P89" s="60"/>
      <c r="Q89" s="60"/>
      <c r="R89" s="60"/>
      <c r="S89" s="1699"/>
      <c r="T89" s="1700"/>
      <c r="U89" s="1700"/>
      <c r="V89" s="1700"/>
      <c r="W89" s="1700"/>
      <c r="X89" s="1700"/>
      <c r="Y89" s="1700"/>
    </row>
    <row r="90" spans="1:25">
      <c r="A90" s="588" t="s">
        <v>361</v>
      </c>
      <c r="B90" s="1726" t="s">
        <v>149</v>
      </c>
      <c r="C90" s="1726" t="s">
        <v>321</v>
      </c>
      <c r="D90" s="1675">
        <v>0</v>
      </c>
      <c r="E90" s="1675" t="s">
        <v>126</v>
      </c>
      <c r="F90" s="1675">
        <v>0</v>
      </c>
      <c r="G90" s="1675">
        <v>0</v>
      </c>
      <c r="H90" s="1675">
        <v>0</v>
      </c>
      <c r="I90" s="1696">
        <v>0</v>
      </c>
      <c r="J90" s="1736">
        <v>0</v>
      </c>
      <c r="K90" s="1729"/>
      <c r="L90" s="1635">
        <v>0</v>
      </c>
      <c r="N90" s="60"/>
      <c r="O90" s="60"/>
      <c r="P90" s="60"/>
      <c r="Q90" s="60"/>
      <c r="R90" s="60"/>
      <c r="S90" s="1699"/>
      <c r="T90" s="1700"/>
      <c r="U90" s="1700"/>
      <c r="V90" s="1700"/>
      <c r="W90" s="1700"/>
      <c r="X90" s="1700"/>
      <c r="Y90" s="1700"/>
    </row>
    <row r="91" spans="1:25">
      <c r="A91" s="588" t="s">
        <v>362</v>
      </c>
      <c r="B91" s="1726" t="s">
        <v>149</v>
      </c>
      <c r="C91" s="1726" t="s">
        <v>321</v>
      </c>
      <c r="D91" s="1675">
        <v>0</v>
      </c>
      <c r="E91" s="1675" t="s">
        <v>126</v>
      </c>
      <c r="F91" s="1675">
        <v>0</v>
      </c>
      <c r="G91" s="1675">
        <v>0</v>
      </c>
      <c r="H91" s="1675">
        <v>0</v>
      </c>
      <c r="I91" s="1696">
        <v>0</v>
      </c>
      <c r="J91" s="1736">
        <v>0</v>
      </c>
      <c r="K91" s="1729">
        <v>10</v>
      </c>
      <c r="L91" s="1635">
        <v>0</v>
      </c>
      <c r="N91" s="60"/>
      <c r="O91" s="60"/>
      <c r="P91" s="60"/>
      <c r="Q91" s="60"/>
      <c r="R91" s="60"/>
      <c r="S91" s="1699"/>
      <c r="T91" s="1700"/>
      <c r="U91" s="1700"/>
      <c r="V91" s="1700"/>
      <c r="W91" s="1700"/>
      <c r="X91" s="1700"/>
      <c r="Y91" s="1700"/>
    </row>
    <row r="92" spans="1:25">
      <c r="A92" s="590" t="s">
        <v>363</v>
      </c>
      <c r="B92" s="1726" t="s">
        <v>149</v>
      </c>
      <c r="C92" s="1726" t="s">
        <v>323</v>
      </c>
      <c r="D92" s="1742">
        <v>0</v>
      </c>
      <c r="E92" s="1675" t="s">
        <v>126</v>
      </c>
      <c r="F92" s="1742">
        <v>0</v>
      </c>
      <c r="G92" s="1742">
        <v>0</v>
      </c>
      <c r="H92" s="1742">
        <v>0</v>
      </c>
      <c r="I92" s="1696">
        <v>0</v>
      </c>
      <c r="J92" s="1736">
        <v>0</v>
      </c>
      <c r="K92" s="1729"/>
      <c r="L92" s="1635">
        <v>0</v>
      </c>
      <c r="N92" s="60"/>
      <c r="O92" s="60"/>
      <c r="P92" s="60"/>
      <c r="Q92" s="60"/>
      <c r="R92" s="60"/>
      <c r="S92" s="1699"/>
      <c r="T92" s="1700"/>
      <c r="U92" s="1700"/>
      <c r="V92" s="1700"/>
      <c r="W92" s="1700"/>
      <c r="X92" s="1700"/>
      <c r="Y92" s="1700"/>
    </row>
    <row r="93" spans="1:25">
      <c r="A93" s="590" t="s">
        <v>364</v>
      </c>
      <c r="B93" s="1726" t="s">
        <v>149</v>
      </c>
      <c r="C93" s="1726" t="s">
        <v>323</v>
      </c>
      <c r="D93" s="1675">
        <v>12</v>
      </c>
      <c r="E93" s="1675" t="s">
        <v>126</v>
      </c>
      <c r="F93" s="1675">
        <v>44268</v>
      </c>
      <c r="G93" s="1675">
        <v>0</v>
      </c>
      <c r="H93" s="1675">
        <v>0</v>
      </c>
      <c r="I93" s="1696">
        <v>21643.439999999999</v>
      </c>
      <c r="J93" s="1736">
        <v>1.0739165319181916E-3</v>
      </c>
      <c r="K93" s="1729">
        <v>15</v>
      </c>
      <c r="L93" s="1635">
        <v>114765.41045744398</v>
      </c>
      <c r="N93" s="60"/>
      <c r="O93" s="60"/>
      <c r="P93" s="60"/>
      <c r="Q93" s="60"/>
      <c r="R93" s="60"/>
      <c r="S93" s="1699"/>
      <c r="T93" s="1700"/>
      <c r="U93" s="1700"/>
      <c r="V93" s="1700"/>
      <c r="W93" s="1700"/>
      <c r="X93" s="1700"/>
      <c r="Y93" s="1700"/>
    </row>
    <row r="94" spans="1:25">
      <c r="A94" s="590" t="s">
        <v>362</v>
      </c>
      <c r="B94" s="1726" t="s">
        <v>149</v>
      </c>
      <c r="C94" s="1731" t="s">
        <v>323</v>
      </c>
      <c r="D94" s="1675">
        <v>2</v>
      </c>
      <c r="E94" s="1675" t="s">
        <v>126</v>
      </c>
      <c r="F94" s="1675">
        <v>-1997.6</v>
      </c>
      <c r="G94" s="1675">
        <v>0</v>
      </c>
      <c r="H94" s="1675">
        <v>365.25</v>
      </c>
      <c r="I94" s="1696">
        <v>9477.27</v>
      </c>
      <c r="J94" s="1736">
        <v>4.7024858019114896E-4</v>
      </c>
      <c r="K94" s="1729">
        <v>10</v>
      </c>
      <c r="L94" s="1635">
        <v>2393.6411883689257</v>
      </c>
      <c r="N94" s="60"/>
      <c r="O94" s="60"/>
      <c r="P94" s="60"/>
      <c r="Q94" s="60"/>
      <c r="R94" s="60"/>
      <c r="S94" s="1699"/>
      <c r="T94" s="1700"/>
      <c r="U94" s="1700"/>
      <c r="V94" s="1700"/>
      <c r="W94" s="1700"/>
      <c r="X94" s="1700"/>
      <c r="Y94" s="1700"/>
    </row>
    <row r="95" spans="1:25" ht="13">
      <c r="A95" s="591" t="s">
        <v>365</v>
      </c>
      <c r="B95" s="1738"/>
      <c r="C95" s="1738"/>
      <c r="D95" s="1739"/>
      <c r="E95" s="1739"/>
      <c r="F95" s="1739"/>
      <c r="G95" s="1739"/>
      <c r="H95" s="1739"/>
      <c r="I95" s="1739"/>
      <c r="J95" s="1740"/>
      <c r="K95" s="1741"/>
      <c r="L95" s="1636"/>
      <c r="N95" s="60"/>
      <c r="O95" s="60"/>
      <c r="P95" s="60"/>
      <c r="Q95" s="60"/>
      <c r="R95" s="60"/>
      <c r="S95" s="1699"/>
      <c r="T95" s="1700"/>
      <c r="U95" s="1700"/>
      <c r="V95" s="1700"/>
      <c r="W95" s="1700"/>
      <c r="X95" s="1700"/>
      <c r="Y95" s="1700"/>
    </row>
    <row r="96" spans="1:25">
      <c r="A96" s="589" t="s">
        <v>230</v>
      </c>
      <c r="B96" s="1726" t="s">
        <v>329</v>
      </c>
      <c r="C96" s="1726" t="s">
        <v>321</v>
      </c>
      <c r="D96" s="1732">
        <v>16041</v>
      </c>
      <c r="E96" s="1675"/>
      <c r="F96" s="1675"/>
      <c r="G96" s="1675"/>
      <c r="H96" s="1675"/>
      <c r="I96" s="1696">
        <v>2349337.4400007068</v>
      </c>
      <c r="J96" s="1743">
        <v>0.11657076305204357</v>
      </c>
      <c r="K96" s="1729"/>
      <c r="L96" s="1637"/>
    </row>
    <row r="97" spans="1:12">
      <c r="A97" s="589" t="s">
        <v>231</v>
      </c>
      <c r="B97" s="1726" t="s">
        <v>329</v>
      </c>
      <c r="C97" s="1726" t="s">
        <v>321</v>
      </c>
      <c r="D97" s="1732">
        <v>16041</v>
      </c>
      <c r="E97" s="1675"/>
      <c r="F97" s="1675"/>
      <c r="G97" s="1675"/>
      <c r="H97" s="1675"/>
      <c r="I97" s="1696">
        <v>853148.85000002501</v>
      </c>
      <c r="J97" s="1743">
        <v>4.2332025509901401E-2</v>
      </c>
      <c r="K97" s="1729"/>
      <c r="L97" s="1637"/>
    </row>
    <row r="98" spans="1:12" ht="13">
      <c r="A98" s="591" t="s">
        <v>297</v>
      </c>
      <c r="B98" s="1738"/>
      <c r="C98" s="1738"/>
      <c r="D98" s="1739"/>
      <c r="E98" s="1739"/>
      <c r="F98" s="1739"/>
      <c r="G98" s="1739"/>
      <c r="H98" s="1739"/>
      <c r="I98" s="1739"/>
      <c r="J98" s="1740"/>
      <c r="K98" s="1744"/>
      <c r="L98" s="1636"/>
    </row>
    <row r="99" spans="1:12" ht="14.5">
      <c r="A99" s="587" t="s">
        <v>366</v>
      </c>
      <c r="B99" s="1731"/>
      <c r="C99" s="1731"/>
      <c r="D99" s="1675"/>
      <c r="E99" s="1675"/>
      <c r="F99" s="1675"/>
      <c r="G99" s="1675"/>
      <c r="H99" s="1675"/>
      <c r="I99" s="1745"/>
      <c r="J99" s="1736"/>
      <c r="K99" s="1746"/>
      <c r="L99" s="1635"/>
    </row>
    <row r="100" spans="1:12" ht="13.5" thickBot="1">
      <c r="A100" s="596"/>
      <c r="B100" s="597"/>
      <c r="C100" s="597"/>
      <c r="D100" s="1266"/>
      <c r="E100" s="1266"/>
      <c r="F100" s="1267"/>
      <c r="G100" s="598"/>
      <c r="H100" s="1267"/>
      <c r="I100" s="599"/>
      <c r="J100" s="599"/>
      <c r="K100" s="599"/>
      <c r="L100" s="599"/>
    </row>
    <row r="101" spans="1:12" ht="15" thickTop="1" thickBot="1">
      <c r="A101" s="2301" t="s">
        <v>47</v>
      </c>
      <c r="B101" s="600" t="s">
        <v>126</v>
      </c>
      <c r="C101" s="601"/>
      <c r="D101" s="2302">
        <f t="shared" ref="D101:J101" si="0">SUM(D7:D99)</f>
        <v>508971.36000000004</v>
      </c>
      <c r="E101" s="2302">
        <f t="shared" si="0"/>
        <v>9900.1299999999992</v>
      </c>
      <c r="F101" s="2302">
        <f t="shared" si="0"/>
        <v>5393792.5621459754</v>
      </c>
      <c r="G101" s="2302">
        <f t="shared" si="0"/>
        <v>1330.0868880000203</v>
      </c>
      <c r="H101" s="2302">
        <f t="shared" si="0"/>
        <v>218262.49150200788</v>
      </c>
      <c r="I101" s="2303">
        <f t="shared" si="0"/>
        <v>20153745.060001314</v>
      </c>
      <c r="J101" s="2304">
        <f t="shared" si="0"/>
        <v>0.9999986503749102</v>
      </c>
      <c r="K101" s="2305"/>
      <c r="L101" s="2306">
        <f>SUM(L8:L97)</f>
        <v>13893354.659502113</v>
      </c>
    </row>
    <row r="102" spans="1:12" ht="13.5" thickBot="1">
      <c r="A102" s="181"/>
      <c r="C102" s="595"/>
      <c r="D102" s="595"/>
      <c r="E102" s="595"/>
      <c r="F102" s="595"/>
      <c r="G102" s="595"/>
    </row>
    <row r="103" spans="1:12" ht="27.75" customHeight="1" thickBot="1">
      <c r="A103" s="2478" t="s">
        <v>367</v>
      </c>
      <c r="B103" s="2477" t="s">
        <v>302</v>
      </c>
    </row>
    <row r="104" spans="1:12" ht="29.25" customHeight="1">
      <c r="A104" s="183" t="s">
        <v>368</v>
      </c>
      <c r="B104" s="1616">
        <v>81</v>
      </c>
      <c r="D104" s="70"/>
      <c r="E104" s="1601"/>
      <c r="F104" s="1265"/>
      <c r="G104" s="1265"/>
      <c r="H104" s="1265"/>
      <c r="I104" s="1697"/>
    </row>
    <row r="105" spans="1:12" ht="28.5" customHeight="1">
      <c r="A105" s="184" t="s">
        <v>304</v>
      </c>
      <c r="B105" s="1616">
        <v>5</v>
      </c>
      <c r="F105" s="1265"/>
      <c r="G105" s="1265"/>
      <c r="H105" s="1265"/>
    </row>
    <row r="106" spans="1:12" ht="34.5" customHeight="1">
      <c r="A106" s="602" t="s">
        <v>369</v>
      </c>
      <c r="B106" s="1616">
        <v>6597</v>
      </c>
      <c r="F106" s="1265"/>
      <c r="G106" s="1265"/>
      <c r="H106" s="1265"/>
    </row>
    <row r="107" spans="1:12" ht="35.15" customHeight="1" thickBot="1">
      <c r="A107" s="603" t="s">
        <v>306</v>
      </c>
      <c r="B107" s="1617">
        <v>896</v>
      </c>
    </row>
    <row r="108" spans="1:12" ht="27.75" customHeight="1" thickBot="1">
      <c r="A108" s="64"/>
      <c r="B108" s="10"/>
    </row>
    <row r="109" spans="1:12" ht="27.75" customHeight="1" thickBot="1">
      <c r="A109" s="2478" t="s">
        <v>370</v>
      </c>
      <c r="B109" s="2479" t="s">
        <v>302</v>
      </c>
    </row>
    <row r="110" spans="1:12" ht="31.5" customHeight="1">
      <c r="A110" s="2480" t="s">
        <v>371</v>
      </c>
      <c r="B110" s="2481">
        <v>16041</v>
      </c>
    </row>
    <row r="111" spans="1:12" ht="18" customHeight="1" thickBot="1">
      <c r="A111" s="64"/>
      <c r="B111" s="10"/>
    </row>
    <row r="112" spans="1:12" ht="15.5">
      <c r="A112" s="2521" t="s">
        <v>372</v>
      </c>
      <c r="B112" s="2609" t="s">
        <v>243</v>
      </c>
      <c r="C112" s="2565"/>
      <c r="D112" s="2566"/>
      <c r="G112" s="53"/>
      <c r="H112" s="175"/>
      <c r="I112" s="53"/>
    </row>
    <row r="113" spans="1:12" ht="16" thickBot="1">
      <c r="A113" s="2522"/>
      <c r="B113" s="2041" t="s">
        <v>45</v>
      </c>
      <c r="C113" s="2482" t="s">
        <v>46</v>
      </c>
      <c r="D113" s="2483" t="s">
        <v>47</v>
      </c>
      <c r="G113" s="34"/>
      <c r="H113" s="165"/>
      <c r="I113" s="165"/>
    </row>
    <row r="114" spans="1:12" ht="13">
      <c r="A114" s="188" t="s">
        <v>95</v>
      </c>
      <c r="B114" s="604">
        <v>1098388.7109000001</v>
      </c>
      <c r="C114" s="1044">
        <v>974042.81909999996</v>
      </c>
      <c r="D114" s="1045">
        <f>SUM(B114:C114)</f>
        <v>2072431.53</v>
      </c>
      <c r="F114" s="61"/>
      <c r="G114" s="61"/>
      <c r="H114" s="61"/>
    </row>
    <row r="115" spans="1:12" ht="13">
      <c r="A115" s="41" t="s">
        <v>310</v>
      </c>
      <c r="B115" s="607">
        <v>3244200.0557000004</v>
      </c>
      <c r="C115" s="1747">
        <v>5230867.9842999997</v>
      </c>
      <c r="D115" s="609">
        <f t="shared" ref="D115:D117" si="1">SUM(B115:C115)</f>
        <v>8475068.0399999991</v>
      </c>
      <c r="F115" s="61"/>
      <c r="G115" s="61"/>
      <c r="H115" s="61"/>
    </row>
    <row r="116" spans="1:12" ht="13">
      <c r="A116" s="610" t="s">
        <v>311</v>
      </c>
      <c r="B116" s="607">
        <v>9683046.9088999983</v>
      </c>
      <c r="C116" s="1747">
        <v>7374873.3511000006</v>
      </c>
      <c r="D116" s="609">
        <f t="shared" si="1"/>
        <v>17057920.259999998</v>
      </c>
      <c r="E116" s="62" t="s">
        <v>248</v>
      </c>
      <c r="F116" s="61"/>
      <c r="G116" s="61"/>
      <c r="H116" s="57"/>
    </row>
    <row r="117" spans="1:12" ht="13.5" thickBot="1">
      <c r="A117" s="42" t="s">
        <v>55</v>
      </c>
      <c r="B117" s="612">
        <v>169709.4768</v>
      </c>
      <c r="C117" s="613">
        <v>150497.08319999999</v>
      </c>
      <c r="D117" s="1046">
        <f t="shared" si="1"/>
        <v>320206.56</v>
      </c>
      <c r="E117" s="62"/>
      <c r="F117" s="61"/>
      <c r="G117" s="61"/>
      <c r="H117" s="57"/>
    </row>
    <row r="118" spans="1:12" ht="14.5" thickBot="1">
      <c r="A118" s="306"/>
      <c r="B118" s="311"/>
      <c r="C118" s="312"/>
      <c r="D118" s="313"/>
      <c r="F118" s="61"/>
      <c r="G118" s="61"/>
      <c r="H118" s="61"/>
    </row>
    <row r="119" spans="1:12" ht="22.5" customHeight="1" thickTop="1" thickBot="1">
      <c r="A119" s="2175" t="s">
        <v>373</v>
      </c>
      <c r="B119" s="2307">
        <f>SUM(B114:B117)</f>
        <v>14195345.152299998</v>
      </c>
      <c r="C119" s="2308">
        <f>SUM(C114:C117)</f>
        <v>13730281.2377</v>
      </c>
      <c r="D119" s="2309">
        <f>SUM(D114:D117)</f>
        <v>27925626.389999997</v>
      </c>
      <c r="H119" s="61"/>
    </row>
    <row r="120" spans="1:12" ht="14">
      <c r="A120" s="180"/>
      <c r="B120" s="592"/>
      <c r="C120" s="15"/>
      <c r="D120" s="15"/>
      <c r="H120" s="61"/>
    </row>
    <row r="121" spans="1:12">
      <c r="A121" s="2657"/>
      <c r="B121" s="2657"/>
      <c r="C121" s="2657"/>
      <c r="D121" s="2657"/>
      <c r="E121" s="2657"/>
      <c r="F121" s="2657"/>
      <c r="G121" s="2657"/>
      <c r="H121" s="2657"/>
      <c r="I121" s="2657"/>
      <c r="J121" s="2657"/>
    </row>
    <row r="122" spans="1:12" s="20" customFormat="1" ht="13.5">
      <c r="A122" s="20" t="s">
        <v>1751</v>
      </c>
      <c r="I122" s="1958"/>
      <c r="J122" s="1958"/>
    </row>
    <row r="123" spans="1:12" s="20" customFormat="1" ht="13.5">
      <c r="A123" s="20" t="s">
        <v>1752</v>
      </c>
      <c r="I123" s="1958"/>
      <c r="J123" s="1958"/>
    </row>
    <row r="124" spans="1:12" s="20" customFormat="1" ht="13.5">
      <c r="A124" s="20" t="s">
        <v>1753</v>
      </c>
      <c r="I124" s="1958"/>
      <c r="J124" s="1958"/>
    </row>
    <row r="125" spans="1:12" s="20" customFormat="1" ht="13.5">
      <c r="A125" s="20" t="s">
        <v>1754</v>
      </c>
      <c r="I125" s="1958"/>
      <c r="J125" s="1958"/>
    </row>
    <row r="126" spans="1:12" s="20" customFormat="1" ht="13.5">
      <c r="A126" s="20" t="s">
        <v>1755</v>
      </c>
      <c r="I126" s="1958"/>
      <c r="J126" s="1958"/>
    </row>
    <row r="127" spans="1:12" s="20" customFormat="1" ht="11.5">
      <c r="A127" s="2642" t="s">
        <v>1756</v>
      </c>
      <c r="B127" s="2642"/>
      <c r="C127" s="2642"/>
      <c r="D127" s="2642"/>
      <c r="E127" s="2642"/>
      <c r="F127" s="2642"/>
      <c r="G127" s="2642"/>
      <c r="H127" s="2642"/>
      <c r="I127" s="1958"/>
      <c r="J127" s="1958"/>
    </row>
    <row r="128" spans="1:12" s="20" customFormat="1" ht="27" customHeight="1">
      <c r="A128" s="2642" t="s">
        <v>1757</v>
      </c>
      <c r="B128" s="2642"/>
      <c r="C128" s="2642"/>
      <c r="D128" s="2642"/>
      <c r="E128" s="2642"/>
      <c r="F128" s="2642"/>
      <c r="G128" s="2642"/>
      <c r="H128" s="2642"/>
      <c r="I128" s="2642"/>
      <c r="J128" s="2642"/>
      <c r="K128" s="2642"/>
      <c r="L128" s="2642"/>
    </row>
    <row r="129" spans="1:10" s="20" customFormat="1" ht="11.5">
      <c r="A129" s="20" t="s">
        <v>315</v>
      </c>
      <c r="I129" s="1958"/>
      <c r="J129" s="1958"/>
    </row>
    <row r="130" spans="1:10" s="20" customFormat="1" ht="11.5">
      <c r="A130" s="20" t="s">
        <v>374</v>
      </c>
      <c r="I130" s="1958"/>
      <c r="J130" s="1958"/>
    </row>
    <row r="131" spans="1:10" s="20" customFormat="1" ht="11.5">
      <c r="A131" s="20" t="s">
        <v>375</v>
      </c>
      <c r="I131" s="1958"/>
      <c r="J131" s="1958"/>
    </row>
    <row r="132" spans="1:10" s="20" customFormat="1" ht="11.5">
      <c r="A132" s="2658" t="s">
        <v>376</v>
      </c>
      <c r="B132" s="2658"/>
      <c r="C132" s="2658"/>
      <c r="D132" s="2658"/>
      <c r="E132" s="2658"/>
      <c r="F132" s="2658"/>
      <c r="G132" s="2658"/>
      <c r="H132" s="2658"/>
      <c r="I132" s="1958"/>
      <c r="J132" s="1958"/>
    </row>
    <row r="133" spans="1:10" ht="29.15" customHeight="1">
      <c r="A133" s="2659"/>
      <c r="B133" s="2659"/>
      <c r="C133" s="2659"/>
      <c r="D133" s="2659"/>
      <c r="E133" s="2659"/>
      <c r="F133" s="2659"/>
      <c r="G133" s="2659"/>
      <c r="H133" s="2659"/>
      <c r="I133" s="133"/>
      <c r="J133" s="133"/>
    </row>
  </sheetData>
  <mergeCells count="12">
    <mergeCell ref="A121:J121"/>
    <mergeCell ref="A132:H132"/>
    <mergeCell ref="A133:H133"/>
    <mergeCell ref="B112:D112"/>
    <mergeCell ref="A112:A113"/>
    <mergeCell ref="A127:H127"/>
    <mergeCell ref="A128:L128"/>
    <mergeCell ref="A2:L2"/>
    <mergeCell ref="A4:H4"/>
    <mergeCell ref="A5:L5"/>
    <mergeCell ref="A1:L1"/>
    <mergeCell ref="A3:L3"/>
  </mergeCells>
  <dataValidations count="1">
    <dataValidation type="list" allowBlank="1" showInputMessage="1" showErrorMessage="1" sqref="C88:C93 C96:C99 C8:C10 C12:C21 C75:C84 C37:C55 C57:C73 C30:C35" xr:uid="{C99715EB-70D0-40B6-A474-A9185F8E2F28}">
      <formula1>"In-Unit, CAM/WB"</formula1>
    </dataValidation>
  </dataValidations>
  <printOptions horizontalCentered="1" verticalCentered="1" headings="1"/>
  <pageMargins left="0.25" right="0.25" top="0.5" bottom="0.5" header="0.3" footer="0.3"/>
  <pageSetup scale="37"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AE459-B844-4D32-BD2D-BE5705499875}">
  <sheetPr>
    <pageSetUpPr fitToPage="1"/>
  </sheetPr>
  <dimension ref="A1:AZ99"/>
  <sheetViews>
    <sheetView tabSelected="1" view="pageBreakPreview" zoomScale="80" zoomScaleNormal="70" zoomScaleSheetLayoutView="80" zoomScalePageLayoutView="75" workbookViewId="0">
      <selection activeCell="B6" sqref="B6"/>
    </sheetView>
  </sheetViews>
  <sheetFormatPr defaultColWidth="8.54296875" defaultRowHeight="12.5"/>
  <cols>
    <col min="1" max="1" width="40.54296875" customWidth="1"/>
    <col min="2" max="3" width="12.453125" bestFit="1" customWidth="1"/>
    <col min="4" max="4" width="13.453125" customWidth="1"/>
    <col min="5" max="5" width="9.453125" customWidth="1"/>
    <col min="6" max="6" width="13.453125" customWidth="1"/>
    <col min="7" max="7" width="14.54296875" customWidth="1"/>
    <col min="8" max="9" width="14.453125" customWidth="1"/>
    <col min="10" max="10" width="17.453125" customWidth="1"/>
    <col min="11" max="11" width="3.54296875" customWidth="1"/>
    <col min="13" max="13" width="10.54296875" customWidth="1"/>
    <col min="14" max="14" width="12.453125" customWidth="1"/>
    <col min="15" max="15" width="9.54296875" customWidth="1"/>
    <col min="16" max="16" width="13.54296875" customWidth="1"/>
    <col min="17" max="17" width="14.54296875" customWidth="1"/>
    <col min="18" max="18" width="13.453125" customWidth="1"/>
    <col min="19" max="19" width="16.54296875" customWidth="1"/>
    <col min="20" max="20" width="21.54296875" customWidth="1"/>
    <col min="21" max="21" width="4.1796875" customWidth="1"/>
    <col min="22" max="22" width="15.1796875" customWidth="1"/>
  </cols>
  <sheetData>
    <row r="1" spans="1:52" ht="15.5">
      <c r="A1" s="2557" t="s">
        <v>377</v>
      </c>
      <c r="B1" s="2557"/>
      <c r="C1" s="2557"/>
      <c r="D1" s="2557"/>
      <c r="E1" s="2557"/>
      <c r="F1" s="2557"/>
      <c r="G1" s="2557"/>
      <c r="H1" s="2557"/>
      <c r="I1" s="2557"/>
      <c r="J1" s="2557"/>
      <c r="K1" s="2557"/>
      <c r="L1" s="2557"/>
      <c r="M1" s="2557"/>
      <c r="N1" s="2557"/>
      <c r="O1" s="2557"/>
      <c r="P1" s="2557"/>
      <c r="Q1" s="2557"/>
      <c r="R1" s="2557"/>
      <c r="S1" s="2557"/>
      <c r="T1" s="2557"/>
    </row>
    <row r="2" spans="1:52" ht="15.5">
      <c r="A2" s="2557" t="s">
        <v>39</v>
      </c>
      <c r="B2" s="2557"/>
      <c r="C2" s="2557"/>
      <c r="D2" s="2557"/>
      <c r="E2" s="2557"/>
      <c r="F2" s="2557"/>
      <c r="G2" s="2557"/>
      <c r="H2" s="2557"/>
      <c r="I2" s="2557"/>
      <c r="J2" s="2557"/>
      <c r="K2" s="2557"/>
      <c r="L2" s="2557"/>
      <c r="M2" s="2557"/>
      <c r="N2" s="2557"/>
      <c r="O2" s="2557"/>
      <c r="P2" s="2557"/>
      <c r="Q2" s="2557"/>
      <c r="R2" s="2557"/>
      <c r="S2" s="2557"/>
      <c r="T2" s="2557"/>
    </row>
    <row r="3" spans="1:52" ht="15.5">
      <c r="A3" s="2557" t="s">
        <v>40</v>
      </c>
      <c r="B3" s="2557"/>
      <c r="C3" s="2557"/>
      <c r="D3" s="2557"/>
      <c r="E3" s="2557"/>
      <c r="F3" s="2557"/>
      <c r="G3" s="2557"/>
      <c r="H3" s="2557"/>
      <c r="I3" s="2557"/>
      <c r="J3" s="2557"/>
      <c r="K3" s="2557"/>
      <c r="L3" s="2557"/>
      <c r="M3" s="2557"/>
      <c r="N3" s="2557"/>
      <c r="O3" s="2557"/>
      <c r="P3" s="2557"/>
      <c r="Q3" s="2557"/>
      <c r="R3" s="2557"/>
      <c r="S3" s="2557"/>
      <c r="T3" s="2557"/>
    </row>
    <row r="4" spans="1:52" ht="18" customHeight="1" thickBot="1">
      <c r="A4" s="59"/>
      <c r="B4" s="66"/>
      <c r="C4" s="67"/>
      <c r="D4" s="67"/>
      <c r="E4" s="67"/>
      <c r="F4" s="67"/>
      <c r="G4" s="67"/>
      <c r="H4" s="67"/>
      <c r="I4" s="67"/>
      <c r="J4" s="1202"/>
    </row>
    <row r="5" spans="1:52" ht="16" thickBot="1">
      <c r="A5" s="29"/>
      <c r="B5" s="2673" t="s">
        <v>378</v>
      </c>
      <c r="C5" s="2674"/>
      <c r="D5" s="2674"/>
      <c r="E5" s="2674"/>
      <c r="F5" s="2674"/>
      <c r="G5" s="2674"/>
      <c r="H5" s="2674"/>
      <c r="I5" s="2674"/>
      <c r="J5" s="2675"/>
      <c r="L5" s="2673" t="s">
        <v>379</v>
      </c>
      <c r="M5" s="2674"/>
      <c r="N5" s="2674"/>
      <c r="O5" s="2674"/>
      <c r="P5" s="2674"/>
      <c r="Q5" s="2674"/>
      <c r="R5" s="2674"/>
      <c r="S5" s="2674"/>
      <c r="T5" s="2675"/>
    </row>
    <row r="6" spans="1:52" ht="15.5" thickBot="1">
      <c r="A6" s="2507"/>
      <c r="B6" s="2676" t="s">
        <v>1758</v>
      </c>
      <c r="C6" s="2677"/>
      <c r="D6" s="2677"/>
      <c r="E6" s="2677"/>
      <c r="F6" s="2677"/>
      <c r="G6" s="2677"/>
      <c r="H6" s="2677"/>
      <c r="I6" s="2677"/>
      <c r="J6" s="2678"/>
      <c r="L6" s="2676" t="s">
        <v>1758</v>
      </c>
      <c r="M6" s="2679"/>
      <c r="N6" s="2679"/>
      <c r="O6" s="2679"/>
      <c r="P6" s="2679"/>
      <c r="Q6" s="2679"/>
      <c r="R6" s="2679"/>
      <c r="S6" s="2679"/>
      <c r="T6" s="2680"/>
    </row>
    <row r="7" spans="1:52" ht="52.5" thickBot="1">
      <c r="A7" s="2052" t="s">
        <v>380</v>
      </c>
      <c r="B7" s="2505" t="s">
        <v>381</v>
      </c>
      <c r="C7" s="2054" t="s">
        <v>139</v>
      </c>
      <c r="D7" s="2100" t="s">
        <v>382</v>
      </c>
      <c r="E7" s="2100" t="s">
        <v>383</v>
      </c>
      <c r="F7" s="2100" t="s">
        <v>384</v>
      </c>
      <c r="G7" s="2508" t="s">
        <v>385</v>
      </c>
      <c r="H7" s="2055" t="s">
        <v>144</v>
      </c>
      <c r="I7" s="2505" t="s">
        <v>386</v>
      </c>
      <c r="J7" s="2509" t="s">
        <v>146</v>
      </c>
      <c r="K7" s="952"/>
      <c r="L7" s="2505" t="s">
        <v>381</v>
      </c>
      <c r="M7" s="2054" t="s">
        <v>139</v>
      </c>
      <c r="N7" s="2047" t="s">
        <v>382</v>
      </c>
      <c r="O7" s="2047" t="s">
        <v>387</v>
      </c>
      <c r="P7" s="2047" t="s">
        <v>384</v>
      </c>
      <c r="Q7" s="2504" t="s">
        <v>388</v>
      </c>
      <c r="R7" s="2055" t="s">
        <v>144</v>
      </c>
      <c r="S7" s="2505" t="s">
        <v>386</v>
      </c>
      <c r="T7" s="2506" t="s">
        <v>146</v>
      </c>
    </row>
    <row r="8" spans="1:52" ht="13">
      <c r="A8" s="297" t="s">
        <v>147</v>
      </c>
      <c r="B8" s="636"/>
      <c r="C8" s="637"/>
      <c r="D8" s="1748"/>
      <c r="E8" s="1748"/>
      <c r="F8" s="1748"/>
      <c r="G8" s="1749"/>
      <c r="H8" s="638"/>
      <c r="I8" s="639"/>
      <c r="J8" s="640"/>
      <c r="L8" s="636"/>
      <c r="M8" s="637"/>
      <c r="N8" s="1748"/>
      <c r="O8" s="1748"/>
      <c r="P8" s="1748"/>
      <c r="Q8" s="1749"/>
      <c r="R8" s="638"/>
      <c r="S8" s="639"/>
      <c r="T8" s="640"/>
    </row>
    <row r="9" spans="1:52">
      <c r="A9" s="68" t="s">
        <v>389</v>
      </c>
      <c r="B9" s="68" t="s">
        <v>149</v>
      </c>
      <c r="C9" s="645">
        <v>24</v>
      </c>
      <c r="D9" s="646">
        <v>8634.2887300000002</v>
      </c>
      <c r="E9" s="646">
        <v>0</v>
      </c>
      <c r="F9" s="646">
        <v>7.0578599999999998</v>
      </c>
      <c r="G9" s="647">
        <v>26050.7</v>
      </c>
      <c r="H9" s="631">
        <f>IF($G$65&lt;&gt;0,G9/$G$65,0)</f>
        <v>1.1834930336656248E-2</v>
      </c>
      <c r="I9" s="846">
        <v>12</v>
      </c>
      <c r="J9" s="704">
        <v>19413.840493573654</v>
      </c>
      <c r="L9" s="68" t="s">
        <v>149</v>
      </c>
      <c r="M9" s="645">
        <v>35</v>
      </c>
      <c r="N9" s="646">
        <v>4965.4612900000002</v>
      </c>
      <c r="O9" s="635">
        <v>0</v>
      </c>
      <c r="P9" s="646">
        <v>306.49135999999999</v>
      </c>
      <c r="Q9" s="647">
        <v>36328.22</v>
      </c>
      <c r="R9" s="631">
        <f t="shared" ref="R9:R17" si="0">IF($Q$65&lt;&gt;0,Q9/$Q$65,0)</f>
        <v>8.509122607003242E-3</v>
      </c>
      <c r="S9" s="846">
        <v>12</v>
      </c>
      <c r="T9" s="704">
        <v>17256.205007408054</v>
      </c>
      <c r="AJ9" s="70"/>
      <c r="AK9" s="70"/>
      <c r="AL9" s="70"/>
      <c r="AM9" s="70"/>
      <c r="AN9" s="70"/>
      <c r="AO9" s="70"/>
      <c r="AP9" s="70"/>
      <c r="AQ9" s="70"/>
      <c r="AR9" s="70"/>
      <c r="AS9" s="70"/>
      <c r="AT9" s="70"/>
      <c r="AU9" s="70"/>
      <c r="AV9" s="70"/>
      <c r="AW9" s="70"/>
      <c r="AX9" s="70"/>
      <c r="AY9" s="70"/>
      <c r="AZ9" s="70"/>
    </row>
    <row r="10" spans="1:52">
      <c r="A10" s="68" t="s">
        <v>390</v>
      </c>
      <c r="B10" s="68" t="s">
        <v>149</v>
      </c>
      <c r="C10" s="648"/>
      <c r="D10" s="1732"/>
      <c r="E10" s="1732"/>
      <c r="F10" s="1732"/>
      <c r="G10" s="1750"/>
      <c r="H10" s="631">
        <f t="shared" ref="H10:H17" si="1">IF($G$65&lt;&gt;0,G10/$G$65,0)</f>
        <v>0</v>
      </c>
      <c r="I10" s="846">
        <v>12</v>
      </c>
      <c r="J10" s="704">
        <v>0</v>
      </c>
      <c r="L10" s="68" t="s">
        <v>149</v>
      </c>
      <c r="M10" s="648">
        <v>1</v>
      </c>
      <c r="N10" s="1732">
        <v>577.10766000000001</v>
      </c>
      <c r="O10" s="1751">
        <v>0</v>
      </c>
      <c r="P10" s="1732">
        <v>0</v>
      </c>
      <c r="Q10" s="1750">
        <v>1418.98</v>
      </c>
      <c r="R10" s="631">
        <f t="shared" si="0"/>
        <v>3.3236626503818412E-4</v>
      </c>
      <c r="S10" s="846">
        <v>12</v>
      </c>
      <c r="T10" s="704">
        <v>1297.4324515571893</v>
      </c>
      <c r="AJ10" s="70"/>
      <c r="AK10" s="70"/>
      <c r="AL10" s="70"/>
      <c r="AM10" s="70"/>
      <c r="AN10" s="70"/>
      <c r="AO10" s="70"/>
      <c r="AP10" s="70"/>
      <c r="AQ10" s="70"/>
      <c r="AR10" s="70"/>
      <c r="AS10" s="70"/>
      <c r="AT10" s="70"/>
      <c r="AU10" s="70"/>
      <c r="AV10" s="70"/>
      <c r="AW10" s="70"/>
    </row>
    <row r="11" spans="1:52" ht="14.5">
      <c r="A11" s="68" t="s">
        <v>391</v>
      </c>
      <c r="B11" s="68" t="s">
        <v>149</v>
      </c>
      <c r="C11" s="648">
        <v>19</v>
      </c>
      <c r="D11" s="1732">
        <v>-732.11148000000003</v>
      </c>
      <c r="E11" s="1759">
        <v>0.77312999999999998</v>
      </c>
      <c r="F11" s="1732">
        <v>-14.580310000000001</v>
      </c>
      <c r="G11" s="1750">
        <v>20379.259999999998</v>
      </c>
      <c r="H11" s="631">
        <f t="shared" si="1"/>
        <v>9.2583739558862212E-3</v>
      </c>
      <c r="I11" s="632">
        <v>11</v>
      </c>
      <c r="J11" s="706">
        <v>-1796.1271415228355</v>
      </c>
      <c r="L11" s="68" t="s">
        <v>149</v>
      </c>
      <c r="M11" s="648">
        <v>25</v>
      </c>
      <c r="N11" s="1732">
        <v>-1658.31584</v>
      </c>
      <c r="O11" s="1759">
        <v>0.92786000000000002</v>
      </c>
      <c r="P11" s="1732">
        <v>-10.08967</v>
      </c>
      <c r="Q11" s="1750">
        <v>27195.79</v>
      </c>
      <c r="R11" s="1128">
        <f t="shared" si="0"/>
        <v>6.3700426694264876E-3</v>
      </c>
      <c r="S11" s="632">
        <v>11</v>
      </c>
      <c r="T11" s="706">
        <v>-3669.4574826909757</v>
      </c>
      <c r="AJ11" s="70"/>
      <c r="AK11" s="70"/>
      <c r="AL11" s="70"/>
      <c r="AM11" s="70"/>
      <c r="AN11" s="70"/>
      <c r="AO11" s="70"/>
      <c r="AP11" s="70"/>
      <c r="AQ11" s="70"/>
      <c r="AR11" s="70"/>
      <c r="AS11" s="70"/>
      <c r="AT11" s="70"/>
      <c r="AU11" s="70"/>
      <c r="AV11" s="70"/>
      <c r="AW11" s="70"/>
    </row>
    <row r="12" spans="1:52">
      <c r="A12" s="68" t="s">
        <v>392</v>
      </c>
      <c r="B12" s="68" t="s">
        <v>149</v>
      </c>
      <c r="C12" s="648">
        <v>2</v>
      </c>
      <c r="D12" s="1732">
        <v>908.32962999999995</v>
      </c>
      <c r="E12" s="1752">
        <v>-1.8180000000000002E-2</v>
      </c>
      <c r="F12" s="1732">
        <v>-1.4034500000000001</v>
      </c>
      <c r="G12" s="1750">
        <v>3036.3</v>
      </c>
      <c r="H12" s="631">
        <f t="shared" si="1"/>
        <v>1.3794024337614487E-3</v>
      </c>
      <c r="I12" s="846">
        <v>10</v>
      </c>
      <c r="J12" s="704">
        <v>1730.3964017327899</v>
      </c>
      <c r="L12" s="68" t="s">
        <v>149</v>
      </c>
      <c r="M12" s="648">
        <v>7</v>
      </c>
      <c r="N12" s="1732">
        <v>-315.80029999999999</v>
      </c>
      <c r="O12" s="1751">
        <v>-0.14698</v>
      </c>
      <c r="P12" s="1732">
        <v>187.69916000000001</v>
      </c>
      <c r="Q12" s="1750">
        <v>11499.0999999999</v>
      </c>
      <c r="R12" s="631">
        <f t="shared" si="0"/>
        <v>2.6934226827020464E-3</v>
      </c>
      <c r="S12" s="846">
        <v>10</v>
      </c>
      <c r="T12" s="704">
        <v>2614.3895587384295</v>
      </c>
      <c r="AJ12" s="70"/>
      <c r="AK12" s="70"/>
      <c r="AL12" s="70"/>
      <c r="AM12" s="70"/>
      <c r="AN12" s="70"/>
      <c r="AO12" s="70"/>
      <c r="AP12" s="70"/>
      <c r="AQ12" s="70"/>
      <c r="AR12" s="70"/>
      <c r="AS12" s="70"/>
      <c r="AT12" s="70"/>
      <c r="AU12" s="70"/>
      <c r="AV12" s="70"/>
      <c r="AW12" s="70"/>
    </row>
    <row r="13" spans="1:52">
      <c r="A13" s="68" t="s">
        <v>393</v>
      </c>
      <c r="B13" s="68" t="s">
        <v>149</v>
      </c>
      <c r="C13" s="648">
        <v>3</v>
      </c>
      <c r="D13" s="1732">
        <v>2504.232</v>
      </c>
      <c r="E13" s="1752">
        <v>0.27144000000000001</v>
      </c>
      <c r="F13" s="1732">
        <v>0</v>
      </c>
      <c r="G13" s="1750">
        <v>7639.88</v>
      </c>
      <c r="H13" s="631">
        <f t="shared" si="1"/>
        <v>3.4708260269556419E-3</v>
      </c>
      <c r="I13" s="846">
        <v>4</v>
      </c>
      <c r="J13" s="704">
        <v>2172.954561217457</v>
      </c>
      <c r="L13" s="68" t="s">
        <v>149</v>
      </c>
      <c r="M13" s="648">
        <v>7</v>
      </c>
      <c r="N13" s="1732">
        <v>7899.5069999999996</v>
      </c>
      <c r="O13" s="1751">
        <v>8.0140000000000003E-2</v>
      </c>
      <c r="P13" s="1732">
        <v>0</v>
      </c>
      <c r="Q13" s="1750">
        <v>22451</v>
      </c>
      <c r="R13" s="631">
        <f t="shared" si="0"/>
        <v>5.2586752571370078E-3</v>
      </c>
      <c r="S13" s="846">
        <v>4</v>
      </c>
      <c r="T13" s="704">
        <v>6903.3117968962606</v>
      </c>
      <c r="AJ13" s="70"/>
      <c r="AK13" s="70"/>
      <c r="AL13" s="70"/>
      <c r="AM13" s="70"/>
      <c r="AN13" s="70"/>
      <c r="AO13" s="70"/>
      <c r="AP13" s="70"/>
      <c r="AQ13" s="70"/>
      <c r="AR13" s="70"/>
      <c r="AS13" s="70"/>
      <c r="AT13" s="70"/>
      <c r="AU13" s="70"/>
      <c r="AV13" s="70"/>
      <c r="AW13" s="70"/>
    </row>
    <row r="14" spans="1:52">
      <c r="A14" s="68" t="s">
        <v>394</v>
      </c>
      <c r="B14" s="68" t="s">
        <v>149</v>
      </c>
      <c r="C14" s="648">
        <v>3</v>
      </c>
      <c r="D14" s="1732">
        <v>3279.9059999999999</v>
      </c>
      <c r="E14" s="1752">
        <v>0.26412000000000002</v>
      </c>
      <c r="F14" s="1732">
        <v>0</v>
      </c>
      <c r="G14" s="1750">
        <v>8000.4</v>
      </c>
      <c r="H14" s="631">
        <f t="shared" si="1"/>
        <v>3.6346116098755366E-3</v>
      </c>
      <c r="I14" s="846">
        <v>10</v>
      </c>
      <c r="J14" s="704">
        <v>6335.1713155871957</v>
      </c>
      <c r="L14" s="68" t="s">
        <v>149</v>
      </c>
      <c r="M14" s="648">
        <v>1</v>
      </c>
      <c r="N14" s="1732">
        <v>461.7</v>
      </c>
      <c r="O14" s="1751">
        <v>4.5399999999999998E-3</v>
      </c>
      <c r="P14" s="1732">
        <v>0</v>
      </c>
      <c r="Q14" s="1750">
        <v>2800</v>
      </c>
      <c r="R14" s="631">
        <f t="shared" si="0"/>
        <v>6.5584119727333406E-4</v>
      </c>
      <c r="S14" s="846">
        <v>10</v>
      </c>
      <c r="T14" s="704">
        <v>898.12804480852014</v>
      </c>
      <c r="AJ14" s="70"/>
      <c r="AK14" s="70"/>
      <c r="AL14" s="70"/>
      <c r="AM14" s="70"/>
      <c r="AN14" s="70"/>
      <c r="AO14" s="70"/>
      <c r="AP14" s="70"/>
      <c r="AQ14" s="70"/>
      <c r="AR14" s="70"/>
      <c r="AS14" s="70"/>
      <c r="AT14" s="70"/>
      <c r="AU14" s="70"/>
      <c r="AV14" s="70"/>
      <c r="AW14" s="70"/>
    </row>
    <row r="15" spans="1:52">
      <c r="A15" s="68" t="s">
        <v>156</v>
      </c>
      <c r="B15" s="68" t="s">
        <v>149</v>
      </c>
      <c r="C15" s="648">
        <v>26</v>
      </c>
      <c r="D15" s="1732">
        <v>4946.5928599999997</v>
      </c>
      <c r="E15" s="1751">
        <v>0.78261999999999998</v>
      </c>
      <c r="F15" s="1732">
        <v>-81.53237</v>
      </c>
      <c r="G15" s="1750">
        <v>39681.089999999997</v>
      </c>
      <c r="H15" s="631">
        <f t="shared" si="1"/>
        <v>1.8027267437442634E-2</v>
      </c>
      <c r="I15" s="846">
        <v>14</v>
      </c>
      <c r="J15" s="704">
        <v>10598.366207988864</v>
      </c>
      <c r="L15" s="68" t="s">
        <v>149</v>
      </c>
      <c r="M15" s="648">
        <v>53</v>
      </c>
      <c r="N15" s="1732">
        <v>10888.22273</v>
      </c>
      <c r="O15" s="1751">
        <v>1.7934000000000001</v>
      </c>
      <c r="P15" s="1732">
        <v>-111.33347000000001</v>
      </c>
      <c r="Q15" s="1750">
        <v>81240.2</v>
      </c>
      <c r="R15" s="631">
        <f t="shared" si="0"/>
        <v>1.902881072668754E-2</v>
      </c>
      <c r="S15" s="846">
        <v>14</v>
      </c>
      <c r="T15" s="704">
        <v>25030.973796496921</v>
      </c>
      <c r="AJ15" s="70"/>
      <c r="AK15" s="70"/>
      <c r="AL15" s="70"/>
      <c r="AM15" s="70"/>
      <c r="AN15" s="70"/>
      <c r="AO15" s="70"/>
      <c r="AP15" s="70"/>
      <c r="AQ15" s="70"/>
      <c r="AR15" s="70"/>
      <c r="AS15" s="70"/>
      <c r="AT15" s="70"/>
      <c r="AU15" s="70"/>
      <c r="AV15" s="70"/>
      <c r="AW15" s="70"/>
    </row>
    <row r="16" spans="1:52">
      <c r="A16" s="68" t="s">
        <v>395</v>
      </c>
      <c r="B16" s="68" t="s">
        <v>149</v>
      </c>
      <c r="C16" s="648"/>
      <c r="D16" s="1732"/>
      <c r="E16" s="1752"/>
      <c r="F16" s="1732"/>
      <c r="G16" s="1750"/>
      <c r="H16" s="631">
        <f t="shared" si="1"/>
        <v>0</v>
      </c>
      <c r="I16" s="846">
        <v>10</v>
      </c>
      <c r="J16" s="704">
        <v>0</v>
      </c>
      <c r="L16" s="68" t="s">
        <v>149</v>
      </c>
      <c r="M16" s="648">
        <v>5</v>
      </c>
      <c r="N16" s="1732">
        <v>540.98370999999997</v>
      </c>
      <c r="O16" s="1751">
        <v>-0.24006</v>
      </c>
      <c r="P16" s="1732">
        <v>147.56987000000001</v>
      </c>
      <c r="Q16" s="1750">
        <v>4969.5</v>
      </c>
      <c r="R16" s="631">
        <f t="shared" si="0"/>
        <v>1.1640010106606549E-3</v>
      </c>
      <c r="S16" s="846">
        <v>10</v>
      </c>
      <c r="T16" s="704">
        <v>3590.7766323225242</v>
      </c>
      <c r="AJ16" s="70"/>
      <c r="AK16" s="70"/>
      <c r="AL16" s="70"/>
      <c r="AM16" s="70"/>
      <c r="AN16" s="70"/>
      <c r="AO16" s="70"/>
      <c r="AP16" s="70"/>
      <c r="AQ16" s="70"/>
      <c r="AR16" s="70"/>
      <c r="AS16" s="70"/>
      <c r="AT16" s="70"/>
      <c r="AU16" s="70"/>
      <c r="AV16" s="70"/>
      <c r="AW16" s="70"/>
    </row>
    <row r="17" spans="1:49">
      <c r="A17" s="68" t="s">
        <v>396</v>
      </c>
      <c r="B17" s="68" t="s">
        <v>149</v>
      </c>
      <c r="C17" s="648">
        <v>21</v>
      </c>
      <c r="D17" s="1732">
        <v>3402.1889999999999</v>
      </c>
      <c r="E17" s="1751">
        <v>0</v>
      </c>
      <c r="F17" s="1732">
        <v>0</v>
      </c>
      <c r="G17" s="1750">
        <v>1645.9399999999901</v>
      </c>
      <c r="H17" s="631">
        <f t="shared" si="1"/>
        <v>7.4775669131024757E-4</v>
      </c>
      <c r="I17" s="846">
        <v>5</v>
      </c>
      <c r="J17" s="704">
        <v>3618.2000175204394</v>
      </c>
      <c r="L17" s="68" t="s">
        <v>149</v>
      </c>
      <c r="M17" s="648">
        <v>17</v>
      </c>
      <c r="N17" s="1732">
        <v>2754.1529999999998</v>
      </c>
      <c r="O17" s="1751">
        <v>0</v>
      </c>
      <c r="P17" s="1732">
        <v>0</v>
      </c>
      <c r="Q17" s="1750">
        <v>1234.00999999999</v>
      </c>
      <c r="R17" s="631">
        <f t="shared" si="0"/>
        <v>2.8904092708830728E-4</v>
      </c>
      <c r="S17" s="846">
        <v>5</v>
      </c>
      <c r="T17" s="704">
        <v>2949.8750118993912</v>
      </c>
      <c r="AJ17" s="70"/>
      <c r="AK17" s="70"/>
      <c r="AL17" s="70"/>
      <c r="AM17" s="70"/>
      <c r="AN17" s="70"/>
      <c r="AO17" s="70"/>
      <c r="AP17" s="70"/>
      <c r="AQ17" s="70"/>
      <c r="AR17" s="70"/>
      <c r="AS17" s="70"/>
      <c r="AT17" s="70"/>
      <c r="AU17" s="70"/>
      <c r="AV17" s="70"/>
      <c r="AW17" s="70"/>
    </row>
    <row r="18" spans="1:49" ht="13">
      <c r="A18" s="633" t="s">
        <v>158</v>
      </c>
      <c r="B18" s="434"/>
      <c r="C18" s="634"/>
      <c r="D18" s="1753"/>
      <c r="E18" s="1754"/>
      <c r="F18" s="1753"/>
      <c r="G18" s="1755"/>
      <c r="H18" s="1127"/>
      <c r="I18" s="434"/>
      <c r="J18" s="705"/>
      <c r="L18" s="434"/>
      <c r="M18" s="634"/>
      <c r="N18" s="1753"/>
      <c r="O18" s="1754"/>
      <c r="P18" s="1753"/>
      <c r="Q18" s="1755"/>
      <c r="R18" s="1127"/>
      <c r="S18" s="434"/>
      <c r="T18" s="705"/>
      <c r="AJ18" s="70"/>
      <c r="AK18" s="70"/>
      <c r="AL18" s="70"/>
      <c r="AM18" s="70"/>
      <c r="AN18" s="70"/>
      <c r="AO18" s="70"/>
      <c r="AP18" s="70"/>
      <c r="AQ18" s="70"/>
      <c r="AR18" s="70"/>
      <c r="AS18" s="70"/>
      <c r="AT18" s="70"/>
      <c r="AU18" s="70"/>
      <c r="AV18" s="70"/>
      <c r="AW18" s="70"/>
    </row>
    <row r="19" spans="1:49">
      <c r="A19" s="68" t="s">
        <v>397</v>
      </c>
      <c r="B19" s="68" t="s">
        <v>149</v>
      </c>
      <c r="C19" s="648"/>
      <c r="D19" s="1732"/>
      <c r="E19" s="1751"/>
      <c r="F19" s="1732"/>
      <c r="G19" s="1750"/>
      <c r="H19" s="631">
        <f t="shared" ref="H19:H28" si="2">IF($G$65&lt;&gt;0,G19/$G$65,0)</f>
        <v>0</v>
      </c>
      <c r="I19" s="846">
        <v>10</v>
      </c>
      <c r="J19" s="704">
        <v>0</v>
      </c>
      <c r="L19" s="68" t="s">
        <v>149</v>
      </c>
      <c r="M19" s="648">
        <v>0</v>
      </c>
      <c r="N19" s="1732">
        <v>0</v>
      </c>
      <c r="O19" s="1751">
        <v>0</v>
      </c>
      <c r="P19" s="1732">
        <v>0</v>
      </c>
      <c r="Q19" s="1750">
        <v>0</v>
      </c>
      <c r="R19" s="631">
        <f t="shared" ref="R19:R28" si="3">IF($Q$65&lt;&gt;0,Q19/$Q$65,0)</f>
        <v>0</v>
      </c>
      <c r="S19" s="846">
        <v>10</v>
      </c>
      <c r="T19" s="704">
        <v>0</v>
      </c>
      <c r="AJ19" s="70"/>
      <c r="AK19" s="70"/>
      <c r="AL19" s="70"/>
      <c r="AM19" s="70"/>
      <c r="AN19" s="70"/>
      <c r="AO19" s="70"/>
      <c r="AP19" s="70"/>
      <c r="AQ19" s="70"/>
      <c r="AR19" s="70"/>
      <c r="AS19" s="70"/>
      <c r="AT19" s="70"/>
      <c r="AU19" s="70"/>
      <c r="AV19" s="70"/>
      <c r="AW19" s="70"/>
    </row>
    <row r="20" spans="1:49">
      <c r="A20" s="68" t="s">
        <v>159</v>
      </c>
      <c r="B20" s="68" t="s">
        <v>149</v>
      </c>
      <c r="C20" s="648"/>
      <c r="D20" s="1732"/>
      <c r="E20" s="1751"/>
      <c r="F20" s="1732"/>
      <c r="G20" s="1750"/>
      <c r="H20" s="631">
        <f t="shared" si="2"/>
        <v>0</v>
      </c>
      <c r="I20" s="846">
        <v>10</v>
      </c>
      <c r="J20" s="704"/>
      <c r="L20" s="68" t="s">
        <v>149</v>
      </c>
      <c r="M20" s="648"/>
      <c r="N20" s="1732"/>
      <c r="O20" s="1751"/>
      <c r="P20" s="1732"/>
      <c r="Q20" s="1750"/>
      <c r="R20" s="631">
        <f t="shared" si="3"/>
        <v>0</v>
      </c>
      <c r="S20" s="846">
        <v>10</v>
      </c>
      <c r="T20" s="704"/>
      <c r="AJ20" s="70"/>
      <c r="AK20" s="70"/>
      <c r="AL20" s="70"/>
      <c r="AM20" s="70"/>
      <c r="AN20" s="70"/>
      <c r="AO20" s="70"/>
      <c r="AP20" s="70"/>
      <c r="AQ20" s="70"/>
      <c r="AR20" s="70"/>
      <c r="AS20" s="70"/>
      <c r="AT20" s="70"/>
      <c r="AU20" s="70"/>
      <c r="AV20" s="70"/>
      <c r="AW20" s="70"/>
    </row>
    <row r="21" spans="1:49">
      <c r="A21" s="68" t="s">
        <v>398</v>
      </c>
      <c r="B21" s="68" t="s">
        <v>149</v>
      </c>
      <c r="C21" s="648">
        <v>2</v>
      </c>
      <c r="D21" s="1732">
        <v>-302.29548</v>
      </c>
      <c r="E21" s="1751">
        <v>2.86E-2</v>
      </c>
      <c r="F21" s="1732">
        <v>155.29973000000001</v>
      </c>
      <c r="G21" s="1750">
        <v>11256.21</v>
      </c>
      <c r="H21" s="631">
        <f t="shared" si="2"/>
        <v>5.1137382567368024E-3</v>
      </c>
      <c r="I21" s="846">
        <v>10</v>
      </c>
      <c r="J21" s="704">
        <v>2077.5357055441418</v>
      </c>
      <c r="L21" s="68" t="s">
        <v>149</v>
      </c>
      <c r="M21" s="648">
        <v>40</v>
      </c>
      <c r="N21" s="1732">
        <v>-10613.058950000001</v>
      </c>
      <c r="O21" s="1751">
        <v>1.7214099999999999</v>
      </c>
      <c r="P21" s="1732">
        <v>4626.3366900000001</v>
      </c>
      <c r="Q21" s="1750">
        <v>277880.40000000002</v>
      </c>
      <c r="R21" s="631">
        <f t="shared" si="3"/>
        <v>6.5087647940997501E-2</v>
      </c>
      <c r="S21" s="846">
        <v>10</v>
      </c>
      <c r="T21" s="704">
        <v>58934.667406867869</v>
      </c>
      <c r="AJ21" s="70"/>
      <c r="AK21" s="70"/>
      <c r="AL21" s="70"/>
      <c r="AM21" s="70"/>
      <c r="AN21" s="70"/>
      <c r="AO21" s="70"/>
      <c r="AP21" s="70"/>
      <c r="AQ21" s="70"/>
      <c r="AR21" s="70"/>
      <c r="AS21" s="70"/>
      <c r="AT21" s="70"/>
      <c r="AU21" s="70"/>
      <c r="AV21" s="70"/>
      <c r="AW21" s="70"/>
    </row>
    <row r="22" spans="1:49">
      <c r="A22" s="68" t="s">
        <v>399</v>
      </c>
      <c r="B22" s="68" t="s">
        <v>149</v>
      </c>
      <c r="C22" s="648"/>
      <c r="D22" s="1732"/>
      <c r="E22" s="1751"/>
      <c r="F22" s="1732"/>
      <c r="G22" s="1750"/>
      <c r="H22" s="631">
        <f t="shared" si="2"/>
        <v>0</v>
      </c>
      <c r="I22" s="846">
        <v>12</v>
      </c>
      <c r="J22" s="704">
        <v>0</v>
      </c>
      <c r="K22" s="70"/>
      <c r="L22" s="68" t="s">
        <v>149</v>
      </c>
      <c r="M22" s="648">
        <v>13</v>
      </c>
      <c r="N22" s="1732">
        <v>-7025.8394200000002</v>
      </c>
      <c r="O22" s="1751">
        <v>-1.9610799999999999</v>
      </c>
      <c r="P22" s="1732">
        <v>1807.1819700000001</v>
      </c>
      <c r="Q22" s="1750">
        <v>71230.06</v>
      </c>
      <c r="R22" s="631">
        <f t="shared" si="3"/>
        <v>1.6684145654375506E-2</v>
      </c>
      <c r="S22" s="846">
        <v>12</v>
      </c>
      <c r="T22" s="704">
        <v>20131.465995645711</v>
      </c>
      <c r="AJ22" s="70"/>
      <c r="AK22" s="70"/>
      <c r="AL22" s="70"/>
      <c r="AM22" s="70"/>
      <c r="AN22" s="70"/>
      <c r="AO22" s="70"/>
      <c r="AP22" s="70"/>
      <c r="AQ22" s="70"/>
      <c r="AR22" s="70"/>
      <c r="AS22" s="70"/>
      <c r="AT22" s="70"/>
      <c r="AU22" s="70"/>
      <c r="AV22" s="70"/>
      <c r="AW22" s="70"/>
    </row>
    <row r="23" spans="1:49">
      <c r="A23" s="68" t="s">
        <v>400</v>
      </c>
      <c r="B23" s="68" t="s">
        <v>149</v>
      </c>
      <c r="C23" s="648">
        <v>12</v>
      </c>
      <c r="D23" s="1732">
        <v>77.876639999999995</v>
      </c>
      <c r="E23" s="1751">
        <v>0</v>
      </c>
      <c r="F23" s="1732">
        <v>55.170720000000003</v>
      </c>
      <c r="G23" s="1750">
        <v>149.18</v>
      </c>
      <c r="H23" s="631">
        <f t="shared" si="2"/>
        <v>6.7773031343586895E-5</v>
      </c>
      <c r="I23" s="846">
        <v>8</v>
      </c>
      <c r="J23" s="704">
        <v>910.81216444898507</v>
      </c>
      <c r="L23" s="68" t="s">
        <v>149</v>
      </c>
      <c r="M23" s="648">
        <v>2</v>
      </c>
      <c r="N23" s="1732">
        <v>12.97944</v>
      </c>
      <c r="O23" s="1751">
        <v>0</v>
      </c>
      <c r="P23" s="1732">
        <v>9.1951199999999993</v>
      </c>
      <c r="Q23" s="1750">
        <v>27.56</v>
      </c>
      <c r="R23" s="631">
        <f t="shared" si="3"/>
        <v>6.4553512131618163E-6</v>
      </c>
      <c r="S23" s="846">
        <v>8</v>
      </c>
      <c r="T23" s="704">
        <v>152.44068370754374</v>
      </c>
      <c r="AJ23" s="70"/>
      <c r="AK23" s="70"/>
      <c r="AL23" s="70"/>
      <c r="AM23" s="70"/>
      <c r="AN23" s="70"/>
      <c r="AO23" s="70"/>
      <c r="AP23" s="70"/>
      <c r="AQ23" s="70"/>
      <c r="AR23" s="70"/>
      <c r="AS23" s="70"/>
      <c r="AT23" s="70"/>
      <c r="AU23" s="70"/>
      <c r="AV23" s="70"/>
      <c r="AW23" s="70"/>
    </row>
    <row r="24" spans="1:49">
      <c r="A24" s="68" t="s">
        <v>401</v>
      </c>
      <c r="B24" s="68" t="s">
        <v>149</v>
      </c>
      <c r="C24" s="648">
        <v>17</v>
      </c>
      <c r="D24" s="1732">
        <v>110.32523999999999</v>
      </c>
      <c r="E24" s="1751">
        <v>0</v>
      </c>
      <c r="F24" s="1732">
        <v>78.158519999999996</v>
      </c>
      <c r="G24" s="1750">
        <v>438.75</v>
      </c>
      <c r="H24" s="631">
        <f t="shared" si="2"/>
        <v>1.9932576419090194E-4</v>
      </c>
      <c r="I24" s="846">
        <v>8</v>
      </c>
      <c r="J24" s="704">
        <v>1290.3172329693955</v>
      </c>
      <c r="L24" s="68" t="s">
        <v>149</v>
      </c>
      <c r="M24" s="648">
        <v>16</v>
      </c>
      <c r="N24" s="1732">
        <v>103.83552</v>
      </c>
      <c r="O24" s="1751">
        <v>0</v>
      </c>
      <c r="P24" s="1732">
        <v>73.560959999999994</v>
      </c>
      <c r="Q24" s="1750">
        <v>361.10999999999899</v>
      </c>
      <c r="R24" s="631">
        <f t="shared" si="3"/>
        <v>8.4582433838347501E-5</v>
      </c>
      <c r="S24" s="846">
        <v>8</v>
      </c>
      <c r="T24" s="704">
        <v>1219.5254696603499</v>
      </c>
      <c r="AJ24" s="70"/>
      <c r="AK24" s="70"/>
      <c r="AL24" s="70"/>
      <c r="AM24" s="70"/>
      <c r="AN24" s="70"/>
      <c r="AO24" s="70"/>
      <c r="AP24" s="70"/>
      <c r="AQ24" s="70"/>
      <c r="AR24" s="70"/>
      <c r="AS24" s="70"/>
      <c r="AT24" s="70"/>
      <c r="AU24" s="70"/>
      <c r="AV24" s="70"/>
      <c r="AW24" s="70"/>
    </row>
    <row r="25" spans="1:49">
      <c r="A25" s="68" t="s">
        <v>264</v>
      </c>
      <c r="B25" s="68" t="s">
        <v>149</v>
      </c>
      <c r="C25" s="648">
        <v>77</v>
      </c>
      <c r="D25" s="1732">
        <v>498.36669000000001</v>
      </c>
      <c r="E25" s="1751">
        <v>0</v>
      </c>
      <c r="F25" s="1732">
        <v>2037.1346599999999</v>
      </c>
      <c r="G25" s="1750">
        <v>209921.739999999</v>
      </c>
      <c r="H25" s="631">
        <f t="shared" si="2"/>
        <v>9.5368230759620795E-2</v>
      </c>
      <c r="I25" s="846">
        <v>15</v>
      </c>
      <c r="J25" s="704">
        <v>49032.016594024899</v>
      </c>
      <c r="L25" s="68" t="s">
        <v>149</v>
      </c>
      <c r="M25" s="648">
        <v>83</v>
      </c>
      <c r="N25" s="1732">
        <v>-29.201219999999999</v>
      </c>
      <c r="O25" s="1751">
        <v>0</v>
      </c>
      <c r="P25" s="1732">
        <v>2780.7791099999999</v>
      </c>
      <c r="Q25" s="1750">
        <v>232188.25999999899</v>
      </c>
      <c r="R25" s="631">
        <f t="shared" si="3"/>
        <v>5.4385223725432683E-2</v>
      </c>
      <c r="S25" s="846">
        <v>15</v>
      </c>
      <c r="T25" s="704">
        <v>65301.119435744331</v>
      </c>
      <c r="AJ25" s="70"/>
      <c r="AK25" s="70"/>
      <c r="AL25" s="70"/>
      <c r="AM25" s="70"/>
      <c r="AN25" s="70"/>
      <c r="AO25" s="70"/>
      <c r="AP25" s="70"/>
      <c r="AQ25" s="70"/>
      <c r="AR25" s="70"/>
      <c r="AS25" s="70"/>
      <c r="AT25" s="70"/>
      <c r="AU25" s="70"/>
      <c r="AV25" s="70"/>
      <c r="AW25" s="70"/>
    </row>
    <row r="26" spans="1:49">
      <c r="A26" s="68" t="s">
        <v>402</v>
      </c>
      <c r="B26" s="68" t="s">
        <v>149</v>
      </c>
      <c r="C26" s="648">
        <v>12</v>
      </c>
      <c r="D26" s="1732">
        <v>-7.7901999999999996</v>
      </c>
      <c r="E26" s="1751">
        <v>0</v>
      </c>
      <c r="F26" s="1732">
        <v>422.21569</v>
      </c>
      <c r="G26" s="1750">
        <v>66645.27</v>
      </c>
      <c r="H26" s="631">
        <f t="shared" si="2"/>
        <v>3.0277195150903685E-2</v>
      </c>
      <c r="I26" s="846">
        <v>15</v>
      </c>
      <c r="J26" s="704">
        <v>9869.102293145459</v>
      </c>
      <c r="L26" s="68" t="s">
        <v>149</v>
      </c>
      <c r="M26" s="648">
        <v>25</v>
      </c>
      <c r="N26" s="1732">
        <v>158.83237</v>
      </c>
      <c r="O26" s="1751">
        <v>0</v>
      </c>
      <c r="P26" s="1732">
        <v>1587.56711</v>
      </c>
      <c r="Q26" s="1750">
        <v>133012</v>
      </c>
      <c r="R26" s="631">
        <f t="shared" si="3"/>
        <v>3.115526761847168E-2</v>
      </c>
      <c r="S26" s="846">
        <v>15</v>
      </c>
      <c r="T26" s="704">
        <v>37747.511761725167</v>
      </c>
      <c r="AJ26" s="70"/>
      <c r="AK26" s="70"/>
      <c r="AL26" s="70"/>
      <c r="AM26" s="70"/>
      <c r="AN26" s="70"/>
      <c r="AO26" s="70"/>
      <c r="AP26" s="70"/>
      <c r="AQ26" s="70"/>
      <c r="AR26" s="70"/>
      <c r="AS26" s="70"/>
      <c r="AT26" s="70"/>
      <c r="AU26" s="70"/>
      <c r="AV26" s="70"/>
      <c r="AW26" s="70"/>
    </row>
    <row r="27" spans="1:49">
      <c r="A27" s="68" t="s">
        <v>403</v>
      </c>
      <c r="B27" s="68" t="s">
        <v>149</v>
      </c>
      <c r="C27" s="648">
        <v>8</v>
      </c>
      <c r="D27" s="1732">
        <v>0</v>
      </c>
      <c r="E27" s="1751">
        <v>0</v>
      </c>
      <c r="F27" s="1732">
        <v>0</v>
      </c>
      <c r="G27" s="1750">
        <v>346.159999999999</v>
      </c>
      <c r="H27" s="631">
        <f t="shared" si="2"/>
        <v>1.5726178127025052E-4</v>
      </c>
      <c r="I27" s="846">
        <v>10</v>
      </c>
      <c r="J27" s="704">
        <v>0</v>
      </c>
      <c r="L27" s="68" t="s">
        <v>149</v>
      </c>
      <c r="M27" s="648">
        <v>6</v>
      </c>
      <c r="N27" s="1732">
        <v>0</v>
      </c>
      <c r="O27" s="1751">
        <v>0</v>
      </c>
      <c r="P27" s="1732">
        <v>0</v>
      </c>
      <c r="Q27" s="1750">
        <v>264.659999999999</v>
      </c>
      <c r="R27" s="631">
        <f t="shared" si="3"/>
        <v>6.1991046882271404E-5</v>
      </c>
      <c r="S27" s="846">
        <v>10</v>
      </c>
      <c r="T27" s="704">
        <v>0</v>
      </c>
      <c r="AJ27" s="70"/>
      <c r="AK27" s="70"/>
      <c r="AL27" s="70"/>
      <c r="AM27" s="70"/>
      <c r="AN27" s="70"/>
      <c r="AO27" s="70"/>
      <c r="AP27" s="70"/>
      <c r="AQ27" s="70"/>
      <c r="AR27" s="70"/>
      <c r="AS27" s="70"/>
      <c r="AT27" s="70"/>
      <c r="AU27" s="70"/>
      <c r="AV27" s="70"/>
      <c r="AW27" s="70"/>
    </row>
    <row r="28" spans="1:49">
      <c r="A28" s="68" t="s">
        <v>404</v>
      </c>
      <c r="B28" s="68" t="s">
        <v>149</v>
      </c>
      <c r="C28" s="648">
        <v>0</v>
      </c>
      <c r="D28" s="1732">
        <v>0</v>
      </c>
      <c r="E28" s="1751">
        <v>0</v>
      </c>
      <c r="F28" s="1732">
        <v>0</v>
      </c>
      <c r="G28" s="1750">
        <v>0</v>
      </c>
      <c r="H28" s="631">
        <f t="shared" si="2"/>
        <v>0</v>
      </c>
      <c r="I28" s="846">
        <v>7</v>
      </c>
      <c r="J28" s="704">
        <v>0</v>
      </c>
      <c r="L28" s="68" t="s">
        <v>149</v>
      </c>
      <c r="M28" s="648"/>
      <c r="N28" s="1732"/>
      <c r="O28" s="1751"/>
      <c r="P28" s="1732"/>
      <c r="Q28" s="1750"/>
      <c r="R28" s="631">
        <f t="shared" si="3"/>
        <v>0</v>
      </c>
      <c r="S28" s="846">
        <v>7</v>
      </c>
      <c r="T28" s="704">
        <v>0</v>
      </c>
      <c r="AJ28" s="70"/>
      <c r="AK28" s="70"/>
      <c r="AL28" s="70"/>
      <c r="AM28" s="70"/>
      <c r="AN28" s="70"/>
      <c r="AO28" s="70"/>
      <c r="AP28" s="70"/>
      <c r="AQ28" s="70"/>
      <c r="AR28" s="70"/>
      <c r="AS28" s="70"/>
      <c r="AT28" s="70"/>
      <c r="AU28" s="70"/>
      <c r="AV28" s="70"/>
      <c r="AW28" s="70"/>
    </row>
    <row r="29" spans="1:49">
      <c r="A29" s="68" t="s">
        <v>405</v>
      </c>
      <c r="B29" s="68" t="s">
        <v>149</v>
      </c>
      <c r="C29" s="648"/>
      <c r="D29" s="1732"/>
      <c r="E29" s="1751"/>
      <c r="F29" s="1732"/>
      <c r="G29" s="1750"/>
      <c r="H29" s="631"/>
      <c r="I29" s="846"/>
      <c r="J29" s="704">
        <v>0</v>
      </c>
      <c r="L29" s="68" t="s">
        <v>149</v>
      </c>
      <c r="M29" s="648"/>
      <c r="N29" s="1732"/>
      <c r="O29" s="1751"/>
      <c r="P29" s="1732"/>
      <c r="Q29" s="1750"/>
      <c r="R29" s="631"/>
      <c r="S29" s="846"/>
      <c r="T29" s="704">
        <v>0</v>
      </c>
      <c r="AJ29" s="70"/>
      <c r="AK29" s="70"/>
      <c r="AL29" s="70"/>
      <c r="AM29" s="70"/>
      <c r="AN29" s="70"/>
      <c r="AO29" s="70"/>
      <c r="AP29" s="70"/>
      <c r="AQ29" s="70"/>
      <c r="AR29" s="70"/>
      <c r="AS29" s="70"/>
      <c r="AT29" s="70"/>
      <c r="AU29" s="70"/>
      <c r="AV29" s="70"/>
      <c r="AW29" s="70"/>
    </row>
    <row r="30" spans="1:49">
      <c r="A30" s="68" t="s">
        <v>406</v>
      </c>
      <c r="B30" s="68" t="s">
        <v>407</v>
      </c>
      <c r="C30" s="648"/>
      <c r="D30" s="1732"/>
      <c r="E30" s="1751"/>
      <c r="F30" s="1732"/>
      <c r="G30" s="1750"/>
      <c r="H30" s="631"/>
      <c r="I30" s="846"/>
      <c r="J30" s="704">
        <v>0</v>
      </c>
      <c r="L30" s="68" t="s">
        <v>407</v>
      </c>
      <c r="M30" s="648"/>
      <c r="N30" s="1732"/>
      <c r="O30" s="1751"/>
      <c r="P30" s="1732"/>
      <c r="Q30" s="1750"/>
      <c r="R30" s="631"/>
      <c r="S30" s="846"/>
      <c r="T30" s="704">
        <v>0</v>
      </c>
      <c r="AJ30" s="70"/>
      <c r="AK30" s="70"/>
      <c r="AL30" s="70"/>
      <c r="AM30" s="70"/>
      <c r="AN30" s="70"/>
      <c r="AO30" s="70"/>
      <c r="AP30" s="70"/>
      <c r="AQ30" s="70"/>
      <c r="AR30" s="70"/>
      <c r="AS30" s="70"/>
      <c r="AT30" s="70"/>
      <c r="AU30" s="70"/>
      <c r="AV30" s="70"/>
      <c r="AW30" s="70"/>
    </row>
    <row r="31" spans="1:49" ht="13">
      <c r="A31" s="633" t="s">
        <v>83</v>
      </c>
      <c r="B31" s="434"/>
      <c r="C31" s="634"/>
      <c r="D31" s="1753"/>
      <c r="E31" s="1754"/>
      <c r="F31" s="1753"/>
      <c r="G31" s="1755"/>
      <c r="H31" s="1127"/>
      <c r="I31" s="434"/>
      <c r="J31" s="705"/>
      <c r="L31" s="434"/>
      <c r="M31" s="634"/>
      <c r="N31" s="1753"/>
      <c r="O31" s="1754"/>
      <c r="P31" s="1753"/>
      <c r="Q31" s="1755"/>
      <c r="R31" s="1127"/>
      <c r="S31" s="434"/>
      <c r="T31" s="705"/>
      <c r="AJ31" s="70"/>
      <c r="AK31" s="70"/>
      <c r="AL31" s="70"/>
      <c r="AM31" s="70"/>
      <c r="AN31" s="70"/>
      <c r="AO31" s="70"/>
      <c r="AP31" s="70"/>
      <c r="AQ31" s="70"/>
      <c r="AR31" s="70"/>
      <c r="AS31" s="70"/>
      <c r="AT31" s="70"/>
      <c r="AU31" s="70"/>
      <c r="AV31" s="70"/>
      <c r="AW31" s="70"/>
    </row>
    <row r="32" spans="1:49">
      <c r="A32" s="68" t="s">
        <v>176</v>
      </c>
      <c r="B32" s="68" t="s">
        <v>157</v>
      </c>
      <c r="C32" s="648">
        <v>41</v>
      </c>
      <c r="D32" s="1732">
        <v>6196.9554100000005</v>
      </c>
      <c r="E32" s="1751">
        <v>18.919689999999999</v>
      </c>
      <c r="F32" s="1732">
        <v>917.98660999999993</v>
      </c>
      <c r="G32" s="1750">
        <v>97375.12000000001</v>
      </c>
      <c r="H32" s="631">
        <f t="shared" ref="H32:H35" si="4">IF($G$65&lt;&gt;0,G32/$G$65,0)</f>
        <v>4.4237880814087249E-2</v>
      </c>
      <c r="I32" s="846">
        <v>20</v>
      </c>
      <c r="J32" s="704">
        <v>46155.293002567123</v>
      </c>
      <c r="L32" s="68" t="s">
        <v>157</v>
      </c>
      <c r="M32" s="648">
        <v>73</v>
      </c>
      <c r="N32" s="1732">
        <v>16593.866470000001</v>
      </c>
      <c r="O32" s="1751">
        <v>71.66225</v>
      </c>
      <c r="P32" s="1732">
        <v>1952.8731599999999</v>
      </c>
      <c r="Q32" s="1750">
        <v>175069.05</v>
      </c>
      <c r="R32" s="631">
        <f>IF($Q$65&lt;&gt;0,Q32/$Q$65,0)</f>
        <v>4.1006248341966131E-2</v>
      </c>
      <c r="S32" s="846">
        <v>20</v>
      </c>
      <c r="T32" s="704">
        <v>109753.98689501383</v>
      </c>
      <c r="AJ32" s="70"/>
      <c r="AK32" s="70"/>
      <c r="AL32" s="70"/>
      <c r="AM32" s="70"/>
      <c r="AN32" s="70"/>
      <c r="AO32" s="70"/>
      <c r="AP32" s="70"/>
      <c r="AQ32" s="70"/>
      <c r="AR32" s="70"/>
      <c r="AS32" s="70"/>
      <c r="AT32" s="70"/>
      <c r="AU32" s="70"/>
      <c r="AV32" s="70"/>
      <c r="AW32" s="70"/>
    </row>
    <row r="33" spans="1:49" ht="14.5">
      <c r="A33" s="68" t="s">
        <v>408</v>
      </c>
      <c r="B33" s="68" t="s">
        <v>157</v>
      </c>
      <c r="C33" s="648">
        <v>114</v>
      </c>
      <c r="D33" s="1732">
        <v>-247.97763</v>
      </c>
      <c r="E33" s="1751">
        <v>14.51768</v>
      </c>
      <c r="F33" s="1732">
        <v>1149.42155</v>
      </c>
      <c r="G33" s="1750">
        <v>75163.199999999997</v>
      </c>
      <c r="H33" s="631">
        <f t="shared" si="4"/>
        <v>3.4146922573295956E-2</v>
      </c>
      <c r="I33" s="846">
        <v>20</v>
      </c>
      <c r="J33" s="704">
        <v>32022.321967132328</v>
      </c>
      <c r="L33" s="68" t="s">
        <v>157</v>
      </c>
      <c r="M33" s="648">
        <v>152</v>
      </c>
      <c r="N33" s="1732">
        <v>1746.27117</v>
      </c>
      <c r="O33" s="1751">
        <v>20.65307</v>
      </c>
      <c r="P33" s="1732">
        <v>1328.3497199999999</v>
      </c>
      <c r="Q33" s="1750">
        <v>108316.25</v>
      </c>
      <c r="R33" s="631">
        <f>IF($Q$65&lt;&gt;0,Q33/$Q$65,0)</f>
        <v>2.5370806815770631E-2</v>
      </c>
      <c r="S33" s="846">
        <v>20</v>
      </c>
      <c r="T33" s="704">
        <v>43731.381603253685</v>
      </c>
      <c r="AJ33" s="70"/>
      <c r="AK33" s="70"/>
      <c r="AL33" s="70"/>
      <c r="AM33" s="70"/>
      <c r="AN33" s="70"/>
      <c r="AO33" s="70"/>
      <c r="AP33" s="70"/>
      <c r="AQ33" s="70"/>
      <c r="AR33" s="70"/>
      <c r="AS33" s="70"/>
      <c r="AT33" s="70"/>
      <c r="AU33" s="70"/>
      <c r="AV33" s="70"/>
      <c r="AW33" s="70"/>
    </row>
    <row r="34" spans="1:49">
      <c r="A34" s="68" t="s">
        <v>409</v>
      </c>
      <c r="B34" s="68" t="s">
        <v>157</v>
      </c>
      <c r="C34" s="648"/>
      <c r="D34" s="1732"/>
      <c r="E34" s="1751"/>
      <c r="F34" s="1732"/>
      <c r="G34" s="1750"/>
      <c r="H34" s="631">
        <f t="shared" si="4"/>
        <v>0</v>
      </c>
      <c r="I34" s="846">
        <v>20</v>
      </c>
      <c r="J34" s="704">
        <v>0</v>
      </c>
      <c r="L34" s="68" t="s">
        <v>157</v>
      </c>
      <c r="M34" s="648">
        <v>1</v>
      </c>
      <c r="N34" s="1732">
        <v>348.48934000000003</v>
      </c>
      <c r="O34" s="1751">
        <v>0.68074999999999997</v>
      </c>
      <c r="P34" s="1732">
        <v>60.637610000000002</v>
      </c>
      <c r="Q34" s="1750">
        <v>3928.8</v>
      </c>
      <c r="R34" s="631">
        <f>IF($Q$65&lt;&gt;0,Q34/$Q$65,0)</f>
        <v>9.2023889137409821E-4</v>
      </c>
      <c r="S34" s="846">
        <v>20</v>
      </c>
      <c r="T34" s="704">
        <v>2867.4241993025798</v>
      </c>
      <c r="AJ34" s="70"/>
      <c r="AK34" s="70"/>
      <c r="AL34" s="70"/>
      <c r="AM34" s="70"/>
      <c r="AN34" s="70"/>
      <c r="AO34" s="70"/>
      <c r="AP34" s="70"/>
      <c r="AQ34" s="70"/>
      <c r="AR34" s="70"/>
      <c r="AS34" s="70"/>
      <c r="AT34" s="70"/>
      <c r="AU34" s="70"/>
      <c r="AV34" s="70"/>
      <c r="AW34" s="70"/>
    </row>
    <row r="35" spans="1:49">
      <c r="A35" s="68" t="s">
        <v>410</v>
      </c>
      <c r="B35" s="68" t="s">
        <v>157</v>
      </c>
      <c r="C35" s="648">
        <v>1</v>
      </c>
      <c r="D35" s="1732">
        <v>-83.626099999999994</v>
      </c>
      <c r="E35" s="1751">
        <v>0</v>
      </c>
      <c r="F35" s="1732">
        <v>29.19688</v>
      </c>
      <c r="G35" s="1750">
        <v>1572.64</v>
      </c>
      <c r="H35" s="631">
        <f t="shared" si="4"/>
        <v>7.1445622745796016E-4</v>
      </c>
      <c r="I35" s="846">
        <v>20</v>
      </c>
      <c r="J35" s="704">
        <v>564.55376305029358</v>
      </c>
      <c r="L35" s="68" t="s">
        <v>157</v>
      </c>
      <c r="M35" s="648">
        <v>5</v>
      </c>
      <c r="N35" s="1732">
        <v>-71.140159999999995</v>
      </c>
      <c r="O35" s="1751">
        <v>0</v>
      </c>
      <c r="P35" s="1732">
        <v>340.56267000000003</v>
      </c>
      <c r="Q35" s="1750">
        <v>23900.859999999899</v>
      </c>
      <c r="R35" s="631">
        <f>IF($Q$65&lt;&gt;0,Q35/$Q$65,0)</f>
        <v>5.5982745136650969E-3</v>
      </c>
      <c r="S35" s="846">
        <v>20</v>
      </c>
      <c r="T35" s="704">
        <v>9530.1930199042981</v>
      </c>
      <c r="AJ35" s="70"/>
      <c r="AK35" s="70"/>
      <c r="AL35" s="70"/>
      <c r="AM35" s="70"/>
      <c r="AN35" s="70"/>
      <c r="AO35" s="70"/>
      <c r="AP35" s="70"/>
      <c r="AQ35" s="70"/>
      <c r="AR35" s="70"/>
      <c r="AS35" s="70"/>
      <c r="AT35" s="70"/>
      <c r="AU35" s="70"/>
      <c r="AV35" s="70"/>
      <c r="AW35" s="70"/>
    </row>
    <row r="36" spans="1:49" ht="13">
      <c r="A36" s="633" t="s">
        <v>84</v>
      </c>
      <c r="B36" s="434"/>
      <c r="C36" s="634"/>
      <c r="D36" s="1753"/>
      <c r="E36" s="1754"/>
      <c r="F36" s="1753"/>
      <c r="G36" s="1755"/>
      <c r="H36" s="1127"/>
      <c r="I36" s="434"/>
      <c r="J36" s="705"/>
      <c r="L36" s="434"/>
      <c r="M36" s="634"/>
      <c r="N36" s="1753"/>
      <c r="O36" s="1754"/>
      <c r="P36" s="1753"/>
      <c r="Q36" s="1755"/>
      <c r="R36" s="1127"/>
      <c r="S36" s="434"/>
      <c r="T36" s="705"/>
      <c r="AJ36" s="70"/>
      <c r="AK36" s="70"/>
      <c r="AL36" s="70"/>
      <c r="AM36" s="70"/>
      <c r="AN36" s="70"/>
      <c r="AO36" s="70"/>
      <c r="AP36" s="70"/>
      <c r="AQ36" s="70"/>
      <c r="AR36" s="70"/>
      <c r="AS36" s="70"/>
      <c r="AT36" s="70"/>
      <c r="AU36" s="70"/>
      <c r="AV36" s="70"/>
      <c r="AW36" s="70"/>
    </row>
    <row r="37" spans="1:49">
      <c r="A37" s="68" t="s">
        <v>411</v>
      </c>
      <c r="B37" s="68" t="s">
        <v>149</v>
      </c>
      <c r="C37" s="648">
        <v>71</v>
      </c>
      <c r="D37" s="1732">
        <v>42309.715539999997</v>
      </c>
      <c r="E37" s="1751">
        <v>23.420390000000001</v>
      </c>
      <c r="F37" s="1732">
        <v>0</v>
      </c>
      <c r="G37" s="1750">
        <v>481040.32</v>
      </c>
      <c r="H37" s="631">
        <f t="shared" ref="H37:H50" si="5">IF($G$65&lt;&gt;0,G37/$G$65,0)</f>
        <v>0.21853841456555215</v>
      </c>
      <c r="I37" s="846">
        <v>18</v>
      </c>
      <c r="J37" s="704">
        <v>126968.15118320686</v>
      </c>
      <c r="L37" s="68" t="s">
        <v>149</v>
      </c>
      <c r="M37" s="648">
        <v>146</v>
      </c>
      <c r="N37" s="1732">
        <v>126884.55996</v>
      </c>
      <c r="O37" s="1751">
        <v>28.13374</v>
      </c>
      <c r="P37" s="1732">
        <v>0</v>
      </c>
      <c r="Q37" s="1750">
        <v>894910.42</v>
      </c>
      <c r="R37" s="1128">
        <f>IF($Q$65&lt;&gt;0,Q37/$Q$65,0)</f>
        <v>0.20961397189470793</v>
      </c>
      <c r="S37" s="846">
        <v>18</v>
      </c>
      <c r="T37" s="704">
        <v>383481.91297973227</v>
      </c>
      <c r="AJ37" s="70"/>
      <c r="AK37" s="70"/>
      <c r="AL37" s="70"/>
      <c r="AM37" s="70"/>
      <c r="AN37" s="70"/>
      <c r="AO37" s="70"/>
      <c r="AP37" s="70"/>
      <c r="AQ37" s="70"/>
      <c r="AR37" s="70"/>
      <c r="AS37" s="70"/>
      <c r="AT37" s="70"/>
      <c r="AU37" s="70"/>
      <c r="AV37" s="70"/>
      <c r="AW37" s="70"/>
    </row>
    <row r="38" spans="1:49">
      <c r="A38" s="68" t="s">
        <v>412</v>
      </c>
      <c r="B38" s="68" t="s">
        <v>149</v>
      </c>
      <c r="C38" s="648">
        <v>6</v>
      </c>
      <c r="D38" s="1732">
        <v>0</v>
      </c>
      <c r="E38" s="1751">
        <v>0.22719</v>
      </c>
      <c r="F38" s="1732">
        <v>0</v>
      </c>
      <c r="G38" s="1750">
        <v>1596</v>
      </c>
      <c r="H38" s="631">
        <f t="shared" si="5"/>
        <v>7.2506876273203307E-4</v>
      </c>
      <c r="I38" s="846">
        <v>5</v>
      </c>
      <c r="J38" s="704">
        <v>0</v>
      </c>
      <c r="L38" s="68" t="s">
        <v>149</v>
      </c>
      <c r="M38" s="648">
        <v>6</v>
      </c>
      <c r="N38" s="1732">
        <v>0</v>
      </c>
      <c r="O38" s="1751">
        <v>0.14885000000000001</v>
      </c>
      <c r="P38" s="1732">
        <v>0</v>
      </c>
      <c r="Q38" s="1750">
        <v>1596</v>
      </c>
      <c r="R38" s="1128">
        <f>IF($Q$65&lt;&gt;0,Q38/$Q$65,0)</f>
        <v>3.7382948244580038E-4</v>
      </c>
      <c r="S38" s="846">
        <v>5</v>
      </c>
      <c r="T38" s="704">
        <v>0</v>
      </c>
      <c r="AJ38" s="70"/>
      <c r="AK38" s="70"/>
      <c r="AL38" s="70"/>
      <c r="AM38" s="70"/>
      <c r="AN38" s="70"/>
      <c r="AO38" s="70"/>
      <c r="AP38" s="70"/>
      <c r="AQ38" s="70"/>
      <c r="AR38" s="70"/>
      <c r="AS38" s="70"/>
      <c r="AT38" s="70"/>
      <c r="AU38" s="70"/>
      <c r="AV38" s="70"/>
      <c r="AW38" s="70"/>
    </row>
    <row r="39" spans="1:49" ht="14.5">
      <c r="A39" s="68" t="s">
        <v>413</v>
      </c>
      <c r="B39" s="68" t="s">
        <v>149</v>
      </c>
      <c r="C39" s="648"/>
      <c r="D39" s="1732"/>
      <c r="E39" s="1751"/>
      <c r="F39" s="1732"/>
      <c r="G39" s="1750"/>
      <c r="H39" s="631">
        <f t="shared" si="5"/>
        <v>0</v>
      </c>
      <c r="I39" s="846" t="s">
        <v>414</v>
      </c>
      <c r="J39" s="704">
        <v>0</v>
      </c>
      <c r="L39" s="68" t="s">
        <v>149</v>
      </c>
      <c r="M39" s="648"/>
      <c r="N39" s="1732"/>
      <c r="O39" s="1751"/>
      <c r="P39" s="1732"/>
      <c r="Q39" s="1750"/>
      <c r="R39" s="1128"/>
      <c r="S39" s="846" t="s">
        <v>414</v>
      </c>
      <c r="T39" s="704">
        <v>0</v>
      </c>
      <c r="AJ39" s="70"/>
      <c r="AK39" s="70"/>
      <c r="AL39" s="70"/>
      <c r="AM39" s="70"/>
      <c r="AN39" s="70"/>
      <c r="AO39" s="70"/>
      <c r="AP39" s="70"/>
      <c r="AQ39" s="70"/>
      <c r="AR39" s="70"/>
      <c r="AS39" s="70"/>
      <c r="AT39" s="70"/>
      <c r="AU39" s="70"/>
      <c r="AV39" s="70"/>
      <c r="AW39" s="70"/>
    </row>
    <row r="40" spans="1:49">
      <c r="A40" s="68" t="s">
        <v>415</v>
      </c>
      <c r="B40" s="68" t="s">
        <v>149</v>
      </c>
      <c r="C40" s="648">
        <v>64</v>
      </c>
      <c r="D40" s="1732">
        <v>-8.6876200000000008</v>
      </c>
      <c r="E40" s="1751">
        <v>0.59633000000000003</v>
      </c>
      <c r="F40" s="1732">
        <v>1883.59629</v>
      </c>
      <c r="G40" s="1750">
        <v>396528.11</v>
      </c>
      <c r="H40" s="631">
        <f t="shared" si="5"/>
        <v>0.18014420182090946</v>
      </c>
      <c r="I40" s="846">
        <v>20</v>
      </c>
      <c r="J40" s="704">
        <v>53755.905204261391</v>
      </c>
      <c r="L40" s="68" t="s">
        <v>149</v>
      </c>
      <c r="M40" s="648">
        <v>101</v>
      </c>
      <c r="N40" s="1732">
        <v>-1.29711</v>
      </c>
      <c r="O40" s="1751">
        <v>0.81779000000000002</v>
      </c>
      <c r="P40" s="1732">
        <v>3412.4001499999999</v>
      </c>
      <c r="Q40" s="1750">
        <v>666216.89999999898</v>
      </c>
      <c r="R40" s="1128">
        <f t="shared" ref="R40:R46" si="6">IF($Q$65&lt;&gt;0,Q40/$Q$65,0)</f>
        <v>0.15604731762133156</v>
      </c>
      <c r="S40" s="846">
        <v>20</v>
      </c>
      <c r="T40" s="704">
        <v>97797.618921713176</v>
      </c>
      <c r="AJ40" s="70"/>
      <c r="AK40" s="70"/>
      <c r="AL40" s="70"/>
      <c r="AM40" s="70"/>
      <c r="AN40" s="70"/>
      <c r="AO40" s="70"/>
      <c r="AP40" s="70"/>
      <c r="AQ40" s="70"/>
      <c r="AR40" s="70"/>
      <c r="AS40" s="70"/>
      <c r="AT40" s="70"/>
      <c r="AU40" s="70"/>
      <c r="AV40" s="70"/>
      <c r="AW40" s="70"/>
    </row>
    <row r="41" spans="1:49">
      <c r="A41" s="68" t="s">
        <v>416</v>
      </c>
      <c r="B41" s="68" t="s">
        <v>149</v>
      </c>
      <c r="C41" s="648">
        <v>194</v>
      </c>
      <c r="D41" s="1732">
        <v>13841.44663</v>
      </c>
      <c r="E41" s="1751">
        <v>22.685960000000001</v>
      </c>
      <c r="F41" s="1732">
        <v>1303.6632400000001</v>
      </c>
      <c r="G41" s="1750">
        <v>51277.5</v>
      </c>
      <c r="H41" s="631">
        <f t="shared" si="5"/>
        <v>2.3295559825182846E-2</v>
      </c>
      <c r="I41" s="846">
        <v>25</v>
      </c>
      <c r="J41" s="704">
        <v>93761.488788459785</v>
      </c>
      <c r="L41" s="68" t="s">
        <v>149</v>
      </c>
      <c r="M41" s="648">
        <v>250</v>
      </c>
      <c r="N41" s="1732">
        <v>23425.263480000001</v>
      </c>
      <c r="O41" s="1751">
        <v>18.239999999999998</v>
      </c>
      <c r="P41" s="1732">
        <v>1593.24665</v>
      </c>
      <c r="Q41" s="1750">
        <v>74101.600000000006</v>
      </c>
      <c r="R41" s="1128">
        <f t="shared" si="6"/>
        <v>1.7356743594239176E-2</v>
      </c>
      <c r="S41" s="846">
        <v>25</v>
      </c>
      <c r="T41" s="704">
        <v>139419.9071340728</v>
      </c>
      <c r="AJ41" s="70"/>
      <c r="AK41" s="70"/>
      <c r="AL41" s="70"/>
      <c r="AM41" s="70"/>
      <c r="AN41" s="70"/>
      <c r="AO41" s="70"/>
      <c r="AP41" s="70"/>
      <c r="AQ41" s="70"/>
      <c r="AR41" s="70"/>
      <c r="AS41" s="70"/>
      <c r="AT41" s="70"/>
      <c r="AU41" s="70"/>
      <c r="AV41" s="70"/>
      <c r="AW41" s="70"/>
    </row>
    <row r="42" spans="1:49">
      <c r="A42" s="68" t="s">
        <v>417</v>
      </c>
      <c r="B42" s="68" t="s">
        <v>149</v>
      </c>
      <c r="C42" s="648">
        <v>1072</v>
      </c>
      <c r="D42" s="1732">
        <v>1272.5301899999999</v>
      </c>
      <c r="E42" s="1751">
        <v>4.5188800000000002</v>
      </c>
      <c r="F42" s="1732">
        <v>124.85002</v>
      </c>
      <c r="G42" s="1750">
        <v>33148.1499999999</v>
      </c>
      <c r="H42" s="631">
        <f t="shared" si="5"/>
        <v>1.5059328388067523E-2</v>
      </c>
      <c r="I42" s="846">
        <v>25</v>
      </c>
      <c r="J42" s="704">
        <v>8783.6572461179912</v>
      </c>
      <c r="L42" s="68" t="s">
        <v>149</v>
      </c>
      <c r="M42" s="648">
        <v>819</v>
      </c>
      <c r="N42" s="1732">
        <v>1273.0024800000001</v>
      </c>
      <c r="O42" s="1751">
        <v>-1.3520799999999999</v>
      </c>
      <c r="P42" s="1732">
        <v>80.588459999999998</v>
      </c>
      <c r="Q42" s="1750">
        <v>25174.86</v>
      </c>
      <c r="R42" s="1128">
        <f t="shared" si="6"/>
        <v>5.8966822584244879E-3</v>
      </c>
      <c r="S42" s="846">
        <v>25</v>
      </c>
      <c r="T42" s="704">
        <v>7379.5437916456485</v>
      </c>
      <c r="AJ42" s="70"/>
      <c r="AK42" s="70"/>
      <c r="AL42" s="70"/>
      <c r="AM42" s="70"/>
      <c r="AN42" s="70"/>
      <c r="AO42" s="70"/>
      <c r="AP42" s="70"/>
      <c r="AQ42" s="70"/>
      <c r="AR42" s="70"/>
      <c r="AS42" s="70"/>
      <c r="AT42" s="70"/>
      <c r="AU42" s="70"/>
      <c r="AV42" s="70"/>
      <c r="AW42" s="70"/>
    </row>
    <row r="43" spans="1:49">
      <c r="A43" s="68" t="s">
        <v>418</v>
      </c>
      <c r="B43" s="68" t="s">
        <v>149</v>
      </c>
      <c r="C43" s="648"/>
      <c r="D43" s="1732"/>
      <c r="E43" s="1751"/>
      <c r="F43" s="1732"/>
      <c r="G43" s="1750"/>
      <c r="H43" s="631">
        <f t="shared" si="5"/>
        <v>0</v>
      </c>
      <c r="I43" s="846">
        <v>20</v>
      </c>
      <c r="J43" s="704">
        <v>0</v>
      </c>
      <c r="L43" s="68" t="s">
        <v>149</v>
      </c>
      <c r="M43" s="648">
        <v>4</v>
      </c>
      <c r="N43" s="1732">
        <v>1824.28727</v>
      </c>
      <c r="O43" s="1751">
        <v>0.11354</v>
      </c>
      <c r="P43" s="1732">
        <v>89.799260000000004</v>
      </c>
      <c r="Q43" s="1750">
        <v>6772.5</v>
      </c>
      <c r="R43" s="1128">
        <f t="shared" si="6"/>
        <v>1.5863158959048766E-3</v>
      </c>
      <c r="S43" s="846">
        <v>20</v>
      </c>
      <c r="T43" s="704">
        <v>8486.5037748665218</v>
      </c>
      <c r="AJ43" s="70"/>
      <c r="AK43" s="70"/>
      <c r="AL43" s="70"/>
      <c r="AM43" s="70"/>
      <c r="AN43" s="70"/>
      <c r="AO43" s="70"/>
      <c r="AP43" s="70"/>
      <c r="AQ43" s="70"/>
      <c r="AR43" s="70"/>
      <c r="AS43" s="70"/>
      <c r="AT43" s="70"/>
      <c r="AU43" s="70"/>
      <c r="AV43" s="70"/>
      <c r="AW43" s="70"/>
    </row>
    <row r="44" spans="1:49">
      <c r="A44" s="68" t="s">
        <v>419</v>
      </c>
      <c r="B44" s="68" t="s">
        <v>149</v>
      </c>
      <c r="C44" s="648"/>
      <c r="D44" s="1732"/>
      <c r="E44" s="1751"/>
      <c r="F44" s="1732"/>
      <c r="G44" s="1750"/>
      <c r="H44" s="631">
        <f t="shared" si="5"/>
        <v>0</v>
      </c>
      <c r="I44" s="846">
        <v>15</v>
      </c>
      <c r="J44" s="704"/>
      <c r="L44" s="68" t="s">
        <v>149</v>
      </c>
      <c r="M44" s="648"/>
      <c r="N44" s="1732"/>
      <c r="O44" s="1751"/>
      <c r="P44" s="1732"/>
      <c r="Q44" s="1750"/>
      <c r="R44" s="1128">
        <f t="shared" si="6"/>
        <v>0</v>
      </c>
      <c r="S44" s="846">
        <v>15</v>
      </c>
      <c r="T44" s="704"/>
      <c r="AJ44" s="70"/>
      <c r="AK44" s="70"/>
      <c r="AL44" s="70"/>
      <c r="AM44" s="70"/>
      <c r="AN44" s="70"/>
      <c r="AO44" s="70"/>
      <c r="AP44" s="70"/>
      <c r="AQ44" s="70"/>
      <c r="AR44" s="70"/>
      <c r="AS44" s="70"/>
      <c r="AT44" s="70"/>
      <c r="AU44" s="70"/>
      <c r="AV44" s="70"/>
      <c r="AW44" s="70"/>
    </row>
    <row r="45" spans="1:49">
      <c r="A45" s="68" t="s">
        <v>420</v>
      </c>
      <c r="B45" s="68" t="s">
        <v>149</v>
      </c>
      <c r="C45" s="648">
        <v>5</v>
      </c>
      <c r="D45" s="1732">
        <v>-8647.0463600000003</v>
      </c>
      <c r="E45" s="1751">
        <v>1.69265</v>
      </c>
      <c r="F45" s="1732">
        <v>533.86697000000004</v>
      </c>
      <c r="G45" s="1750">
        <v>63471.67</v>
      </c>
      <c r="H45" s="631">
        <f t="shared" si="5"/>
        <v>2.8835416814182894E-2</v>
      </c>
      <c r="I45" s="846">
        <v>15</v>
      </c>
      <c r="J45" s="704">
        <v>-10323.154074259797</v>
      </c>
      <c r="L45" s="68" t="s">
        <v>149</v>
      </c>
      <c r="M45" s="648">
        <v>50</v>
      </c>
      <c r="N45" s="1732">
        <v>-56361.47496</v>
      </c>
      <c r="O45" s="1751">
        <v>51.225559999999994</v>
      </c>
      <c r="P45" s="1732">
        <v>7704.54043</v>
      </c>
      <c r="Q45" s="1750">
        <v>519533.93999999994</v>
      </c>
      <c r="R45" s="1128">
        <f t="shared" si="6"/>
        <v>0.12168991472633302</v>
      </c>
      <c r="S45" s="846">
        <v>15</v>
      </c>
      <c r="T45" s="704">
        <v>31288.227509863093</v>
      </c>
      <c r="AJ45" s="70"/>
      <c r="AK45" s="70"/>
      <c r="AL45" s="70"/>
      <c r="AM45" s="70"/>
      <c r="AN45" s="70"/>
      <c r="AO45" s="70"/>
      <c r="AP45" s="70"/>
      <c r="AQ45" s="70"/>
      <c r="AR45" s="70"/>
      <c r="AS45" s="70"/>
      <c r="AT45" s="70"/>
      <c r="AU45" s="70"/>
      <c r="AV45" s="70"/>
      <c r="AW45" s="70"/>
    </row>
    <row r="46" spans="1:49">
      <c r="A46" s="68" t="s">
        <v>421</v>
      </c>
      <c r="B46" s="68" t="s">
        <v>149</v>
      </c>
      <c r="C46" s="648">
        <v>0</v>
      </c>
      <c r="D46" s="1732">
        <v>0</v>
      </c>
      <c r="E46" s="1751">
        <v>0</v>
      </c>
      <c r="F46" s="1732">
        <v>0</v>
      </c>
      <c r="G46" s="1750">
        <v>0</v>
      </c>
      <c r="H46" s="631">
        <f t="shared" si="5"/>
        <v>0</v>
      </c>
      <c r="I46" s="846">
        <v>15</v>
      </c>
      <c r="J46" s="704">
        <v>0</v>
      </c>
      <c r="L46" s="68" t="s">
        <v>149</v>
      </c>
      <c r="M46" s="648">
        <v>0</v>
      </c>
      <c r="N46" s="1732">
        <v>0</v>
      </c>
      <c r="O46" s="1751">
        <v>0</v>
      </c>
      <c r="P46" s="1732">
        <v>0</v>
      </c>
      <c r="Q46" s="1750">
        <v>0</v>
      </c>
      <c r="R46" s="1128">
        <f t="shared" si="6"/>
        <v>0</v>
      </c>
      <c r="S46" s="846">
        <v>15</v>
      </c>
      <c r="T46" s="704">
        <v>0</v>
      </c>
      <c r="AJ46" s="70"/>
      <c r="AK46" s="70"/>
      <c r="AL46" s="70"/>
      <c r="AM46" s="70"/>
      <c r="AN46" s="70"/>
      <c r="AO46" s="70"/>
      <c r="AP46" s="70"/>
      <c r="AQ46" s="70"/>
      <c r="AR46" s="70"/>
      <c r="AS46" s="70"/>
      <c r="AT46" s="70"/>
      <c r="AU46" s="70"/>
      <c r="AV46" s="70"/>
      <c r="AW46" s="70"/>
    </row>
    <row r="47" spans="1:49">
      <c r="A47" s="68" t="s">
        <v>422</v>
      </c>
      <c r="B47" s="68" t="s">
        <v>149</v>
      </c>
      <c r="C47" s="648"/>
      <c r="D47" s="1732"/>
      <c r="E47" s="1751"/>
      <c r="F47" s="1732"/>
      <c r="G47" s="1750"/>
      <c r="H47" s="631">
        <f t="shared" si="5"/>
        <v>0</v>
      </c>
      <c r="I47" s="846"/>
      <c r="J47" s="704">
        <v>0</v>
      </c>
      <c r="L47" s="68" t="s">
        <v>149</v>
      </c>
      <c r="M47" s="648"/>
      <c r="N47" s="1732"/>
      <c r="O47" s="1751"/>
      <c r="P47" s="1732"/>
      <c r="Q47" s="1750"/>
      <c r="R47" s="1128"/>
      <c r="S47" s="846"/>
      <c r="T47" s="704">
        <v>0</v>
      </c>
      <c r="AJ47" s="70"/>
      <c r="AK47" s="70"/>
      <c r="AL47" s="70"/>
      <c r="AM47" s="70"/>
      <c r="AN47" s="70"/>
      <c r="AO47" s="70"/>
      <c r="AP47" s="70"/>
      <c r="AQ47" s="70"/>
      <c r="AR47" s="70"/>
      <c r="AS47" s="70"/>
      <c r="AT47" s="70"/>
      <c r="AU47" s="70"/>
      <c r="AV47" s="70"/>
      <c r="AW47" s="70"/>
    </row>
    <row r="48" spans="1:49">
      <c r="A48" s="68" t="s">
        <v>203</v>
      </c>
      <c r="B48" s="68" t="s">
        <v>149</v>
      </c>
      <c r="C48" s="648">
        <v>62</v>
      </c>
      <c r="D48" s="1732">
        <v>9.4190500000000004</v>
      </c>
      <c r="E48" s="1759">
        <v>1.9161999999999999</v>
      </c>
      <c r="F48" s="1732">
        <v>19.3797</v>
      </c>
      <c r="G48" s="1750">
        <v>17980.009999999998</v>
      </c>
      <c r="H48" s="631">
        <f t="shared" si="5"/>
        <v>8.1683857171739229E-3</v>
      </c>
      <c r="I48" s="632">
        <v>11</v>
      </c>
      <c r="J48" s="706">
        <v>378.13675965649998</v>
      </c>
      <c r="L48" s="68" t="s">
        <v>149</v>
      </c>
      <c r="M48" s="648">
        <v>119</v>
      </c>
      <c r="N48" s="1732">
        <v>1169.9783600000001</v>
      </c>
      <c r="O48" s="1759">
        <v>2.3815300000000001</v>
      </c>
      <c r="P48" s="1732">
        <v>202.07597000000001</v>
      </c>
      <c r="Q48" s="1750">
        <v>37424.160000000003</v>
      </c>
      <c r="R48" s="1128">
        <f>IF($Q$65&lt;&gt;0,Q48/$Q$65,0)</f>
        <v>8.7658235361960067E-3</v>
      </c>
      <c r="S48" s="632">
        <v>11</v>
      </c>
      <c r="T48" s="706">
        <v>6208.8376891517546</v>
      </c>
      <c r="AJ48" s="70"/>
      <c r="AK48" s="70"/>
      <c r="AL48" s="70"/>
      <c r="AM48" s="70"/>
      <c r="AN48" s="70"/>
      <c r="AO48" s="70"/>
      <c r="AP48" s="70"/>
      <c r="AQ48" s="70"/>
      <c r="AR48" s="70"/>
      <c r="AS48" s="70"/>
      <c r="AT48" s="70"/>
      <c r="AU48" s="70"/>
      <c r="AV48" s="70"/>
      <c r="AW48" s="70"/>
    </row>
    <row r="49" spans="1:49">
      <c r="A49" s="68" t="s">
        <v>423</v>
      </c>
      <c r="B49" s="68" t="s">
        <v>149</v>
      </c>
      <c r="C49" s="648"/>
      <c r="D49" s="1732"/>
      <c r="E49" s="1751"/>
      <c r="F49" s="1732"/>
      <c r="G49" s="1750"/>
      <c r="H49" s="631">
        <f t="shared" si="5"/>
        <v>0</v>
      </c>
      <c r="I49" s="846">
        <v>9</v>
      </c>
      <c r="J49" s="704">
        <v>0</v>
      </c>
      <c r="L49" s="68" t="s">
        <v>149</v>
      </c>
      <c r="M49" s="648">
        <v>0</v>
      </c>
      <c r="N49" s="1732">
        <v>0</v>
      </c>
      <c r="O49" s="1751">
        <v>0</v>
      </c>
      <c r="P49" s="1732">
        <v>0</v>
      </c>
      <c r="Q49" s="1750">
        <v>0</v>
      </c>
      <c r="R49" s="1128">
        <f>IF($Q$65&lt;&gt;0,Q49/$Q$65,0)</f>
        <v>0</v>
      </c>
      <c r="S49" s="846">
        <v>9</v>
      </c>
      <c r="T49" s="704">
        <v>0</v>
      </c>
      <c r="AJ49" s="70"/>
      <c r="AK49" s="70"/>
      <c r="AL49" s="70"/>
      <c r="AM49" s="70"/>
      <c r="AN49" s="70"/>
      <c r="AO49" s="70"/>
      <c r="AP49" s="70"/>
      <c r="AQ49" s="70"/>
      <c r="AR49" s="70"/>
      <c r="AS49" s="70"/>
      <c r="AT49" s="70"/>
      <c r="AU49" s="70"/>
      <c r="AV49" s="70"/>
      <c r="AW49" s="70"/>
    </row>
    <row r="50" spans="1:49">
      <c r="A50" s="68" t="s">
        <v>424</v>
      </c>
      <c r="B50" s="68" t="s">
        <v>149</v>
      </c>
      <c r="C50" s="648">
        <v>25</v>
      </c>
      <c r="D50" s="1732">
        <v>-484.80248999999998</v>
      </c>
      <c r="E50" s="1751">
        <v>0</v>
      </c>
      <c r="F50" s="1732">
        <v>445.43574999999998</v>
      </c>
      <c r="G50" s="1750">
        <v>308006.8</v>
      </c>
      <c r="H50" s="631">
        <f t="shared" si="5"/>
        <v>0.13992863996807817</v>
      </c>
      <c r="I50" s="846">
        <v>15</v>
      </c>
      <c r="J50" s="704">
        <v>9153.6872587218731</v>
      </c>
      <c r="L50" s="68" t="s">
        <v>149</v>
      </c>
      <c r="M50" s="648">
        <v>26</v>
      </c>
      <c r="N50" s="1732">
        <v>2497.1100900000001</v>
      </c>
      <c r="O50" s="1751">
        <v>0</v>
      </c>
      <c r="P50" s="1732">
        <v>201.97017</v>
      </c>
      <c r="Q50" s="1750">
        <v>356387.54</v>
      </c>
      <c r="R50" s="1128">
        <f>IF($Q$65&lt;&gt;0,Q50/$Q$65,0)</f>
        <v>8.3476296759606508E-2</v>
      </c>
      <c r="S50" s="846">
        <v>15</v>
      </c>
      <c r="T50" s="704">
        <v>11387.780346275969</v>
      </c>
      <c r="AJ50" s="70"/>
      <c r="AK50" s="70"/>
      <c r="AL50" s="70"/>
      <c r="AM50" s="70"/>
      <c r="AN50" s="70"/>
      <c r="AO50" s="70"/>
      <c r="AP50" s="70"/>
      <c r="AQ50" s="70"/>
      <c r="AR50" s="70"/>
      <c r="AS50" s="70"/>
      <c r="AT50" s="70"/>
      <c r="AU50" s="70"/>
      <c r="AV50" s="70"/>
      <c r="AW50" s="70"/>
    </row>
    <row r="51" spans="1:49" ht="13">
      <c r="A51" s="633" t="s">
        <v>85</v>
      </c>
      <c r="B51" s="434"/>
      <c r="C51" s="634"/>
      <c r="D51" s="1753"/>
      <c r="E51" s="1754"/>
      <c r="F51" s="1753"/>
      <c r="G51" s="1756"/>
      <c r="H51" s="1127"/>
      <c r="I51" s="434"/>
      <c r="J51" s="705"/>
      <c r="L51" s="434"/>
      <c r="M51" s="634"/>
      <c r="N51" s="1753"/>
      <c r="O51" s="1754"/>
      <c r="P51" s="1753"/>
      <c r="Q51" s="1756"/>
      <c r="R51" s="1127"/>
      <c r="S51" s="434"/>
      <c r="T51" s="705"/>
      <c r="AJ51" s="70"/>
      <c r="AK51" s="70"/>
      <c r="AL51" s="70"/>
      <c r="AM51" s="70"/>
      <c r="AN51" s="70"/>
      <c r="AO51" s="70"/>
      <c r="AP51" s="70"/>
      <c r="AQ51" s="70"/>
      <c r="AR51" s="70"/>
      <c r="AS51" s="70"/>
      <c r="AT51" s="70"/>
      <c r="AU51" s="70"/>
      <c r="AV51" s="70"/>
      <c r="AW51" s="70"/>
    </row>
    <row r="52" spans="1:49">
      <c r="A52" s="68" t="s">
        <v>425</v>
      </c>
      <c r="B52" s="68" t="s">
        <v>157</v>
      </c>
      <c r="C52" s="648">
        <v>62</v>
      </c>
      <c r="D52" s="1732"/>
      <c r="E52" s="1751"/>
      <c r="F52" s="1732"/>
      <c r="G52" s="1750">
        <v>47516.889999999898</v>
      </c>
      <c r="H52" s="631">
        <f>IF($G$65&lt;&gt;0,G52/$G$65,0)</f>
        <v>2.1587100652364685E-2</v>
      </c>
      <c r="I52" s="846">
        <v>9</v>
      </c>
      <c r="J52" s="704">
        <v>0</v>
      </c>
      <c r="L52" s="68" t="s">
        <v>157</v>
      </c>
      <c r="M52" s="648">
        <v>157.72999999999999</v>
      </c>
      <c r="N52" s="1732">
        <v>0</v>
      </c>
      <c r="O52" s="1751">
        <v>0</v>
      </c>
      <c r="P52" s="1732">
        <v>0</v>
      </c>
      <c r="Q52" s="1750">
        <v>102169.21</v>
      </c>
      <c r="R52" s="631">
        <f>IF($Q$65&lt;&gt;0,Q52/$Q$65,0)</f>
        <v>2.3930991789596678E-2</v>
      </c>
      <c r="S52" s="846">
        <v>9</v>
      </c>
      <c r="T52" s="704">
        <v>0</v>
      </c>
      <c r="AJ52" s="70"/>
      <c r="AK52" s="70"/>
      <c r="AL52" s="70"/>
      <c r="AM52" s="70"/>
      <c r="AN52" s="70"/>
      <c r="AO52" s="70"/>
      <c r="AP52" s="70"/>
      <c r="AQ52" s="70"/>
      <c r="AR52" s="70"/>
      <c r="AS52" s="70"/>
      <c r="AT52" s="70"/>
      <c r="AU52" s="70"/>
      <c r="AV52" s="70"/>
      <c r="AW52" s="70"/>
    </row>
    <row r="53" spans="1:49" ht="13">
      <c r="A53" s="641" t="s">
        <v>216</v>
      </c>
      <c r="B53" s="434"/>
      <c r="C53" s="634"/>
      <c r="D53" s="1753"/>
      <c r="E53" s="1754"/>
      <c r="F53" s="1753"/>
      <c r="G53" s="1755"/>
      <c r="H53" s="1127"/>
      <c r="I53" s="434"/>
      <c r="J53" s="705"/>
      <c r="L53" s="434"/>
      <c r="M53" s="634"/>
      <c r="N53" s="1753"/>
      <c r="O53" s="1754"/>
      <c r="P53" s="1753"/>
      <c r="Q53" s="1755"/>
      <c r="R53" s="1127"/>
      <c r="S53" s="434"/>
      <c r="T53" s="705"/>
      <c r="AJ53" s="70"/>
      <c r="AK53" s="70"/>
      <c r="AL53" s="70"/>
      <c r="AM53" s="70"/>
      <c r="AN53" s="70"/>
      <c r="AO53" s="70"/>
      <c r="AP53" s="70"/>
      <c r="AQ53" s="70"/>
      <c r="AR53" s="70"/>
      <c r="AS53" s="70"/>
      <c r="AT53" s="70"/>
      <c r="AU53" s="70"/>
      <c r="AV53" s="70"/>
      <c r="AW53" s="70"/>
    </row>
    <row r="54" spans="1:49">
      <c r="A54" s="68" t="s">
        <v>426</v>
      </c>
      <c r="B54" s="68" t="s">
        <v>149</v>
      </c>
      <c r="C54" s="648">
        <v>266</v>
      </c>
      <c r="D54" s="1732">
        <v>2298.2399999999998</v>
      </c>
      <c r="E54" s="1751">
        <v>4.7879999999999999E-2</v>
      </c>
      <c r="F54" s="1732">
        <v>-52.667999999999999</v>
      </c>
      <c r="G54" s="1750">
        <v>3863.95</v>
      </c>
      <c r="H54" s="631">
        <f t="shared" ref="H54:H55" si="7">IF($G$65&lt;&gt;0,G54/$G$65,0)</f>
        <v>1.7554069209012775E-3</v>
      </c>
      <c r="I54" s="846">
        <v>16</v>
      </c>
      <c r="J54" s="704">
        <v>5062.9512993032877</v>
      </c>
      <c r="L54" s="68" t="s">
        <v>149</v>
      </c>
      <c r="M54" s="648">
        <v>379</v>
      </c>
      <c r="N54" s="1732">
        <v>3274.56</v>
      </c>
      <c r="O54" s="1751">
        <v>6.8220000000000003E-2</v>
      </c>
      <c r="P54" s="1732">
        <v>-75.042000000000002</v>
      </c>
      <c r="Q54" s="1750">
        <v>6482.35</v>
      </c>
      <c r="R54" s="631">
        <f t="shared" ref="R54:R55" si="8">IF($Q$65&lt;&gt;0,Q54/$Q$65,0)</f>
        <v>1.5183543518374274E-3</v>
      </c>
      <c r="S54" s="846">
        <v>16</v>
      </c>
      <c r="T54" s="704">
        <v>7271.3361439933096</v>
      </c>
      <c r="AJ54" s="70"/>
      <c r="AK54" s="70"/>
      <c r="AL54" s="70"/>
      <c r="AM54" s="70"/>
      <c r="AN54" s="70"/>
      <c r="AO54" s="70"/>
      <c r="AP54" s="70"/>
      <c r="AQ54" s="70"/>
      <c r="AR54" s="70"/>
      <c r="AS54" s="70"/>
      <c r="AT54" s="70"/>
      <c r="AU54" s="70"/>
      <c r="AV54" s="70"/>
      <c r="AW54" s="70"/>
    </row>
    <row r="55" spans="1:49">
      <c r="A55" s="68" t="s">
        <v>427</v>
      </c>
      <c r="B55" s="68" t="s">
        <v>149</v>
      </c>
      <c r="C55" s="648">
        <v>6</v>
      </c>
      <c r="D55" s="1732">
        <v>61.349400000000003</v>
      </c>
      <c r="E55" s="1751">
        <v>1.08E-3</v>
      </c>
      <c r="F55" s="1732">
        <v>-1.39266</v>
      </c>
      <c r="G55" s="1750">
        <v>82.62</v>
      </c>
      <c r="H55" s="631">
        <f t="shared" si="7"/>
        <v>3.7534574672256E-5</v>
      </c>
      <c r="I55" s="846">
        <v>16</v>
      </c>
      <c r="J55" s="704">
        <v>135.4762395609209</v>
      </c>
      <c r="L55" s="68" t="s">
        <v>149</v>
      </c>
      <c r="M55" s="648">
        <v>32</v>
      </c>
      <c r="N55" s="1732">
        <v>327.1968</v>
      </c>
      <c r="O55" s="1751">
        <v>5.7600000000000004E-3</v>
      </c>
      <c r="P55" s="1732">
        <v>-7.4275200000000003</v>
      </c>
      <c r="Q55" s="1750">
        <v>253.97</v>
      </c>
      <c r="R55" s="631">
        <f t="shared" si="8"/>
        <v>5.9487138882681656E-5</v>
      </c>
      <c r="S55" s="846">
        <v>16</v>
      </c>
      <c r="T55" s="704">
        <v>728.30010626057958</v>
      </c>
      <c r="AJ55" s="70"/>
      <c r="AK55" s="70"/>
      <c r="AL55" s="70"/>
      <c r="AM55" s="70"/>
      <c r="AN55" s="70"/>
      <c r="AO55" s="70"/>
      <c r="AP55" s="70"/>
      <c r="AQ55" s="70"/>
      <c r="AR55" s="70"/>
      <c r="AS55" s="70"/>
      <c r="AT55" s="70"/>
      <c r="AU55" s="70"/>
      <c r="AV55" s="70"/>
      <c r="AW55" s="70"/>
    </row>
    <row r="56" spans="1:49" ht="13">
      <c r="A56" s="1138" t="s">
        <v>221</v>
      </c>
      <c r="B56" s="1139"/>
      <c r="C56" s="1140"/>
      <c r="D56" s="1757"/>
      <c r="E56" s="1758"/>
      <c r="F56" s="1757"/>
      <c r="G56" s="1757"/>
      <c r="H56" s="1127"/>
      <c r="I56" s="1139"/>
      <c r="J56" s="1141"/>
      <c r="K56" s="1142"/>
      <c r="L56" s="1139"/>
      <c r="M56" s="1140"/>
      <c r="N56" s="1757"/>
      <c r="O56" s="1758"/>
      <c r="P56" s="1757"/>
      <c r="Q56" s="1757"/>
      <c r="R56" s="1127"/>
      <c r="S56" s="1139"/>
      <c r="T56" s="1141"/>
      <c r="AJ56" s="70"/>
      <c r="AK56" s="70"/>
      <c r="AL56" s="70"/>
      <c r="AM56" s="70"/>
      <c r="AN56" s="70"/>
      <c r="AO56" s="70"/>
      <c r="AP56" s="70"/>
      <c r="AQ56" s="70"/>
      <c r="AR56" s="70"/>
      <c r="AS56" s="70"/>
      <c r="AT56" s="70"/>
      <c r="AU56" s="70"/>
      <c r="AV56" s="70"/>
      <c r="AW56" s="70"/>
    </row>
    <row r="57" spans="1:49" ht="14.5">
      <c r="A57" s="68" t="s">
        <v>428</v>
      </c>
      <c r="B57" s="68" t="s">
        <v>149</v>
      </c>
      <c r="C57" s="648"/>
      <c r="D57" s="1732"/>
      <c r="E57" s="1759"/>
      <c r="F57" s="1732"/>
      <c r="G57" s="1750"/>
      <c r="H57" s="631">
        <f t="shared" ref="H57:H59" si="9">IF($G$65&lt;&gt;0,G57/$G$65,0)</f>
        <v>0</v>
      </c>
      <c r="I57" s="632">
        <v>10</v>
      </c>
      <c r="J57" s="706">
        <v>0</v>
      </c>
      <c r="K57" s="1142"/>
      <c r="L57" s="68" t="s">
        <v>149</v>
      </c>
      <c r="M57" s="648"/>
      <c r="N57" s="1732"/>
      <c r="O57" s="1759"/>
      <c r="P57" s="1732"/>
      <c r="Q57" s="1750"/>
      <c r="R57" s="631">
        <f>IF($Q$65&lt;&gt;0,Q57/$Q$65,0)</f>
        <v>0</v>
      </c>
      <c r="S57" s="632">
        <v>10</v>
      </c>
      <c r="T57" s="706">
        <v>0</v>
      </c>
      <c r="AJ57" s="70"/>
      <c r="AK57" s="70"/>
      <c r="AL57" s="70"/>
      <c r="AM57" s="70"/>
      <c r="AN57" s="70"/>
      <c r="AO57" s="70"/>
      <c r="AP57" s="70"/>
      <c r="AQ57" s="70"/>
      <c r="AR57" s="70"/>
      <c r="AS57" s="70"/>
      <c r="AT57" s="70"/>
      <c r="AU57" s="70"/>
      <c r="AV57" s="70"/>
      <c r="AW57" s="70"/>
    </row>
    <row r="58" spans="1:49" ht="14.5">
      <c r="A58" s="68" t="s">
        <v>429</v>
      </c>
      <c r="B58" s="68" t="s">
        <v>149</v>
      </c>
      <c r="C58" s="648"/>
      <c r="D58" s="1732"/>
      <c r="E58" s="1759"/>
      <c r="F58" s="1732"/>
      <c r="G58" s="1750"/>
      <c r="H58" s="631">
        <f t="shared" si="9"/>
        <v>0</v>
      </c>
      <c r="I58" s="632">
        <v>9</v>
      </c>
      <c r="J58" s="706">
        <v>0</v>
      </c>
      <c r="K58" s="1142"/>
      <c r="L58" s="68" t="s">
        <v>149</v>
      </c>
      <c r="M58" s="648"/>
      <c r="N58" s="1732"/>
      <c r="O58" s="1759"/>
      <c r="P58" s="1732"/>
      <c r="Q58" s="1750"/>
      <c r="R58" s="631">
        <f>IF($Q$65&lt;&gt;0,Q58/$Q$65,0)</f>
        <v>0</v>
      </c>
      <c r="S58" s="632">
        <v>9</v>
      </c>
      <c r="T58" s="706">
        <v>0</v>
      </c>
      <c r="AJ58" s="70"/>
      <c r="AK58" s="70"/>
      <c r="AL58" s="70"/>
      <c r="AM58" s="70"/>
      <c r="AN58" s="70"/>
      <c r="AO58" s="70"/>
      <c r="AP58" s="70"/>
      <c r="AQ58" s="70"/>
      <c r="AR58" s="70"/>
      <c r="AS58" s="70"/>
      <c r="AT58" s="70"/>
      <c r="AU58" s="70"/>
      <c r="AV58" s="70"/>
      <c r="AW58" s="70"/>
    </row>
    <row r="59" spans="1:49">
      <c r="A59" s="68" t="s">
        <v>430</v>
      </c>
      <c r="B59" s="68" t="s">
        <v>149</v>
      </c>
      <c r="C59" s="648">
        <v>483</v>
      </c>
      <c r="D59" s="1760"/>
      <c r="E59" s="1761"/>
      <c r="F59" s="1760"/>
      <c r="G59" s="1762">
        <v>156256.67999999979</v>
      </c>
      <c r="H59" s="631">
        <f t="shared" si="9"/>
        <v>7.0987993506400407E-2</v>
      </c>
      <c r="I59" s="1130" t="s">
        <v>67</v>
      </c>
      <c r="J59" s="1131" t="s">
        <v>67</v>
      </c>
      <c r="K59" s="1142"/>
      <c r="L59" s="68" t="s">
        <v>149</v>
      </c>
      <c r="M59" s="648">
        <v>605</v>
      </c>
      <c r="N59" s="1760"/>
      <c r="O59" s="1761"/>
      <c r="P59" s="1760"/>
      <c r="Q59" s="1762">
        <v>243021.92999999892</v>
      </c>
      <c r="R59" s="631">
        <f t="shared" ref="R59:R60" si="10">IF($Q$65&lt;&gt;0,Q59/$Q$65,0)</f>
        <v>5.6922783405312739E-2</v>
      </c>
      <c r="S59" s="1130" t="s">
        <v>67</v>
      </c>
      <c r="T59" s="1131" t="s">
        <v>67</v>
      </c>
      <c r="AJ59" s="70"/>
      <c r="AK59" s="70"/>
      <c r="AL59" s="70"/>
      <c r="AM59" s="70"/>
      <c r="AN59" s="70"/>
      <c r="AO59" s="70"/>
      <c r="AP59" s="70"/>
      <c r="AQ59" s="70"/>
      <c r="AR59" s="70"/>
      <c r="AS59" s="70"/>
      <c r="AT59" s="70"/>
      <c r="AU59" s="70"/>
      <c r="AV59" s="70"/>
      <c r="AW59" s="70"/>
    </row>
    <row r="60" spans="1:49">
      <c r="A60" s="68" t="s">
        <v>1694</v>
      </c>
      <c r="B60" s="68" t="s">
        <v>149</v>
      </c>
      <c r="C60" s="648"/>
      <c r="D60" s="1760"/>
      <c r="E60" s="1761"/>
      <c r="F60" s="1760"/>
      <c r="G60" s="1762"/>
      <c r="H60" s="1129"/>
      <c r="I60" s="1130"/>
      <c r="J60" s="1131"/>
      <c r="K60" s="1142"/>
      <c r="L60" s="68" t="s">
        <v>149</v>
      </c>
      <c r="M60" s="648">
        <v>1</v>
      </c>
      <c r="N60" s="1760"/>
      <c r="O60" s="1761"/>
      <c r="P60" s="1760"/>
      <c r="Q60" s="1762">
        <v>4250</v>
      </c>
      <c r="R60" s="631">
        <f t="shared" si="10"/>
        <v>9.9547324586131067E-4</v>
      </c>
      <c r="S60" s="1130"/>
      <c r="T60" s="1131"/>
      <c r="AJ60" s="70"/>
      <c r="AK60" s="70"/>
      <c r="AL60" s="70"/>
      <c r="AM60" s="70"/>
      <c r="AN60" s="70"/>
      <c r="AO60" s="70"/>
      <c r="AP60" s="70"/>
      <c r="AQ60" s="70"/>
      <c r="AR60" s="70"/>
      <c r="AS60" s="70"/>
      <c r="AT60" s="70"/>
      <c r="AU60" s="70"/>
      <c r="AV60" s="70"/>
      <c r="AW60" s="70"/>
    </row>
    <row r="61" spans="1:49" ht="15">
      <c r="A61" s="1143" t="s">
        <v>431</v>
      </c>
      <c r="B61" s="1139"/>
      <c r="C61" s="1140"/>
      <c r="D61" s="1757"/>
      <c r="E61" s="1758"/>
      <c r="F61" s="1757"/>
      <c r="G61" s="1757"/>
      <c r="H61" s="1127"/>
      <c r="I61" s="1139"/>
      <c r="J61" s="1141"/>
      <c r="K61" s="1142"/>
      <c r="L61" s="1139"/>
      <c r="M61" s="1140"/>
      <c r="N61" s="1757"/>
      <c r="O61" s="1757"/>
      <c r="P61" s="1757"/>
      <c r="Q61" s="1757"/>
      <c r="R61" s="1127"/>
      <c r="S61" s="1139"/>
      <c r="T61" s="1141"/>
      <c r="AJ61" s="70"/>
      <c r="AK61" s="70"/>
      <c r="AL61" s="70"/>
      <c r="AM61" s="70"/>
      <c r="AN61" s="70"/>
      <c r="AO61" s="70"/>
      <c r="AP61" s="70"/>
      <c r="AQ61" s="70"/>
      <c r="AR61" s="70"/>
      <c r="AS61" s="70"/>
      <c r="AT61" s="70"/>
      <c r="AU61" s="70"/>
      <c r="AV61" s="70"/>
      <c r="AW61" s="70"/>
    </row>
    <row r="62" spans="1:49">
      <c r="A62" s="68" t="s">
        <v>230</v>
      </c>
      <c r="B62" s="68" t="s">
        <v>157</v>
      </c>
      <c r="C62" s="648">
        <v>160</v>
      </c>
      <c r="D62" s="1757"/>
      <c r="E62" s="1758"/>
      <c r="F62" s="1757"/>
      <c r="G62" s="1750">
        <v>71100</v>
      </c>
      <c r="H62" s="631">
        <f t="shared" ref="H62:H63" si="11">IF($G$65&lt;&gt;0,G62/$G$65,0)</f>
        <v>3.2300995632987183E-2</v>
      </c>
      <c r="I62" s="632" t="s">
        <v>67</v>
      </c>
      <c r="J62" s="706" t="s">
        <v>67</v>
      </c>
      <c r="K62" s="1142"/>
      <c r="L62" s="68" t="s">
        <v>157</v>
      </c>
      <c r="M62" s="648">
        <v>194</v>
      </c>
      <c r="N62" s="1757"/>
      <c r="O62" s="1763"/>
      <c r="P62" s="1757"/>
      <c r="Q62" s="1750">
        <v>115715</v>
      </c>
      <c r="R62" s="631">
        <f>IF($Q$65&lt;&gt;0,Q62/$Q$65,0)</f>
        <v>2.7103808622315661E-2</v>
      </c>
      <c r="S62" s="632" t="s">
        <v>67</v>
      </c>
      <c r="T62" s="706" t="s">
        <v>67</v>
      </c>
      <c r="AJ62" s="70"/>
      <c r="AK62" s="70"/>
      <c r="AL62" s="70"/>
      <c r="AM62" s="70"/>
      <c r="AN62" s="70"/>
      <c r="AO62" s="70"/>
      <c r="AP62" s="70"/>
      <c r="AQ62" s="70"/>
      <c r="AR62" s="70"/>
      <c r="AS62" s="70"/>
      <c r="AT62" s="70"/>
      <c r="AU62" s="70"/>
      <c r="AV62" s="70"/>
      <c r="AW62" s="70"/>
    </row>
    <row r="63" spans="1:49">
      <c r="A63" s="68" t="s">
        <v>231</v>
      </c>
      <c r="B63" s="68" t="s">
        <v>157</v>
      </c>
      <c r="C63" s="648">
        <v>160</v>
      </c>
      <c r="D63" s="1757"/>
      <c r="E63" s="1758"/>
      <c r="F63" s="1757"/>
      <c r="G63" s="1750">
        <v>0</v>
      </c>
      <c r="H63" s="631">
        <f t="shared" si="11"/>
        <v>0</v>
      </c>
      <c r="I63" s="632" t="s">
        <v>67</v>
      </c>
      <c r="J63" s="706" t="s">
        <v>67</v>
      </c>
      <c r="K63" s="1142"/>
      <c r="L63" s="68" t="s">
        <v>157</v>
      </c>
      <c r="M63" s="648">
        <v>200</v>
      </c>
      <c r="N63" s="1757"/>
      <c r="O63" s="1757"/>
      <c r="P63" s="1757"/>
      <c r="Q63" s="1750">
        <v>0</v>
      </c>
      <c r="R63" s="631">
        <f>IF($Q$65&lt;&gt;0,Q63/$Q$65,0)</f>
        <v>0</v>
      </c>
      <c r="S63" s="632" t="s">
        <v>67</v>
      </c>
      <c r="T63" s="706" t="s">
        <v>67</v>
      </c>
      <c r="AJ63" s="70"/>
      <c r="AK63" s="70"/>
      <c r="AL63" s="70"/>
      <c r="AM63" s="70"/>
      <c r="AN63" s="70"/>
      <c r="AO63" s="70"/>
      <c r="AP63" s="70"/>
      <c r="AQ63" s="70"/>
      <c r="AR63" s="70"/>
      <c r="AS63" s="70"/>
      <c r="AT63" s="70"/>
      <c r="AU63" s="70"/>
      <c r="AV63" s="70"/>
      <c r="AW63" s="70"/>
    </row>
    <row r="64" spans="1:49" ht="13" thickBot="1">
      <c r="A64" s="1144"/>
      <c r="B64" s="1145"/>
      <c r="C64" s="1146"/>
      <c r="D64" s="1147"/>
      <c r="E64" s="1148"/>
      <c r="F64" s="1147"/>
      <c r="G64" s="1149"/>
      <c r="H64" s="643"/>
      <c r="I64" s="1150"/>
      <c r="J64" s="1151"/>
      <c r="K64" s="1142"/>
      <c r="L64" s="1145"/>
      <c r="M64" s="1146"/>
      <c r="N64" s="1147"/>
      <c r="O64" s="1148"/>
      <c r="P64" s="1147"/>
      <c r="Q64" s="1149"/>
      <c r="R64" s="643"/>
      <c r="S64" s="1150"/>
      <c r="T64" s="1144"/>
      <c r="AJ64" s="70"/>
      <c r="AK64" s="70"/>
      <c r="AL64" s="70"/>
      <c r="AM64" s="70"/>
      <c r="AN64" s="70"/>
      <c r="AO64" s="70"/>
      <c r="AP64" s="70"/>
      <c r="AQ64" s="70"/>
      <c r="AR64" s="70"/>
      <c r="AS64" s="70"/>
      <c r="AT64" s="70"/>
      <c r="AU64" s="70"/>
      <c r="AV64" s="70"/>
      <c r="AW64" s="70"/>
    </row>
    <row r="65" spans="1:49" ht="13.5" thickTop="1">
      <c r="A65" s="2166" t="s">
        <v>232</v>
      </c>
      <c r="B65" s="1152"/>
      <c r="C65" s="2167"/>
      <c r="D65" s="2168">
        <f>SUM(D9:D64)</f>
        <v>79837.425650000005</v>
      </c>
      <c r="E65" s="2168">
        <f>SUM(E9:E64)</f>
        <v>90.645660000000021</v>
      </c>
      <c r="F65" s="2168">
        <f>SUM(F9:F64)</f>
        <v>9010.8574000000026</v>
      </c>
      <c r="G65" s="2169">
        <f>SUM(G9:G64)</f>
        <v>2201170.5399999986</v>
      </c>
      <c r="H65" s="2170">
        <f>IF($G$65&lt;&gt;0,G65/$G$65,0)</f>
        <v>1</v>
      </c>
      <c r="I65" s="659">
        <v>0</v>
      </c>
      <c r="J65" s="2169">
        <f>SUM(J9:J58)</f>
        <v>471671.05448400904</v>
      </c>
      <c r="K65" s="1126"/>
      <c r="L65" s="658"/>
      <c r="M65" s="658"/>
      <c r="N65" s="2168">
        <f>SUM(N9:N64)</f>
        <v>131651.24017999999</v>
      </c>
      <c r="O65" s="2168">
        <f>SUM(O9:O64)</f>
        <v>194.95821000000001</v>
      </c>
      <c r="P65" s="2168">
        <f>SUM(P9:P64)</f>
        <v>28289.532940000001</v>
      </c>
      <c r="Q65" s="2169">
        <f>SUM(Q9:Q64)</f>
        <v>4269326.1899999976</v>
      </c>
      <c r="R65" s="2170">
        <f>IF($Q$65&lt;&gt;0,Q65/$Q$65,0)</f>
        <v>1</v>
      </c>
      <c r="S65" s="659">
        <v>0</v>
      </c>
      <c r="T65" s="2169">
        <f>SUM(T9:T58)</f>
        <v>1099691.319685837</v>
      </c>
      <c r="AJ65" s="70"/>
      <c r="AK65" s="70"/>
      <c r="AL65" s="70"/>
      <c r="AM65" s="70"/>
      <c r="AN65" s="70"/>
      <c r="AO65" s="70"/>
      <c r="AP65" s="70"/>
      <c r="AQ65" s="70"/>
      <c r="AR65" s="70"/>
      <c r="AS65" s="70"/>
      <c r="AT65" s="70"/>
      <c r="AU65" s="70"/>
      <c r="AV65" s="70"/>
      <c r="AW65" s="70"/>
    </row>
    <row r="66" spans="1:49" ht="13" thickBot="1">
      <c r="A66" s="1153"/>
      <c r="B66" s="1154"/>
      <c r="C66" s="315"/>
      <c r="D66" s="644"/>
      <c r="E66" s="644"/>
      <c r="F66" s="644"/>
      <c r="G66" s="644"/>
      <c r="H66" s="1156"/>
      <c r="I66" s="316"/>
      <c r="J66" s="314"/>
      <c r="K66" s="1126"/>
      <c r="L66" s="642"/>
      <c r="M66" s="315"/>
      <c r="N66" s="644"/>
      <c r="O66" s="644"/>
      <c r="P66" s="644"/>
      <c r="Q66" s="644"/>
      <c r="R66" s="1156"/>
      <c r="S66" s="316"/>
      <c r="T66" s="314"/>
      <c r="AJ66" s="70"/>
      <c r="AK66" s="70"/>
      <c r="AL66" s="70"/>
      <c r="AM66" s="70"/>
      <c r="AN66" s="70"/>
      <c r="AO66" s="70"/>
      <c r="AP66" s="70"/>
      <c r="AQ66" s="70"/>
      <c r="AR66" s="70"/>
      <c r="AS66" s="70"/>
      <c r="AT66" s="70"/>
      <c r="AU66" s="70"/>
      <c r="AV66" s="70"/>
      <c r="AW66" s="70"/>
    </row>
    <row r="67" spans="1:49" ht="14" thickTop="1" thickBot="1">
      <c r="A67" s="2310" t="s">
        <v>432</v>
      </c>
      <c r="B67" s="1155"/>
      <c r="C67" s="2311">
        <v>123</v>
      </c>
      <c r="D67" s="1133"/>
      <c r="E67" s="1133"/>
      <c r="F67" s="1133"/>
      <c r="G67" s="1134"/>
      <c r="H67" s="1135"/>
      <c r="I67" s="1136">
        <v>0</v>
      </c>
      <c r="J67" s="1137"/>
      <c r="K67" s="1126"/>
      <c r="L67" s="1132"/>
      <c r="M67" s="2311">
        <v>169</v>
      </c>
      <c r="N67" s="1133"/>
      <c r="O67" s="1133"/>
      <c r="P67" s="1133"/>
      <c r="Q67" s="1134"/>
      <c r="R67" s="1135"/>
      <c r="S67" s="1136">
        <v>0</v>
      </c>
      <c r="T67" s="1137"/>
      <c r="AJ67" s="70"/>
      <c r="AK67" s="70"/>
      <c r="AL67" s="70"/>
      <c r="AM67" s="70"/>
      <c r="AN67" s="70"/>
      <c r="AO67" s="70"/>
      <c r="AP67" s="70"/>
      <c r="AQ67" s="70"/>
      <c r="AR67" s="70"/>
      <c r="AS67" s="70"/>
      <c r="AT67" s="70"/>
      <c r="AU67" s="70"/>
      <c r="AV67" s="70"/>
      <c r="AW67" s="70"/>
    </row>
    <row r="68" spans="1:49" ht="15.65" customHeight="1">
      <c r="A68" s="657"/>
      <c r="B68" s="657"/>
      <c r="C68" s="657"/>
      <c r="D68" s="657"/>
      <c r="E68" s="657"/>
      <c r="F68" s="657"/>
      <c r="G68" s="657"/>
      <c r="H68" s="657"/>
      <c r="I68" s="657"/>
      <c r="J68" s="657"/>
      <c r="K68" s="657"/>
      <c r="L68" s="657"/>
      <c r="M68" s="657"/>
      <c r="N68" s="657"/>
      <c r="O68" s="657"/>
      <c r="P68" s="657"/>
      <c r="Q68" s="657"/>
      <c r="R68" s="657"/>
      <c r="S68" s="657"/>
      <c r="T68" s="657"/>
    </row>
    <row r="69" spans="1:49" ht="13.5" thickBot="1">
      <c r="D69" s="28"/>
      <c r="E69" s="28"/>
      <c r="F69" s="28"/>
      <c r="G69" s="28"/>
      <c r="H69" s="28"/>
      <c r="I69" s="28"/>
      <c r="J69" s="660"/>
      <c r="N69" s="28"/>
      <c r="O69" s="28"/>
      <c r="P69" s="28"/>
      <c r="Q69" s="28"/>
      <c r="R69" s="28"/>
    </row>
    <row r="70" spans="1:49" s="952" customFormat="1" ht="13.5" thickBot="1">
      <c r="A70" s="2056" t="s">
        <v>433</v>
      </c>
      <c r="B70" s="2057" t="s">
        <v>47</v>
      </c>
      <c r="C70" s="2058"/>
      <c r="L70" s="2050" t="s">
        <v>434</v>
      </c>
      <c r="M70" s="2059"/>
      <c r="N70" s="2059"/>
      <c r="O70" s="2059"/>
      <c r="P70" s="2059"/>
      <c r="Q70" s="2060" t="s">
        <v>47</v>
      </c>
      <c r="R70" s="2061"/>
    </row>
    <row r="71" spans="1:49">
      <c r="A71" s="63" t="s">
        <v>235</v>
      </c>
      <c r="B71" s="1707" t="s">
        <v>157</v>
      </c>
      <c r="C71" s="649">
        <v>160</v>
      </c>
      <c r="L71" s="2671" t="s">
        <v>235</v>
      </c>
      <c r="M71" s="2672"/>
      <c r="N71" s="2672"/>
      <c r="O71" s="2672"/>
      <c r="P71" s="2672"/>
      <c r="Q71" s="75" t="s">
        <v>157</v>
      </c>
      <c r="R71" s="1988">
        <v>200</v>
      </c>
    </row>
    <row r="72" spans="1:49">
      <c r="A72" s="63" t="s">
        <v>236</v>
      </c>
      <c r="B72" s="1707" t="s">
        <v>157</v>
      </c>
      <c r="C72" s="649">
        <v>0</v>
      </c>
      <c r="L72" s="2661" t="s">
        <v>236</v>
      </c>
      <c r="M72" s="2662"/>
      <c r="N72" s="2662"/>
      <c r="O72" s="2662"/>
      <c r="P72" s="2662"/>
      <c r="Q72" s="68" t="s">
        <v>157</v>
      </c>
      <c r="R72" s="1989">
        <v>0</v>
      </c>
    </row>
    <row r="73" spans="1:49" ht="13" thickBot="1">
      <c r="A73" s="63" t="s">
        <v>237</v>
      </c>
      <c r="B73" s="1707" t="s">
        <v>157</v>
      </c>
      <c r="C73" s="649">
        <v>0</v>
      </c>
      <c r="F73" s="70"/>
      <c r="L73" s="2663" t="s">
        <v>237</v>
      </c>
      <c r="M73" s="2664"/>
      <c r="N73" s="2664"/>
      <c r="O73" s="2664"/>
      <c r="P73" s="2664"/>
      <c r="Q73" s="296" t="s">
        <v>157</v>
      </c>
      <c r="R73" s="1990">
        <v>0</v>
      </c>
    </row>
    <row r="74" spans="1:49" ht="13.5" thickTop="1">
      <c r="A74" s="2152" t="s">
        <v>238</v>
      </c>
      <c r="B74" s="2171" t="s">
        <v>157</v>
      </c>
      <c r="C74" s="2172">
        <v>160</v>
      </c>
      <c r="D74" s="70"/>
      <c r="L74" s="2665" t="s">
        <v>238</v>
      </c>
      <c r="M74" s="2666"/>
      <c r="N74" s="2666"/>
      <c r="O74" s="2666"/>
      <c r="P74" s="2666"/>
      <c r="Q74" s="2173" t="s">
        <v>157</v>
      </c>
      <c r="R74" s="2174">
        <v>200</v>
      </c>
    </row>
    <row r="75" spans="1:49" ht="15">
      <c r="A75" s="650" t="s">
        <v>435</v>
      </c>
      <c r="B75" s="1707" t="s">
        <v>157</v>
      </c>
      <c r="C75" s="651" t="s">
        <v>67</v>
      </c>
      <c r="E75" s="48"/>
      <c r="H75" s="48"/>
      <c r="I75" s="48"/>
      <c r="J75" s="48"/>
      <c r="L75" s="2567" t="s">
        <v>435</v>
      </c>
      <c r="M75" s="2568"/>
      <c r="N75" s="2568"/>
      <c r="O75" s="2568"/>
      <c r="P75" s="2568"/>
      <c r="Q75" s="68" t="s">
        <v>157</v>
      </c>
      <c r="R75" s="1991" t="s">
        <v>67</v>
      </c>
    </row>
    <row r="76" spans="1:49" ht="15">
      <c r="A76" s="650" t="s">
        <v>240</v>
      </c>
      <c r="B76" s="1707" t="s">
        <v>8</v>
      </c>
      <c r="C76" s="651" t="s">
        <v>67</v>
      </c>
      <c r="E76" s="48"/>
      <c r="F76" s="99"/>
      <c r="H76" s="48"/>
      <c r="I76" s="48"/>
      <c r="J76" s="48"/>
      <c r="L76" s="2567" t="s">
        <v>240</v>
      </c>
      <c r="M76" s="2568"/>
      <c r="N76" s="2568"/>
      <c r="O76" s="2568"/>
      <c r="P76" s="2568"/>
      <c r="Q76" s="68" t="s">
        <v>8</v>
      </c>
      <c r="R76" s="1991" t="s">
        <v>67</v>
      </c>
    </row>
    <row r="77" spans="1:49" ht="13.5" thickBot="1">
      <c r="A77" s="737" t="s">
        <v>241</v>
      </c>
      <c r="B77" s="1986" t="s">
        <v>157</v>
      </c>
      <c r="C77" s="1987">
        <v>0</v>
      </c>
      <c r="H77" s="48"/>
      <c r="I77" s="48"/>
      <c r="J77" s="48"/>
      <c r="L77" s="2668" t="s">
        <v>241</v>
      </c>
      <c r="M77" s="2669"/>
      <c r="N77" s="2669"/>
      <c r="O77" s="2669"/>
      <c r="P77" s="2669"/>
      <c r="Q77" s="390" t="s">
        <v>157</v>
      </c>
      <c r="R77" s="1992">
        <v>0</v>
      </c>
    </row>
    <row r="78" spans="1:49" ht="14">
      <c r="A78" s="23"/>
      <c r="B78" s="23"/>
      <c r="C78" s="23"/>
      <c r="D78" s="23"/>
      <c r="E78" s="23"/>
      <c r="F78" s="23"/>
      <c r="G78" s="23"/>
      <c r="H78" s="23"/>
      <c r="I78" s="23"/>
      <c r="J78" s="23"/>
    </row>
    <row r="79" spans="1:49" ht="13" thickBot="1"/>
    <row r="80" spans="1:49" s="952" customFormat="1" ht="18.75" customHeight="1">
      <c r="A80" s="2039"/>
      <c r="B80" s="2609" t="s">
        <v>436</v>
      </c>
      <c r="C80" s="2610"/>
      <c r="D80" s="2611"/>
    </row>
    <row r="81" spans="1:20" s="952" customFormat="1" ht="13.5" thickBot="1">
      <c r="A81" s="2062" t="s">
        <v>437</v>
      </c>
      <c r="B81" s="2041" t="s">
        <v>45</v>
      </c>
      <c r="C81" s="2063" t="s">
        <v>46</v>
      </c>
      <c r="D81" s="2064" t="s">
        <v>47</v>
      </c>
    </row>
    <row r="82" spans="1:20" ht="15">
      <c r="A82" s="1099" t="s">
        <v>438</v>
      </c>
      <c r="B82" s="656">
        <v>409244</v>
      </c>
      <c r="C82" s="652">
        <v>362915</v>
      </c>
      <c r="D82" s="1047">
        <f>SUM(B82:C82)</f>
        <v>772159</v>
      </c>
      <c r="F82" s="61"/>
    </row>
    <row r="83" spans="1:20" ht="15">
      <c r="A83" s="41" t="s">
        <v>439</v>
      </c>
      <c r="B83" s="653">
        <v>349954</v>
      </c>
      <c r="C83" s="654">
        <v>310337</v>
      </c>
      <c r="D83" s="1048">
        <f t="shared" ref="D83:D84" si="12">SUM(B83:C83)</f>
        <v>660291</v>
      </c>
      <c r="F83" s="61"/>
    </row>
    <row r="84" spans="1:20" ht="15.5" thickBot="1">
      <c r="A84" s="42" t="s">
        <v>440</v>
      </c>
      <c r="B84" s="653">
        <v>3988731</v>
      </c>
      <c r="C84" s="655">
        <v>3537176</v>
      </c>
      <c r="D84" s="1049">
        <f t="shared" si="12"/>
        <v>7525907</v>
      </c>
      <c r="E84" s="62" t="s">
        <v>248</v>
      </c>
      <c r="F84" s="61"/>
    </row>
    <row r="85" spans="1:20" ht="15" thickBot="1">
      <c r="A85" s="306"/>
      <c r="B85" s="317"/>
      <c r="C85" s="318"/>
      <c r="D85" s="319"/>
      <c r="F85" s="61"/>
    </row>
    <row r="86" spans="1:20" ht="14" thickTop="1" thickBot="1">
      <c r="A86" s="2175" t="s">
        <v>441</v>
      </c>
      <c r="B86" s="2176">
        <f>SUM(B82:B84)</f>
        <v>4747929</v>
      </c>
      <c r="C86" s="2177">
        <f t="shared" ref="C86:D86" si="13">SUM(C82:C84)</f>
        <v>4210428</v>
      </c>
      <c r="D86" s="2178">
        <f t="shared" si="13"/>
        <v>8958357</v>
      </c>
    </row>
    <row r="87" spans="1:20" ht="13">
      <c r="A87" s="180"/>
      <c r="B87" s="2511"/>
      <c r="C87" s="2511"/>
      <c r="D87" s="2511"/>
    </row>
    <row r="88" spans="1:20" s="234" customFormat="1" ht="26.5" customHeight="1">
      <c r="A88" s="2660" t="s">
        <v>1759</v>
      </c>
      <c r="B88" s="2660"/>
      <c r="C88" s="2660"/>
      <c r="D88" s="2660"/>
      <c r="E88" s="2660"/>
      <c r="F88" s="2660"/>
      <c r="G88" s="2660"/>
      <c r="H88" s="2660"/>
      <c r="I88" s="2660"/>
      <c r="J88" s="2660"/>
      <c r="K88" s="2660"/>
      <c r="L88" s="2660"/>
      <c r="M88" s="2660"/>
      <c r="N88" s="2660"/>
      <c r="O88" s="2660"/>
      <c r="P88" s="2660"/>
      <c r="Q88" s="2660"/>
      <c r="R88" s="2660"/>
      <c r="S88" s="2660"/>
      <c r="T88" s="2660"/>
    </row>
    <row r="89" spans="1:20" s="234" customFormat="1" ht="13.4" customHeight="1">
      <c r="A89" s="2667" t="s">
        <v>1760</v>
      </c>
      <c r="B89" s="2667"/>
      <c r="C89" s="2667"/>
      <c r="D89" s="2667"/>
      <c r="E89" s="2667"/>
      <c r="F89" s="2667"/>
      <c r="G89" s="2667"/>
      <c r="H89" s="2667"/>
      <c r="I89" s="2667"/>
      <c r="J89" s="2667"/>
      <c r="K89" s="2667"/>
      <c r="L89" s="2667"/>
      <c r="M89" s="2667"/>
      <c r="N89" s="2667"/>
      <c r="O89" s="2667"/>
      <c r="P89" s="2667"/>
      <c r="Q89" s="2667"/>
      <c r="R89" s="2510"/>
      <c r="S89" s="2510"/>
      <c r="T89" s="2510"/>
    </row>
    <row r="90" spans="1:20" s="234" customFormat="1" ht="35.15" customHeight="1">
      <c r="A90" s="2667" t="s">
        <v>1761</v>
      </c>
      <c r="B90" s="2667"/>
      <c r="C90" s="2667"/>
      <c r="D90" s="2667"/>
      <c r="E90" s="2667"/>
      <c r="F90" s="2667"/>
      <c r="G90" s="2667"/>
      <c r="H90" s="2667"/>
      <c r="I90" s="2667"/>
      <c r="J90" s="2667"/>
      <c r="K90" s="2667"/>
      <c r="L90" s="2667"/>
      <c r="M90" s="2667"/>
      <c r="N90" s="2667"/>
      <c r="O90" s="2667"/>
      <c r="P90" s="2667"/>
      <c r="Q90" s="2667"/>
      <c r="R90" s="2667"/>
      <c r="S90" s="2667"/>
      <c r="T90" s="2667"/>
    </row>
    <row r="91" spans="1:20" s="234" customFormat="1" ht="19" customHeight="1">
      <c r="A91" s="2667" t="s">
        <v>1762</v>
      </c>
      <c r="B91" s="2667"/>
      <c r="C91" s="2667"/>
      <c r="D91" s="2667"/>
      <c r="E91" s="2667"/>
      <c r="F91" s="2667"/>
      <c r="G91" s="2667"/>
      <c r="H91" s="2667"/>
      <c r="I91" s="2667"/>
      <c r="J91" s="2667"/>
      <c r="K91" s="2667"/>
      <c r="L91" s="2667"/>
      <c r="M91" s="2667"/>
      <c r="N91" s="2667"/>
      <c r="O91" s="2667"/>
      <c r="P91" s="2667"/>
      <c r="Q91" s="2667"/>
      <c r="R91" s="2667"/>
      <c r="S91" s="2667"/>
      <c r="T91" s="2667"/>
    </row>
    <row r="92" spans="1:20" s="234" customFormat="1" ht="15" customHeight="1">
      <c r="A92" s="2660" t="s">
        <v>1763</v>
      </c>
      <c r="B92" s="2660"/>
      <c r="C92" s="2660"/>
      <c r="D92" s="2660"/>
      <c r="E92" s="2660"/>
      <c r="F92" s="2660"/>
      <c r="G92" s="2660"/>
      <c r="H92" s="2660"/>
      <c r="I92" s="2660"/>
      <c r="J92" s="2660"/>
      <c r="K92" s="2660"/>
      <c r="L92" s="2660"/>
      <c r="M92" s="2660"/>
      <c r="N92" s="2660"/>
      <c r="O92" s="2660"/>
      <c r="P92" s="2660"/>
      <c r="Q92" s="2660"/>
      <c r="R92" s="2510"/>
      <c r="S92" s="2510"/>
      <c r="T92" s="2510"/>
    </row>
    <row r="93" spans="1:20" s="234" customFormat="1" ht="15" customHeight="1">
      <c r="A93" s="2667" t="s">
        <v>1764</v>
      </c>
      <c r="B93" s="2667"/>
      <c r="C93" s="2667"/>
      <c r="D93" s="2667"/>
      <c r="E93" s="2667"/>
      <c r="F93" s="2667"/>
      <c r="G93" s="2667"/>
      <c r="H93" s="2667"/>
      <c r="I93" s="2667"/>
      <c r="J93" s="2667"/>
      <c r="K93" s="2667"/>
      <c r="L93" s="2667"/>
      <c r="M93" s="2667"/>
      <c r="N93" s="2667"/>
      <c r="O93" s="2667"/>
      <c r="P93" s="2667"/>
      <c r="Q93" s="2667"/>
      <c r="R93" s="2002"/>
      <c r="S93" s="2002"/>
      <c r="T93" s="2002"/>
    </row>
    <row r="94" spans="1:20" s="234" customFormat="1" ht="15" customHeight="1">
      <c r="A94" s="2660" t="s">
        <v>1765</v>
      </c>
      <c r="B94" s="2660"/>
      <c r="C94" s="2660"/>
      <c r="D94" s="2660"/>
      <c r="E94" s="2660"/>
      <c r="F94" s="2660"/>
      <c r="G94" s="2660"/>
      <c r="H94" s="2660"/>
      <c r="I94" s="2660"/>
      <c r="J94" s="2660"/>
      <c r="K94" s="2660"/>
      <c r="L94" s="2660"/>
      <c r="M94" s="2660"/>
      <c r="N94" s="2660"/>
      <c r="O94" s="2660"/>
      <c r="P94" s="2660"/>
      <c r="Q94" s="2660"/>
      <c r="R94" s="2002"/>
      <c r="S94" s="2002"/>
      <c r="T94" s="2002"/>
    </row>
    <row r="95" spans="1:20" s="234" customFormat="1" ht="15" customHeight="1">
      <c r="A95" s="2660" t="s">
        <v>1766</v>
      </c>
      <c r="B95" s="2660"/>
      <c r="C95" s="2660"/>
      <c r="D95" s="2660"/>
      <c r="E95" s="2660"/>
      <c r="F95" s="2660"/>
      <c r="G95" s="2660"/>
      <c r="H95" s="2660"/>
      <c r="I95" s="2660"/>
      <c r="J95" s="2660"/>
      <c r="K95" s="2660"/>
      <c r="L95" s="2660"/>
      <c r="M95" s="2660"/>
      <c r="N95" s="2660"/>
      <c r="O95" s="2660"/>
      <c r="P95" s="2660"/>
      <c r="Q95" s="2660"/>
      <c r="R95" s="2002"/>
      <c r="S95" s="2002"/>
      <c r="T95" s="2002"/>
    </row>
    <row r="96" spans="1:20" s="234" customFormat="1" ht="15" customHeight="1">
      <c r="A96" s="2670" t="s">
        <v>1767</v>
      </c>
      <c r="B96" s="2670"/>
      <c r="C96" s="2670"/>
      <c r="D96" s="2670"/>
      <c r="E96" s="2670"/>
      <c r="F96" s="2670"/>
      <c r="G96" s="2670"/>
      <c r="H96" s="2670"/>
      <c r="I96" s="2670"/>
      <c r="J96" s="2670"/>
      <c r="K96" s="2670"/>
      <c r="L96" s="2670"/>
      <c r="M96" s="2670"/>
      <c r="N96" s="2670"/>
      <c r="O96" s="2670"/>
      <c r="P96" s="2670"/>
      <c r="Q96" s="2670"/>
      <c r="R96" s="2002"/>
      <c r="S96" s="2002"/>
      <c r="T96" s="2002"/>
    </row>
    <row r="97" spans="1:20" s="234" customFormat="1" ht="18" customHeight="1">
      <c r="A97" s="1912" t="s">
        <v>1768</v>
      </c>
      <c r="B97" s="1912"/>
      <c r="C97" s="1912"/>
      <c r="D97" s="1912"/>
      <c r="E97" s="1912"/>
      <c r="F97" s="1912"/>
      <c r="G97" s="1912"/>
      <c r="H97" s="1912"/>
      <c r="I97" s="1912"/>
      <c r="J97" s="1912"/>
      <c r="K97" s="1912"/>
      <c r="L97" s="1912"/>
      <c r="M97" s="1912"/>
      <c r="N97" s="1912"/>
      <c r="O97" s="1912"/>
      <c r="P97" s="1912"/>
      <c r="Q97" s="1912"/>
      <c r="R97" s="2002"/>
      <c r="S97" s="2002"/>
      <c r="T97" s="2002"/>
    </row>
    <row r="98" spans="1:20" s="234" customFormat="1" ht="18.5" customHeight="1">
      <c r="A98" s="2660" t="s">
        <v>1769</v>
      </c>
      <c r="B98" s="2660"/>
      <c r="C98" s="2660"/>
      <c r="D98" s="2660"/>
      <c r="E98" s="2660"/>
      <c r="F98" s="2660"/>
      <c r="G98" s="2660"/>
      <c r="H98" s="2660"/>
      <c r="I98" s="2660"/>
      <c r="J98" s="2660"/>
      <c r="K98" s="2660"/>
      <c r="L98" s="2660"/>
      <c r="M98" s="2660"/>
      <c r="N98" s="2660"/>
      <c r="O98" s="2660"/>
      <c r="P98" s="2660"/>
      <c r="Q98" s="2660"/>
      <c r="R98" s="2002"/>
    </row>
    <row r="99" spans="1:20" s="234" customFormat="1" ht="26.25" customHeight="1">
      <c r="A99" s="2660" t="s">
        <v>1770</v>
      </c>
      <c r="B99" s="2660"/>
      <c r="C99" s="2660"/>
      <c r="D99" s="2660"/>
      <c r="E99" s="2660"/>
      <c r="F99" s="2660"/>
      <c r="G99" s="2660"/>
      <c r="H99" s="2660"/>
      <c r="I99" s="2660"/>
      <c r="J99" s="2660"/>
      <c r="K99" s="2660"/>
      <c r="L99" s="2660"/>
      <c r="M99" s="2660"/>
      <c r="N99" s="2660"/>
      <c r="O99" s="2660"/>
      <c r="P99" s="2660"/>
      <c r="Q99" s="2660"/>
      <c r="R99" s="2660"/>
      <c r="S99" s="2660"/>
      <c r="T99" s="2660"/>
    </row>
  </sheetData>
  <mergeCells count="26">
    <mergeCell ref="A90:T90"/>
    <mergeCell ref="A91:T91"/>
    <mergeCell ref="L71:P71"/>
    <mergeCell ref="A1:T1"/>
    <mergeCell ref="A2:T2"/>
    <mergeCell ref="A3:T3"/>
    <mergeCell ref="B5:J5"/>
    <mergeCell ref="B6:J6"/>
    <mergeCell ref="L5:T5"/>
    <mergeCell ref="L6:T6"/>
    <mergeCell ref="A99:T99"/>
    <mergeCell ref="L72:P72"/>
    <mergeCell ref="L73:P73"/>
    <mergeCell ref="L74:P74"/>
    <mergeCell ref="B80:D80"/>
    <mergeCell ref="A98:Q98"/>
    <mergeCell ref="A89:Q89"/>
    <mergeCell ref="L76:P76"/>
    <mergeCell ref="L77:P77"/>
    <mergeCell ref="A92:Q92"/>
    <mergeCell ref="A93:Q93"/>
    <mergeCell ref="A94:Q94"/>
    <mergeCell ref="A95:Q95"/>
    <mergeCell ref="A96:Q96"/>
    <mergeCell ref="L75:P75"/>
    <mergeCell ref="A88:T88"/>
  </mergeCells>
  <printOptions horizontalCentered="1" verticalCentered="1" headings="1"/>
  <pageMargins left="0.25" right="0.25" top="0.5" bottom="0.5" header="0.3" footer="0.3"/>
  <pageSetup scale="35"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7E8F1-5034-41B9-8ACD-D35D852DD615}">
  <sheetPr>
    <pageSetUpPr fitToPage="1"/>
  </sheetPr>
  <dimension ref="A1:J45"/>
  <sheetViews>
    <sheetView tabSelected="1" view="pageBreakPreview" zoomScale="80" zoomScaleNormal="100" zoomScaleSheetLayoutView="80" zoomScalePageLayoutView="70" workbookViewId="0">
      <selection activeCell="B6" sqref="B6"/>
    </sheetView>
  </sheetViews>
  <sheetFormatPr defaultColWidth="8.54296875" defaultRowHeight="12.5"/>
  <cols>
    <col min="1" max="1" width="44.54296875" customWidth="1"/>
    <col min="3" max="3" width="14.453125" customWidth="1"/>
    <col min="4" max="4" width="14.54296875" customWidth="1"/>
    <col min="5" max="5" width="11.54296875" customWidth="1"/>
    <col min="6" max="6" width="14" customWidth="1"/>
    <col min="7" max="7" width="15" customWidth="1"/>
    <col min="8" max="8" width="13.453125" customWidth="1"/>
    <col min="9" max="9" width="14.54296875" customWidth="1"/>
    <col min="10" max="10" width="15.453125" customWidth="1"/>
  </cols>
  <sheetData>
    <row r="1" spans="1:10" ht="15.5">
      <c r="A1" s="2557" t="s">
        <v>442</v>
      </c>
      <c r="B1" s="2557"/>
      <c r="C1" s="2557"/>
      <c r="D1" s="2557"/>
      <c r="E1" s="2557"/>
      <c r="F1" s="2557"/>
      <c r="G1" s="2557"/>
      <c r="H1" s="2557"/>
      <c r="I1" s="2557"/>
      <c r="J1" s="2557"/>
    </row>
    <row r="2" spans="1:10" ht="15.5">
      <c r="A2" s="2557" t="s">
        <v>39</v>
      </c>
      <c r="B2" s="2557"/>
      <c r="C2" s="2557"/>
      <c r="D2" s="2557"/>
      <c r="E2" s="2557"/>
      <c r="F2" s="2557"/>
      <c r="G2" s="2557"/>
      <c r="H2" s="2557"/>
      <c r="I2" s="2557"/>
      <c r="J2" s="2557"/>
    </row>
    <row r="3" spans="1:10" ht="15.5">
      <c r="A3" s="2557" t="s">
        <v>40</v>
      </c>
      <c r="B3" s="2557"/>
      <c r="C3" s="2557"/>
      <c r="D3" s="2557"/>
      <c r="E3" s="2557"/>
      <c r="F3" s="2557"/>
      <c r="G3" s="2557"/>
      <c r="H3" s="2557"/>
      <c r="I3" s="2557"/>
      <c r="J3" s="2557"/>
    </row>
    <row r="4" spans="1:10" ht="18" customHeight="1" thickBot="1">
      <c r="A4" s="47"/>
      <c r="B4" s="47"/>
      <c r="C4" s="47"/>
      <c r="D4" s="47"/>
      <c r="E4" s="47"/>
      <c r="F4" s="47"/>
      <c r="G4" s="47"/>
      <c r="H4" s="47"/>
    </row>
    <row r="5" spans="1:10" ht="17.5">
      <c r="A5" s="2682" t="s">
        <v>135</v>
      </c>
      <c r="B5" s="2685" t="s">
        <v>138</v>
      </c>
      <c r="C5" s="2673" t="s">
        <v>443</v>
      </c>
      <c r="D5" s="2674"/>
      <c r="E5" s="2674"/>
      <c r="F5" s="2674"/>
      <c r="G5" s="2674"/>
      <c r="H5" s="2674"/>
      <c r="I5" s="2674"/>
      <c r="J5" s="2675"/>
    </row>
    <row r="6" spans="1:10" ht="13.4" customHeight="1" thickBot="1">
      <c r="A6" s="2683"/>
      <c r="B6" s="2686"/>
      <c r="C6" s="2676" t="s">
        <v>444</v>
      </c>
      <c r="D6" s="2677"/>
      <c r="E6" s="2677"/>
      <c r="F6" s="2677"/>
      <c r="G6" s="2677"/>
      <c r="H6" s="2677"/>
      <c r="I6" s="2677"/>
      <c r="J6" s="2678"/>
    </row>
    <row r="7" spans="1:10" ht="52.5" thickBot="1">
      <c r="A7" s="2684" t="s">
        <v>135</v>
      </c>
      <c r="B7" s="2687" t="s">
        <v>138</v>
      </c>
      <c r="C7" s="2065" t="s">
        <v>139</v>
      </c>
      <c r="D7" s="2066" t="s">
        <v>256</v>
      </c>
      <c r="E7" s="2066" t="s">
        <v>257</v>
      </c>
      <c r="F7" s="2066" t="s">
        <v>258</v>
      </c>
      <c r="G7" s="2066" t="s">
        <v>143</v>
      </c>
      <c r="H7" s="2067" t="s">
        <v>259</v>
      </c>
      <c r="I7" s="2066" t="s">
        <v>145</v>
      </c>
      <c r="J7" s="2068" t="s">
        <v>146</v>
      </c>
    </row>
    <row r="8" spans="1:10" ht="13.4" customHeight="1">
      <c r="A8" s="2173" t="s">
        <v>81</v>
      </c>
      <c r="B8" s="2179"/>
      <c r="C8" s="2180"/>
      <c r="D8" s="2161"/>
      <c r="E8" s="2161"/>
      <c r="F8" s="2161"/>
      <c r="G8" s="2161"/>
      <c r="H8" s="2181"/>
      <c r="I8" s="2161"/>
      <c r="J8" s="2181"/>
    </row>
    <row r="9" spans="1:10" ht="13.4" customHeight="1">
      <c r="A9" s="68" t="s">
        <v>445</v>
      </c>
      <c r="B9" s="68" t="s">
        <v>149</v>
      </c>
      <c r="C9" s="327">
        <v>0</v>
      </c>
      <c r="D9" s="1764">
        <v>0</v>
      </c>
      <c r="E9" s="1764">
        <v>0</v>
      </c>
      <c r="F9" s="1764">
        <v>0</v>
      </c>
      <c r="G9" s="1765">
        <v>0</v>
      </c>
      <c r="H9" s="328" t="s">
        <v>126</v>
      </c>
      <c r="I9" s="1764">
        <v>0</v>
      </c>
      <c r="J9" s="384">
        <v>0</v>
      </c>
    </row>
    <row r="10" spans="1:10" ht="13.4" customHeight="1">
      <c r="A10" s="68" t="s">
        <v>390</v>
      </c>
      <c r="B10" s="68" t="s">
        <v>149</v>
      </c>
      <c r="C10" s="327">
        <v>0</v>
      </c>
      <c r="D10" s="1764">
        <v>0</v>
      </c>
      <c r="E10" s="1764">
        <v>0</v>
      </c>
      <c r="F10" s="1764">
        <v>0</v>
      </c>
      <c r="G10" s="1765">
        <v>0</v>
      </c>
      <c r="H10" s="328" t="s">
        <v>126</v>
      </c>
      <c r="I10" s="1764">
        <v>0</v>
      </c>
      <c r="J10" s="384">
        <v>0</v>
      </c>
    </row>
    <row r="11" spans="1:10">
      <c r="A11" s="68" t="s">
        <v>446</v>
      </c>
      <c r="B11" s="68" t="s">
        <v>149</v>
      </c>
      <c r="C11" s="327">
        <v>0</v>
      </c>
      <c r="D11" s="1764">
        <v>0</v>
      </c>
      <c r="E11" s="1764">
        <v>0</v>
      </c>
      <c r="F11" s="1764">
        <v>0</v>
      </c>
      <c r="G11" s="1765">
        <v>0</v>
      </c>
      <c r="H11" s="328" t="s">
        <v>126</v>
      </c>
      <c r="I11" s="1764">
        <v>0</v>
      </c>
      <c r="J11" s="384">
        <v>0</v>
      </c>
    </row>
    <row r="12" spans="1:10" ht="13">
      <c r="A12" s="240" t="s">
        <v>158</v>
      </c>
      <c r="B12" s="261"/>
      <c r="C12" s="262"/>
      <c r="D12" s="1766"/>
      <c r="E12" s="1766"/>
      <c r="F12" s="1766"/>
      <c r="G12" s="1766"/>
      <c r="H12" s="263"/>
      <c r="I12" s="1766"/>
      <c r="J12" s="385"/>
    </row>
    <row r="13" spans="1:10">
      <c r="A13" s="68" t="s">
        <v>159</v>
      </c>
      <c r="B13" s="68" t="s">
        <v>149</v>
      </c>
      <c r="C13" s="327">
        <v>0</v>
      </c>
      <c r="D13" s="1764">
        <v>0</v>
      </c>
      <c r="E13" s="1764">
        <v>0</v>
      </c>
      <c r="F13" s="1764">
        <v>0</v>
      </c>
      <c r="G13" s="1765">
        <v>0</v>
      </c>
      <c r="H13" s="328" t="s">
        <v>126</v>
      </c>
      <c r="I13" s="1764">
        <v>0</v>
      </c>
      <c r="J13" s="384">
        <v>0</v>
      </c>
    </row>
    <row r="14" spans="1:10" ht="13">
      <c r="A14" s="240" t="s">
        <v>83</v>
      </c>
      <c r="B14" s="261"/>
      <c r="C14" s="262"/>
      <c r="D14" s="1766"/>
      <c r="E14" s="1766"/>
      <c r="F14" s="1766"/>
      <c r="G14" s="1766"/>
      <c r="H14" s="263"/>
      <c r="I14" s="1766"/>
      <c r="J14" s="385"/>
    </row>
    <row r="15" spans="1:10">
      <c r="A15" s="68" t="s">
        <v>176</v>
      </c>
      <c r="B15" s="68" t="s">
        <v>157</v>
      </c>
      <c r="C15" s="327">
        <v>0</v>
      </c>
      <c r="D15" s="1764">
        <v>0</v>
      </c>
      <c r="E15" s="1764">
        <v>0</v>
      </c>
      <c r="F15" s="1764">
        <v>0</v>
      </c>
      <c r="G15" s="1765">
        <v>0</v>
      </c>
      <c r="H15" s="328" t="s">
        <v>126</v>
      </c>
      <c r="I15" s="1764">
        <v>0</v>
      </c>
      <c r="J15" s="384">
        <v>0</v>
      </c>
    </row>
    <row r="16" spans="1:10" ht="13">
      <c r="A16" s="240" t="s">
        <v>84</v>
      </c>
      <c r="B16" s="261"/>
      <c r="C16" s="262"/>
      <c r="D16" s="1766"/>
      <c r="E16" s="1766"/>
      <c r="F16" s="1766"/>
      <c r="G16" s="1766"/>
      <c r="H16" s="263"/>
      <c r="I16" s="1766"/>
      <c r="J16" s="385"/>
    </row>
    <row r="17" spans="1:10">
      <c r="A17" s="68" t="s">
        <v>447</v>
      </c>
      <c r="B17" s="68" t="s">
        <v>149</v>
      </c>
      <c r="C17" s="327">
        <v>0</v>
      </c>
      <c r="D17" s="1764">
        <v>0</v>
      </c>
      <c r="E17" s="1764">
        <v>0</v>
      </c>
      <c r="F17" s="1764">
        <v>0</v>
      </c>
      <c r="G17" s="1765">
        <v>0</v>
      </c>
      <c r="H17" s="328" t="s">
        <v>126</v>
      </c>
      <c r="I17" s="1764">
        <v>0</v>
      </c>
      <c r="J17" s="384">
        <v>0</v>
      </c>
    </row>
    <row r="18" spans="1:10">
      <c r="A18" s="68" t="s">
        <v>448</v>
      </c>
      <c r="B18" s="68" t="s">
        <v>149</v>
      </c>
      <c r="C18" s="327">
        <v>0</v>
      </c>
      <c r="D18" s="1764">
        <v>0</v>
      </c>
      <c r="E18" s="1764">
        <v>0</v>
      </c>
      <c r="F18" s="1764">
        <v>0</v>
      </c>
      <c r="G18" s="1765">
        <v>0</v>
      </c>
      <c r="H18" s="328" t="s">
        <v>126</v>
      </c>
      <c r="I18" s="1764">
        <v>0</v>
      </c>
      <c r="J18" s="384">
        <v>0</v>
      </c>
    </row>
    <row r="19" spans="1:10">
      <c r="A19" s="68" t="s">
        <v>203</v>
      </c>
      <c r="B19" s="68" t="s">
        <v>149</v>
      </c>
      <c r="C19" s="327">
        <v>0</v>
      </c>
      <c r="D19" s="1764">
        <v>0</v>
      </c>
      <c r="E19" s="1764">
        <v>0</v>
      </c>
      <c r="F19" s="1764">
        <v>0</v>
      </c>
      <c r="G19" s="1765">
        <v>0</v>
      </c>
      <c r="H19" s="328" t="s">
        <v>126</v>
      </c>
      <c r="I19" s="1764">
        <v>0</v>
      </c>
      <c r="J19" s="384">
        <v>0</v>
      </c>
    </row>
    <row r="20" spans="1:10" ht="15">
      <c r="A20" s="240" t="s">
        <v>449</v>
      </c>
      <c r="B20" s="261"/>
      <c r="C20" s="262"/>
      <c r="D20" s="1766"/>
      <c r="E20" s="1766"/>
      <c r="F20" s="1766"/>
      <c r="G20" s="1766"/>
      <c r="H20" s="263"/>
      <c r="I20" s="1766"/>
      <c r="J20" s="385"/>
    </row>
    <row r="21" spans="1:10">
      <c r="A21" s="68" t="s">
        <v>425</v>
      </c>
      <c r="B21" s="68" t="s">
        <v>157</v>
      </c>
      <c r="C21" s="327">
        <v>0</v>
      </c>
      <c r="D21" s="1764">
        <v>0</v>
      </c>
      <c r="E21" s="1764">
        <v>0</v>
      </c>
      <c r="F21" s="1764">
        <v>0</v>
      </c>
      <c r="G21" s="1765">
        <v>0</v>
      </c>
      <c r="H21" s="328" t="s">
        <v>126</v>
      </c>
      <c r="I21" s="1764">
        <v>0</v>
      </c>
      <c r="J21" s="384">
        <v>0</v>
      </c>
    </row>
    <row r="22" spans="1:10">
      <c r="A22" s="68" t="s">
        <v>450</v>
      </c>
      <c r="B22" s="68" t="s">
        <v>149</v>
      </c>
      <c r="C22" s="327">
        <v>0</v>
      </c>
      <c r="D22" s="1764">
        <v>0</v>
      </c>
      <c r="E22" s="1764">
        <v>0</v>
      </c>
      <c r="F22" s="1764">
        <v>0</v>
      </c>
      <c r="G22" s="1765">
        <v>0</v>
      </c>
      <c r="H22" s="328" t="s">
        <v>126</v>
      </c>
      <c r="I22" s="1764">
        <v>0</v>
      </c>
      <c r="J22" s="384">
        <v>0</v>
      </c>
    </row>
    <row r="23" spans="1:10">
      <c r="A23" s="68" t="s">
        <v>451</v>
      </c>
      <c r="B23" s="68" t="s">
        <v>149</v>
      </c>
      <c r="C23" s="327">
        <v>0</v>
      </c>
      <c r="D23" s="1764">
        <v>0</v>
      </c>
      <c r="E23" s="1764">
        <v>0</v>
      </c>
      <c r="F23" s="1764">
        <v>0</v>
      </c>
      <c r="G23" s="1765">
        <v>0</v>
      </c>
      <c r="H23" s="328" t="s">
        <v>126</v>
      </c>
      <c r="I23" s="1764">
        <v>0</v>
      </c>
      <c r="J23" s="384">
        <v>0</v>
      </c>
    </row>
    <row r="24" spans="1:10">
      <c r="A24" s="68" t="s">
        <v>452</v>
      </c>
      <c r="B24" s="68" t="s">
        <v>149</v>
      </c>
      <c r="C24" s="327">
        <v>0</v>
      </c>
      <c r="D24" s="1764">
        <v>0</v>
      </c>
      <c r="E24" s="1764">
        <v>0</v>
      </c>
      <c r="F24" s="1764">
        <v>0</v>
      </c>
      <c r="G24" s="1765">
        <v>0</v>
      </c>
      <c r="H24" s="328" t="s">
        <v>126</v>
      </c>
      <c r="I24" s="1764">
        <v>0</v>
      </c>
      <c r="J24" s="384">
        <v>0</v>
      </c>
    </row>
    <row r="25" spans="1:10">
      <c r="A25" s="68" t="s">
        <v>453</v>
      </c>
      <c r="B25" s="68" t="s">
        <v>149</v>
      </c>
      <c r="C25" s="327">
        <v>0</v>
      </c>
      <c r="D25" s="1764">
        <v>0</v>
      </c>
      <c r="E25" s="1764">
        <v>0</v>
      </c>
      <c r="F25" s="1764">
        <v>0</v>
      </c>
      <c r="G25" s="1765">
        <v>0</v>
      </c>
      <c r="H25" s="328" t="s">
        <v>126</v>
      </c>
      <c r="I25" s="1764">
        <v>0</v>
      </c>
      <c r="J25" s="384">
        <v>0</v>
      </c>
    </row>
    <row r="26" spans="1:10">
      <c r="A26" s="68" t="s">
        <v>454</v>
      </c>
      <c r="B26" s="68" t="s">
        <v>157</v>
      </c>
      <c r="C26" s="327">
        <v>0</v>
      </c>
      <c r="D26" s="1764">
        <v>0</v>
      </c>
      <c r="E26" s="1764">
        <v>0</v>
      </c>
      <c r="F26" s="1764">
        <v>0</v>
      </c>
      <c r="G26" s="1765">
        <v>0</v>
      </c>
      <c r="H26" s="328" t="s">
        <v>126</v>
      </c>
      <c r="I26" s="1764">
        <v>0</v>
      </c>
      <c r="J26" s="384">
        <v>0</v>
      </c>
    </row>
    <row r="27" spans="1:10" ht="13">
      <c r="A27" s="240" t="s">
        <v>88</v>
      </c>
      <c r="B27" s="261"/>
      <c r="C27" s="262"/>
      <c r="D27" s="1766"/>
      <c r="E27" s="1766"/>
      <c r="F27" s="1766"/>
      <c r="G27" s="1766"/>
      <c r="H27" s="263"/>
      <c r="I27" s="1766"/>
      <c r="J27" s="385"/>
    </row>
    <row r="28" spans="1:10" ht="13" thickBot="1">
      <c r="A28" s="296" t="s">
        <v>455</v>
      </c>
      <c r="B28" s="296" t="s">
        <v>157</v>
      </c>
      <c r="C28" s="329">
        <v>0</v>
      </c>
      <c r="D28" s="330">
        <v>0</v>
      </c>
      <c r="E28" s="330">
        <v>0</v>
      </c>
      <c r="F28" s="330">
        <v>0</v>
      </c>
      <c r="G28" s="331">
        <v>0</v>
      </c>
      <c r="H28" s="332" t="s">
        <v>126</v>
      </c>
      <c r="I28" s="330">
        <v>0</v>
      </c>
      <c r="J28" s="386">
        <v>0</v>
      </c>
    </row>
    <row r="29" spans="1:10" ht="14" thickTop="1" thickBot="1">
      <c r="A29" s="2312" t="s">
        <v>456</v>
      </c>
      <c r="B29" s="2313"/>
      <c r="C29" s="333" t="s">
        <v>126</v>
      </c>
      <c r="D29" s="334">
        <f>SUM(D9:D19)</f>
        <v>0</v>
      </c>
      <c r="E29" s="334">
        <f t="shared" ref="E29:F29" si="0">SUM(E9:E19)</f>
        <v>0</v>
      </c>
      <c r="F29" s="334">
        <f t="shared" si="0"/>
        <v>0</v>
      </c>
      <c r="G29" s="335">
        <f>SUM(G9:G28)</f>
        <v>0</v>
      </c>
      <c r="H29" s="336" t="s">
        <v>126</v>
      </c>
      <c r="I29" s="334">
        <f>SUM(I9:I19)</f>
        <v>0</v>
      </c>
      <c r="J29" s="387">
        <f t="shared" ref="J29" si="1">SUM(J9:J19)</f>
        <v>0</v>
      </c>
    </row>
    <row r="30" spans="1:10" ht="13" thickBot="1">
      <c r="A30" s="381"/>
      <c r="B30" s="382"/>
      <c r="C30" s="382"/>
      <c r="D30" s="382"/>
      <c r="E30" s="382"/>
      <c r="F30" s="382"/>
      <c r="G30" s="382"/>
      <c r="H30" s="382"/>
      <c r="I30" s="382"/>
      <c r="J30" s="383"/>
    </row>
    <row r="31" spans="1:10" ht="13.5" thickBot="1">
      <c r="A31" s="2040" t="s">
        <v>234</v>
      </c>
      <c r="B31" s="2069"/>
      <c r="C31" s="2070" t="s">
        <v>47</v>
      </c>
      <c r="D31" s="94"/>
      <c r="E31" s="48"/>
      <c r="F31" s="48"/>
      <c r="G31" s="9"/>
      <c r="H31" s="9"/>
    </row>
    <row r="32" spans="1:10" ht="13">
      <c r="A32" s="187" t="s">
        <v>457</v>
      </c>
      <c r="B32" s="320" t="s">
        <v>157</v>
      </c>
      <c r="C32" s="337" t="s">
        <v>126</v>
      </c>
      <c r="E32" s="48"/>
      <c r="F32" s="48"/>
      <c r="G32" s="9"/>
      <c r="H32" s="9"/>
    </row>
    <row r="33" spans="1:8" ht="15.5" thickBot="1">
      <c r="A33" s="151" t="s">
        <v>458</v>
      </c>
      <c r="B33" s="321" t="s">
        <v>157</v>
      </c>
      <c r="C33" s="338" t="s">
        <v>126</v>
      </c>
      <c r="E33" s="48"/>
      <c r="F33" s="48"/>
      <c r="G33" s="9"/>
      <c r="H33" s="9"/>
    </row>
    <row r="34" spans="1:8" ht="13" thickBot="1">
      <c r="A34" s="2688"/>
      <c r="B34" s="2688"/>
      <c r="C34" s="2688"/>
      <c r="D34" s="2688"/>
      <c r="E34" s="2688"/>
      <c r="F34" s="2688"/>
      <c r="G34" s="2688"/>
      <c r="H34" s="2688"/>
    </row>
    <row r="35" spans="1:8" ht="13">
      <c r="A35" s="2039"/>
      <c r="B35" s="2609" t="s">
        <v>243</v>
      </c>
      <c r="C35" s="2610"/>
      <c r="D35" s="2611"/>
      <c r="F35" s="69"/>
      <c r="G35" s="69"/>
      <c r="H35" s="69"/>
    </row>
    <row r="36" spans="1:8" ht="13.5" thickBot="1">
      <c r="A36" s="2040" t="s">
        <v>459</v>
      </c>
      <c r="B36" s="2041" t="s">
        <v>45</v>
      </c>
      <c r="C36" s="2063" t="s">
        <v>46</v>
      </c>
      <c r="D36" s="2064" t="s">
        <v>47</v>
      </c>
      <c r="F36" s="69"/>
      <c r="G36" s="69"/>
      <c r="H36" s="69"/>
    </row>
    <row r="37" spans="1:8" ht="13">
      <c r="A37" s="188" t="s">
        <v>95</v>
      </c>
      <c r="B37" s="339" t="s">
        <v>126</v>
      </c>
      <c r="C37" s="340" t="s">
        <v>126</v>
      </c>
      <c r="D37" s="341">
        <v>0</v>
      </c>
      <c r="F37" s="69"/>
      <c r="G37" s="69"/>
      <c r="H37" s="69"/>
    </row>
    <row r="38" spans="1:8" ht="13">
      <c r="A38" s="152" t="s">
        <v>310</v>
      </c>
      <c r="B38" s="342" t="s">
        <v>126</v>
      </c>
      <c r="C38" s="340" t="s">
        <v>126</v>
      </c>
      <c r="D38" s="341">
        <v>0</v>
      </c>
      <c r="F38" s="69"/>
      <c r="G38" s="69"/>
      <c r="H38" s="69"/>
    </row>
    <row r="39" spans="1:8" ht="13.5" thickBot="1">
      <c r="A39" s="153" t="s">
        <v>311</v>
      </c>
      <c r="B39" s="343" t="s">
        <v>126</v>
      </c>
      <c r="C39" s="344" t="s">
        <v>126</v>
      </c>
      <c r="D39" s="341">
        <v>0</v>
      </c>
      <c r="E39" s="62" t="s">
        <v>248</v>
      </c>
      <c r="F39" s="69"/>
      <c r="G39" s="69"/>
      <c r="H39" s="69"/>
    </row>
    <row r="40" spans="1:8" ht="15" thickBot="1">
      <c r="A40" s="323"/>
      <c r="B40" s="324"/>
      <c r="C40" s="325"/>
      <c r="D40" s="326"/>
      <c r="F40" s="69"/>
      <c r="G40" s="69"/>
      <c r="H40" s="69"/>
    </row>
    <row r="41" spans="1:8" ht="14" thickTop="1" thickBot="1">
      <c r="A41" s="2175" t="s">
        <v>460</v>
      </c>
      <c r="B41" s="345">
        <f>SUM(B37:B39)</f>
        <v>0</v>
      </c>
      <c r="C41" s="346">
        <f>SUM(C37:C39)</f>
        <v>0</v>
      </c>
      <c r="D41" s="347">
        <f>SUM(D37:D39)</f>
        <v>0</v>
      </c>
      <c r="F41" s="69"/>
      <c r="G41" s="69"/>
      <c r="H41" s="69"/>
    </row>
    <row r="43" spans="1:8">
      <c r="A43" s="2689" t="s">
        <v>461</v>
      </c>
      <c r="B43" s="2689"/>
      <c r="C43" s="2689"/>
      <c r="D43" s="2689"/>
      <c r="E43" s="2689"/>
      <c r="F43" s="2689"/>
      <c r="G43" s="2689"/>
      <c r="H43" s="2689"/>
    </row>
    <row r="44" spans="1:8" ht="28.5" customHeight="1">
      <c r="A44" s="2681" t="s">
        <v>462</v>
      </c>
      <c r="B44" s="2681"/>
      <c r="C44" s="2681"/>
      <c r="D44" s="2681"/>
      <c r="E44" s="2681"/>
      <c r="F44" s="2681"/>
      <c r="G44" s="2681"/>
      <c r="H44" s="2681"/>
    </row>
    <row r="45" spans="1:8" ht="17.149999999999999" customHeight="1">
      <c r="A45" s="2681" t="s">
        <v>463</v>
      </c>
      <c r="B45" s="2681"/>
      <c r="C45" s="2681"/>
      <c r="D45" s="2681"/>
      <c r="E45" s="2681"/>
      <c r="F45" s="2681"/>
      <c r="G45" s="2681"/>
      <c r="H45" s="2681"/>
    </row>
  </sheetData>
  <mergeCells count="12">
    <mergeCell ref="A1:J1"/>
    <mergeCell ref="A2:J2"/>
    <mergeCell ref="A3:J3"/>
    <mergeCell ref="A45:H45"/>
    <mergeCell ref="C5:J5"/>
    <mergeCell ref="C6:J6"/>
    <mergeCell ref="A5:A7"/>
    <mergeCell ref="B5:B7"/>
    <mergeCell ref="A34:H34"/>
    <mergeCell ref="B35:D35"/>
    <mergeCell ref="A43:H43"/>
    <mergeCell ref="A44:H44"/>
  </mergeCells>
  <printOptions horizontalCentered="1" verticalCentered="1" headings="1"/>
  <pageMargins left="0.25" right="0.25" top="0.5" bottom="0.5" header="0.3" footer="0.3"/>
  <pageSetup scale="61"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4ADE3642ED8C45BC4960F99B2D0B5B" ma:contentTypeVersion="26" ma:contentTypeDescription="Create a new document." ma:contentTypeScope="" ma:versionID="8363bff90dc8c24fe5d8fc6e1b423f01">
  <xsd:schema xmlns:xsd="http://www.w3.org/2001/XMLSchema" xmlns:xs="http://www.w3.org/2001/XMLSchema" xmlns:p="http://schemas.microsoft.com/office/2006/metadata/properties" xmlns:ns2="97e57212-3e02-407f-8b2d-05f7d7f19b15" xmlns:ns3="d14d3c56-9ae9-4a7b-96bb-d773f7895411" xmlns:ns4="e88bc686-2a5a-4a8c-98ae-cb9429efaf58" targetNamespace="http://schemas.microsoft.com/office/2006/metadata/properties" ma:root="true" ma:fieldsID="b77aec8cf8a64595ac0c6eb83ab3161b" ns2:_="" ns3:_="" ns4:_="">
    <xsd:import namespace="97e57212-3e02-407f-8b2d-05f7d7f19b15"/>
    <xsd:import namespace="d14d3c56-9ae9-4a7b-96bb-d773f7895411"/>
    <xsd:import namespace="e88bc686-2a5a-4a8c-98ae-cb9429efaf58"/>
    <xsd:element name="properties">
      <xsd:complexType>
        <xsd:sequence>
          <xsd:element name="documentManagement">
            <xsd:complexType>
              <xsd:all>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4:SharedWithUsers" minOccurs="0"/>
                <xsd:element ref="ns4:SharedWithDetails" minOccurs="0"/>
                <xsd:element ref="ns3:MediaServiceDateTaken" minOccurs="0"/>
                <xsd:element ref="ns3:MediaLengthInSeconds" minOccurs="0"/>
                <xsd:element ref="ns3:MediaServiceAutoKeyPoints" minOccurs="0"/>
                <xsd:element ref="ns3:MediaServiceKeyPoints" minOccurs="0"/>
                <xsd:element ref="ns3:lcf76f155ced4ddcb4097134ff3c332f" minOccurs="0"/>
                <xsd:element ref="ns3:MediaServiceOCR" minOccurs="0"/>
                <xsd:element ref="ns3:MediaServiceGenerationTime" minOccurs="0"/>
                <xsd:element ref="ns3:MediaServiceEventHashCode" minOccurs="0"/>
                <xsd:element ref="ns3:MediaServiceSearchProperties"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mca9ac2a47d44219b4ff213ace4480ec" ma:index="8"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855729ee-09ea-4683-9021-30fabac2bab5}" ma:internalName="TaxCatchAll" ma:showField="CatchAllData" ma:web="e88bc686-2a5a-4a8c-98ae-cb9429efaf5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55729ee-09ea-4683-9021-30fabac2bab5}" ma:internalName="TaxCatchAllLabel" ma:readOnly="true" ma:showField="CatchAllDataLabel" ma:web="e88bc686-2a5a-4a8c-98ae-cb9429efaf58">
      <xsd:complexType>
        <xsd:complexContent>
          <xsd:extension base="dms:MultiChoiceLookup">
            <xsd:sequence>
              <xsd:element name="Value" type="dms:Lookup" maxOccurs="unbounded" minOccurs="0" nillable="true"/>
            </xsd:sequence>
          </xsd:extension>
        </xsd:complexContent>
      </xsd:complexType>
    </xsd:element>
    <xsd:element name="pgeRetentionTriggerDate" ma:index="12"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14d3c56-9ae9-4a7b-96bb-d773f7895411"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06c99b3-cd83-43e5-b4c1-d62f316c1e37"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8bc686-2a5a-4a8c-98ae-cb9429efaf5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b06c99b3-cd83-43e5-b4c1-d62f316c1e37" ContentTypeId="0x0101" PreviousValue="false" LastSyncTimeStamp="2020-01-27T23:41:31.003Z"/>
</file>

<file path=customXml/item4.xml><?xml version="1.0" encoding="utf-8"?>
<p:properties xmlns:p="http://schemas.microsoft.com/office/2006/metadata/properties" xmlns:xsi="http://www.w3.org/2001/XMLSchema-instance" xmlns:pc="http://schemas.microsoft.com/office/infopath/2007/PartnerControls">
  <documentManagement>
    <pgeRetentionTriggerDate xmlns="97e57212-3e02-407f-8b2d-05f7d7f19b15" xsi:nil="true"/>
    <mca9ac2a47d44219b4ff213ace4480ec xmlns="97e57212-3e02-407f-8b2d-05f7d7f19b15">
      <Terms xmlns="http://schemas.microsoft.com/office/infopath/2007/PartnerControls"/>
    </mca9ac2a47d44219b4ff213ace4480ec>
    <lcf76f155ced4ddcb4097134ff3c332f xmlns="d14d3c56-9ae9-4a7b-96bb-d773f7895411">
      <Terms xmlns="http://schemas.microsoft.com/office/infopath/2007/PartnerControls"/>
    </lcf76f155ced4ddcb4097134ff3c332f>
    <TaxCatchAll xmlns="97e57212-3e02-407f-8b2d-05f7d7f19b15" xsi:nil="true"/>
  </documentManagement>
</p:properties>
</file>

<file path=customXml/itemProps1.xml><?xml version="1.0" encoding="utf-8"?>
<ds:datastoreItem xmlns:ds="http://schemas.openxmlformats.org/officeDocument/2006/customXml" ds:itemID="{13506EAA-B5DB-4C4B-B7CF-D5F0CF7071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d14d3c56-9ae9-4a7b-96bb-d773f7895411"/>
    <ds:schemaRef ds:uri="e88bc686-2a5a-4a8c-98ae-cb9429efaf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690712-F3EF-41EE-AA5C-CD7C4BD9B0BE}">
  <ds:schemaRefs>
    <ds:schemaRef ds:uri="http://schemas.microsoft.com/sharepoint/v3/contenttype/forms"/>
  </ds:schemaRefs>
</ds:datastoreItem>
</file>

<file path=customXml/itemProps3.xml><?xml version="1.0" encoding="utf-8"?>
<ds:datastoreItem xmlns:ds="http://schemas.openxmlformats.org/officeDocument/2006/customXml" ds:itemID="{B353C960-6AA1-4946-9DAC-61CE4B7983A5}">
  <ds:schemaRefs>
    <ds:schemaRef ds:uri="Microsoft.SharePoint.Taxonomy.ContentTypeSync"/>
  </ds:schemaRefs>
</ds:datastoreItem>
</file>

<file path=customXml/itemProps4.xml><?xml version="1.0" encoding="utf-8"?>
<ds:datastoreItem xmlns:ds="http://schemas.openxmlformats.org/officeDocument/2006/customXml" ds:itemID="{2489B244-8B8D-4874-8487-7C297B540192}">
  <ds:schemaRefs>
    <ds:schemaRef ds:uri="http://schemas.microsoft.com/office/2006/metadata/properties"/>
    <ds:schemaRef ds:uri="97e57212-3e02-407f-8b2d-05f7d7f19b15"/>
    <ds:schemaRef ds:uri="http://schemas.microsoft.com/office/2006/documentManagement/types"/>
    <ds:schemaRef ds:uri="http://purl.org/dc/terms/"/>
    <ds:schemaRef ds:uri="http://purl.org/dc/dcmitype/"/>
    <ds:schemaRef ds:uri="d14d3c56-9ae9-4a7b-96bb-d773f7895411"/>
    <ds:schemaRef ds:uri="http://schemas.microsoft.com/office/infopath/2007/PartnerControls"/>
    <ds:schemaRef ds:uri="http://purl.org/dc/elements/1.1/"/>
    <ds:schemaRef ds:uri="http://schemas.openxmlformats.org/package/2006/metadata/core-properties"/>
    <ds:schemaRef ds:uri="e88bc686-2a5a-4a8c-98ae-cb9429efaf58"/>
    <ds:schemaRef ds:uri="http://www.w3.org/XML/1998/namespace"/>
  </ds:schemaRefs>
</ds:datastoreItem>
</file>

<file path=docMetadata/LabelInfo.xml><?xml version="1.0" encoding="utf-8"?>
<clbl:labelList xmlns:clbl="http://schemas.microsoft.com/office/2020/mipLabelMetadata">
  <clbl:label id="{6b0d6fe9-5d6a-4bc0-a54c-bcad7a1ba9de}" enabled="1" method="Privileged" siteId="{44ae661a-ece6-41aa-bc96-7c2c85a0894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48</vt:i4>
      </vt:variant>
    </vt:vector>
  </HeadingPairs>
  <TitlesOfParts>
    <vt:vector size="102" baseType="lpstr">
      <vt:lpstr>ESA_CARE_FERA Summary Hghlghts </vt:lpstr>
      <vt:lpstr>ESA Summary Table 1</vt:lpstr>
      <vt:lpstr>ESA Table 1</vt:lpstr>
      <vt:lpstr>ESA Table 1A</vt:lpstr>
      <vt:lpstr>ESA Table 2</vt:lpstr>
      <vt:lpstr>ESA Table 2A</vt:lpstr>
      <vt:lpstr>ESA Table 2A MFWB</vt:lpstr>
      <vt:lpstr>ESA Table 2B PP PD</vt:lpstr>
      <vt:lpstr>ESA Table 2C BE (SCE Only)</vt:lpstr>
      <vt:lpstr>ESA Table 2D_CEH (SCE Only)</vt:lpstr>
      <vt:lpstr>ESA Table 2E CSD</vt:lpstr>
      <vt:lpstr>ESA Table 3</vt:lpstr>
      <vt:lpstr>ESA Table 4</vt:lpstr>
      <vt:lpstr>ESA Table 5</vt:lpstr>
      <vt:lpstr>ESA Table 6</vt:lpstr>
      <vt:lpstr>ESA Table 7</vt:lpstr>
      <vt:lpstr>ESA Table 8</vt:lpstr>
      <vt:lpstr>ESA Table 9 </vt:lpstr>
      <vt:lpstr>ESA Table 10</vt:lpstr>
      <vt:lpstr>ESA Table 11 </vt:lpstr>
      <vt:lpstr>ESA Table 12</vt:lpstr>
      <vt:lpstr>ESA Table 13A</vt:lpstr>
      <vt:lpstr>ESA Table 13B</vt:lpstr>
      <vt:lpstr>ESA Table 14</vt:lpstr>
      <vt:lpstr>ESA Table 15</vt:lpstr>
      <vt:lpstr>ESA Table 16</vt:lpstr>
      <vt:lpstr>CARE Table 1</vt:lpstr>
      <vt:lpstr>CARE Table 2</vt:lpstr>
      <vt:lpstr>CARE Table 3</vt:lpstr>
      <vt:lpstr>CARE Table 3C</vt:lpstr>
      <vt:lpstr>CARE Table 4</vt:lpstr>
      <vt:lpstr>CARE Table 5</vt:lpstr>
      <vt:lpstr>CARE Table 6</vt:lpstr>
      <vt:lpstr>CARE Table 7</vt:lpstr>
      <vt:lpstr>CARE Table 8 </vt:lpstr>
      <vt:lpstr>CARE Table 9</vt:lpstr>
      <vt:lpstr>CARE Table 10</vt:lpstr>
      <vt:lpstr>CARE Table 11</vt:lpstr>
      <vt:lpstr>CARE Table 12 </vt:lpstr>
      <vt:lpstr>CARE Table 13</vt:lpstr>
      <vt:lpstr>CARE Table 14</vt:lpstr>
      <vt:lpstr>CARE Table 15</vt:lpstr>
      <vt:lpstr>CARE Table 16</vt:lpstr>
      <vt:lpstr>TBD-CARE Table 17 (PEV Re-Enr)</vt:lpstr>
      <vt:lpstr>FERA Table 1</vt:lpstr>
      <vt:lpstr>FERA Table 2</vt:lpstr>
      <vt:lpstr>FERA Table 3</vt:lpstr>
      <vt:lpstr>FERA Table 4</vt:lpstr>
      <vt:lpstr>FERA Table 5</vt:lpstr>
      <vt:lpstr>FERA Table 6</vt:lpstr>
      <vt:lpstr>FERA Table 7</vt:lpstr>
      <vt:lpstr>FERA Table 8</vt:lpstr>
      <vt:lpstr>New FERA Table 9 (TBC)</vt:lpstr>
      <vt:lpstr>TBD FERA-Table 10 (PEV Re-enr)</vt:lpstr>
      <vt:lpstr>'CARE Table 1'!Print_Area</vt:lpstr>
      <vt:lpstr>'CARE Table 10'!Print_Area</vt:lpstr>
      <vt:lpstr>'CARE Table 11'!Print_Area</vt:lpstr>
      <vt:lpstr>'CARE Table 12 '!Print_Area</vt:lpstr>
      <vt:lpstr>'CARE Table 13'!Print_Area</vt:lpstr>
      <vt:lpstr>'CARE Table 14'!Print_Area</vt:lpstr>
      <vt:lpstr>'CARE Table 15'!Print_Area</vt:lpstr>
      <vt:lpstr>'CARE Table 16'!Print_Area</vt:lpstr>
      <vt:lpstr>'CARE Table 2'!Print_Area</vt:lpstr>
      <vt:lpstr>'CARE Table 3'!Print_Area</vt:lpstr>
      <vt:lpstr>'CARE Table 4'!Print_Area</vt:lpstr>
      <vt:lpstr>'CARE Table 5'!Print_Area</vt:lpstr>
      <vt:lpstr>'CARE Table 6'!Print_Area</vt:lpstr>
      <vt:lpstr>'CARE Table 7'!Print_Area</vt:lpstr>
      <vt:lpstr>'CARE Table 8 '!Print_Area</vt:lpstr>
      <vt:lpstr>'CARE Table 9'!Print_Area</vt:lpstr>
      <vt:lpstr>'ESA Summary Table 1'!Print_Area</vt:lpstr>
      <vt:lpstr>'ESA Table 1'!Print_Area</vt:lpstr>
      <vt:lpstr>'ESA Table 10'!Print_Area</vt:lpstr>
      <vt:lpstr>'ESA Table 11 '!Print_Area</vt:lpstr>
      <vt:lpstr>'ESA Table 12'!Print_Area</vt:lpstr>
      <vt:lpstr>'ESA Table 13A'!Print_Area</vt:lpstr>
      <vt:lpstr>'ESA Table 14'!Print_Area</vt:lpstr>
      <vt:lpstr>'ESA Table 15'!Print_Area</vt:lpstr>
      <vt:lpstr>'ESA Table 16'!Print_Area</vt:lpstr>
      <vt:lpstr>'ESA Table 1A'!Print_Area</vt:lpstr>
      <vt:lpstr>'ESA Table 2'!Print_Area</vt:lpstr>
      <vt:lpstr>'ESA Table 2A'!Print_Area</vt:lpstr>
      <vt:lpstr>'ESA Table 2A MFWB'!Print_Area</vt:lpstr>
      <vt:lpstr>'ESA Table 2C BE (SCE Only)'!Print_Area</vt:lpstr>
      <vt:lpstr>'ESA Table 2D_CEH (SCE Only)'!Print_Area</vt:lpstr>
      <vt:lpstr>'ESA Table 2E CSD'!Print_Area</vt:lpstr>
      <vt:lpstr>'ESA Table 3'!Print_Area</vt:lpstr>
      <vt:lpstr>'ESA Table 4'!Print_Area</vt:lpstr>
      <vt:lpstr>'ESA Table 5'!Print_Area</vt:lpstr>
      <vt:lpstr>'ESA Table 6'!Print_Area</vt:lpstr>
      <vt:lpstr>'ESA Table 7'!Print_Area</vt:lpstr>
      <vt:lpstr>'ESA Table 8'!Print_Area</vt:lpstr>
      <vt:lpstr>'ESA Table 9 '!Print_Area</vt:lpstr>
      <vt:lpstr>'ESA_CARE_FERA Summary Hghlghts '!Print_Area</vt:lpstr>
      <vt:lpstr>'FERA Table 1'!Print_Area</vt:lpstr>
      <vt:lpstr>'FERA Table 2'!Print_Area</vt:lpstr>
      <vt:lpstr>'FERA Table 3'!Print_Area</vt:lpstr>
      <vt:lpstr>'FERA Table 4'!Print_Area</vt:lpstr>
      <vt:lpstr>'FERA Table 5'!Print_Area</vt:lpstr>
      <vt:lpstr>'FERA Table 6'!Print_Area</vt:lpstr>
      <vt:lpstr>'FERA Table 7'!Print_Area</vt:lpstr>
      <vt:lpstr>'FERA Table 8'!Print_Area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Ramos, Ronnie</dc:creator>
  <cp:keywords/>
  <dc:description/>
  <cp:lastModifiedBy>Atoria, Mike</cp:lastModifiedBy>
  <cp:revision/>
  <dcterms:created xsi:type="dcterms:W3CDTF">2020-06-30T23:43:06Z</dcterms:created>
  <dcterms:modified xsi:type="dcterms:W3CDTF">2026-04-29T23:01:53Z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0x010100B54ADE3642ED8C45BC4960F99B2D0B5B</vt:lpwstr>
  </property>
  <property fmtid="{D5CDD505-2E9C-101B-9397-08002B2CF9AE}" pid="3" name="_dlc_DocIdItemGuid">
    <vt:lpwstr>ad533284-1e95-4edf-9185-02821611f263</vt:lpwstr>
  </property>
  <property fmtid="{D5CDD505-2E9C-101B-9397-08002B2CF9AE}" pid="4" name="MediaServiceImageTags">
    <vt:lpwstr/>
  </property>
  <property fmtid="{D5CDD505-2E9C-101B-9397-08002B2CF9AE}" pid="5" name="pgeRecordCategory">
    <vt:lpwstr/>
  </property>
  <property fmtid="{D5CDD505-2E9C-101B-9397-08002B2CF9AE}" pid="6" name="MSIP_Label_6b0d6fe9-5d6a-4bc0-a54c-bcad7a1ba9de_Enabled">
    <vt:lpwstr>true</vt:lpwstr>
  </property>
  <property fmtid="{D5CDD505-2E9C-101B-9397-08002B2CF9AE}" pid="7" name="MSIP_Label_6b0d6fe9-5d6a-4bc0-a54c-bcad7a1ba9de_SetDate">
    <vt:lpwstr>2023-01-24T00:59:24Z</vt:lpwstr>
  </property>
  <property fmtid="{D5CDD505-2E9C-101B-9397-08002B2CF9AE}" pid="8" name="MSIP_Label_6b0d6fe9-5d6a-4bc0-a54c-bcad7a1ba9de_Method">
    <vt:lpwstr>Privileged</vt:lpwstr>
  </property>
  <property fmtid="{D5CDD505-2E9C-101B-9397-08002B2CF9AE}" pid="9" name="MSIP_Label_6b0d6fe9-5d6a-4bc0-a54c-bcad7a1ba9de_Name">
    <vt:lpwstr>Internal (No Markings)</vt:lpwstr>
  </property>
  <property fmtid="{D5CDD505-2E9C-101B-9397-08002B2CF9AE}" pid="10" name="MSIP_Label_6b0d6fe9-5d6a-4bc0-a54c-bcad7a1ba9de_SiteId">
    <vt:lpwstr>44ae661a-ece6-41aa-bc96-7c2c85a08941</vt:lpwstr>
  </property>
  <property fmtid="{D5CDD505-2E9C-101B-9397-08002B2CF9AE}" pid="11" name="MSIP_Label_6b0d6fe9-5d6a-4bc0-a54c-bcad7a1ba9de_ActionId">
    <vt:lpwstr>ba63c8e4-2814-4d50-81b0-2ff48a7e1756</vt:lpwstr>
  </property>
  <property fmtid="{D5CDD505-2E9C-101B-9397-08002B2CF9AE}" pid="12" name="MSIP_Label_6b0d6fe9-5d6a-4bc0-a54c-bcad7a1ba9de_ContentBits">
    <vt:lpwstr>0</vt:lpwstr>
  </property>
</Properties>
</file>